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filterPrivacy="1" codeName="ThisWorkbook" defaultThemeVersion="124226"/>
  <xr:revisionPtr revIDLastSave="0" documentId="13_ncr:1_{B9877F16-5745-4DF8-A62C-A0FC06267037}" xr6:coauthVersionLast="47" xr6:coauthVersionMax="47" xr10:uidLastSave="{00000000-0000-0000-0000-000000000000}"/>
  <bookViews>
    <workbookView xWindow="-120" yWindow="-120" windowWidth="29040" windowHeight="15840" xr2:uid="{00000000-000D-0000-FFFF-FFFF00000000}"/>
  </bookViews>
  <sheets>
    <sheet name="Dashboard" sheetId="15" r:id="rId1"/>
    <sheet name="Pivot Tables" sheetId="14" r:id="rId2"/>
    <sheet name="Orders" sheetId="9" r:id="rId3"/>
  </sheets>
  <definedNames>
    <definedName name="_xlnm._FilterDatabase" localSheetId="2" hidden="1">Orders!$A$1:$AC$1953</definedName>
    <definedName name="_xlchart.v5.0" hidden="1">'Pivot Tables'!$M$23</definedName>
    <definedName name="_xlchart.v5.1" hidden="1">'Pivot Tables'!$M$24:$M$72</definedName>
    <definedName name="_xlchart.v5.2" hidden="1">'Pivot Tables'!$N$23</definedName>
    <definedName name="_xlchart.v5.3" hidden="1">'Pivot Tables'!$N$24:$N$72</definedName>
    <definedName name="_xlchart.v5.4" hidden="1">'Pivot Tables'!$M$23</definedName>
    <definedName name="_xlchart.v5.5" hidden="1">'Pivot Tables'!$M$24:$M$72</definedName>
    <definedName name="_xlchart.v5.6" hidden="1">'Pivot Tables'!$N$23</definedName>
    <definedName name="_xlchart.v5.7" hidden="1">'Pivot Tables'!$N$24:$N$72</definedName>
    <definedName name="Slicer_Customer_Segment">#N/A</definedName>
    <definedName name="Slicer_Order_Month">#N/A</definedName>
    <definedName name="Slicer_Product_Category">#N/A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42" i="14" l="1"/>
  <c r="D143" i="14"/>
  <c r="D144" i="14"/>
  <c r="D145" i="14"/>
  <c r="D141" i="14"/>
  <c r="AE1782" i="9"/>
  <c r="AE534" i="9"/>
  <c r="AE1439" i="9"/>
  <c r="AE1440" i="9"/>
  <c r="AE1441" i="9"/>
  <c r="AE1442" i="9"/>
  <c r="AE1098" i="9"/>
  <c r="AE1619" i="9"/>
  <c r="AE494" i="9"/>
  <c r="AE495" i="9"/>
  <c r="AE1463" i="9"/>
  <c r="AE1535" i="9"/>
  <c r="AE1464" i="9"/>
  <c r="AE1536" i="9"/>
  <c r="AE1537" i="9"/>
  <c r="AE334" i="9"/>
  <c r="AE335" i="9"/>
  <c r="AE1344" i="9"/>
  <c r="AE607" i="9"/>
  <c r="AE958" i="9"/>
  <c r="AE242" i="9"/>
  <c r="AE779" i="9"/>
  <c r="AE1802" i="9"/>
  <c r="AE1803" i="9"/>
  <c r="AE1422" i="9"/>
  <c r="AE759" i="9"/>
  <c r="AE336" i="9"/>
  <c r="AE760" i="9"/>
  <c r="AE1220" i="9"/>
  <c r="AE1221" i="9"/>
  <c r="AE1416" i="9"/>
  <c r="AE1764" i="9"/>
  <c r="AE701" i="9"/>
  <c r="AE702" i="9"/>
  <c r="AE10" i="9"/>
  <c r="AE11" i="9"/>
  <c r="AE12" i="9"/>
  <c r="AE13" i="9"/>
  <c r="AE379" i="9"/>
  <c r="AE380" i="9"/>
  <c r="AE816" i="9"/>
  <c r="AE381" i="9"/>
  <c r="AE995" i="9"/>
  <c r="AE1676" i="9"/>
  <c r="AE894" i="9"/>
  <c r="AE895" i="9"/>
  <c r="AE1490" i="9"/>
  <c r="AE566" i="9"/>
  <c r="AE709" i="9"/>
  <c r="AE1491" i="9"/>
  <c r="AE1492" i="9"/>
  <c r="AE1719" i="9"/>
  <c r="AE1355" i="9"/>
  <c r="AE1356" i="9"/>
  <c r="AE1357" i="9"/>
  <c r="AE1358" i="9"/>
  <c r="AE1869" i="9"/>
  <c r="AE1065" i="9"/>
  <c r="AE1870" i="9"/>
  <c r="AE1871" i="9"/>
  <c r="AE1066" i="9"/>
  <c r="AE1872" i="9"/>
  <c r="AE26" i="9"/>
  <c r="AE1032" i="9"/>
  <c r="AE1033" i="9"/>
  <c r="AE1109" i="9"/>
  <c r="AE27" i="9"/>
  <c r="AE1034" i="9"/>
  <c r="AE1035" i="9"/>
  <c r="AE1110" i="9"/>
  <c r="AE142" i="9"/>
  <c r="AE143" i="9"/>
  <c r="AE1111" i="9"/>
  <c r="AE320" i="9"/>
  <c r="AE1588" i="9"/>
  <c r="AE1476" i="9"/>
  <c r="AE1477" i="9"/>
  <c r="AE1663" i="9"/>
  <c r="AE1664" i="9"/>
  <c r="AE182" i="9"/>
  <c r="AE826" i="9"/>
  <c r="AE780" i="9"/>
  <c r="AE1256" i="9"/>
  <c r="AE270" i="9"/>
  <c r="AE1222" i="9"/>
  <c r="AE183" i="9"/>
  <c r="AE1210" i="9"/>
  <c r="AE985" i="9"/>
  <c r="AE1831" i="9"/>
  <c r="AE1455" i="9"/>
  <c r="AE299" i="9"/>
  <c r="AE14" i="9"/>
  <c r="AE15" i="9"/>
  <c r="AE135" i="9"/>
  <c r="AE28" i="9"/>
  <c r="AE29" i="9"/>
  <c r="AE30" i="9"/>
  <c r="AE1159" i="9"/>
  <c r="AE599" i="9"/>
  <c r="AE1551" i="9"/>
  <c r="AE600" i="9"/>
  <c r="AE1552" i="9"/>
  <c r="AE1553" i="9"/>
  <c r="AE496" i="9"/>
  <c r="AE497" i="9"/>
  <c r="AE1112" i="9"/>
  <c r="AE1113" i="9"/>
  <c r="AE1114" i="9"/>
  <c r="AE31" i="9"/>
  <c r="AE996" i="9"/>
  <c r="AE123" i="9"/>
  <c r="AE997" i="9"/>
  <c r="AE1023" i="9"/>
  <c r="AE1024" i="9"/>
  <c r="AE1288" i="9"/>
  <c r="AE195" i="9"/>
  <c r="AE212" i="9"/>
  <c r="AE1665" i="9"/>
  <c r="AE1666" i="9"/>
  <c r="AE1667" i="9"/>
  <c r="AE69" i="9"/>
  <c r="AE70" i="9"/>
  <c r="AE1668" i="9"/>
  <c r="AE1733" i="9"/>
  <c r="AE1025" i="9"/>
  <c r="AE587" i="9"/>
  <c r="AE588" i="9"/>
  <c r="AE417" i="9"/>
  <c r="AE959" i="9"/>
  <c r="AE960" i="9"/>
  <c r="AE1294" i="9"/>
  <c r="AE608" i="9"/>
  <c r="AE1223" i="9"/>
  <c r="AE1224" i="9"/>
  <c r="AE1606" i="9"/>
  <c r="AE1607" i="9"/>
  <c r="AE617" i="9"/>
  <c r="AE618" i="9"/>
  <c r="AE887" i="9"/>
  <c r="AE1620" i="9"/>
  <c r="AE1621" i="9"/>
  <c r="AE1740" i="9"/>
  <c r="AE358" i="9"/>
  <c r="AE16" i="9"/>
  <c r="AE238" i="9"/>
  <c r="AE251" i="9"/>
  <c r="AE1502" i="9"/>
  <c r="AE1465" i="9"/>
  <c r="AE1466" i="9"/>
  <c r="AE1081" i="9"/>
  <c r="AE1082" i="9"/>
  <c r="AE1692" i="9"/>
  <c r="AE1693" i="9"/>
  <c r="AE1694" i="9"/>
  <c r="AE998" i="9"/>
  <c r="AE1083" i="9"/>
  <c r="AE1084" i="9"/>
  <c r="AE1695" i="9"/>
  <c r="AE1696" i="9"/>
  <c r="AE285" i="9"/>
  <c r="AE1538" i="9"/>
  <c r="AE1539" i="9"/>
  <c r="AE1816" i="9"/>
  <c r="AE1817" i="9"/>
  <c r="AE1818" i="9"/>
  <c r="AE196" i="9"/>
  <c r="AE197" i="9"/>
  <c r="AE931" i="9"/>
  <c r="AE515" i="9"/>
  <c r="AE516" i="9"/>
  <c r="AE517" i="9"/>
  <c r="AE871" i="9"/>
  <c r="AE872" i="9"/>
  <c r="AE1819" i="9"/>
  <c r="AE1820" i="9"/>
  <c r="AE1821" i="9"/>
  <c r="AE1036" i="9"/>
  <c r="AE1734" i="9"/>
  <c r="AE1166" i="9"/>
  <c r="AE1167" i="9"/>
  <c r="AE1369" i="9"/>
  <c r="AE1370" i="9"/>
  <c r="AE836" i="9"/>
  <c r="AE837" i="9"/>
  <c r="AE1371" i="9"/>
  <c r="AE359" i="9"/>
  <c r="AE1372" i="9"/>
  <c r="AE1735" i="9"/>
  <c r="AE17" i="9"/>
  <c r="AE1736" i="9"/>
  <c r="AE18" i="9"/>
  <c r="AE1456" i="9"/>
  <c r="AE1457" i="9"/>
  <c r="AE1575" i="9"/>
  <c r="AE109" i="9"/>
  <c r="AE213" i="9"/>
  <c r="AE1148" i="9"/>
  <c r="AE1614" i="9"/>
  <c r="AE1615" i="9"/>
  <c r="AE799" i="9"/>
  <c r="AE800" i="9"/>
  <c r="AE801" i="9"/>
  <c r="AE802" i="9"/>
  <c r="AE803" i="9"/>
  <c r="AE1185" i="9"/>
  <c r="AE1335" i="9"/>
  <c r="AE855" i="9"/>
  <c r="AE856" i="9"/>
  <c r="AE1765" i="9"/>
  <c r="AE32" i="9"/>
  <c r="AE33" i="9"/>
  <c r="AE432" i="9"/>
  <c r="AE720" i="9"/>
  <c r="AE721" i="9"/>
  <c r="AE535" i="9"/>
  <c r="AE1832" i="9"/>
  <c r="AE1833" i="9"/>
  <c r="AE382" i="9"/>
  <c r="AE1561" i="9"/>
  <c r="AE1540" i="9"/>
  <c r="AE1345" i="9"/>
  <c r="AE1373" i="9"/>
  <c r="AE433" i="9"/>
  <c r="AE184" i="9"/>
  <c r="AE185" i="9"/>
  <c r="AE707" i="9"/>
  <c r="AE1873" i="9"/>
  <c r="AE1589" i="9"/>
  <c r="AE1149" i="9"/>
  <c r="AE1885" i="9"/>
  <c r="AE1886" i="9"/>
  <c r="AE1899" i="9"/>
  <c r="AE1900" i="9"/>
  <c r="AE1137" i="9"/>
  <c r="AE1616" i="9"/>
  <c r="AE52" i="9"/>
  <c r="AE53" i="9"/>
  <c r="AE1617" i="9"/>
  <c r="AE1407" i="9"/>
  <c r="AE1562" i="9"/>
  <c r="AE169" i="9"/>
  <c r="AE136" i="9"/>
  <c r="AE137" i="9"/>
  <c r="AE138" i="9"/>
  <c r="AE139" i="9"/>
  <c r="AE140" i="9"/>
  <c r="AE456" i="9"/>
  <c r="AE457" i="9"/>
  <c r="AE321" i="9"/>
  <c r="AE1257" i="9"/>
  <c r="AE1258" i="9"/>
  <c r="AE845" i="9"/>
  <c r="AE1503" i="9"/>
  <c r="AE1504" i="9"/>
  <c r="AE1505" i="9"/>
  <c r="AE1467" i="9"/>
  <c r="AE463" i="9"/>
  <c r="AE1849" i="9"/>
  <c r="AE1850" i="9"/>
  <c r="AE243" i="9"/>
  <c r="AE244" i="9"/>
  <c r="AE1468" i="9"/>
  <c r="AE1469" i="9"/>
  <c r="AE464" i="9"/>
  <c r="AE1851" i="9"/>
  <c r="AE1852" i="9"/>
  <c r="AE1458" i="9"/>
  <c r="AE1195" i="9"/>
  <c r="AE1196" i="9"/>
  <c r="AE619" i="9"/>
  <c r="AE1197" i="9"/>
  <c r="AE163" i="9"/>
  <c r="AE372" i="9"/>
  <c r="AE1697" i="9"/>
  <c r="AE1874" i="9"/>
  <c r="AE1875" i="9"/>
  <c r="AE1876" i="9"/>
  <c r="AE245" i="9"/>
  <c r="AE246" i="9"/>
  <c r="AE1590" i="9"/>
  <c r="AE214" i="9"/>
  <c r="AE215" i="9"/>
  <c r="AE1233" i="9"/>
  <c r="AE1459" i="9"/>
  <c r="AE1460" i="9"/>
  <c r="AE1563" i="9"/>
  <c r="AE1790" i="9"/>
  <c r="AE247" i="9"/>
  <c r="AE351" i="9"/>
  <c r="AE352" i="9"/>
  <c r="AE1766" i="9"/>
  <c r="AE1767" i="9"/>
  <c r="AE353" i="9"/>
  <c r="AE337" i="9"/>
  <c r="AE601" i="9"/>
  <c r="AE1169" i="9"/>
  <c r="AE1834" i="9"/>
  <c r="AE602" i="9"/>
  <c r="AE1170" i="9"/>
  <c r="AE1835" i="9"/>
  <c r="AE338" i="9"/>
  <c r="AE339" i="9"/>
  <c r="AE710" i="9"/>
  <c r="AE1171" i="9"/>
  <c r="AE1014" i="9"/>
  <c r="AE164" i="9"/>
  <c r="AE790" i="9"/>
  <c r="AE644" i="9"/>
  <c r="AE165" i="9"/>
  <c r="AE1447" i="9"/>
  <c r="AE1448" i="9"/>
  <c r="AE1449" i="9"/>
  <c r="AE252" i="9"/>
  <c r="AE1450" i="9"/>
  <c r="AE216" i="9"/>
  <c r="AE217" i="9"/>
  <c r="AE817" i="9"/>
  <c r="AE1839" i="9"/>
  <c r="AE1840" i="9"/>
  <c r="AE536" i="9"/>
  <c r="AE537" i="9"/>
  <c r="AE538" i="9"/>
  <c r="AE1741" i="9"/>
  <c r="AE791" i="9"/>
  <c r="AE392" i="9"/>
  <c r="AE804" i="9"/>
  <c r="AE286" i="9"/>
  <c r="AE805" i="9"/>
  <c r="AE1310" i="9"/>
  <c r="AE1311" i="9"/>
  <c r="AE918" i="9"/>
  <c r="AE1312" i="9"/>
  <c r="AE1313" i="9"/>
  <c r="AE92" i="9"/>
  <c r="AE645" i="9"/>
  <c r="AE646" i="9"/>
  <c r="AE1015" i="9"/>
  <c r="AE1016" i="9"/>
  <c r="AE1234" i="9"/>
  <c r="AE1054" i="9"/>
  <c r="AE1055" i="9"/>
  <c r="AE873" i="9"/>
  <c r="AE1321" i="9"/>
  <c r="AE1322" i="9"/>
  <c r="AE518" i="9"/>
  <c r="AE519" i="9"/>
  <c r="AE874" i="9"/>
  <c r="AE1323" i="9"/>
  <c r="AE1324" i="9"/>
  <c r="AE1822" i="9"/>
  <c r="AE1862" i="9"/>
  <c r="AE1629" i="9"/>
  <c r="AE93" i="9"/>
  <c r="AE539" i="9"/>
  <c r="AE540" i="9"/>
  <c r="AE541" i="9"/>
  <c r="AE1182" i="9"/>
  <c r="AE239" i="9"/>
  <c r="AE240" i="9"/>
  <c r="AE1630" i="9"/>
  <c r="AE198" i="9"/>
  <c r="AE1198" i="9"/>
  <c r="AE1247" i="9"/>
  <c r="AE199" i="9"/>
  <c r="AE1248" i="9"/>
  <c r="AE875" i="9"/>
  <c r="AE876" i="9"/>
  <c r="AE722" i="9"/>
  <c r="AE418" i="9"/>
  <c r="AE419" i="9"/>
  <c r="AE19" i="9"/>
  <c r="AE1249" i="9"/>
  <c r="AE711" i="9"/>
  <c r="AE712" i="9"/>
  <c r="AE713" i="9"/>
  <c r="AE1085" i="9"/>
  <c r="AE1478" i="9"/>
  <c r="AE734" i="9"/>
  <c r="AE395" i="9"/>
  <c r="AE888" i="9"/>
  <c r="AE932" i="9"/>
  <c r="AE748" i="9"/>
  <c r="AE749" i="9"/>
  <c r="AE750" i="9"/>
  <c r="AE1383" i="9"/>
  <c r="AE961" i="9"/>
  <c r="AE962" i="9"/>
  <c r="AE1086" i="9"/>
  <c r="AE963" i="9"/>
  <c r="AE446" i="9"/>
  <c r="AE964" i="9"/>
  <c r="AE965" i="9"/>
  <c r="AE966" i="9"/>
  <c r="AE1087" i="9"/>
  <c r="AE447" i="9"/>
  <c r="AE1259" i="9"/>
  <c r="AE1705" i="9"/>
  <c r="AE1706" i="9"/>
  <c r="AE1938" i="9"/>
  <c r="AE1939" i="9"/>
  <c r="AE1940" i="9"/>
  <c r="AE344" i="9"/>
  <c r="AE345" i="9"/>
  <c r="AE1514" i="9"/>
  <c r="AE1515" i="9"/>
  <c r="AE1260" i="9"/>
  <c r="AE1941" i="9"/>
  <c r="AE1942" i="9"/>
  <c r="AE1943" i="9"/>
  <c r="AE1707" i="9"/>
  <c r="AE668" i="9"/>
  <c r="AE669" i="9"/>
  <c r="AE1893" i="9"/>
  <c r="AE1894" i="9"/>
  <c r="AE1150" i="9"/>
  <c r="AE818" i="9"/>
  <c r="AE819" i="9"/>
  <c r="AE1280" i="9"/>
  <c r="AE1804" i="9"/>
  <c r="AE1720" i="9"/>
  <c r="AE1805" i="9"/>
  <c r="AE1806" i="9"/>
  <c r="AE340" i="9"/>
  <c r="AE341" i="9"/>
  <c r="AE218" i="9"/>
  <c r="AE1591" i="9"/>
  <c r="AE219" i="9"/>
  <c r="AE144" i="9"/>
  <c r="AE657" i="9"/>
  <c r="AE765" i="9"/>
  <c r="AE766" i="9"/>
  <c r="AE1684" i="9"/>
  <c r="AE1154" i="9"/>
  <c r="AE482" i="9"/>
  <c r="AE1631" i="9"/>
  <c r="AE1289" i="9"/>
  <c r="AE354" i="9"/>
  <c r="AE857" i="9"/>
  <c r="AE858" i="9"/>
  <c r="AE859" i="9"/>
  <c r="AE170" i="9"/>
  <c r="AE171" i="9"/>
  <c r="AE1493" i="9"/>
  <c r="AE1494" i="9"/>
  <c r="AE1314" i="9"/>
  <c r="AE71" i="9"/>
  <c r="AE1067" i="9"/>
  <c r="AE1863" i="9"/>
  <c r="AE767" i="9"/>
  <c r="AE1841" i="9"/>
  <c r="AE1648" i="9"/>
  <c r="AE1649" i="9"/>
  <c r="AE735" i="9"/>
  <c r="AE72" i="9"/>
  <c r="AE73" i="9"/>
  <c r="AE74" i="9"/>
  <c r="AE978" i="9"/>
  <c r="AE979" i="9"/>
  <c r="AE1315" i="9"/>
  <c r="AE110" i="9"/>
  <c r="AE1541" i="9"/>
  <c r="AE145" i="9"/>
  <c r="AE146" i="9"/>
  <c r="AE1542" i="9"/>
  <c r="AE1592" i="9"/>
  <c r="AE609" i="9"/>
  <c r="AE287" i="9"/>
  <c r="AE111" i="9"/>
  <c r="AE744" i="9"/>
  <c r="AE634" i="9"/>
  <c r="AE745" i="9"/>
  <c r="AE746" i="9"/>
  <c r="AE1325" i="9"/>
  <c r="AE827" i="9"/>
  <c r="AE1326" i="9"/>
  <c r="AE1327" i="9"/>
  <c r="AE1328" i="9"/>
  <c r="AE1618" i="9"/>
  <c r="AE647" i="9"/>
  <c r="AE635" i="9"/>
  <c r="AE636" i="9"/>
  <c r="AE736" i="9"/>
  <c r="AE737" i="9"/>
  <c r="AE820" i="9"/>
  <c r="AE1516" i="9"/>
  <c r="AE1517" i="9"/>
  <c r="AE603" i="9"/>
  <c r="AE604" i="9"/>
  <c r="AE933" i="9"/>
  <c r="AE934" i="9"/>
  <c r="AE1576" i="9"/>
  <c r="AE54" i="9"/>
  <c r="AE55" i="9"/>
  <c r="AE124" i="9"/>
  <c r="AE125" i="9"/>
  <c r="AE383" i="9"/>
  <c r="AE126" i="9"/>
  <c r="AE127" i="9"/>
  <c r="AE1853" i="9"/>
  <c r="AE147" i="9"/>
  <c r="AE148" i="9"/>
  <c r="AE322" i="9"/>
  <c r="AE323" i="9"/>
  <c r="AE149" i="9"/>
  <c r="AE150" i="9"/>
  <c r="AE324" i="9"/>
  <c r="AE325" i="9"/>
  <c r="AE781" i="9"/>
  <c r="AE648" i="9"/>
  <c r="AE1823" i="9"/>
  <c r="AE1461" i="9"/>
  <c r="AE360" i="9"/>
  <c r="AE361" i="9"/>
  <c r="AE1037" i="9"/>
  <c r="AE45" i="9"/>
  <c r="AE46" i="9"/>
  <c r="AE1155" i="9"/>
  <c r="AE1518" i="9"/>
  <c r="AE1156" i="9"/>
  <c r="AE967" i="9"/>
  <c r="AE1157" i="9"/>
  <c r="AE1519" i="9"/>
  <c r="AE1068" i="9"/>
  <c r="AE1069" i="9"/>
  <c r="AE563" i="9"/>
  <c r="AE1914" i="9"/>
  <c r="AE1915" i="9"/>
  <c r="AE1168" i="9"/>
  <c r="AE738" i="9"/>
  <c r="AE686" i="9"/>
  <c r="AE141" i="9"/>
  <c r="AE20" i="9"/>
  <c r="AE896" i="9"/>
  <c r="AE21" i="9"/>
  <c r="AE897" i="9"/>
  <c r="AE898" i="9"/>
  <c r="AE899" i="9"/>
  <c r="AE498" i="9"/>
  <c r="AE499" i="9"/>
  <c r="AE900" i="9"/>
  <c r="AE396" i="9"/>
  <c r="AE626" i="9"/>
  <c r="AE397" i="9"/>
  <c r="AE1225" i="9"/>
  <c r="AE670" i="9"/>
  <c r="AE671" i="9"/>
  <c r="AE1038" i="9"/>
  <c r="AE420" i="9"/>
  <c r="AE1290" i="9"/>
  <c r="AE577" i="9"/>
  <c r="AE806" i="9"/>
  <c r="AE1423" i="9"/>
  <c r="AE288" i="9"/>
  <c r="AE807" i="9"/>
  <c r="AE808" i="9"/>
  <c r="AE714" i="9"/>
  <c r="AE658" i="9"/>
  <c r="AE1593" i="9"/>
  <c r="AE1842" i="9"/>
  <c r="AE687" i="9"/>
  <c r="AE688" i="9"/>
  <c r="AE689" i="9"/>
  <c r="AE723" i="9"/>
  <c r="AE846" i="9"/>
  <c r="AE1768" i="9"/>
  <c r="AE1099" i="9"/>
  <c r="AE1100" i="9"/>
  <c r="AE747" i="9"/>
  <c r="AE434" i="9"/>
  <c r="AE435" i="9"/>
  <c r="AE1470" i="9"/>
  <c r="AE1471" i="9"/>
  <c r="AE448" i="9"/>
  <c r="AE1632" i="9"/>
  <c r="AE1633" i="9"/>
  <c r="AE782" i="9"/>
  <c r="AE783" i="9"/>
  <c r="AE986" i="9"/>
  <c r="AE1408" i="9"/>
  <c r="AE792" i="9"/>
  <c r="AE793" i="9"/>
  <c r="AE1810" i="9"/>
  <c r="AE1186" i="9"/>
  <c r="AE1187" i="9"/>
  <c r="AE1479" i="9"/>
  <c r="AE1791" i="9"/>
  <c r="AE1792" i="9"/>
  <c r="AE659" i="9"/>
  <c r="AE660" i="9"/>
  <c r="AE1594" i="9"/>
  <c r="AE1595" i="9"/>
  <c r="AE1596" i="9"/>
  <c r="AE919" i="9"/>
  <c r="AE1639" i="9"/>
  <c r="AE920" i="9"/>
  <c r="AE1640" i="9"/>
  <c r="AE1641" i="9"/>
  <c r="AE567" i="9"/>
  <c r="AE828" i="9"/>
  <c r="AE1462" i="9"/>
  <c r="AE968" i="9"/>
  <c r="AE756" i="9"/>
  <c r="AE1409" i="9"/>
  <c r="AE1011" i="9"/>
  <c r="AE56" i="9"/>
  <c r="AE1266" i="9"/>
  <c r="AE1451" i="9"/>
  <c r="AE1452" i="9"/>
  <c r="AE1267" i="9"/>
  <c r="AE1384" i="9"/>
  <c r="AE1138" i="9"/>
  <c r="AE1139" i="9"/>
  <c r="AE1520" i="9"/>
  <c r="AE1543" i="9"/>
  <c r="AE1708" i="9"/>
  <c r="AE1544" i="9"/>
  <c r="AE1521" i="9"/>
  <c r="AE1522" i="9"/>
  <c r="AE1523" i="9"/>
  <c r="AE1930" i="9"/>
  <c r="AE1026" i="9"/>
  <c r="AE1027" i="9"/>
  <c r="AE1070" i="9"/>
  <c r="AE1071" i="9"/>
  <c r="AE421" i="9"/>
  <c r="AE449" i="9"/>
  <c r="AE450" i="9"/>
  <c r="AE821" i="9"/>
  <c r="AE1854" i="9"/>
  <c r="AE1855" i="9"/>
  <c r="AE627" i="9"/>
  <c r="AE1877" i="9"/>
  <c r="AE1878" i="9"/>
  <c r="AE551" i="9"/>
  <c r="AE552" i="9"/>
  <c r="AE987" i="9"/>
  <c r="AE1545" i="9"/>
  <c r="AE1783" i="9"/>
  <c r="AE302" i="9"/>
  <c r="AE1546" i="9"/>
  <c r="AE465" i="9"/>
  <c r="AE553" i="9"/>
  <c r="AE554" i="9"/>
  <c r="AE1784" i="9"/>
  <c r="AE303" i="9"/>
  <c r="AE22" i="9"/>
  <c r="AE555" i="9"/>
  <c r="AE47" i="9"/>
  <c r="AE1709" i="9"/>
  <c r="AE1737" i="9"/>
  <c r="AE23" i="9"/>
  <c r="AE24" i="9"/>
  <c r="AE520" i="9"/>
  <c r="AE1524" i="9"/>
  <c r="AE1669" i="9"/>
  <c r="AE1670" i="9"/>
  <c r="AE1115" i="9"/>
  <c r="AE1116" i="9"/>
  <c r="AE1117" i="9"/>
  <c r="AE1118" i="9"/>
  <c r="AE1564" i="9"/>
  <c r="AE1931" i="9"/>
  <c r="AE889" i="9"/>
  <c r="AE1140" i="9"/>
  <c r="AE1119" i="9"/>
  <c r="AE1824" i="9"/>
  <c r="AE1825" i="9"/>
  <c r="AE1826" i="9"/>
  <c r="AE1918" i="9"/>
  <c r="AE1827" i="9"/>
  <c r="AE1828" i="9"/>
  <c r="AE637" i="9"/>
  <c r="AE638" i="9"/>
  <c r="AE1336" i="9"/>
  <c r="AE1919" i="9"/>
  <c r="AE1920" i="9"/>
  <c r="AE1337" i="9"/>
  <c r="AE847" i="9"/>
  <c r="AE639" i="9"/>
  <c r="AE640" i="9"/>
  <c r="AE641" i="9"/>
  <c r="AE1921" i="9"/>
  <c r="AE373" i="9"/>
  <c r="AE186" i="9"/>
  <c r="AE187" i="9"/>
  <c r="AE398" i="9"/>
  <c r="AE399" i="9"/>
  <c r="AE188" i="9"/>
  <c r="AE1295" i="9"/>
  <c r="AE1296" i="9"/>
  <c r="AE1297" i="9"/>
  <c r="AE556" i="9"/>
  <c r="AE557" i="9"/>
  <c r="AE558" i="9"/>
  <c r="AE559" i="9"/>
  <c r="AE1120" i="9"/>
  <c r="AE1121" i="9"/>
  <c r="AE1685" i="9"/>
  <c r="AE1686" i="9"/>
  <c r="AE362" i="9"/>
  <c r="AE988" i="9"/>
  <c r="AE1597" i="9"/>
  <c r="AE1598" i="9"/>
  <c r="AE363" i="9"/>
  <c r="AE829" i="9"/>
  <c r="AE935" i="9"/>
  <c r="AE1056" i="9"/>
  <c r="AE1057" i="9"/>
  <c r="AE1554" i="9"/>
  <c r="AE1058" i="9"/>
  <c r="AE1059" i="9"/>
  <c r="AE1122" i="9"/>
  <c r="AE1123" i="9"/>
  <c r="AE1124" i="9"/>
  <c r="AE1261" i="9"/>
  <c r="AE1262" i="9"/>
  <c r="AE1263" i="9"/>
  <c r="AE1547" i="9"/>
  <c r="AE784" i="9"/>
  <c r="AE921" i="9"/>
  <c r="AE1555" i="9"/>
  <c r="AE1268" i="9"/>
  <c r="AE1226" i="9"/>
  <c r="AE1398" i="9"/>
  <c r="AE1746" i="9"/>
  <c r="AE466" i="9"/>
  <c r="AE1443" i="9"/>
  <c r="AE1444" i="9"/>
  <c r="AE1125" i="9"/>
  <c r="AE1338" i="9"/>
  <c r="AE690" i="9"/>
  <c r="AE724" i="9"/>
  <c r="AE691" i="9"/>
  <c r="AE289" i="9"/>
  <c r="AE290" i="9"/>
  <c r="AE291" i="9"/>
  <c r="AE292" i="9"/>
  <c r="AE500" i="9"/>
  <c r="AE501" i="9"/>
  <c r="AE578" i="9"/>
  <c r="AE579" i="9"/>
  <c r="AE1264" i="9"/>
  <c r="AE564" i="9"/>
  <c r="AE1944" i="9"/>
  <c r="AE999" i="9"/>
  <c r="AE1000" i="9"/>
  <c r="AE57" i="9"/>
  <c r="AE58" i="9"/>
  <c r="AE1001" i="9"/>
  <c r="AE1002" i="9"/>
  <c r="AE1003" i="9"/>
  <c r="AE59" i="9"/>
  <c r="AE60" i="9"/>
  <c r="AE467" i="9"/>
  <c r="AE468" i="9"/>
  <c r="AE469" i="9"/>
  <c r="AE470" i="9"/>
  <c r="AE1710" i="9"/>
  <c r="AE471" i="9"/>
  <c r="AE1711" i="9"/>
  <c r="AE1712" i="9"/>
  <c r="AE1329" i="9"/>
  <c r="AE1188" i="9"/>
  <c r="AE326" i="9"/>
  <c r="AE1330" i="9"/>
  <c r="AE483" i="9"/>
  <c r="AE484" i="9"/>
  <c r="AE1677" i="9"/>
  <c r="AE1922" i="9"/>
  <c r="AE304" i="9"/>
  <c r="AE305" i="9"/>
  <c r="AE472" i="9"/>
  <c r="AE473" i="9"/>
  <c r="AE400" i="9"/>
  <c r="AE401" i="9"/>
  <c r="AE838" i="9"/>
  <c r="AE94" i="9"/>
  <c r="AE907" i="9"/>
  <c r="AE908" i="9"/>
  <c r="AE1721" i="9"/>
  <c r="AE1916" i="9"/>
  <c r="AE1339" i="9"/>
  <c r="AE1945" i="9"/>
  <c r="AE1722" i="9"/>
  <c r="AE300" i="9"/>
  <c r="AE1453" i="9"/>
  <c r="AE1678" i="9"/>
  <c r="AE1480" i="9"/>
  <c r="AE1481" i="9"/>
  <c r="AE1269" i="9"/>
  <c r="AE1359" i="9"/>
  <c r="AE189" i="9"/>
  <c r="AE253" i="9"/>
  <c r="AE190" i="9"/>
  <c r="AE254" i="9"/>
  <c r="AE1088" i="9"/>
  <c r="AE384" i="9"/>
  <c r="AE1089" i="9"/>
  <c r="AE385" i="9"/>
  <c r="AE1394" i="9"/>
  <c r="AE1901" i="9"/>
  <c r="AE2" i="9"/>
  <c r="AE1902" i="9"/>
  <c r="AE151" i="9"/>
  <c r="AE152" i="9"/>
  <c r="AE153" i="9"/>
  <c r="AE1856" i="9"/>
  <c r="AE3" i="9"/>
  <c r="AE422" i="9"/>
  <c r="AE725" i="9"/>
  <c r="AE1857" i="9"/>
  <c r="AE726" i="9"/>
  <c r="AE1509" i="9"/>
  <c r="AE1510" i="9"/>
  <c r="AE271" i="9"/>
  <c r="AE1298" i="9"/>
  <c r="AE1903" i="9"/>
  <c r="AE355" i="9"/>
  <c r="AE356" i="9"/>
  <c r="AE1577" i="9"/>
  <c r="AE1060" i="9"/>
  <c r="AE1671" i="9"/>
  <c r="AE1747" i="9"/>
  <c r="AE1769" i="9"/>
  <c r="AE1770" i="9"/>
  <c r="AE1771" i="9"/>
  <c r="AE890" i="9"/>
  <c r="AE1946" i="9"/>
  <c r="AE1599" i="9"/>
  <c r="AE255" i="9"/>
  <c r="AE969" i="9"/>
  <c r="AE970" i="9"/>
  <c r="AE672" i="9"/>
  <c r="AE768" i="9"/>
  <c r="AE769" i="9"/>
  <c r="AE770" i="9"/>
  <c r="AE589" i="9"/>
  <c r="AE590" i="9"/>
  <c r="AE591" i="9"/>
  <c r="AE1811" i="9"/>
  <c r="AE771" i="9"/>
  <c r="AE772" i="9"/>
  <c r="AE773" i="9"/>
  <c r="AE774" i="9"/>
  <c r="AE402" i="9"/>
  <c r="AE403" i="9"/>
  <c r="AE404" i="9"/>
  <c r="AE1399" i="9"/>
  <c r="AE1932" i="9"/>
  <c r="AE1933" i="9"/>
  <c r="AE1785" i="9"/>
  <c r="AE1879" i="9"/>
  <c r="AE1793" i="9"/>
  <c r="AE1794" i="9"/>
  <c r="AE474" i="9"/>
  <c r="AE112" i="9"/>
  <c r="AE1004" i="9"/>
  <c r="AE1548" i="9"/>
  <c r="AE113" i="9"/>
  <c r="AE220" i="9"/>
  <c r="AE436" i="9"/>
  <c r="AE437" i="9"/>
  <c r="AE1887" i="9"/>
  <c r="AE1904" i="9"/>
  <c r="AE4" i="9"/>
  <c r="AE901" i="9"/>
  <c r="AE1506" i="9"/>
  <c r="AE507" i="9"/>
  <c r="AE1650" i="9"/>
  <c r="AE1651" i="9"/>
  <c r="AE936" i="9"/>
  <c r="AE937" i="9"/>
  <c r="AE1172" i="9"/>
  <c r="AE692" i="9"/>
  <c r="AE1160" i="9"/>
  <c r="AE459" i="9"/>
  <c r="AE560" i="9"/>
  <c r="AE1039" i="9"/>
  <c r="AE1040" i="9"/>
  <c r="AE1429" i="9"/>
  <c r="AE1430" i="9"/>
  <c r="AE1431" i="9"/>
  <c r="AE1141" i="9"/>
  <c r="AE200" i="9"/>
  <c r="AE201" i="9"/>
  <c r="AE95" i="9"/>
  <c r="AE96" i="9"/>
  <c r="AE97" i="9"/>
  <c r="AE1173" i="9"/>
  <c r="AE438" i="9"/>
  <c r="AE1432" i="9"/>
  <c r="AE1433" i="9"/>
  <c r="AE1101" i="9"/>
  <c r="AE1072" i="9"/>
  <c r="AE1073" i="9"/>
  <c r="AE1578" i="9"/>
  <c r="AE1579" i="9"/>
  <c r="AE1580" i="9"/>
  <c r="AE971" i="9"/>
  <c r="AE972" i="9"/>
  <c r="AE973" i="9"/>
  <c r="AE561" i="9"/>
  <c r="AE1622" i="9"/>
  <c r="AE191" i="9"/>
  <c r="AE1174" i="9"/>
  <c r="AE475" i="9"/>
  <c r="AE1126" i="9"/>
  <c r="AE172" i="9"/>
  <c r="AE173" i="9"/>
  <c r="AE154" i="9"/>
  <c r="AE649" i="9"/>
  <c r="AE1795" i="9"/>
  <c r="AE822" i="9"/>
  <c r="AE938" i="9"/>
  <c r="AE939" i="9"/>
  <c r="AE628" i="9"/>
  <c r="AE1417" i="9"/>
  <c r="AE1418" i="9"/>
  <c r="AE1419" i="9"/>
  <c r="AE293" i="9"/>
  <c r="AE294" i="9"/>
  <c r="AE650" i="9"/>
  <c r="AE1270" i="9"/>
  <c r="AE1271" i="9"/>
  <c r="AE460" i="9"/>
  <c r="AE1445" i="9"/>
  <c r="AE1723" i="9"/>
  <c r="AE1724" i="9"/>
  <c r="AE877" i="9"/>
  <c r="AE1360" i="9"/>
  <c r="AE1361" i="9"/>
  <c r="AE521" i="9"/>
  <c r="AE809" i="9"/>
  <c r="AE522" i="9"/>
  <c r="AE810" i="9"/>
  <c r="AE708" i="9"/>
  <c r="AE922" i="9"/>
  <c r="AE295" i="9"/>
  <c r="AE1652" i="9"/>
  <c r="AE282" i="9"/>
  <c r="AE283" i="9"/>
  <c r="AE1434" i="9"/>
  <c r="AE202" i="9"/>
  <c r="AE940" i="9"/>
  <c r="AE941" i="9"/>
  <c r="AE221" i="9"/>
  <c r="AE222" i="9"/>
  <c r="AE223" i="9"/>
  <c r="AE1525" i="9"/>
  <c r="AE256" i="9"/>
  <c r="AE1424" i="9"/>
  <c r="AE830" i="9"/>
  <c r="AE1151" i="9"/>
  <c r="AE1634" i="9"/>
  <c r="AE751" i="9"/>
  <c r="AE224" i="9"/>
  <c r="AE1482" i="9"/>
  <c r="AE364" i="9"/>
  <c r="AE451" i="9"/>
  <c r="AE452" i="9"/>
  <c r="AE1483" i="9"/>
  <c r="AE1400" i="9"/>
  <c r="AE257" i="9"/>
  <c r="AE610" i="9"/>
  <c r="AE1090" i="9"/>
  <c r="AE1041" i="9"/>
  <c r="AE1042" i="9"/>
  <c r="AE1923" i="9"/>
  <c r="AE1043" i="9"/>
  <c r="AE1044" i="9"/>
  <c r="AE1045" i="9"/>
  <c r="AE1924" i="9"/>
  <c r="AE1679" i="9"/>
  <c r="AE1680" i="9"/>
  <c r="AE980" i="9"/>
  <c r="AE1796" i="9"/>
  <c r="AE1362" i="9"/>
  <c r="AE502" i="9"/>
  <c r="AE114" i="9"/>
  <c r="AE523" i="9"/>
  <c r="AE1772" i="9"/>
  <c r="AE1773" i="9"/>
  <c r="AE1774" i="9"/>
  <c r="AE115" i="9"/>
  <c r="AE524" i="9"/>
  <c r="AE661" i="9"/>
  <c r="AE662" i="9"/>
  <c r="AE663" i="9"/>
  <c r="AE272" i="9"/>
  <c r="AE693" i="9"/>
  <c r="AE694" i="9"/>
  <c r="AE1374" i="9"/>
  <c r="AE950" i="9"/>
  <c r="AE739" i="9"/>
  <c r="AE1797" i="9"/>
  <c r="AE405" i="9"/>
  <c r="AE1250" i="9"/>
  <c r="AE34" i="9"/>
  <c r="AE1028" i="9"/>
  <c r="AE1425" i="9"/>
  <c r="AE1426" i="9"/>
  <c r="AE1775" i="9"/>
  <c r="AE98" i="9"/>
  <c r="AE75" i="9"/>
  <c r="AE258" i="9"/>
  <c r="AE76" i="9"/>
  <c r="AE1653" i="9"/>
  <c r="AE839" i="9"/>
  <c r="AE1565" i="9"/>
  <c r="AE1566" i="9"/>
  <c r="AE485" i="9"/>
  <c r="AE423" i="9"/>
  <c r="AE1175" i="9"/>
  <c r="AE1176" i="9"/>
  <c r="AE424" i="9"/>
  <c r="AE1177" i="9"/>
  <c r="AE1178" i="9"/>
  <c r="AE1179" i="9"/>
  <c r="AE1180" i="9"/>
  <c r="AE1199" i="9"/>
  <c r="AE1446" i="9"/>
  <c r="AE580" i="9"/>
  <c r="AE1200" i="9"/>
  <c r="AE1201" i="9"/>
  <c r="AE581" i="9"/>
  <c r="AE77" i="9"/>
  <c r="AE78" i="9"/>
  <c r="AE942" i="9"/>
  <c r="AE79" i="9"/>
  <c r="AE80" i="9"/>
  <c r="AE81" i="9"/>
  <c r="AE1211" i="9"/>
  <c r="AE1212" i="9"/>
  <c r="AE1005" i="9"/>
  <c r="AE1017" i="9"/>
  <c r="AE1018" i="9"/>
  <c r="AE860" i="9"/>
  <c r="AE861" i="9"/>
  <c r="AE1807" i="9"/>
  <c r="AE1363" i="9"/>
  <c r="AE225" i="9"/>
  <c r="AE226" i="9"/>
  <c r="AE346" i="9"/>
  <c r="AE695" i="9"/>
  <c r="AE696" i="9"/>
  <c r="AE1189" i="9"/>
  <c r="AE1061" i="9"/>
  <c r="AE1281" i="9"/>
  <c r="AE629" i="9"/>
  <c r="AE630" i="9"/>
  <c r="AE848" i="9"/>
  <c r="AE1495" i="9"/>
  <c r="AE1496" i="9"/>
  <c r="AE5" i="9"/>
  <c r="AE664" i="9"/>
  <c r="AE1183" i="9"/>
  <c r="AE974" i="9"/>
  <c r="AE697" i="9"/>
  <c r="AE1046" i="9"/>
  <c r="AE631" i="9"/>
  <c r="AE439" i="9"/>
  <c r="AE259" i="9"/>
  <c r="AE1213" i="9"/>
  <c r="AE1642" i="9"/>
  <c r="AE1102" i="9"/>
  <c r="AE1643" i="9"/>
  <c r="AE1644" i="9"/>
  <c r="AE1645" i="9"/>
  <c r="AE902" i="9"/>
  <c r="AE903" i="9"/>
  <c r="AE1214" i="9"/>
  <c r="AE1215" i="9"/>
  <c r="AE306" i="9"/>
  <c r="AE307" i="9"/>
  <c r="AE374" i="9"/>
  <c r="AE82" i="9"/>
  <c r="AE1843" i="9"/>
  <c r="AE1091" i="9"/>
  <c r="AE1836" i="9"/>
  <c r="AE273" i="9"/>
  <c r="AE1202" i="9"/>
  <c r="AE1203" i="9"/>
  <c r="AE1204" i="9"/>
  <c r="AE1205" i="9"/>
  <c r="AE1206" i="9"/>
  <c r="AE849" i="9"/>
  <c r="AE234" i="9"/>
  <c r="AE235" i="9"/>
  <c r="AE236" i="9"/>
  <c r="AE1526" i="9"/>
  <c r="AE1527" i="9"/>
  <c r="AE128" i="9"/>
  <c r="AE129" i="9"/>
  <c r="AE909" i="9"/>
  <c r="AE1385" i="9"/>
  <c r="AE1484" i="9"/>
  <c r="AE1395" i="9"/>
  <c r="AE1396" i="9"/>
  <c r="AE35" i="9"/>
  <c r="AE260" i="9"/>
  <c r="AE261" i="9"/>
  <c r="AE1472" i="9"/>
  <c r="AE1473" i="9"/>
  <c r="AE1331" i="9"/>
  <c r="AE611" i="9"/>
  <c r="AE301" i="9"/>
  <c r="AE1401" i="9"/>
  <c r="AE1672" i="9"/>
  <c r="AE1681" i="9"/>
  <c r="AE1190" i="9"/>
  <c r="AE1191" i="9"/>
  <c r="AE727" i="9"/>
  <c r="AE1837" i="9"/>
  <c r="AE904" i="9"/>
  <c r="AE905" i="9"/>
  <c r="AE1047" i="9"/>
  <c r="AE508" i="9"/>
  <c r="AE840" i="9"/>
  <c r="AE841" i="9"/>
  <c r="AE850" i="9"/>
  <c r="AE1507" i="9"/>
  <c r="AE785" i="9"/>
  <c r="AE1235" i="9"/>
  <c r="AE1895" i="9"/>
  <c r="AE1776" i="9"/>
  <c r="AE1777" i="9"/>
  <c r="AE1778" i="9"/>
  <c r="AE1779" i="9"/>
  <c r="AE1864" i="9"/>
  <c r="AE1865" i="9"/>
  <c r="AE582" i="9"/>
  <c r="AE583" i="9"/>
  <c r="AE584" i="9"/>
  <c r="AE509" i="9"/>
  <c r="AE227" i="9"/>
  <c r="AE975" i="9"/>
  <c r="AE976" i="9"/>
  <c r="AE347" i="9"/>
  <c r="AE348" i="9"/>
  <c r="AE1910" i="9"/>
  <c r="AE1410" i="9"/>
  <c r="AE951" i="9"/>
  <c r="AE1012" i="9"/>
  <c r="AE1216" i="9"/>
  <c r="AE155" i="9"/>
  <c r="AE1485" i="9"/>
  <c r="AE375" i="9"/>
  <c r="AE376" i="9"/>
  <c r="AE1486" i="9"/>
  <c r="AE377" i="9"/>
  <c r="AE486" i="9"/>
  <c r="AE487" i="9"/>
  <c r="AE488" i="9"/>
  <c r="AE1092" i="9"/>
  <c r="AE36" i="9"/>
  <c r="AE1947" i="9"/>
  <c r="AE1948" i="9"/>
  <c r="AE1949" i="9"/>
  <c r="AE425" i="9"/>
  <c r="AE1207" i="9"/>
  <c r="AE1208" i="9"/>
  <c r="AE104" i="9"/>
  <c r="AE1713" i="9"/>
  <c r="AE1714" i="9"/>
  <c r="AE1715" i="9"/>
  <c r="AE952" i="9"/>
  <c r="AE1265" i="9"/>
  <c r="AE651" i="9"/>
  <c r="AE652" i="9"/>
  <c r="AE1316" i="9"/>
  <c r="AE1227" i="9"/>
  <c r="AE1228" i="9"/>
  <c r="AE378" i="9"/>
  <c r="AE6" i="9"/>
  <c r="AE953" i="9"/>
  <c r="AE851" i="9"/>
  <c r="AE37" i="9"/>
  <c r="AE130" i="9"/>
  <c r="AE440" i="9"/>
  <c r="AE365" i="9"/>
  <c r="AE1184" i="9"/>
  <c r="AE568" i="9"/>
  <c r="AE569" i="9"/>
  <c r="AE570" i="9"/>
  <c r="AE571" i="9"/>
  <c r="AE1786" i="9"/>
  <c r="AE476" i="9"/>
  <c r="AE83" i="9"/>
  <c r="AE61" i="9"/>
  <c r="AE461" i="9"/>
  <c r="AE831" i="9"/>
  <c r="AE832" i="9"/>
  <c r="AE1364" i="9"/>
  <c r="AE1365" i="9"/>
  <c r="AE1366" i="9"/>
  <c r="AE1528" i="9"/>
  <c r="AE1529" i="9"/>
  <c r="AE1530" i="9"/>
  <c r="AE116" i="9"/>
  <c r="AE117" i="9"/>
  <c r="AE118" i="9"/>
  <c r="AE327" i="9"/>
  <c r="AE1808" i="9"/>
  <c r="AE1411" i="9"/>
  <c r="AE1412" i="9"/>
  <c r="AE525" i="9"/>
  <c r="AE526" i="9"/>
  <c r="AE527" i="9"/>
  <c r="AE528" i="9"/>
  <c r="AE1093" i="9"/>
  <c r="AE1094" i="9"/>
  <c r="AE1095" i="9"/>
  <c r="AE1911" i="9"/>
  <c r="AE1912" i="9"/>
  <c r="AE1556" i="9"/>
  <c r="AE1557" i="9"/>
  <c r="AE943" i="9"/>
  <c r="AE366" i="9"/>
  <c r="AE367" i="9"/>
  <c r="AE368" i="9"/>
  <c r="AE406" i="9"/>
  <c r="AE48" i="9"/>
  <c r="AE407" i="9"/>
  <c r="AE477" i="9"/>
  <c r="AE62" i="9"/>
  <c r="AE63" i="9"/>
  <c r="AE274" i="9"/>
  <c r="AE7" i="9"/>
  <c r="AE1217" i="9"/>
  <c r="AE1888" i="9"/>
  <c r="AE1889" i="9"/>
  <c r="AE1890" i="9"/>
  <c r="AE673" i="9"/>
  <c r="AE605" i="9"/>
  <c r="AE1074" i="9"/>
  <c r="AE1161" i="9"/>
  <c r="AE328" i="9"/>
  <c r="AE1299" i="9"/>
  <c r="AE1300" i="9"/>
  <c r="AE25" i="9"/>
  <c r="AE923" i="9"/>
  <c r="AE1780" i="9"/>
  <c r="AE757" i="9"/>
  <c r="AE758" i="9"/>
  <c r="AE542" i="9"/>
  <c r="AE543" i="9"/>
  <c r="AE1236" i="9"/>
  <c r="AE1237" i="9"/>
  <c r="AE308" i="9"/>
  <c r="AE349" i="9"/>
  <c r="AE350" i="9"/>
  <c r="AE1608" i="9"/>
  <c r="AE1609" i="9"/>
  <c r="AE1682" i="9"/>
  <c r="AE441" i="9"/>
  <c r="AE442" i="9"/>
  <c r="AE443" i="9"/>
  <c r="AE833" i="9"/>
  <c r="AE1386" i="9"/>
  <c r="AE1387" i="9"/>
  <c r="AE1388" i="9"/>
  <c r="AE1950" i="9"/>
  <c r="AE1880" i="9"/>
  <c r="AE329" i="9"/>
  <c r="AE426" i="9"/>
  <c r="AE296" i="9"/>
  <c r="AE794" i="9"/>
  <c r="AE408" i="9"/>
  <c r="AE409" i="9"/>
  <c r="AE410" i="9"/>
  <c r="AE944" i="9"/>
  <c r="AE945" i="9"/>
  <c r="AE946" i="9"/>
  <c r="AE585" i="9"/>
  <c r="AE1375" i="9"/>
  <c r="AE84" i="9"/>
  <c r="AE85" i="9"/>
  <c r="AE411" i="9"/>
  <c r="AE489" i="9"/>
  <c r="AE38" i="9"/>
  <c r="AE39" i="9"/>
  <c r="AE490" i="9"/>
  <c r="AE40" i="9"/>
  <c r="AE1866" i="9"/>
  <c r="AE924" i="9"/>
  <c r="AE925" i="9"/>
  <c r="AE834" i="9"/>
  <c r="AE835" i="9"/>
  <c r="AE1844" i="9"/>
  <c r="AE926" i="9"/>
  <c r="AE1891" i="9"/>
  <c r="AE1075" i="9"/>
  <c r="AE1127" i="9"/>
  <c r="AE1128" i="9"/>
  <c r="AE1673" i="9"/>
  <c r="AE166" i="9"/>
  <c r="AE989" i="9"/>
  <c r="AE1600" i="9"/>
  <c r="AE811" i="9"/>
  <c r="AE812" i="9"/>
  <c r="AE131" i="9"/>
  <c r="AE1531" i="9"/>
  <c r="AE1006" i="9"/>
  <c r="AE1858" i="9"/>
  <c r="AE1859" i="9"/>
  <c r="AE1892" i="9"/>
  <c r="AE1317" i="9"/>
  <c r="AE1318" i="9"/>
  <c r="AE544" i="9"/>
  <c r="AE1812" i="9"/>
  <c r="AE823" i="9"/>
  <c r="AE715" i="9"/>
  <c r="AE529" i="9"/>
  <c r="AE427" i="9"/>
  <c r="AE642" i="9"/>
  <c r="AE1152" i="9"/>
  <c r="AE167" i="9"/>
  <c r="AE824" i="9"/>
  <c r="AE728" i="9"/>
  <c r="AE729" i="9"/>
  <c r="AE1389" i="9"/>
  <c r="AE1282" i="9"/>
  <c r="AE1390" i="9"/>
  <c r="AE1283" i="9"/>
  <c r="AE1391" i="9"/>
  <c r="AE1392" i="9"/>
  <c r="AE1558" i="9"/>
  <c r="AE1601" i="9"/>
  <c r="AE1602" i="9"/>
  <c r="AE1687" i="9"/>
  <c r="AE1688" i="9"/>
  <c r="AE1635" i="9"/>
  <c r="AE49" i="9"/>
  <c r="AE1340" i="9"/>
  <c r="AE1341" i="9"/>
  <c r="AE910" i="9"/>
  <c r="AE632" i="9"/>
  <c r="AE813" i="9"/>
  <c r="AE86" i="9"/>
  <c r="AE132" i="9"/>
  <c r="AE133" i="9"/>
  <c r="AE954" i="9"/>
  <c r="AE955" i="9"/>
  <c r="AE1397" i="9"/>
  <c r="AE1581" i="9"/>
  <c r="AE275" i="9"/>
  <c r="AE262" i="9"/>
  <c r="AE825" i="9"/>
  <c r="AE1346" i="9"/>
  <c r="AE1347" i="9"/>
  <c r="AE565" i="9"/>
  <c r="AE927" i="9"/>
  <c r="AE1142" i="9"/>
  <c r="AE990" i="9"/>
  <c r="AE1742" i="9"/>
  <c r="AE1511" i="9"/>
  <c r="AE1512" i="9"/>
  <c r="AE1716" i="9"/>
  <c r="AE1743" i="9"/>
  <c r="AE698" i="9"/>
  <c r="AE1048" i="9"/>
  <c r="AE1049" i="9"/>
  <c r="AE237" i="9"/>
  <c r="AE1654" i="9"/>
  <c r="AE1934" i="9"/>
  <c r="AE1567" i="9"/>
  <c r="AE699" i="9"/>
  <c r="AE276" i="9"/>
  <c r="AE277" i="9"/>
  <c r="AE278" i="9"/>
  <c r="AE41" i="9"/>
  <c r="AE1568" i="9"/>
  <c r="AE42" i="9"/>
  <c r="AE43" i="9"/>
  <c r="AE1435" i="9"/>
  <c r="AE1436" i="9"/>
  <c r="AE248" i="9"/>
  <c r="AE249" i="9"/>
  <c r="AE665" i="9"/>
  <c r="AE666" i="9"/>
  <c r="AE667" i="9"/>
  <c r="AE1291" i="9"/>
  <c r="AE795" i="9"/>
  <c r="AE606" i="9"/>
  <c r="AE1076" i="9"/>
  <c r="AE796" i="9"/>
  <c r="AE797" i="9"/>
  <c r="AE444" i="9"/>
  <c r="AE445" i="9"/>
  <c r="AE393" i="9"/>
  <c r="AE1860" i="9"/>
  <c r="AE1861" i="9"/>
  <c r="AE1674" i="9"/>
  <c r="AE1129" i="9"/>
  <c r="AE1130" i="9"/>
  <c r="AE491" i="9"/>
  <c r="AE1284" i="9"/>
  <c r="AE156" i="9"/>
  <c r="AE530" i="9"/>
  <c r="AE157" i="9"/>
  <c r="AE531" i="9"/>
  <c r="AE1285" i="9"/>
  <c r="AE1286" i="9"/>
  <c r="AE158" i="9"/>
  <c r="AE159" i="9"/>
  <c r="AE1131" i="9"/>
  <c r="AE1132" i="9"/>
  <c r="AE1287" i="9"/>
  <c r="AE572" i="9"/>
  <c r="AE573" i="9"/>
  <c r="AE386" i="9"/>
  <c r="AE428" i="9"/>
  <c r="AE574" i="9"/>
  <c r="AE387" i="9"/>
  <c r="AE862" i="9"/>
  <c r="AE863" i="9"/>
  <c r="AE1698" i="9"/>
  <c r="AE1699" i="9"/>
  <c r="AE105" i="9"/>
  <c r="AE1393" i="9"/>
  <c r="AE1809" i="9"/>
  <c r="AE1700" i="9"/>
  <c r="AE1701" i="9"/>
  <c r="AE575" i="9"/>
  <c r="AE1702" i="9"/>
  <c r="AE1569" i="9"/>
  <c r="AE1570" i="9"/>
  <c r="AE991" i="9"/>
  <c r="AE1348" i="9"/>
  <c r="AE992" i="9"/>
  <c r="AE1096" i="9"/>
  <c r="AE1097" i="9"/>
  <c r="AE1748" i="9"/>
  <c r="AE1749" i="9"/>
  <c r="AE761" i="9"/>
  <c r="AE1218" i="9"/>
  <c r="AE1050" i="9"/>
  <c r="AE1238" i="9"/>
  <c r="AE1239" i="9"/>
  <c r="AE1240" i="9"/>
  <c r="AE1689" i="9"/>
  <c r="AE1241" i="9"/>
  <c r="AE1242" i="9"/>
  <c r="AE1243" i="9"/>
  <c r="AE1690" i="9"/>
  <c r="AE1051" i="9"/>
  <c r="AE503" i="9"/>
  <c r="AE119" i="9"/>
  <c r="AE388" i="9"/>
  <c r="AE389" i="9"/>
  <c r="AE906" i="9"/>
  <c r="AE1103" i="9"/>
  <c r="AE1104" i="9"/>
  <c r="AE1105" i="9"/>
  <c r="AE1273" i="9"/>
  <c r="AE1274" i="9"/>
  <c r="AE1275" i="9"/>
  <c r="AE1276" i="9"/>
  <c r="AE1277" i="9"/>
  <c r="AE1278" i="9"/>
  <c r="AE1349" i="9"/>
  <c r="AE1350" i="9"/>
  <c r="AE1351" i="9"/>
  <c r="AE44" i="9"/>
  <c r="AE228" i="9"/>
  <c r="AE1725" i="9"/>
  <c r="AE1726" i="9"/>
  <c r="AE1738" i="9"/>
  <c r="AE674" i="9"/>
  <c r="AE1913" i="9"/>
  <c r="AE1192" i="9"/>
  <c r="AE786" i="9"/>
  <c r="AE891" i="9"/>
  <c r="AE1062" i="9"/>
  <c r="AE1063" i="9"/>
  <c r="AE1487" i="9"/>
  <c r="AE297" i="9"/>
  <c r="AE775" i="9"/>
  <c r="AE1917" i="9"/>
  <c r="AE229" i="9"/>
  <c r="AE230" i="9"/>
  <c r="AE231" i="9"/>
  <c r="AE911" i="9"/>
  <c r="AE912" i="9"/>
  <c r="AE913" i="9"/>
  <c r="AE914" i="9"/>
  <c r="AE462" i="9"/>
  <c r="AE915" i="9"/>
  <c r="AE864" i="9"/>
  <c r="AE453" i="9"/>
  <c r="AE232" i="9"/>
  <c r="AE64" i="9"/>
  <c r="AE65" i="9"/>
  <c r="AE66" i="9"/>
  <c r="AE99" i="9"/>
  <c r="AE1730" i="9"/>
  <c r="AE865" i="9"/>
  <c r="AE842" i="9"/>
  <c r="AE843" i="9"/>
  <c r="AE1750" i="9"/>
  <c r="AE1376" i="9"/>
  <c r="AE1603" i="9"/>
  <c r="AE612" i="9"/>
  <c r="AE613" i="9"/>
  <c r="AE1209" i="9"/>
  <c r="AE1106" i="9"/>
  <c r="AE633" i="9"/>
  <c r="AE1029" i="9"/>
  <c r="AE1030" i="9"/>
  <c r="AE981" i="9"/>
  <c r="AE982" i="9"/>
  <c r="AE1244" i="9"/>
  <c r="AE1636" i="9"/>
  <c r="AE1637" i="9"/>
  <c r="AE1638" i="9"/>
  <c r="AE1813" i="9"/>
  <c r="AE1814" i="9"/>
  <c r="AE545" i="9"/>
  <c r="AE546" i="9"/>
  <c r="AE1143" i="9"/>
  <c r="AE1144" i="9"/>
  <c r="AE1145" i="9"/>
  <c r="AE1052" i="9"/>
  <c r="AE1377" i="9"/>
  <c r="AE1378" i="9"/>
  <c r="AE730" i="9"/>
  <c r="AE620" i="9"/>
  <c r="AE621" i="9"/>
  <c r="AE1559" i="9"/>
  <c r="AE1107" i="9"/>
  <c r="AE1332" i="9"/>
  <c r="AE1333" i="9"/>
  <c r="AE1623" i="9"/>
  <c r="AE1624" i="9"/>
  <c r="AE1867" i="9"/>
  <c r="AE1868" i="9"/>
  <c r="AE160" i="9"/>
  <c r="AE700" i="9"/>
  <c r="AE1815" i="9"/>
  <c r="AE1342" i="9"/>
  <c r="AE1343" i="9"/>
  <c r="AE233" i="9"/>
  <c r="AE740" i="9"/>
  <c r="AE1251" i="9"/>
  <c r="AE1655" i="9"/>
  <c r="AE1162" i="9"/>
  <c r="AE787" i="9"/>
  <c r="AE852" i="9"/>
  <c r="AE429" i="9"/>
  <c r="AE853" i="9"/>
  <c r="AE752" i="9"/>
  <c r="AE1252" i="9"/>
  <c r="AE1253" i="9"/>
  <c r="AE1625" i="9"/>
  <c r="AE753" i="9"/>
  <c r="AE1787" i="9"/>
  <c r="AE956" i="9"/>
  <c r="AE357" i="9"/>
  <c r="AE161" i="9"/>
  <c r="AE162" i="9"/>
  <c r="AE492" i="9"/>
  <c r="AE493" i="9"/>
  <c r="AE1751" i="9"/>
  <c r="AE369" i="9"/>
  <c r="AE370" i="9"/>
  <c r="AE371" i="9"/>
  <c r="AE788" i="9"/>
  <c r="AE192" i="9"/>
  <c r="AE878" i="9"/>
  <c r="AE1727" i="9"/>
  <c r="AE309" i="9"/>
  <c r="AE310" i="9"/>
  <c r="AE311" i="9"/>
  <c r="AE263" i="9"/>
  <c r="AE134" i="9"/>
  <c r="AE264" i="9"/>
  <c r="AE1925" i="9"/>
  <c r="AE430" i="9"/>
  <c r="AE431" i="9"/>
  <c r="AE454" i="9"/>
  <c r="AE1656" i="9"/>
  <c r="AE1657" i="9"/>
  <c r="AE1427" i="9"/>
  <c r="AE174" i="9"/>
  <c r="AE1334" i="9"/>
  <c r="AE1532" i="9"/>
  <c r="AE1533" i="9"/>
  <c r="AE586" i="9"/>
  <c r="AE1658" i="9"/>
  <c r="AE947" i="9"/>
  <c r="AE948" i="9"/>
  <c r="AE754" i="9"/>
  <c r="AE755" i="9"/>
  <c r="AE866" i="9"/>
  <c r="AE1752" i="9"/>
  <c r="AE1753" i="9"/>
  <c r="AE1754" i="9"/>
  <c r="AE1133" i="9"/>
  <c r="AE1134" i="9"/>
  <c r="AE1135" i="9"/>
  <c r="AE1717" i="9"/>
  <c r="AE1136" i="9"/>
  <c r="AE265" i="9"/>
  <c r="AE266" i="9"/>
  <c r="AE762" i="9"/>
  <c r="AE1497" i="9"/>
  <c r="AE1571" i="9"/>
  <c r="AE1572" i="9"/>
  <c r="AE1573" i="9"/>
  <c r="AE1019" i="9"/>
  <c r="AE675" i="9"/>
  <c r="AE1153" i="9"/>
  <c r="AE622" i="9"/>
  <c r="AE623" i="9"/>
  <c r="AE1193" i="9"/>
  <c r="AE106" i="9"/>
  <c r="AE1194" i="9"/>
  <c r="AE1604" i="9"/>
  <c r="AE279" i="9"/>
  <c r="AE280" i="9"/>
  <c r="AE1077" i="9"/>
  <c r="AE1881" i="9"/>
  <c r="AE1882" i="9"/>
  <c r="AE703" i="9"/>
  <c r="AE704" i="9"/>
  <c r="AE983" i="9"/>
  <c r="AE1413" i="9"/>
  <c r="AE592" i="9"/>
  <c r="AE593" i="9"/>
  <c r="AE594" i="9"/>
  <c r="AE867" i="9"/>
  <c r="AE1420" i="9"/>
  <c r="AE1703" i="9"/>
  <c r="AE1951" i="9"/>
  <c r="AE267" i="9"/>
  <c r="AE1421" i="9"/>
  <c r="AE868" i="9"/>
  <c r="AE1704" i="9"/>
  <c r="AE1952" i="9"/>
  <c r="AE595" i="9"/>
  <c r="AE596" i="9"/>
  <c r="AE597" i="9"/>
  <c r="AE624" i="9"/>
  <c r="AE625" i="9"/>
  <c r="AE281" i="9"/>
  <c r="AE789" i="9"/>
  <c r="AE510" i="9"/>
  <c r="AE511" i="9"/>
  <c r="AE1905" i="9"/>
  <c r="AE107" i="9"/>
  <c r="AE108" i="9"/>
  <c r="AE676" i="9"/>
  <c r="AE677" i="9"/>
  <c r="AE1301" i="9"/>
  <c r="AE1302" i="9"/>
  <c r="AE1728" i="9"/>
  <c r="AE678" i="9"/>
  <c r="AE203" i="9"/>
  <c r="AE204" i="9"/>
  <c r="AE1610" i="9"/>
  <c r="AE1611" i="9"/>
  <c r="AE679" i="9"/>
  <c r="AE1254" i="9"/>
  <c r="AE1437" i="9"/>
  <c r="AE1255" i="9"/>
  <c r="AE1612" i="9"/>
  <c r="AE731" i="9"/>
  <c r="AE412" i="9"/>
  <c r="AE547" i="9"/>
  <c r="AE548" i="9"/>
  <c r="AE1181" i="9"/>
  <c r="AE1838" i="9"/>
  <c r="AE1031" i="9"/>
  <c r="AE916" i="9"/>
  <c r="AE1064" i="9"/>
  <c r="AE1402" i="9"/>
  <c r="AE1883" i="9"/>
  <c r="AE1245" i="9"/>
  <c r="AE614" i="9"/>
  <c r="AE615" i="9"/>
  <c r="AE984" i="9"/>
  <c r="AE1163" i="9"/>
  <c r="AE1164" i="9"/>
  <c r="AE1534" i="9"/>
  <c r="AE1560" i="9"/>
  <c r="AE330" i="9"/>
  <c r="AE653" i="9"/>
  <c r="AE654" i="9"/>
  <c r="AE1798" i="9"/>
  <c r="AE331" i="9"/>
  <c r="AE332" i="9"/>
  <c r="AE643" i="9"/>
  <c r="AE1646" i="9"/>
  <c r="AE1926" i="9"/>
  <c r="AE1927" i="9"/>
  <c r="AE1414" i="9"/>
  <c r="AE1415" i="9"/>
  <c r="AE1146" i="9"/>
  <c r="AE312" i="9"/>
  <c r="AE844" i="9"/>
  <c r="AE732" i="9"/>
  <c r="AE478" i="9"/>
  <c r="AE479" i="9"/>
  <c r="AE1731" i="9"/>
  <c r="AE480" i="9"/>
  <c r="AE481" i="9"/>
  <c r="AE741" i="9"/>
  <c r="AE1755" i="9"/>
  <c r="AE1626" i="9"/>
  <c r="AE1303" i="9"/>
  <c r="AE1304" i="9"/>
  <c r="AE1305" i="9"/>
  <c r="AE1306" i="9"/>
  <c r="AE1307" i="9"/>
  <c r="AE1308" i="9"/>
  <c r="AE120" i="9"/>
  <c r="AE121" i="9"/>
  <c r="AE193" i="9"/>
  <c r="AE194" i="9"/>
  <c r="AE205" i="9"/>
  <c r="AE206" i="9"/>
  <c r="AE207" i="9"/>
  <c r="AE798" i="9"/>
  <c r="AE1474" i="9"/>
  <c r="AE1475" i="9"/>
  <c r="AE413" i="9"/>
  <c r="AE1718" i="9"/>
  <c r="AE504" i="9"/>
  <c r="AE733" i="9"/>
  <c r="AE394" i="9"/>
  <c r="AE655" i="9"/>
  <c r="AE656" i="9"/>
  <c r="AE1582" i="9"/>
  <c r="AE175" i="9"/>
  <c r="AE705" i="9"/>
  <c r="AE1659" i="9"/>
  <c r="AE1660" i="9"/>
  <c r="AE532" i="9"/>
  <c r="AE680" i="9"/>
  <c r="AE100" i="9"/>
  <c r="AE1403" i="9"/>
  <c r="AE1756" i="9"/>
  <c r="AE1757" i="9"/>
  <c r="AE1404" i="9"/>
  <c r="AE1758" i="9"/>
  <c r="AE1759" i="9"/>
  <c r="AE1760" i="9"/>
  <c r="AE1761" i="9"/>
  <c r="AE101" i="9"/>
  <c r="AE1744" i="9"/>
  <c r="AE1229" i="9"/>
  <c r="AE1896" i="9"/>
  <c r="AE1897" i="9"/>
  <c r="AE1508" i="9"/>
  <c r="AE298" i="9"/>
  <c r="AE241" i="9"/>
  <c r="AE1583" i="9"/>
  <c r="AE1584" i="9"/>
  <c r="AE1585" i="9"/>
  <c r="AE1829" i="9"/>
  <c r="AE1108" i="9"/>
  <c r="AE1830" i="9"/>
  <c r="AE681" i="9"/>
  <c r="AE949" i="9"/>
  <c r="AE879" i="9"/>
  <c r="AE880" i="9"/>
  <c r="AE881" i="9"/>
  <c r="AE882" i="9"/>
  <c r="AE883" i="9"/>
  <c r="AE884" i="9"/>
  <c r="AE1498" i="9"/>
  <c r="AE1499" i="9"/>
  <c r="AE1500" i="9"/>
  <c r="AE1953" i="9"/>
  <c r="AE1799" i="9"/>
  <c r="AE102" i="9"/>
  <c r="AE1647" i="9"/>
  <c r="AE67" i="9"/>
  <c r="AE1906" i="9"/>
  <c r="AE1884" i="9"/>
  <c r="AE1501" i="9"/>
  <c r="AE208" i="9"/>
  <c r="AE209" i="9"/>
  <c r="AE716" i="9"/>
  <c r="AE717" i="9"/>
  <c r="AE718" i="9"/>
  <c r="AE719" i="9"/>
  <c r="AE616" i="9"/>
  <c r="AE1732" i="9"/>
  <c r="AE1845" i="9"/>
  <c r="AE1352" i="9"/>
  <c r="AE1661" i="9"/>
  <c r="AE1662" i="9"/>
  <c r="AE928" i="9"/>
  <c r="AE50" i="9"/>
  <c r="AE51" i="9"/>
  <c r="AE176" i="9"/>
  <c r="AE177" i="9"/>
  <c r="AE1683" i="9"/>
  <c r="AE414" i="9"/>
  <c r="AE415" i="9"/>
  <c r="AE562" i="9"/>
  <c r="AE682" i="9"/>
  <c r="AE776" i="9"/>
  <c r="AE993" i="9"/>
  <c r="AE313" i="9"/>
  <c r="AE1627" i="9"/>
  <c r="AE1007" i="9"/>
  <c r="AE250" i="9"/>
  <c r="AE314" i="9"/>
  <c r="AE315" i="9"/>
  <c r="AE1219" i="9"/>
  <c r="AE1846" i="9"/>
  <c r="AE1847" i="9"/>
  <c r="AE1848" i="9"/>
  <c r="AE1165" i="9"/>
  <c r="AE512" i="9"/>
  <c r="AE1379" i="9"/>
  <c r="AE1907" i="9"/>
  <c r="AE1908" i="9"/>
  <c r="AE814" i="9"/>
  <c r="AE1013" i="9"/>
  <c r="AE1781" i="9"/>
  <c r="AE706" i="9"/>
  <c r="AE854" i="9"/>
  <c r="AE1147" i="9"/>
  <c r="AE763" i="9"/>
  <c r="AE764" i="9"/>
  <c r="AE390" i="9"/>
  <c r="AE391" i="9"/>
  <c r="AE1008" i="9"/>
  <c r="AE1009" i="9"/>
  <c r="AE1549" i="9"/>
  <c r="AE1628" i="9"/>
  <c r="AE1928" i="9"/>
  <c r="AE549" i="9"/>
  <c r="AE550" i="9"/>
  <c r="AE1158" i="9"/>
  <c r="AE869" i="9"/>
  <c r="AE870" i="9"/>
  <c r="AE1020" i="9"/>
  <c r="AE178" i="9"/>
  <c r="AE179" i="9"/>
  <c r="AE180" i="9"/>
  <c r="AE181" i="9"/>
  <c r="AE1929" i="9"/>
  <c r="AE268" i="9"/>
  <c r="AE269" i="9"/>
  <c r="AE1788" i="9"/>
  <c r="AE1789" i="9"/>
  <c r="AE1691" i="9"/>
  <c r="AE1745" i="9"/>
  <c r="AE1021" i="9"/>
  <c r="AE1405" i="9"/>
  <c r="AE1574" i="9"/>
  <c r="AE1762" i="9"/>
  <c r="AE1010" i="9"/>
  <c r="AE1763" i="9"/>
  <c r="AE576" i="9"/>
  <c r="AE1613" i="9"/>
  <c r="AE1454" i="9"/>
  <c r="AE892" i="9"/>
  <c r="AE1909" i="9"/>
  <c r="AE1513" i="9"/>
  <c r="AE342" i="9"/>
  <c r="AE343" i="9"/>
  <c r="AE893" i="9"/>
  <c r="AE8" i="9"/>
  <c r="AE9" i="9"/>
  <c r="AE1078" i="9"/>
  <c r="AE1079" i="9"/>
  <c r="AE1080" i="9"/>
  <c r="AE815" i="9"/>
  <c r="AE1246" i="9"/>
  <c r="AE1428" i="9"/>
  <c r="AE598" i="9"/>
  <c r="AE87" i="9"/>
  <c r="AE88" i="9"/>
  <c r="AE1605" i="9"/>
  <c r="AE103" i="9"/>
  <c r="AE1022" i="9"/>
  <c r="AE316" i="9"/>
  <c r="AE929" i="9"/>
  <c r="AE930" i="9"/>
  <c r="AE317" i="9"/>
  <c r="AE318" i="9"/>
  <c r="AE1550" i="9"/>
  <c r="AE1292" i="9"/>
  <c r="AE1293" i="9"/>
  <c r="AE505" i="9"/>
  <c r="AE1898" i="9"/>
  <c r="AE1272" i="9"/>
  <c r="AE742" i="9"/>
  <c r="AE743" i="9"/>
  <c r="AE68" i="9"/>
  <c r="AE122" i="9"/>
  <c r="AE1406" i="9"/>
  <c r="AE1800" i="9"/>
  <c r="AE1801" i="9"/>
  <c r="AE168" i="9"/>
  <c r="AE513" i="9"/>
  <c r="AE514" i="9"/>
  <c r="AE89" i="9"/>
  <c r="AE90" i="9"/>
  <c r="AE333" i="9"/>
  <c r="AE284" i="9"/>
  <c r="AE416" i="9"/>
  <c r="AE455" i="9"/>
  <c r="AE1488" i="9"/>
  <c r="AE1489" i="9"/>
  <c r="AE977" i="9"/>
  <c r="AE683" i="9"/>
  <c r="AE684" i="9"/>
  <c r="AE685" i="9"/>
  <c r="AE1380" i="9"/>
  <c r="AE1381" i="9"/>
  <c r="AE1382" i="9"/>
  <c r="AE1309" i="9"/>
  <c r="AE885" i="9"/>
  <c r="AE886" i="9"/>
  <c r="AE319" i="9"/>
  <c r="AE1739" i="9"/>
  <c r="AE1586" i="9"/>
  <c r="AE1587" i="9"/>
  <c r="AE1353" i="9"/>
  <c r="AE1354" i="9"/>
  <c r="AE506" i="9"/>
  <c r="AE1675" i="9"/>
  <c r="AE1935" i="9"/>
  <c r="AE1936" i="9"/>
  <c r="AE1937" i="9"/>
  <c r="AE957" i="9"/>
  <c r="AE1279" i="9"/>
  <c r="AE1230" i="9"/>
  <c r="AE1231" i="9"/>
  <c r="AE1232" i="9"/>
  <c r="AE917" i="9"/>
  <c r="AE1319" i="9"/>
  <c r="AE210" i="9"/>
  <c r="AE211" i="9"/>
  <c r="AE1367" i="9"/>
  <c r="AE1368" i="9"/>
  <c r="AE1438" i="9"/>
  <c r="AE1320" i="9"/>
  <c r="AE533" i="9"/>
  <c r="AE1729" i="9"/>
  <c r="AE777" i="9"/>
  <c r="AE778" i="9"/>
  <c r="AE994" i="9"/>
  <c r="AE1053" i="9"/>
  <c r="AE458" i="9"/>
  <c r="AE91" i="9"/>
  <c r="D6" i="14"/>
  <c r="D7" i="14"/>
  <c r="D8" i="14"/>
  <c r="D9" i="14"/>
  <c r="D10" i="14"/>
  <c r="D5" i="14"/>
  <c r="G1782" i="9"/>
  <c r="G534" i="9"/>
  <c r="G1439" i="9"/>
  <c r="G1440" i="9"/>
  <c r="G1441" i="9"/>
  <c r="G1442" i="9"/>
  <c r="G1098" i="9"/>
  <c r="G1619" i="9"/>
  <c r="G494" i="9"/>
  <c r="G495" i="9"/>
  <c r="G1463" i="9"/>
  <c r="G1535" i="9"/>
  <c r="G1464" i="9"/>
  <c r="G1536" i="9"/>
  <c r="G1537" i="9"/>
  <c r="G334" i="9"/>
  <c r="G335" i="9"/>
  <c r="G1344" i="9"/>
  <c r="G607" i="9"/>
  <c r="G958" i="9"/>
  <c r="G242" i="9"/>
  <c r="G779" i="9"/>
  <c r="G1802" i="9"/>
  <c r="G1803" i="9"/>
  <c r="G1422" i="9"/>
  <c r="G759" i="9"/>
  <c r="G336" i="9"/>
  <c r="G760" i="9"/>
  <c r="G1220" i="9"/>
  <c r="G1221" i="9"/>
  <c r="G1416" i="9"/>
  <c r="G1764" i="9"/>
  <c r="G701" i="9"/>
  <c r="G702" i="9"/>
  <c r="G10" i="9"/>
  <c r="G11" i="9"/>
  <c r="G12" i="9"/>
  <c r="G13" i="9"/>
  <c r="G379" i="9"/>
  <c r="G380" i="9"/>
  <c r="G816" i="9"/>
  <c r="G381" i="9"/>
  <c r="G995" i="9"/>
  <c r="G1676" i="9"/>
  <c r="G894" i="9"/>
  <c r="G895" i="9"/>
  <c r="G1490" i="9"/>
  <c r="G566" i="9"/>
  <c r="G709" i="9"/>
  <c r="G1491" i="9"/>
  <c r="G1492" i="9"/>
  <c r="G1719" i="9"/>
  <c r="G1355" i="9"/>
  <c r="G1356" i="9"/>
  <c r="G1357" i="9"/>
  <c r="G1358" i="9"/>
  <c r="G1869" i="9"/>
  <c r="G1065" i="9"/>
  <c r="G1870" i="9"/>
  <c r="G1871" i="9"/>
  <c r="G1066" i="9"/>
  <c r="G1872" i="9"/>
  <c r="G26" i="9"/>
  <c r="G1032" i="9"/>
  <c r="G1033" i="9"/>
  <c r="G1109" i="9"/>
  <c r="G27" i="9"/>
  <c r="G1034" i="9"/>
  <c r="G1035" i="9"/>
  <c r="G1110" i="9"/>
  <c r="G142" i="9"/>
  <c r="G143" i="9"/>
  <c r="G1111" i="9"/>
  <c r="G320" i="9"/>
  <c r="G1588" i="9"/>
  <c r="G1476" i="9"/>
  <c r="G1477" i="9"/>
  <c r="G1663" i="9"/>
  <c r="G1664" i="9"/>
  <c r="G182" i="9"/>
  <c r="G826" i="9"/>
  <c r="G780" i="9"/>
  <c r="G1256" i="9"/>
  <c r="G270" i="9"/>
  <c r="G1222" i="9"/>
  <c r="G183" i="9"/>
  <c r="G1210" i="9"/>
  <c r="G985" i="9"/>
  <c r="G1831" i="9"/>
  <c r="G1455" i="9"/>
  <c r="G299" i="9"/>
  <c r="G14" i="9"/>
  <c r="G15" i="9"/>
  <c r="G135" i="9"/>
  <c r="G28" i="9"/>
  <c r="G29" i="9"/>
  <c r="G30" i="9"/>
  <c r="G1159" i="9"/>
  <c r="G599" i="9"/>
  <c r="G1551" i="9"/>
  <c r="G600" i="9"/>
  <c r="G1552" i="9"/>
  <c r="G1553" i="9"/>
  <c r="G496" i="9"/>
  <c r="G497" i="9"/>
  <c r="G1112" i="9"/>
  <c r="G1113" i="9"/>
  <c r="G1114" i="9"/>
  <c r="G31" i="9"/>
  <c r="G996" i="9"/>
  <c r="G123" i="9"/>
  <c r="G997" i="9"/>
  <c r="G1023" i="9"/>
  <c r="G1024" i="9"/>
  <c r="G1288" i="9"/>
  <c r="G195" i="9"/>
  <c r="G212" i="9"/>
  <c r="G1665" i="9"/>
  <c r="G1666" i="9"/>
  <c r="G1667" i="9"/>
  <c r="G69" i="9"/>
  <c r="G70" i="9"/>
  <c r="G1668" i="9"/>
  <c r="G1733" i="9"/>
  <c r="G1025" i="9"/>
  <c r="G587" i="9"/>
  <c r="G588" i="9"/>
  <c r="G417" i="9"/>
  <c r="G959" i="9"/>
  <c r="G960" i="9"/>
  <c r="G1294" i="9"/>
  <c r="G608" i="9"/>
  <c r="G1223" i="9"/>
  <c r="G1224" i="9"/>
  <c r="G1606" i="9"/>
  <c r="G1607" i="9"/>
  <c r="G617" i="9"/>
  <c r="G618" i="9"/>
  <c r="G887" i="9"/>
  <c r="G1620" i="9"/>
  <c r="G1621" i="9"/>
  <c r="G1740" i="9"/>
  <c r="G358" i="9"/>
  <c r="G16" i="9"/>
  <c r="G238" i="9"/>
  <c r="G251" i="9"/>
  <c r="G1502" i="9"/>
  <c r="G1465" i="9"/>
  <c r="G1466" i="9"/>
  <c r="G1081" i="9"/>
  <c r="G1082" i="9"/>
  <c r="G1692" i="9"/>
  <c r="G1693" i="9"/>
  <c r="G1694" i="9"/>
  <c r="G998" i="9"/>
  <c r="G1083" i="9"/>
  <c r="G1084" i="9"/>
  <c r="G1695" i="9"/>
  <c r="G1696" i="9"/>
  <c r="G285" i="9"/>
  <c r="G1538" i="9"/>
  <c r="G1539" i="9"/>
  <c r="G1816" i="9"/>
  <c r="G1817" i="9"/>
  <c r="G1818" i="9"/>
  <c r="G196" i="9"/>
  <c r="G197" i="9"/>
  <c r="G931" i="9"/>
  <c r="G515" i="9"/>
  <c r="G516" i="9"/>
  <c r="G517" i="9"/>
  <c r="G871" i="9"/>
  <c r="G872" i="9"/>
  <c r="G1819" i="9"/>
  <c r="G1820" i="9"/>
  <c r="G1821" i="9"/>
  <c r="G1036" i="9"/>
  <c r="G1734" i="9"/>
  <c r="G1166" i="9"/>
  <c r="G1167" i="9"/>
  <c r="G1369" i="9"/>
  <c r="G1370" i="9"/>
  <c r="G836" i="9"/>
  <c r="G837" i="9"/>
  <c r="G1371" i="9"/>
  <c r="G359" i="9"/>
  <c r="G1372" i="9"/>
  <c r="G1735" i="9"/>
  <c r="G17" i="9"/>
  <c r="G1736" i="9"/>
  <c r="G18" i="9"/>
  <c r="G1456" i="9"/>
  <c r="G1457" i="9"/>
  <c r="G1575" i="9"/>
  <c r="G109" i="9"/>
  <c r="G213" i="9"/>
  <c r="G1148" i="9"/>
  <c r="G1614" i="9"/>
  <c r="G1615" i="9"/>
  <c r="G799" i="9"/>
  <c r="G800" i="9"/>
  <c r="G801" i="9"/>
  <c r="G802" i="9"/>
  <c r="G803" i="9"/>
  <c r="G1185" i="9"/>
  <c r="G1335" i="9"/>
  <c r="G855" i="9"/>
  <c r="G856" i="9"/>
  <c r="G1765" i="9"/>
  <c r="G32" i="9"/>
  <c r="G33" i="9"/>
  <c r="G432" i="9"/>
  <c r="G720" i="9"/>
  <c r="G721" i="9"/>
  <c r="G535" i="9"/>
  <c r="G1832" i="9"/>
  <c r="G1833" i="9"/>
  <c r="G382" i="9"/>
  <c r="G1561" i="9"/>
  <c r="G1540" i="9"/>
  <c r="G1345" i="9"/>
  <c r="G1373" i="9"/>
  <c r="G433" i="9"/>
  <c r="G184" i="9"/>
  <c r="G185" i="9"/>
  <c r="G707" i="9"/>
  <c r="G1873" i="9"/>
  <c r="G1589" i="9"/>
  <c r="G1149" i="9"/>
  <c r="G1885" i="9"/>
  <c r="G1886" i="9"/>
  <c r="G1899" i="9"/>
  <c r="G1900" i="9"/>
  <c r="G1137" i="9"/>
  <c r="G1616" i="9"/>
  <c r="G52" i="9"/>
  <c r="G53" i="9"/>
  <c r="G1617" i="9"/>
  <c r="G1407" i="9"/>
  <c r="G1562" i="9"/>
  <c r="G169" i="9"/>
  <c r="G136" i="9"/>
  <c r="G137" i="9"/>
  <c r="G138" i="9"/>
  <c r="G139" i="9"/>
  <c r="G140" i="9"/>
  <c r="G456" i="9"/>
  <c r="G457" i="9"/>
  <c r="G321" i="9"/>
  <c r="G1257" i="9"/>
  <c r="G1258" i="9"/>
  <c r="G845" i="9"/>
  <c r="G1503" i="9"/>
  <c r="G1504" i="9"/>
  <c r="G1505" i="9"/>
  <c r="G1467" i="9"/>
  <c r="G463" i="9"/>
  <c r="G1849" i="9"/>
  <c r="G1850" i="9"/>
  <c r="G243" i="9"/>
  <c r="G244" i="9"/>
  <c r="G1468" i="9"/>
  <c r="G1469" i="9"/>
  <c r="G464" i="9"/>
  <c r="G1851" i="9"/>
  <c r="G1852" i="9"/>
  <c r="G1458" i="9"/>
  <c r="G1195" i="9"/>
  <c r="G1196" i="9"/>
  <c r="G619" i="9"/>
  <c r="G1197" i="9"/>
  <c r="G163" i="9"/>
  <c r="G372" i="9"/>
  <c r="G1697" i="9"/>
  <c r="G1874" i="9"/>
  <c r="G1875" i="9"/>
  <c r="G1876" i="9"/>
  <c r="G245" i="9"/>
  <c r="G246" i="9"/>
  <c r="G1590" i="9"/>
  <c r="G214" i="9"/>
  <c r="G215" i="9"/>
  <c r="G1233" i="9"/>
  <c r="G1459" i="9"/>
  <c r="G1460" i="9"/>
  <c r="G1563" i="9"/>
  <c r="G1790" i="9"/>
  <c r="G247" i="9"/>
  <c r="G351" i="9"/>
  <c r="G352" i="9"/>
  <c r="G1766" i="9"/>
  <c r="G1767" i="9"/>
  <c r="G353" i="9"/>
  <c r="G337" i="9"/>
  <c r="G601" i="9"/>
  <c r="G1169" i="9"/>
  <c r="G1834" i="9"/>
  <c r="G602" i="9"/>
  <c r="G1170" i="9"/>
  <c r="G1835" i="9"/>
  <c r="G338" i="9"/>
  <c r="G339" i="9"/>
  <c r="G710" i="9"/>
  <c r="G1171" i="9"/>
  <c r="G1014" i="9"/>
  <c r="G164" i="9"/>
  <c r="G790" i="9"/>
  <c r="G644" i="9"/>
  <c r="G165" i="9"/>
  <c r="G1447" i="9"/>
  <c r="G1448" i="9"/>
  <c r="G1449" i="9"/>
  <c r="G252" i="9"/>
  <c r="G1450" i="9"/>
  <c r="G216" i="9"/>
  <c r="G217" i="9"/>
  <c r="G817" i="9"/>
  <c r="G1839" i="9"/>
  <c r="G1840" i="9"/>
  <c r="G536" i="9"/>
  <c r="G537" i="9"/>
  <c r="G538" i="9"/>
  <c r="G1741" i="9"/>
  <c r="G791" i="9"/>
  <c r="G392" i="9"/>
  <c r="G804" i="9"/>
  <c r="G286" i="9"/>
  <c r="G805" i="9"/>
  <c r="G1310" i="9"/>
  <c r="G1311" i="9"/>
  <c r="G918" i="9"/>
  <c r="G1312" i="9"/>
  <c r="G1313" i="9"/>
  <c r="G92" i="9"/>
  <c r="G645" i="9"/>
  <c r="G646" i="9"/>
  <c r="G1015" i="9"/>
  <c r="G1016" i="9"/>
  <c r="G1234" i="9"/>
  <c r="G1054" i="9"/>
  <c r="G1055" i="9"/>
  <c r="G873" i="9"/>
  <c r="G1321" i="9"/>
  <c r="G1322" i="9"/>
  <c r="G518" i="9"/>
  <c r="G519" i="9"/>
  <c r="G874" i="9"/>
  <c r="G1323" i="9"/>
  <c r="G1324" i="9"/>
  <c r="G1822" i="9"/>
  <c r="G1862" i="9"/>
  <c r="G1629" i="9"/>
  <c r="G93" i="9"/>
  <c r="G539" i="9"/>
  <c r="G540" i="9"/>
  <c r="G541" i="9"/>
  <c r="G1182" i="9"/>
  <c r="G239" i="9"/>
  <c r="G240" i="9"/>
  <c r="G1630" i="9"/>
  <c r="G198" i="9"/>
  <c r="G1198" i="9"/>
  <c r="G1247" i="9"/>
  <c r="G199" i="9"/>
  <c r="G1248" i="9"/>
  <c r="G875" i="9"/>
  <c r="G876" i="9"/>
  <c r="G722" i="9"/>
  <c r="G418" i="9"/>
  <c r="G419" i="9"/>
  <c r="G19" i="9"/>
  <c r="G1249" i="9"/>
  <c r="G711" i="9"/>
  <c r="G712" i="9"/>
  <c r="G713" i="9"/>
  <c r="G1085" i="9"/>
  <c r="G1478" i="9"/>
  <c r="G734" i="9"/>
  <c r="G395" i="9"/>
  <c r="G888" i="9"/>
  <c r="G932" i="9"/>
  <c r="G748" i="9"/>
  <c r="G749" i="9"/>
  <c r="G750" i="9"/>
  <c r="G1383" i="9"/>
  <c r="G961" i="9"/>
  <c r="G962" i="9"/>
  <c r="G1086" i="9"/>
  <c r="G963" i="9"/>
  <c r="G446" i="9"/>
  <c r="G964" i="9"/>
  <c r="G965" i="9"/>
  <c r="G966" i="9"/>
  <c r="G1087" i="9"/>
  <c r="G447" i="9"/>
  <c r="G1259" i="9"/>
  <c r="G1705" i="9"/>
  <c r="G1706" i="9"/>
  <c r="G1938" i="9"/>
  <c r="G1939" i="9"/>
  <c r="G1940" i="9"/>
  <c r="G344" i="9"/>
  <c r="G345" i="9"/>
  <c r="G1514" i="9"/>
  <c r="G1515" i="9"/>
  <c r="G1260" i="9"/>
  <c r="G1941" i="9"/>
  <c r="G1942" i="9"/>
  <c r="G1943" i="9"/>
  <c r="G1707" i="9"/>
  <c r="G668" i="9"/>
  <c r="G669" i="9"/>
  <c r="G1893" i="9"/>
  <c r="G1894" i="9"/>
  <c r="G1150" i="9"/>
  <c r="G818" i="9"/>
  <c r="G819" i="9"/>
  <c r="G1280" i="9"/>
  <c r="G1804" i="9"/>
  <c r="G1720" i="9"/>
  <c r="G1805" i="9"/>
  <c r="G1806" i="9"/>
  <c r="G340" i="9"/>
  <c r="G341" i="9"/>
  <c r="G218" i="9"/>
  <c r="G1591" i="9"/>
  <c r="G219" i="9"/>
  <c r="G144" i="9"/>
  <c r="G657" i="9"/>
  <c r="G765" i="9"/>
  <c r="G766" i="9"/>
  <c r="G1684" i="9"/>
  <c r="G1154" i="9"/>
  <c r="G482" i="9"/>
  <c r="G1631" i="9"/>
  <c r="G1289" i="9"/>
  <c r="G354" i="9"/>
  <c r="G857" i="9"/>
  <c r="G858" i="9"/>
  <c r="G859" i="9"/>
  <c r="G170" i="9"/>
  <c r="G171" i="9"/>
  <c r="G1493" i="9"/>
  <c r="G1494" i="9"/>
  <c r="G1314" i="9"/>
  <c r="G71" i="9"/>
  <c r="G1067" i="9"/>
  <c r="G1863" i="9"/>
  <c r="G767" i="9"/>
  <c r="G1841" i="9"/>
  <c r="G1648" i="9"/>
  <c r="G1649" i="9"/>
  <c r="G735" i="9"/>
  <c r="G72" i="9"/>
  <c r="G73" i="9"/>
  <c r="G74" i="9"/>
  <c r="G978" i="9"/>
  <c r="G979" i="9"/>
  <c r="G1315" i="9"/>
  <c r="G110" i="9"/>
  <c r="G1541" i="9"/>
  <c r="G145" i="9"/>
  <c r="G146" i="9"/>
  <c r="G1542" i="9"/>
  <c r="G1592" i="9"/>
  <c r="G609" i="9"/>
  <c r="G287" i="9"/>
  <c r="G111" i="9"/>
  <c r="G744" i="9"/>
  <c r="G634" i="9"/>
  <c r="G745" i="9"/>
  <c r="G746" i="9"/>
  <c r="G1325" i="9"/>
  <c r="G827" i="9"/>
  <c r="G1326" i="9"/>
  <c r="G1327" i="9"/>
  <c r="G1328" i="9"/>
  <c r="G1618" i="9"/>
  <c r="G647" i="9"/>
  <c r="G635" i="9"/>
  <c r="G636" i="9"/>
  <c r="G736" i="9"/>
  <c r="G737" i="9"/>
  <c r="G820" i="9"/>
  <c r="G1516" i="9"/>
  <c r="G1517" i="9"/>
  <c r="G603" i="9"/>
  <c r="G604" i="9"/>
  <c r="G933" i="9"/>
  <c r="G934" i="9"/>
  <c r="G1576" i="9"/>
  <c r="G54" i="9"/>
  <c r="G55" i="9"/>
  <c r="G124" i="9"/>
  <c r="G125" i="9"/>
  <c r="G383" i="9"/>
  <c r="G126" i="9"/>
  <c r="G127" i="9"/>
  <c r="G1853" i="9"/>
  <c r="G147" i="9"/>
  <c r="G148" i="9"/>
  <c r="G322" i="9"/>
  <c r="G323" i="9"/>
  <c r="G149" i="9"/>
  <c r="G150" i="9"/>
  <c r="G324" i="9"/>
  <c r="G325" i="9"/>
  <c r="G781" i="9"/>
  <c r="G648" i="9"/>
  <c r="G1823" i="9"/>
  <c r="G1461" i="9"/>
  <c r="G360" i="9"/>
  <c r="G361" i="9"/>
  <c r="G1037" i="9"/>
  <c r="G45" i="9"/>
  <c r="G46" i="9"/>
  <c r="G1155" i="9"/>
  <c r="G1518" i="9"/>
  <c r="G1156" i="9"/>
  <c r="G967" i="9"/>
  <c r="G1157" i="9"/>
  <c r="G1519" i="9"/>
  <c r="G1068" i="9"/>
  <c r="G1069" i="9"/>
  <c r="G563" i="9"/>
  <c r="G1914" i="9"/>
  <c r="G1915" i="9"/>
  <c r="G1168" i="9"/>
  <c r="G738" i="9"/>
  <c r="G686" i="9"/>
  <c r="G141" i="9"/>
  <c r="G20" i="9"/>
  <c r="G896" i="9"/>
  <c r="G21" i="9"/>
  <c r="G897" i="9"/>
  <c r="G898" i="9"/>
  <c r="G899" i="9"/>
  <c r="G498" i="9"/>
  <c r="G499" i="9"/>
  <c r="G900" i="9"/>
  <c r="G396" i="9"/>
  <c r="G626" i="9"/>
  <c r="G397" i="9"/>
  <c r="G1225" i="9"/>
  <c r="G670" i="9"/>
  <c r="G671" i="9"/>
  <c r="G1038" i="9"/>
  <c r="G420" i="9"/>
  <c r="G1290" i="9"/>
  <c r="G577" i="9"/>
  <c r="G806" i="9"/>
  <c r="G1423" i="9"/>
  <c r="G288" i="9"/>
  <c r="G807" i="9"/>
  <c r="G808" i="9"/>
  <c r="G714" i="9"/>
  <c r="G658" i="9"/>
  <c r="G1593" i="9"/>
  <c r="G1842" i="9"/>
  <c r="G687" i="9"/>
  <c r="G688" i="9"/>
  <c r="G689" i="9"/>
  <c r="G723" i="9"/>
  <c r="G846" i="9"/>
  <c r="G1768" i="9"/>
  <c r="G1099" i="9"/>
  <c r="G1100" i="9"/>
  <c r="G747" i="9"/>
  <c r="G434" i="9"/>
  <c r="G435" i="9"/>
  <c r="G1470" i="9"/>
  <c r="G1471" i="9"/>
  <c r="G448" i="9"/>
  <c r="G1632" i="9"/>
  <c r="G1633" i="9"/>
  <c r="G782" i="9"/>
  <c r="G783" i="9"/>
  <c r="G986" i="9"/>
  <c r="G1408" i="9"/>
  <c r="G792" i="9"/>
  <c r="G793" i="9"/>
  <c r="G1810" i="9"/>
  <c r="G1186" i="9"/>
  <c r="G1187" i="9"/>
  <c r="G1479" i="9"/>
  <c r="G1791" i="9"/>
  <c r="G1792" i="9"/>
  <c r="G659" i="9"/>
  <c r="G660" i="9"/>
  <c r="G1594" i="9"/>
  <c r="G1595" i="9"/>
  <c r="G1596" i="9"/>
  <c r="G919" i="9"/>
  <c r="G1639" i="9"/>
  <c r="G920" i="9"/>
  <c r="G1640" i="9"/>
  <c r="G1641" i="9"/>
  <c r="G567" i="9"/>
  <c r="G828" i="9"/>
  <c r="G1462" i="9"/>
  <c r="G968" i="9"/>
  <c r="G756" i="9"/>
  <c r="G1409" i="9"/>
  <c r="G1011" i="9"/>
  <c r="G56" i="9"/>
  <c r="G1266" i="9"/>
  <c r="G1451" i="9"/>
  <c r="G1452" i="9"/>
  <c r="G1267" i="9"/>
  <c r="G1384" i="9"/>
  <c r="G1138" i="9"/>
  <c r="G1139" i="9"/>
  <c r="G1520" i="9"/>
  <c r="G1543" i="9"/>
  <c r="G1708" i="9"/>
  <c r="G1544" i="9"/>
  <c r="G1521" i="9"/>
  <c r="G1522" i="9"/>
  <c r="G1523" i="9"/>
  <c r="G1930" i="9"/>
  <c r="G1026" i="9"/>
  <c r="G1027" i="9"/>
  <c r="G1070" i="9"/>
  <c r="G1071" i="9"/>
  <c r="G421" i="9"/>
  <c r="G449" i="9"/>
  <c r="G450" i="9"/>
  <c r="G821" i="9"/>
  <c r="G1854" i="9"/>
  <c r="G1855" i="9"/>
  <c r="G627" i="9"/>
  <c r="G1877" i="9"/>
  <c r="G1878" i="9"/>
  <c r="G551" i="9"/>
  <c r="G552" i="9"/>
  <c r="G987" i="9"/>
  <c r="G1545" i="9"/>
  <c r="G1783" i="9"/>
  <c r="G302" i="9"/>
  <c r="G1546" i="9"/>
  <c r="G465" i="9"/>
  <c r="G553" i="9"/>
  <c r="G554" i="9"/>
  <c r="G1784" i="9"/>
  <c r="G303" i="9"/>
  <c r="G22" i="9"/>
  <c r="G555" i="9"/>
  <c r="G47" i="9"/>
  <c r="G1709" i="9"/>
  <c r="G1737" i="9"/>
  <c r="G23" i="9"/>
  <c r="G24" i="9"/>
  <c r="G520" i="9"/>
  <c r="G1524" i="9"/>
  <c r="G1669" i="9"/>
  <c r="G1670" i="9"/>
  <c r="G1115" i="9"/>
  <c r="G1116" i="9"/>
  <c r="G1117" i="9"/>
  <c r="G1118" i="9"/>
  <c r="G1564" i="9"/>
  <c r="G1931" i="9"/>
  <c r="G889" i="9"/>
  <c r="G1140" i="9"/>
  <c r="G1119" i="9"/>
  <c r="G1824" i="9"/>
  <c r="G1825" i="9"/>
  <c r="G1826" i="9"/>
  <c r="G1918" i="9"/>
  <c r="G1827" i="9"/>
  <c r="G1828" i="9"/>
  <c r="G637" i="9"/>
  <c r="G638" i="9"/>
  <c r="G1336" i="9"/>
  <c r="G1919" i="9"/>
  <c r="G1920" i="9"/>
  <c r="G1337" i="9"/>
  <c r="G847" i="9"/>
  <c r="G639" i="9"/>
  <c r="G640" i="9"/>
  <c r="G641" i="9"/>
  <c r="G1921" i="9"/>
  <c r="G373" i="9"/>
  <c r="G186" i="9"/>
  <c r="G187" i="9"/>
  <c r="G398" i="9"/>
  <c r="G399" i="9"/>
  <c r="G188" i="9"/>
  <c r="G1295" i="9"/>
  <c r="G1296" i="9"/>
  <c r="G1297" i="9"/>
  <c r="G556" i="9"/>
  <c r="G557" i="9"/>
  <c r="G558" i="9"/>
  <c r="G559" i="9"/>
  <c r="G1120" i="9"/>
  <c r="G1121" i="9"/>
  <c r="G1685" i="9"/>
  <c r="G1686" i="9"/>
  <c r="G362" i="9"/>
  <c r="G988" i="9"/>
  <c r="G1597" i="9"/>
  <c r="G1598" i="9"/>
  <c r="G363" i="9"/>
  <c r="G829" i="9"/>
  <c r="G935" i="9"/>
  <c r="G1056" i="9"/>
  <c r="G1057" i="9"/>
  <c r="G1554" i="9"/>
  <c r="G1058" i="9"/>
  <c r="G1059" i="9"/>
  <c r="G1122" i="9"/>
  <c r="G1123" i="9"/>
  <c r="G1124" i="9"/>
  <c r="G1261" i="9"/>
  <c r="G1262" i="9"/>
  <c r="G1263" i="9"/>
  <c r="G1547" i="9"/>
  <c r="G784" i="9"/>
  <c r="G921" i="9"/>
  <c r="G1555" i="9"/>
  <c r="G1268" i="9"/>
  <c r="G1226" i="9"/>
  <c r="G1398" i="9"/>
  <c r="G1746" i="9"/>
  <c r="G466" i="9"/>
  <c r="G1443" i="9"/>
  <c r="G1444" i="9"/>
  <c r="G1125" i="9"/>
  <c r="G1338" i="9"/>
  <c r="G690" i="9"/>
  <c r="G724" i="9"/>
  <c r="G691" i="9"/>
  <c r="G289" i="9"/>
  <c r="G290" i="9"/>
  <c r="G291" i="9"/>
  <c r="G292" i="9"/>
  <c r="G500" i="9"/>
  <c r="G501" i="9"/>
  <c r="G578" i="9"/>
  <c r="G579" i="9"/>
  <c r="G1264" i="9"/>
  <c r="G564" i="9"/>
  <c r="G1944" i="9"/>
  <c r="G999" i="9"/>
  <c r="G1000" i="9"/>
  <c r="G57" i="9"/>
  <c r="G58" i="9"/>
  <c r="G1001" i="9"/>
  <c r="G1002" i="9"/>
  <c r="G1003" i="9"/>
  <c r="G59" i="9"/>
  <c r="G60" i="9"/>
  <c r="G467" i="9"/>
  <c r="G468" i="9"/>
  <c r="G469" i="9"/>
  <c r="G470" i="9"/>
  <c r="G1710" i="9"/>
  <c r="G471" i="9"/>
  <c r="G1711" i="9"/>
  <c r="G1712" i="9"/>
  <c r="G1329" i="9"/>
  <c r="G1188" i="9"/>
  <c r="G326" i="9"/>
  <c r="G1330" i="9"/>
  <c r="G483" i="9"/>
  <c r="G484" i="9"/>
  <c r="G1677" i="9"/>
  <c r="G1922" i="9"/>
  <c r="G304" i="9"/>
  <c r="G305" i="9"/>
  <c r="G472" i="9"/>
  <c r="G473" i="9"/>
  <c r="G400" i="9"/>
  <c r="G401" i="9"/>
  <c r="G838" i="9"/>
  <c r="G94" i="9"/>
  <c r="G907" i="9"/>
  <c r="G908" i="9"/>
  <c r="G1721" i="9"/>
  <c r="G1916" i="9"/>
  <c r="G1339" i="9"/>
  <c r="G1945" i="9"/>
  <c r="G1722" i="9"/>
  <c r="G300" i="9"/>
  <c r="G1453" i="9"/>
  <c r="G1678" i="9"/>
  <c r="G1480" i="9"/>
  <c r="G1481" i="9"/>
  <c r="G1269" i="9"/>
  <c r="G1359" i="9"/>
  <c r="G189" i="9"/>
  <c r="G253" i="9"/>
  <c r="G190" i="9"/>
  <c r="G254" i="9"/>
  <c r="G1088" i="9"/>
  <c r="G384" i="9"/>
  <c r="G1089" i="9"/>
  <c r="G385" i="9"/>
  <c r="G1394" i="9"/>
  <c r="G1901" i="9"/>
  <c r="G2" i="9"/>
  <c r="G1902" i="9"/>
  <c r="G151" i="9"/>
  <c r="G152" i="9"/>
  <c r="G153" i="9"/>
  <c r="G1856" i="9"/>
  <c r="G3" i="9"/>
  <c r="G422" i="9"/>
  <c r="G725" i="9"/>
  <c r="G1857" i="9"/>
  <c r="G726" i="9"/>
  <c r="G1509" i="9"/>
  <c r="G1510" i="9"/>
  <c r="G271" i="9"/>
  <c r="G1298" i="9"/>
  <c r="G1903" i="9"/>
  <c r="G355" i="9"/>
  <c r="G356" i="9"/>
  <c r="G1577" i="9"/>
  <c r="G1060" i="9"/>
  <c r="G1671" i="9"/>
  <c r="G1747" i="9"/>
  <c r="G1769" i="9"/>
  <c r="G1770" i="9"/>
  <c r="G1771" i="9"/>
  <c r="G890" i="9"/>
  <c r="G1946" i="9"/>
  <c r="G1599" i="9"/>
  <c r="G255" i="9"/>
  <c r="G969" i="9"/>
  <c r="G970" i="9"/>
  <c r="G672" i="9"/>
  <c r="G768" i="9"/>
  <c r="G769" i="9"/>
  <c r="G770" i="9"/>
  <c r="G589" i="9"/>
  <c r="G590" i="9"/>
  <c r="G591" i="9"/>
  <c r="G1811" i="9"/>
  <c r="G771" i="9"/>
  <c r="G772" i="9"/>
  <c r="G773" i="9"/>
  <c r="G774" i="9"/>
  <c r="G402" i="9"/>
  <c r="G403" i="9"/>
  <c r="G404" i="9"/>
  <c r="G1399" i="9"/>
  <c r="G1932" i="9"/>
  <c r="G1933" i="9"/>
  <c r="G1785" i="9"/>
  <c r="G1879" i="9"/>
  <c r="G1793" i="9"/>
  <c r="G1794" i="9"/>
  <c r="G474" i="9"/>
  <c r="G112" i="9"/>
  <c r="G1004" i="9"/>
  <c r="G1548" i="9"/>
  <c r="G113" i="9"/>
  <c r="G220" i="9"/>
  <c r="G436" i="9"/>
  <c r="G437" i="9"/>
  <c r="G1887" i="9"/>
  <c r="G1904" i="9"/>
  <c r="G4" i="9"/>
  <c r="G901" i="9"/>
  <c r="G1506" i="9"/>
  <c r="G507" i="9"/>
  <c r="G1650" i="9"/>
  <c r="G1651" i="9"/>
  <c r="G936" i="9"/>
  <c r="G937" i="9"/>
  <c r="G1172" i="9"/>
  <c r="G692" i="9"/>
  <c r="G1160" i="9"/>
  <c r="G459" i="9"/>
  <c r="G560" i="9"/>
  <c r="G1039" i="9"/>
  <c r="G1040" i="9"/>
  <c r="G1429" i="9"/>
  <c r="G1430" i="9"/>
  <c r="G1431" i="9"/>
  <c r="G1141" i="9"/>
  <c r="G200" i="9"/>
  <c r="G201" i="9"/>
  <c r="G95" i="9"/>
  <c r="G96" i="9"/>
  <c r="G97" i="9"/>
  <c r="G1173" i="9"/>
  <c r="G438" i="9"/>
  <c r="G1432" i="9"/>
  <c r="G1433" i="9"/>
  <c r="G1101" i="9"/>
  <c r="G1072" i="9"/>
  <c r="G1073" i="9"/>
  <c r="G1578" i="9"/>
  <c r="G1579" i="9"/>
  <c r="G1580" i="9"/>
  <c r="G971" i="9"/>
  <c r="G972" i="9"/>
  <c r="G973" i="9"/>
  <c r="G561" i="9"/>
  <c r="G1622" i="9"/>
  <c r="G191" i="9"/>
  <c r="G1174" i="9"/>
  <c r="G475" i="9"/>
  <c r="G1126" i="9"/>
  <c r="G172" i="9"/>
  <c r="G173" i="9"/>
  <c r="G154" i="9"/>
  <c r="G649" i="9"/>
  <c r="G1795" i="9"/>
  <c r="G822" i="9"/>
  <c r="G938" i="9"/>
  <c r="G939" i="9"/>
  <c r="G628" i="9"/>
  <c r="G1417" i="9"/>
  <c r="G1418" i="9"/>
  <c r="G1419" i="9"/>
  <c r="G293" i="9"/>
  <c r="G294" i="9"/>
  <c r="G650" i="9"/>
  <c r="G1270" i="9"/>
  <c r="G1271" i="9"/>
  <c r="G460" i="9"/>
  <c r="G1445" i="9"/>
  <c r="G1723" i="9"/>
  <c r="G1724" i="9"/>
  <c r="G877" i="9"/>
  <c r="G1360" i="9"/>
  <c r="G1361" i="9"/>
  <c r="G521" i="9"/>
  <c r="G809" i="9"/>
  <c r="G522" i="9"/>
  <c r="G810" i="9"/>
  <c r="G708" i="9"/>
  <c r="G922" i="9"/>
  <c r="G295" i="9"/>
  <c r="G1652" i="9"/>
  <c r="G282" i="9"/>
  <c r="G283" i="9"/>
  <c r="G1434" i="9"/>
  <c r="G202" i="9"/>
  <c r="G940" i="9"/>
  <c r="G941" i="9"/>
  <c r="G221" i="9"/>
  <c r="G222" i="9"/>
  <c r="G223" i="9"/>
  <c r="G1525" i="9"/>
  <c r="G256" i="9"/>
  <c r="G1424" i="9"/>
  <c r="G830" i="9"/>
  <c r="G1151" i="9"/>
  <c r="G1634" i="9"/>
  <c r="G751" i="9"/>
  <c r="G224" i="9"/>
  <c r="G1482" i="9"/>
  <c r="G364" i="9"/>
  <c r="G451" i="9"/>
  <c r="G452" i="9"/>
  <c r="G1483" i="9"/>
  <c r="G1400" i="9"/>
  <c r="G257" i="9"/>
  <c r="G610" i="9"/>
  <c r="G1090" i="9"/>
  <c r="G1041" i="9"/>
  <c r="G1042" i="9"/>
  <c r="G1923" i="9"/>
  <c r="G1043" i="9"/>
  <c r="G1044" i="9"/>
  <c r="G1045" i="9"/>
  <c r="G1924" i="9"/>
  <c r="G1679" i="9"/>
  <c r="G1680" i="9"/>
  <c r="G980" i="9"/>
  <c r="G1796" i="9"/>
  <c r="G1362" i="9"/>
  <c r="G502" i="9"/>
  <c r="G114" i="9"/>
  <c r="G523" i="9"/>
  <c r="G1772" i="9"/>
  <c r="G1773" i="9"/>
  <c r="G1774" i="9"/>
  <c r="G115" i="9"/>
  <c r="G524" i="9"/>
  <c r="G661" i="9"/>
  <c r="G662" i="9"/>
  <c r="G663" i="9"/>
  <c r="G272" i="9"/>
  <c r="G693" i="9"/>
  <c r="G694" i="9"/>
  <c r="G1374" i="9"/>
  <c r="G950" i="9"/>
  <c r="G739" i="9"/>
  <c r="G1797" i="9"/>
  <c r="G405" i="9"/>
  <c r="G1250" i="9"/>
  <c r="G34" i="9"/>
  <c r="G1028" i="9"/>
  <c r="G1425" i="9"/>
  <c r="G1426" i="9"/>
  <c r="G1775" i="9"/>
  <c r="G98" i="9"/>
  <c r="G75" i="9"/>
  <c r="G258" i="9"/>
  <c r="G76" i="9"/>
  <c r="G1653" i="9"/>
  <c r="G839" i="9"/>
  <c r="G1565" i="9"/>
  <c r="G1566" i="9"/>
  <c r="G485" i="9"/>
  <c r="G423" i="9"/>
  <c r="G1175" i="9"/>
  <c r="G1176" i="9"/>
  <c r="G424" i="9"/>
  <c r="G1177" i="9"/>
  <c r="G1178" i="9"/>
  <c r="G1179" i="9"/>
  <c r="G1180" i="9"/>
  <c r="G1199" i="9"/>
  <c r="G1446" i="9"/>
  <c r="G580" i="9"/>
  <c r="G1200" i="9"/>
  <c r="G1201" i="9"/>
  <c r="G581" i="9"/>
  <c r="G77" i="9"/>
  <c r="G78" i="9"/>
  <c r="G942" i="9"/>
  <c r="G79" i="9"/>
  <c r="G80" i="9"/>
  <c r="G81" i="9"/>
  <c r="G1211" i="9"/>
  <c r="G1212" i="9"/>
  <c r="G1005" i="9"/>
  <c r="G1017" i="9"/>
  <c r="G1018" i="9"/>
  <c r="G860" i="9"/>
  <c r="G861" i="9"/>
  <c r="G1807" i="9"/>
  <c r="G1363" i="9"/>
  <c r="G225" i="9"/>
  <c r="G226" i="9"/>
  <c r="G346" i="9"/>
  <c r="G695" i="9"/>
  <c r="G696" i="9"/>
  <c r="G1189" i="9"/>
  <c r="G1061" i="9"/>
  <c r="G1281" i="9"/>
  <c r="G629" i="9"/>
  <c r="G630" i="9"/>
  <c r="G848" i="9"/>
  <c r="G1495" i="9"/>
  <c r="G1496" i="9"/>
  <c r="G5" i="9"/>
  <c r="G664" i="9"/>
  <c r="G1183" i="9"/>
  <c r="G974" i="9"/>
  <c r="G697" i="9"/>
  <c r="G1046" i="9"/>
  <c r="G631" i="9"/>
  <c r="G439" i="9"/>
  <c r="G259" i="9"/>
  <c r="G1213" i="9"/>
  <c r="G1642" i="9"/>
  <c r="G1102" i="9"/>
  <c r="G1643" i="9"/>
  <c r="G1644" i="9"/>
  <c r="G1645" i="9"/>
  <c r="G902" i="9"/>
  <c r="G903" i="9"/>
  <c r="G1214" i="9"/>
  <c r="G1215" i="9"/>
  <c r="G306" i="9"/>
  <c r="G307" i="9"/>
  <c r="G374" i="9"/>
  <c r="G82" i="9"/>
  <c r="G1843" i="9"/>
  <c r="G1091" i="9"/>
  <c r="G1836" i="9"/>
  <c r="G273" i="9"/>
  <c r="G1202" i="9"/>
  <c r="G1203" i="9"/>
  <c r="G1204" i="9"/>
  <c r="G1205" i="9"/>
  <c r="G1206" i="9"/>
  <c r="G849" i="9"/>
  <c r="G234" i="9"/>
  <c r="G235" i="9"/>
  <c r="G236" i="9"/>
  <c r="G1526" i="9"/>
  <c r="G1527" i="9"/>
  <c r="G128" i="9"/>
  <c r="G129" i="9"/>
  <c r="G909" i="9"/>
  <c r="G1385" i="9"/>
  <c r="G1484" i="9"/>
  <c r="G1395" i="9"/>
  <c r="G1396" i="9"/>
  <c r="G35" i="9"/>
  <c r="G260" i="9"/>
  <c r="G261" i="9"/>
  <c r="G1472" i="9"/>
  <c r="G1473" i="9"/>
  <c r="G1331" i="9"/>
  <c r="G611" i="9"/>
  <c r="G301" i="9"/>
  <c r="G1401" i="9"/>
  <c r="G1672" i="9"/>
  <c r="G1681" i="9"/>
  <c r="G1190" i="9"/>
  <c r="G1191" i="9"/>
  <c r="G727" i="9"/>
  <c r="G1837" i="9"/>
  <c r="G904" i="9"/>
  <c r="G905" i="9"/>
  <c r="G1047" i="9"/>
  <c r="G508" i="9"/>
  <c r="G840" i="9"/>
  <c r="G841" i="9"/>
  <c r="G850" i="9"/>
  <c r="G1507" i="9"/>
  <c r="G785" i="9"/>
  <c r="G1235" i="9"/>
  <c r="G1895" i="9"/>
  <c r="G1776" i="9"/>
  <c r="G1777" i="9"/>
  <c r="G1778" i="9"/>
  <c r="G1779" i="9"/>
  <c r="G1864" i="9"/>
  <c r="G1865" i="9"/>
  <c r="G582" i="9"/>
  <c r="G583" i="9"/>
  <c r="G584" i="9"/>
  <c r="G509" i="9"/>
  <c r="G227" i="9"/>
  <c r="G975" i="9"/>
  <c r="G976" i="9"/>
  <c r="G347" i="9"/>
  <c r="G348" i="9"/>
  <c r="G1910" i="9"/>
  <c r="G1410" i="9"/>
  <c r="G951" i="9"/>
  <c r="G1012" i="9"/>
  <c r="G1216" i="9"/>
  <c r="G155" i="9"/>
  <c r="G1485" i="9"/>
  <c r="G375" i="9"/>
  <c r="G376" i="9"/>
  <c r="G1486" i="9"/>
  <c r="G377" i="9"/>
  <c r="G486" i="9"/>
  <c r="G487" i="9"/>
  <c r="G488" i="9"/>
  <c r="G1092" i="9"/>
  <c r="G36" i="9"/>
  <c r="G1947" i="9"/>
  <c r="G1948" i="9"/>
  <c r="G1949" i="9"/>
  <c r="G425" i="9"/>
  <c r="G1207" i="9"/>
  <c r="G1208" i="9"/>
  <c r="G104" i="9"/>
  <c r="G1713" i="9"/>
  <c r="G1714" i="9"/>
  <c r="G1715" i="9"/>
  <c r="G952" i="9"/>
  <c r="G1265" i="9"/>
  <c r="G651" i="9"/>
  <c r="G652" i="9"/>
  <c r="G1316" i="9"/>
  <c r="G1227" i="9"/>
  <c r="G1228" i="9"/>
  <c r="G378" i="9"/>
  <c r="G6" i="9"/>
  <c r="G953" i="9"/>
  <c r="G851" i="9"/>
  <c r="G37" i="9"/>
  <c r="G130" i="9"/>
  <c r="G440" i="9"/>
  <c r="G365" i="9"/>
  <c r="G1184" i="9"/>
  <c r="G568" i="9"/>
  <c r="G569" i="9"/>
  <c r="G570" i="9"/>
  <c r="G571" i="9"/>
  <c r="G1786" i="9"/>
  <c r="G476" i="9"/>
  <c r="G83" i="9"/>
  <c r="G61" i="9"/>
  <c r="G461" i="9"/>
  <c r="G831" i="9"/>
  <c r="G832" i="9"/>
  <c r="G1364" i="9"/>
  <c r="G1365" i="9"/>
  <c r="G1366" i="9"/>
  <c r="G1528" i="9"/>
  <c r="G1529" i="9"/>
  <c r="G1530" i="9"/>
  <c r="G116" i="9"/>
  <c r="G117" i="9"/>
  <c r="G118" i="9"/>
  <c r="G327" i="9"/>
  <c r="G1808" i="9"/>
  <c r="G1411" i="9"/>
  <c r="G1412" i="9"/>
  <c r="G525" i="9"/>
  <c r="G526" i="9"/>
  <c r="G527" i="9"/>
  <c r="G528" i="9"/>
  <c r="G1093" i="9"/>
  <c r="G1094" i="9"/>
  <c r="G1095" i="9"/>
  <c r="G1911" i="9"/>
  <c r="G1912" i="9"/>
  <c r="G1556" i="9"/>
  <c r="G1557" i="9"/>
  <c r="G943" i="9"/>
  <c r="G366" i="9"/>
  <c r="G367" i="9"/>
  <c r="G368" i="9"/>
  <c r="G406" i="9"/>
  <c r="G48" i="9"/>
  <c r="G407" i="9"/>
  <c r="G477" i="9"/>
  <c r="G62" i="9"/>
  <c r="G63" i="9"/>
  <c r="G274" i="9"/>
  <c r="G7" i="9"/>
  <c r="G1217" i="9"/>
  <c r="G1888" i="9"/>
  <c r="G1889" i="9"/>
  <c r="G1890" i="9"/>
  <c r="G673" i="9"/>
  <c r="G605" i="9"/>
  <c r="G1074" i="9"/>
  <c r="G1161" i="9"/>
  <c r="G328" i="9"/>
  <c r="G1299" i="9"/>
  <c r="G1300" i="9"/>
  <c r="G25" i="9"/>
  <c r="G923" i="9"/>
  <c r="G1780" i="9"/>
  <c r="G757" i="9"/>
  <c r="G758" i="9"/>
  <c r="G542" i="9"/>
  <c r="G543" i="9"/>
  <c r="G1236" i="9"/>
  <c r="G1237" i="9"/>
  <c r="G308" i="9"/>
  <c r="G349" i="9"/>
  <c r="G350" i="9"/>
  <c r="G1608" i="9"/>
  <c r="G1609" i="9"/>
  <c r="G1682" i="9"/>
  <c r="G441" i="9"/>
  <c r="G442" i="9"/>
  <c r="G443" i="9"/>
  <c r="G833" i="9"/>
  <c r="G1386" i="9"/>
  <c r="G1387" i="9"/>
  <c r="G1388" i="9"/>
  <c r="G1950" i="9"/>
  <c r="G1880" i="9"/>
  <c r="G329" i="9"/>
  <c r="G426" i="9"/>
  <c r="G296" i="9"/>
  <c r="G794" i="9"/>
  <c r="G408" i="9"/>
  <c r="G409" i="9"/>
  <c r="G410" i="9"/>
  <c r="G944" i="9"/>
  <c r="G945" i="9"/>
  <c r="G946" i="9"/>
  <c r="G585" i="9"/>
  <c r="G1375" i="9"/>
  <c r="G84" i="9"/>
  <c r="G85" i="9"/>
  <c r="G411" i="9"/>
  <c r="G489" i="9"/>
  <c r="G38" i="9"/>
  <c r="G39" i="9"/>
  <c r="G490" i="9"/>
  <c r="G40" i="9"/>
  <c r="G1866" i="9"/>
  <c r="G924" i="9"/>
  <c r="G925" i="9"/>
  <c r="G834" i="9"/>
  <c r="G835" i="9"/>
  <c r="G1844" i="9"/>
  <c r="G926" i="9"/>
  <c r="G1891" i="9"/>
  <c r="G1075" i="9"/>
  <c r="G1127" i="9"/>
  <c r="G1128" i="9"/>
  <c r="G1673" i="9"/>
  <c r="G166" i="9"/>
  <c r="G989" i="9"/>
  <c r="G1600" i="9"/>
  <c r="G811" i="9"/>
  <c r="G812" i="9"/>
  <c r="G131" i="9"/>
  <c r="G1531" i="9"/>
  <c r="G1006" i="9"/>
  <c r="G1858" i="9"/>
  <c r="G1859" i="9"/>
  <c r="G1892" i="9"/>
  <c r="G1317" i="9"/>
  <c r="G1318" i="9"/>
  <c r="G544" i="9"/>
  <c r="G1812" i="9"/>
  <c r="G823" i="9"/>
  <c r="G715" i="9"/>
  <c r="G529" i="9"/>
  <c r="G427" i="9"/>
  <c r="G642" i="9"/>
  <c r="G1152" i="9"/>
  <c r="G167" i="9"/>
  <c r="G824" i="9"/>
  <c r="G728" i="9"/>
  <c r="G729" i="9"/>
  <c r="G1389" i="9"/>
  <c r="G1282" i="9"/>
  <c r="G1390" i="9"/>
  <c r="G1283" i="9"/>
  <c r="G1391" i="9"/>
  <c r="G1392" i="9"/>
  <c r="G1558" i="9"/>
  <c r="G1601" i="9"/>
  <c r="G1602" i="9"/>
  <c r="G1687" i="9"/>
  <c r="G1688" i="9"/>
  <c r="G1635" i="9"/>
  <c r="G49" i="9"/>
  <c r="G1340" i="9"/>
  <c r="G1341" i="9"/>
  <c r="G910" i="9"/>
  <c r="G632" i="9"/>
  <c r="G813" i="9"/>
  <c r="G86" i="9"/>
  <c r="G132" i="9"/>
  <c r="G133" i="9"/>
  <c r="G954" i="9"/>
  <c r="G955" i="9"/>
  <c r="G1397" i="9"/>
  <c r="G1581" i="9"/>
  <c r="G275" i="9"/>
  <c r="G262" i="9"/>
  <c r="G825" i="9"/>
  <c r="G1346" i="9"/>
  <c r="G1347" i="9"/>
  <c r="G565" i="9"/>
  <c r="G927" i="9"/>
  <c r="G1142" i="9"/>
  <c r="G990" i="9"/>
  <c r="G1742" i="9"/>
  <c r="G1511" i="9"/>
  <c r="G1512" i="9"/>
  <c r="G1716" i="9"/>
  <c r="G1743" i="9"/>
  <c r="G698" i="9"/>
  <c r="G1048" i="9"/>
  <c r="G1049" i="9"/>
  <c r="G237" i="9"/>
  <c r="G1654" i="9"/>
  <c r="G1934" i="9"/>
  <c r="G1567" i="9"/>
  <c r="G699" i="9"/>
  <c r="G276" i="9"/>
  <c r="G277" i="9"/>
  <c r="G278" i="9"/>
  <c r="G41" i="9"/>
  <c r="G1568" i="9"/>
  <c r="G42" i="9"/>
  <c r="G43" i="9"/>
  <c r="G1435" i="9"/>
  <c r="G1436" i="9"/>
  <c r="G248" i="9"/>
  <c r="G249" i="9"/>
  <c r="G665" i="9"/>
  <c r="G666" i="9"/>
  <c r="G667" i="9"/>
  <c r="G1291" i="9"/>
  <c r="G795" i="9"/>
  <c r="G606" i="9"/>
  <c r="G1076" i="9"/>
  <c r="G796" i="9"/>
  <c r="G797" i="9"/>
  <c r="G444" i="9"/>
  <c r="G445" i="9"/>
  <c r="G393" i="9"/>
  <c r="G1860" i="9"/>
  <c r="G1861" i="9"/>
  <c r="G1674" i="9"/>
  <c r="G1129" i="9"/>
  <c r="G1130" i="9"/>
  <c r="G491" i="9"/>
  <c r="G1284" i="9"/>
  <c r="G156" i="9"/>
  <c r="G530" i="9"/>
  <c r="G157" i="9"/>
  <c r="G531" i="9"/>
  <c r="G1285" i="9"/>
  <c r="G1286" i="9"/>
  <c r="G158" i="9"/>
  <c r="G159" i="9"/>
  <c r="G1131" i="9"/>
  <c r="G1132" i="9"/>
  <c r="G1287" i="9"/>
  <c r="G572" i="9"/>
  <c r="G573" i="9"/>
  <c r="G386" i="9"/>
  <c r="G428" i="9"/>
  <c r="G574" i="9"/>
  <c r="G387" i="9"/>
  <c r="G862" i="9"/>
  <c r="G863" i="9"/>
  <c r="G1698" i="9"/>
  <c r="G1699" i="9"/>
  <c r="G105" i="9"/>
  <c r="G1393" i="9"/>
  <c r="G1809" i="9"/>
  <c r="G1700" i="9"/>
  <c r="G1701" i="9"/>
  <c r="G575" i="9"/>
  <c r="G1702" i="9"/>
  <c r="G1569" i="9"/>
  <c r="G1570" i="9"/>
  <c r="G991" i="9"/>
  <c r="G1348" i="9"/>
  <c r="G992" i="9"/>
  <c r="G1096" i="9"/>
  <c r="G1097" i="9"/>
  <c r="G1748" i="9"/>
  <c r="G1749" i="9"/>
  <c r="G761" i="9"/>
  <c r="G1218" i="9"/>
  <c r="G1050" i="9"/>
  <c r="G1238" i="9"/>
  <c r="G1239" i="9"/>
  <c r="G1240" i="9"/>
  <c r="G1689" i="9"/>
  <c r="G1241" i="9"/>
  <c r="G1242" i="9"/>
  <c r="G1243" i="9"/>
  <c r="G1690" i="9"/>
  <c r="G1051" i="9"/>
  <c r="G503" i="9"/>
  <c r="G119" i="9"/>
  <c r="G388" i="9"/>
  <c r="G389" i="9"/>
  <c r="G906" i="9"/>
  <c r="G1103" i="9"/>
  <c r="G1104" i="9"/>
  <c r="G1105" i="9"/>
  <c r="G1273" i="9"/>
  <c r="G1274" i="9"/>
  <c r="G1275" i="9"/>
  <c r="G1276" i="9"/>
  <c r="G1277" i="9"/>
  <c r="G1278" i="9"/>
  <c r="G1349" i="9"/>
  <c r="G1350" i="9"/>
  <c r="G1351" i="9"/>
  <c r="G44" i="9"/>
  <c r="G228" i="9"/>
  <c r="G1725" i="9"/>
  <c r="G1726" i="9"/>
  <c r="G1738" i="9"/>
  <c r="G674" i="9"/>
  <c r="G1913" i="9"/>
  <c r="G1192" i="9"/>
  <c r="G786" i="9"/>
  <c r="G891" i="9"/>
  <c r="G1062" i="9"/>
  <c r="G1063" i="9"/>
  <c r="G1487" i="9"/>
  <c r="G297" i="9"/>
  <c r="G775" i="9"/>
  <c r="G1917" i="9"/>
  <c r="G229" i="9"/>
  <c r="G230" i="9"/>
  <c r="G231" i="9"/>
  <c r="G911" i="9"/>
  <c r="G912" i="9"/>
  <c r="G913" i="9"/>
  <c r="G914" i="9"/>
  <c r="G462" i="9"/>
  <c r="G915" i="9"/>
  <c r="G864" i="9"/>
  <c r="G453" i="9"/>
  <c r="G232" i="9"/>
  <c r="G64" i="9"/>
  <c r="G65" i="9"/>
  <c r="G66" i="9"/>
  <c r="G99" i="9"/>
  <c r="G1730" i="9"/>
  <c r="G865" i="9"/>
  <c r="G842" i="9"/>
  <c r="G843" i="9"/>
  <c r="G1750" i="9"/>
  <c r="G1376" i="9"/>
  <c r="G1603" i="9"/>
  <c r="G612" i="9"/>
  <c r="G613" i="9"/>
  <c r="G1209" i="9"/>
  <c r="G1106" i="9"/>
  <c r="G633" i="9"/>
  <c r="G1029" i="9"/>
  <c r="G1030" i="9"/>
  <c r="G981" i="9"/>
  <c r="G982" i="9"/>
  <c r="G1244" i="9"/>
  <c r="G1636" i="9"/>
  <c r="G1637" i="9"/>
  <c r="G1638" i="9"/>
  <c r="G1813" i="9"/>
  <c r="G1814" i="9"/>
  <c r="G545" i="9"/>
  <c r="G546" i="9"/>
  <c r="G1143" i="9"/>
  <c r="G1144" i="9"/>
  <c r="G1145" i="9"/>
  <c r="G1052" i="9"/>
  <c r="G1377" i="9"/>
  <c r="G1378" i="9"/>
  <c r="G730" i="9"/>
  <c r="G620" i="9"/>
  <c r="G621" i="9"/>
  <c r="G1559" i="9"/>
  <c r="G1107" i="9"/>
  <c r="G1332" i="9"/>
  <c r="G1333" i="9"/>
  <c r="G1623" i="9"/>
  <c r="G1624" i="9"/>
  <c r="G1867" i="9"/>
  <c r="G1868" i="9"/>
  <c r="G160" i="9"/>
  <c r="G700" i="9"/>
  <c r="G1815" i="9"/>
  <c r="G1342" i="9"/>
  <c r="G1343" i="9"/>
  <c r="G233" i="9"/>
  <c r="G740" i="9"/>
  <c r="G1251" i="9"/>
  <c r="G1655" i="9"/>
  <c r="G1162" i="9"/>
  <c r="G787" i="9"/>
  <c r="G852" i="9"/>
  <c r="G429" i="9"/>
  <c r="G853" i="9"/>
  <c r="G752" i="9"/>
  <c r="G1252" i="9"/>
  <c r="G1253" i="9"/>
  <c r="G1625" i="9"/>
  <c r="G753" i="9"/>
  <c r="G1787" i="9"/>
  <c r="G956" i="9"/>
  <c r="G357" i="9"/>
  <c r="G161" i="9"/>
  <c r="G162" i="9"/>
  <c r="G492" i="9"/>
  <c r="G493" i="9"/>
  <c r="G1751" i="9"/>
  <c r="G369" i="9"/>
  <c r="G370" i="9"/>
  <c r="G371" i="9"/>
  <c r="G788" i="9"/>
  <c r="G192" i="9"/>
  <c r="G878" i="9"/>
  <c r="G1727" i="9"/>
  <c r="G309" i="9"/>
  <c r="G310" i="9"/>
  <c r="G311" i="9"/>
  <c r="G263" i="9"/>
  <c r="G134" i="9"/>
  <c r="G264" i="9"/>
  <c r="G1925" i="9"/>
  <c r="G430" i="9"/>
  <c r="G431" i="9"/>
  <c r="G454" i="9"/>
  <c r="G1656" i="9"/>
  <c r="G1657" i="9"/>
  <c r="G1427" i="9"/>
  <c r="G174" i="9"/>
  <c r="G1334" i="9"/>
  <c r="G1532" i="9"/>
  <c r="G1533" i="9"/>
  <c r="G586" i="9"/>
  <c r="G1658" i="9"/>
  <c r="G947" i="9"/>
  <c r="G948" i="9"/>
  <c r="G754" i="9"/>
  <c r="G755" i="9"/>
  <c r="G866" i="9"/>
  <c r="G1752" i="9"/>
  <c r="G1753" i="9"/>
  <c r="G1754" i="9"/>
  <c r="G1133" i="9"/>
  <c r="G1134" i="9"/>
  <c r="G1135" i="9"/>
  <c r="G1717" i="9"/>
  <c r="G1136" i="9"/>
  <c r="G265" i="9"/>
  <c r="G266" i="9"/>
  <c r="G762" i="9"/>
  <c r="G1497" i="9"/>
  <c r="G1571" i="9"/>
  <c r="G1572" i="9"/>
  <c r="G1573" i="9"/>
  <c r="G1019" i="9"/>
  <c r="G675" i="9"/>
  <c r="G1153" i="9"/>
  <c r="G622" i="9"/>
  <c r="G623" i="9"/>
  <c r="G1193" i="9"/>
  <c r="G106" i="9"/>
  <c r="G1194" i="9"/>
  <c r="G1604" i="9"/>
  <c r="G279" i="9"/>
  <c r="G280" i="9"/>
  <c r="G1077" i="9"/>
  <c r="G1881" i="9"/>
  <c r="G1882" i="9"/>
  <c r="G703" i="9"/>
  <c r="G704" i="9"/>
  <c r="G983" i="9"/>
  <c r="G1413" i="9"/>
  <c r="G592" i="9"/>
  <c r="G593" i="9"/>
  <c r="G594" i="9"/>
  <c r="G867" i="9"/>
  <c r="G1420" i="9"/>
  <c r="G1703" i="9"/>
  <c r="G1951" i="9"/>
  <c r="G267" i="9"/>
  <c r="G1421" i="9"/>
  <c r="G868" i="9"/>
  <c r="G1704" i="9"/>
  <c r="G1952" i="9"/>
  <c r="G595" i="9"/>
  <c r="G596" i="9"/>
  <c r="G597" i="9"/>
  <c r="G624" i="9"/>
  <c r="G625" i="9"/>
  <c r="G281" i="9"/>
  <c r="G789" i="9"/>
  <c r="G510" i="9"/>
  <c r="G511" i="9"/>
  <c r="G1905" i="9"/>
  <c r="G107" i="9"/>
  <c r="G108" i="9"/>
  <c r="G676" i="9"/>
  <c r="G677" i="9"/>
  <c r="G1301" i="9"/>
  <c r="G1302" i="9"/>
  <c r="G1728" i="9"/>
  <c r="G678" i="9"/>
  <c r="G203" i="9"/>
  <c r="G204" i="9"/>
  <c r="G1610" i="9"/>
  <c r="G1611" i="9"/>
  <c r="G679" i="9"/>
  <c r="G1254" i="9"/>
  <c r="G1437" i="9"/>
  <c r="G1255" i="9"/>
  <c r="G1612" i="9"/>
  <c r="G731" i="9"/>
  <c r="G412" i="9"/>
  <c r="G547" i="9"/>
  <c r="G548" i="9"/>
  <c r="G1181" i="9"/>
  <c r="G1838" i="9"/>
  <c r="G1031" i="9"/>
  <c r="G916" i="9"/>
  <c r="G1064" i="9"/>
  <c r="G1402" i="9"/>
  <c r="G1883" i="9"/>
  <c r="G1245" i="9"/>
  <c r="G614" i="9"/>
  <c r="G615" i="9"/>
  <c r="G984" i="9"/>
  <c r="G1163" i="9"/>
  <c r="G1164" i="9"/>
  <c r="G1534" i="9"/>
  <c r="G1560" i="9"/>
  <c r="G330" i="9"/>
  <c r="G653" i="9"/>
  <c r="G654" i="9"/>
  <c r="G1798" i="9"/>
  <c r="G331" i="9"/>
  <c r="G332" i="9"/>
  <c r="G643" i="9"/>
  <c r="G1646" i="9"/>
  <c r="G1926" i="9"/>
  <c r="G1927" i="9"/>
  <c r="G1414" i="9"/>
  <c r="G1415" i="9"/>
  <c r="G1146" i="9"/>
  <c r="G312" i="9"/>
  <c r="G844" i="9"/>
  <c r="G732" i="9"/>
  <c r="G478" i="9"/>
  <c r="G479" i="9"/>
  <c r="G1731" i="9"/>
  <c r="G480" i="9"/>
  <c r="G481" i="9"/>
  <c r="G741" i="9"/>
  <c r="G1755" i="9"/>
  <c r="G1626" i="9"/>
  <c r="G1303" i="9"/>
  <c r="G1304" i="9"/>
  <c r="G1305" i="9"/>
  <c r="G1306" i="9"/>
  <c r="G1307" i="9"/>
  <c r="G1308" i="9"/>
  <c r="G120" i="9"/>
  <c r="G121" i="9"/>
  <c r="G193" i="9"/>
  <c r="G194" i="9"/>
  <c r="G205" i="9"/>
  <c r="G206" i="9"/>
  <c r="G207" i="9"/>
  <c r="G798" i="9"/>
  <c r="G1474" i="9"/>
  <c r="G1475" i="9"/>
  <c r="G413" i="9"/>
  <c r="G1718" i="9"/>
  <c r="G504" i="9"/>
  <c r="G733" i="9"/>
  <c r="G394" i="9"/>
  <c r="G655" i="9"/>
  <c r="G656" i="9"/>
  <c r="G1582" i="9"/>
  <c r="G175" i="9"/>
  <c r="G705" i="9"/>
  <c r="G1659" i="9"/>
  <c r="G1660" i="9"/>
  <c r="G532" i="9"/>
  <c r="G680" i="9"/>
  <c r="G100" i="9"/>
  <c r="G1403" i="9"/>
  <c r="G1756" i="9"/>
  <c r="G1757" i="9"/>
  <c r="G1404" i="9"/>
  <c r="G1758" i="9"/>
  <c r="G1759" i="9"/>
  <c r="G1760" i="9"/>
  <c r="G1761" i="9"/>
  <c r="G101" i="9"/>
  <c r="G1744" i="9"/>
  <c r="G1229" i="9"/>
  <c r="G1896" i="9"/>
  <c r="G1897" i="9"/>
  <c r="G1508" i="9"/>
  <c r="G298" i="9"/>
  <c r="G241" i="9"/>
  <c r="G1583" i="9"/>
  <c r="G1584" i="9"/>
  <c r="G1585" i="9"/>
  <c r="G1829" i="9"/>
  <c r="G1108" i="9"/>
  <c r="G1830" i="9"/>
  <c r="G681" i="9"/>
  <c r="G949" i="9"/>
  <c r="G879" i="9"/>
  <c r="G880" i="9"/>
  <c r="G881" i="9"/>
  <c r="G882" i="9"/>
  <c r="G883" i="9"/>
  <c r="G884" i="9"/>
  <c r="G1498" i="9"/>
  <c r="G1499" i="9"/>
  <c r="G1500" i="9"/>
  <c r="G1953" i="9"/>
  <c r="G1799" i="9"/>
  <c r="G102" i="9"/>
  <c r="G1647" i="9"/>
  <c r="G67" i="9"/>
  <c r="G1906" i="9"/>
  <c r="G1884" i="9"/>
  <c r="G1501" i="9"/>
  <c r="G208" i="9"/>
  <c r="G209" i="9"/>
  <c r="G716" i="9"/>
  <c r="G717" i="9"/>
  <c r="G718" i="9"/>
  <c r="G719" i="9"/>
  <c r="G616" i="9"/>
  <c r="G1732" i="9"/>
  <c r="G1845" i="9"/>
  <c r="G1352" i="9"/>
  <c r="G1661" i="9"/>
  <c r="G1662" i="9"/>
  <c r="G928" i="9"/>
  <c r="G50" i="9"/>
  <c r="G51" i="9"/>
  <c r="G176" i="9"/>
  <c r="G177" i="9"/>
  <c r="G1683" i="9"/>
  <c r="G414" i="9"/>
  <c r="G415" i="9"/>
  <c r="G562" i="9"/>
  <c r="G682" i="9"/>
  <c r="G776" i="9"/>
  <c r="G993" i="9"/>
  <c r="G313" i="9"/>
  <c r="G1627" i="9"/>
  <c r="G1007" i="9"/>
  <c r="G250" i="9"/>
  <c r="G314" i="9"/>
  <c r="G315" i="9"/>
  <c r="G1219" i="9"/>
  <c r="G1846" i="9"/>
  <c r="G1847" i="9"/>
  <c r="G1848" i="9"/>
  <c r="G1165" i="9"/>
  <c r="G512" i="9"/>
  <c r="G1379" i="9"/>
  <c r="G1907" i="9"/>
  <c r="G1908" i="9"/>
  <c r="G814" i="9"/>
  <c r="G1013" i="9"/>
  <c r="G1781" i="9"/>
  <c r="G706" i="9"/>
  <c r="G854" i="9"/>
  <c r="G1147" i="9"/>
  <c r="G763" i="9"/>
  <c r="G764" i="9"/>
  <c r="G390" i="9"/>
  <c r="G391" i="9"/>
  <c r="G1008" i="9"/>
  <c r="G1009" i="9"/>
  <c r="G1549" i="9"/>
  <c r="G1628" i="9"/>
  <c r="G1928" i="9"/>
  <c r="G549" i="9"/>
  <c r="G550" i="9"/>
  <c r="G1158" i="9"/>
  <c r="G869" i="9"/>
  <c r="G870" i="9"/>
  <c r="G1020" i="9"/>
  <c r="G178" i="9"/>
  <c r="G179" i="9"/>
  <c r="G180" i="9"/>
  <c r="G181" i="9"/>
  <c r="G1929" i="9"/>
  <c r="G268" i="9"/>
  <c r="G269" i="9"/>
  <c r="G1788" i="9"/>
  <c r="G1789" i="9"/>
  <c r="G1691" i="9"/>
  <c r="G1745" i="9"/>
  <c r="G1021" i="9"/>
  <c r="G1405" i="9"/>
  <c r="G1574" i="9"/>
  <c r="G1762" i="9"/>
  <c r="G1010" i="9"/>
  <c r="G1763" i="9"/>
  <c r="G576" i="9"/>
  <c r="G1613" i="9"/>
  <c r="G1454" i="9"/>
  <c r="G892" i="9"/>
  <c r="G1909" i="9"/>
  <c r="G1513" i="9"/>
  <c r="G342" i="9"/>
  <c r="G343" i="9"/>
  <c r="G893" i="9"/>
  <c r="G8" i="9"/>
  <c r="G9" i="9"/>
  <c r="G1078" i="9"/>
  <c r="G1079" i="9"/>
  <c r="G1080" i="9"/>
  <c r="G815" i="9"/>
  <c r="G1246" i="9"/>
  <c r="G1428" i="9"/>
  <c r="G598" i="9"/>
  <c r="G87" i="9"/>
  <c r="G88" i="9"/>
  <c r="G1605" i="9"/>
  <c r="G103" i="9"/>
  <c r="G1022" i="9"/>
  <c r="G316" i="9"/>
  <c r="G929" i="9"/>
  <c r="G930" i="9"/>
  <c r="G317" i="9"/>
  <c r="G318" i="9"/>
  <c r="G1550" i="9"/>
  <c r="G1292" i="9"/>
  <c r="G1293" i="9"/>
  <c r="G505" i="9"/>
  <c r="G1898" i="9"/>
  <c r="G1272" i="9"/>
  <c r="G742" i="9"/>
  <c r="G743" i="9"/>
  <c r="G68" i="9"/>
  <c r="G122" i="9"/>
  <c r="G1406" i="9"/>
  <c r="G1800" i="9"/>
  <c r="G1801" i="9"/>
  <c r="G168" i="9"/>
  <c r="G513" i="9"/>
  <c r="G514" i="9"/>
  <c r="G89" i="9"/>
  <c r="G90" i="9"/>
  <c r="G333" i="9"/>
  <c r="G284" i="9"/>
  <c r="G416" i="9"/>
  <c r="G455" i="9"/>
  <c r="G1488" i="9"/>
  <c r="G1489" i="9"/>
  <c r="G977" i="9"/>
  <c r="G683" i="9"/>
  <c r="G684" i="9"/>
  <c r="G685" i="9"/>
  <c r="G1380" i="9"/>
  <c r="G1381" i="9"/>
  <c r="G1382" i="9"/>
  <c r="G1309" i="9"/>
  <c r="G885" i="9"/>
  <c r="G886" i="9"/>
  <c r="G319" i="9"/>
  <c r="G1739" i="9"/>
  <c r="G1586" i="9"/>
  <c r="G1587" i="9"/>
  <c r="G1353" i="9"/>
  <c r="G1354" i="9"/>
  <c r="G506" i="9"/>
  <c r="G1675" i="9"/>
  <c r="G1935" i="9"/>
  <c r="G1936" i="9"/>
  <c r="G1937" i="9"/>
  <c r="G957" i="9"/>
  <c r="G1279" i="9"/>
  <c r="G1230" i="9"/>
  <c r="G1231" i="9"/>
  <c r="G1232" i="9"/>
  <c r="G917" i="9"/>
  <c r="G1319" i="9"/>
  <c r="G210" i="9"/>
  <c r="G211" i="9"/>
  <c r="G1367" i="9"/>
  <c r="G1368" i="9"/>
  <c r="G1438" i="9"/>
  <c r="G1320" i="9"/>
  <c r="G533" i="9"/>
  <c r="G1729" i="9"/>
  <c r="G777" i="9"/>
  <c r="G778" i="9"/>
  <c r="G994" i="9"/>
  <c r="G1053" i="9"/>
  <c r="G458" i="9"/>
  <c r="G91" i="9"/>
  <c r="AD1782" i="9"/>
  <c r="AD534" i="9"/>
  <c r="AD1439" i="9"/>
  <c r="AD1440" i="9"/>
  <c r="AD1441" i="9"/>
  <c r="AD1442" i="9"/>
  <c r="AD1098" i="9"/>
  <c r="AD1619" i="9"/>
  <c r="AD494" i="9"/>
  <c r="AD495" i="9"/>
  <c r="AD1463" i="9"/>
  <c r="AD1535" i="9"/>
  <c r="AD1464" i="9"/>
  <c r="AD1536" i="9"/>
  <c r="AD1537" i="9"/>
  <c r="AD334" i="9"/>
  <c r="AD335" i="9"/>
  <c r="AD1344" i="9"/>
  <c r="AD607" i="9"/>
  <c r="AD958" i="9"/>
  <c r="AD242" i="9"/>
  <c r="AD779" i="9"/>
  <c r="AD1802" i="9"/>
  <c r="AD1803" i="9"/>
  <c r="AD1422" i="9"/>
  <c r="AD759" i="9"/>
  <c r="AD336" i="9"/>
  <c r="AD760" i="9"/>
  <c r="AD1220" i="9"/>
  <c r="AD1221" i="9"/>
  <c r="AD1416" i="9"/>
  <c r="AD1764" i="9"/>
  <c r="AD701" i="9"/>
  <c r="AD702" i="9"/>
  <c r="AD10" i="9"/>
  <c r="AD11" i="9"/>
  <c r="AD12" i="9"/>
  <c r="AD13" i="9"/>
  <c r="AD379" i="9"/>
  <c r="AD380" i="9"/>
  <c r="AD816" i="9"/>
  <c r="AD381" i="9"/>
  <c r="AD995" i="9"/>
  <c r="AD1676" i="9"/>
  <c r="AD894" i="9"/>
  <c r="AD895" i="9"/>
  <c r="AD1490" i="9"/>
  <c r="AD566" i="9"/>
  <c r="AD709" i="9"/>
  <c r="AD1491" i="9"/>
  <c r="AD1492" i="9"/>
  <c r="AD1719" i="9"/>
  <c r="AD1355" i="9"/>
  <c r="AD1356" i="9"/>
  <c r="AD1357" i="9"/>
  <c r="AD1358" i="9"/>
  <c r="AD1869" i="9"/>
  <c r="AD1065" i="9"/>
  <c r="AD1870" i="9"/>
  <c r="AD1871" i="9"/>
  <c r="AD1066" i="9"/>
  <c r="AD1872" i="9"/>
  <c r="AD26" i="9"/>
  <c r="AD1032" i="9"/>
  <c r="AD1033" i="9"/>
  <c r="AD1109" i="9"/>
  <c r="AD27" i="9"/>
  <c r="AD1034" i="9"/>
  <c r="AD1035" i="9"/>
  <c r="AD1110" i="9"/>
  <c r="AD142" i="9"/>
  <c r="AD143" i="9"/>
  <c r="AD1111" i="9"/>
  <c r="AD320" i="9"/>
  <c r="AD1588" i="9"/>
  <c r="AD1476" i="9"/>
  <c r="AD1477" i="9"/>
  <c r="AD1663" i="9"/>
  <c r="AD1664" i="9"/>
  <c r="AD182" i="9"/>
  <c r="AD826" i="9"/>
  <c r="AD780" i="9"/>
  <c r="AD1256" i="9"/>
  <c r="AD270" i="9"/>
  <c r="AD1222" i="9"/>
  <c r="AD183" i="9"/>
  <c r="AD1210" i="9"/>
  <c r="AD985" i="9"/>
  <c r="AD1831" i="9"/>
  <c r="AD1455" i="9"/>
  <c r="AD299" i="9"/>
  <c r="AD14" i="9"/>
  <c r="AD15" i="9"/>
  <c r="AD135" i="9"/>
  <c r="AD28" i="9"/>
  <c r="AD29" i="9"/>
  <c r="AD30" i="9"/>
  <c r="AD1159" i="9"/>
  <c r="AD599" i="9"/>
  <c r="AD1551" i="9"/>
  <c r="AD600" i="9"/>
  <c r="AD1552" i="9"/>
  <c r="AD1553" i="9"/>
  <c r="AD496" i="9"/>
  <c r="AD497" i="9"/>
  <c r="AD1112" i="9"/>
  <c r="AD1113" i="9"/>
  <c r="AD1114" i="9"/>
  <c r="AD31" i="9"/>
  <c r="AD996" i="9"/>
  <c r="AD123" i="9"/>
  <c r="AD997" i="9"/>
  <c r="AD1023" i="9"/>
  <c r="AD1024" i="9"/>
  <c r="AD1288" i="9"/>
  <c r="AD195" i="9"/>
  <c r="AD212" i="9"/>
  <c r="AD1665" i="9"/>
  <c r="AD1666" i="9"/>
  <c r="AD1667" i="9"/>
  <c r="AD69" i="9"/>
  <c r="AD70" i="9"/>
  <c r="AD1668" i="9"/>
  <c r="AD1733" i="9"/>
  <c r="AD1025" i="9"/>
  <c r="AD587" i="9"/>
  <c r="AD588" i="9"/>
  <c r="AD417" i="9"/>
  <c r="AD959" i="9"/>
  <c r="AD960" i="9"/>
  <c r="AD1294" i="9"/>
  <c r="AD608" i="9"/>
  <c r="AD1223" i="9"/>
  <c r="AD1224" i="9"/>
  <c r="AD1606" i="9"/>
  <c r="AD1607" i="9"/>
  <c r="AD617" i="9"/>
  <c r="AD618" i="9"/>
  <c r="AD887" i="9"/>
  <c r="AD1620" i="9"/>
  <c r="AD1621" i="9"/>
  <c r="AD1740" i="9"/>
  <c r="AD358" i="9"/>
  <c r="AD16" i="9"/>
  <c r="AD238" i="9"/>
  <c r="AD251" i="9"/>
  <c r="AD1502" i="9"/>
  <c r="AD1465" i="9"/>
  <c r="AD1466" i="9"/>
  <c r="AD1081" i="9"/>
  <c r="AD1082" i="9"/>
  <c r="AD1692" i="9"/>
  <c r="AD1693" i="9"/>
  <c r="AD1694" i="9"/>
  <c r="AD998" i="9"/>
  <c r="AD1083" i="9"/>
  <c r="AD1084" i="9"/>
  <c r="AD1695" i="9"/>
  <c r="AD1696" i="9"/>
  <c r="AD285" i="9"/>
  <c r="AD1538" i="9"/>
  <c r="AD1539" i="9"/>
  <c r="AD1816" i="9"/>
  <c r="AD1817" i="9"/>
  <c r="AD1818" i="9"/>
  <c r="AD196" i="9"/>
  <c r="AD197" i="9"/>
  <c r="AD931" i="9"/>
  <c r="AD515" i="9"/>
  <c r="AD516" i="9"/>
  <c r="AD517" i="9"/>
  <c r="AD871" i="9"/>
  <c r="AD872" i="9"/>
  <c r="AD1819" i="9"/>
  <c r="AD1820" i="9"/>
  <c r="AD1821" i="9"/>
  <c r="AD1036" i="9"/>
  <c r="AD1734" i="9"/>
  <c r="AD1166" i="9"/>
  <c r="AD1167" i="9"/>
  <c r="AD1369" i="9"/>
  <c r="AD1370" i="9"/>
  <c r="AD836" i="9"/>
  <c r="AD837" i="9"/>
  <c r="AD1371" i="9"/>
  <c r="AD359" i="9"/>
  <c r="AD1372" i="9"/>
  <c r="AD1735" i="9"/>
  <c r="AD17" i="9"/>
  <c r="AD1736" i="9"/>
  <c r="AD18" i="9"/>
  <c r="AD1456" i="9"/>
  <c r="AD1457" i="9"/>
  <c r="AD1575" i="9"/>
  <c r="AD109" i="9"/>
  <c r="AD213" i="9"/>
  <c r="AD1148" i="9"/>
  <c r="AD1614" i="9"/>
  <c r="AD1615" i="9"/>
  <c r="AD799" i="9"/>
  <c r="AD800" i="9"/>
  <c r="AD801" i="9"/>
  <c r="AD802" i="9"/>
  <c r="AD803" i="9"/>
  <c r="AD1185" i="9"/>
  <c r="AD1335" i="9"/>
  <c r="AD855" i="9"/>
  <c r="AD856" i="9"/>
  <c r="AD1765" i="9"/>
  <c r="AD32" i="9"/>
  <c r="AD33" i="9"/>
  <c r="AD432" i="9"/>
  <c r="AD720" i="9"/>
  <c r="AD721" i="9"/>
  <c r="AD535" i="9"/>
  <c r="AD1832" i="9"/>
  <c r="AD1833" i="9"/>
  <c r="AD382" i="9"/>
  <c r="AD1561" i="9"/>
  <c r="AD1540" i="9"/>
  <c r="AD1345" i="9"/>
  <c r="AD1373" i="9"/>
  <c r="AD433" i="9"/>
  <c r="AD184" i="9"/>
  <c r="AD185" i="9"/>
  <c r="AD707" i="9"/>
  <c r="AD1873" i="9"/>
  <c r="AD1589" i="9"/>
  <c r="AD1149" i="9"/>
  <c r="AD1885" i="9"/>
  <c r="AD1886" i="9"/>
  <c r="AD1899" i="9"/>
  <c r="AD1900" i="9"/>
  <c r="AD1137" i="9"/>
  <c r="AD1616" i="9"/>
  <c r="AD52" i="9"/>
  <c r="AD53" i="9"/>
  <c r="AD1617" i="9"/>
  <c r="AD1407" i="9"/>
  <c r="AD1562" i="9"/>
  <c r="AD169" i="9"/>
  <c r="AD136" i="9"/>
  <c r="AD137" i="9"/>
  <c r="AD138" i="9"/>
  <c r="AD139" i="9"/>
  <c r="AD140" i="9"/>
  <c r="AD456" i="9"/>
  <c r="AD457" i="9"/>
  <c r="AD321" i="9"/>
  <c r="AD1257" i="9"/>
  <c r="AD1258" i="9"/>
  <c r="AD845" i="9"/>
  <c r="AD1503" i="9"/>
  <c r="AD1504" i="9"/>
  <c r="AD1505" i="9"/>
  <c r="AD1467" i="9"/>
  <c r="AD463" i="9"/>
  <c r="AD1849" i="9"/>
  <c r="AD1850" i="9"/>
  <c r="AD243" i="9"/>
  <c r="AD244" i="9"/>
  <c r="AD1468" i="9"/>
  <c r="AD1469" i="9"/>
  <c r="AD464" i="9"/>
  <c r="AD1851" i="9"/>
  <c r="AD1852" i="9"/>
  <c r="AD1458" i="9"/>
  <c r="AD1195" i="9"/>
  <c r="AD1196" i="9"/>
  <c r="AD619" i="9"/>
  <c r="AD1197" i="9"/>
  <c r="AD163" i="9"/>
  <c r="AD372" i="9"/>
  <c r="AD1697" i="9"/>
  <c r="AD1874" i="9"/>
  <c r="AD1875" i="9"/>
  <c r="AD1876" i="9"/>
  <c r="AD245" i="9"/>
  <c r="AD246" i="9"/>
  <c r="AD1590" i="9"/>
  <c r="AD214" i="9"/>
  <c r="AD215" i="9"/>
  <c r="AD1233" i="9"/>
  <c r="AD1459" i="9"/>
  <c r="AD1460" i="9"/>
  <c r="AD1563" i="9"/>
  <c r="AD1790" i="9"/>
  <c r="AD247" i="9"/>
  <c r="AD351" i="9"/>
  <c r="AD352" i="9"/>
  <c r="AD1766" i="9"/>
  <c r="AD1767" i="9"/>
  <c r="AD353" i="9"/>
  <c r="AD337" i="9"/>
  <c r="AD601" i="9"/>
  <c r="AD1169" i="9"/>
  <c r="AD1834" i="9"/>
  <c r="AD602" i="9"/>
  <c r="AD1170" i="9"/>
  <c r="AD1835" i="9"/>
  <c r="AD338" i="9"/>
  <c r="AD339" i="9"/>
  <c r="AD710" i="9"/>
  <c r="AD1171" i="9"/>
  <c r="AD1014" i="9"/>
  <c r="AD164" i="9"/>
  <c r="AD790" i="9"/>
  <c r="AD644" i="9"/>
  <c r="AD165" i="9"/>
  <c r="AD1447" i="9"/>
  <c r="AD1448" i="9"/>
  <c r="AD1449" i="9"/>
  <c r="AD252" i="9"/>
  <c r="AD1450" i="9"/>
  <c r="AD216" i="9"/>
  <c r="AD217" i="9"/>
  <c r="AD817" i="9"/>
  <c r="AD1839" i="9"/>
  <c r="AD1840" i="9"/>
  <c r="AD536" i="9"/>
  <c r="AD537" i="9"/>
  <c r="AD538" i="9"/>
  <c r="AD1741" i="9"/>
  <c r="AD791" i="9"/>
  <c r="AD392" i="9"/>
  <c r="AD804" i="9"/>
  <c r="AD286" i="9"/>
  <c r="AD805" i="9"/>
  <c r="AD1310" i="9"/>
  <c r="AD1311" i="9"/>
  <c r="AD918" i="9"/>
  <c r="AD1312" i="9"/>
  <c r="AD1313" i="9"/>
  <c r="AD92" i="9"/>
  <c r="AD645" i="9"/>
  <c r="AD646" i="9"/>
  <c r="AD1015" i="9"/>
  <c r="AD1016" i="9"/>
  <c r="AD1234" i="9"/>
  <c r="AD1054" i="9"/>
  <c r="AD1055" i="9"/>
  <c r="AD873" i="9"/>
  <c r="AD1321" i="9"/>
  <c r="AD1322" i="9"/>
  <c r="AD518" i="9"/>
  <c r="AD519" i="9"/>
  <c r="AD874" i="9"/>
  <c r="AD1323" i="9"/>
  <c r="AD1324" i="9"/>
  <c r="AD1822" i="9"/>
  <c r="AD1862" i="9"/>
  <c r="AD1629" i="9"/>
  <c r="AD93" i="9"/>
  <c r="AD539" i="9"/>
  <c r="AD540" i="9"/>
  <c r="AD541" i="9"/>
  <c r="AD1182" i="9"/>
  <c r="AD239" i="9"/>
  <c r="AD240" i="9"/>
  <c r="AD1630" i="9"/>
  <c r="AD198" i="9"/>
  <c r="AD1198" i="9"/>
  <c r="AD1247" i="9"/>
  <c r="AD199" i="9"/>
  <c r="AD1248" i="9"/>
  <c r="AD875" i="9"/>
  <c r="AD876" i="9"/>
  <c r="AD722" i="9"/>
  <c r="AD418" i="9"/>
  <c r="AD419" i="9"/>
  <c r="AD19" i="9"/>
  <c r="AD1249" i="9"/>
  <c r="AD711" i="9"/>
  <c r="AD712" i="9"/>
  <c r="AD713" i="9"/>
  <c r="AD1085" i="9"/>
  <c r="AD1478" i="9"/>
  <c r="AD734" i="9"/>
  <c r="AD395" i="9"/>
  <c r="AD888" i="9"/>
  <c r="AD932" i="9"/>
  <c r="AD748" i="9"/>
  <c r="AD749" i="9"/>
  <c r="AD750" i="9"/>
  <c r="AD1383" i="9"/>
  <c r="AD961" i="9"/>
  <c r="AD962" i="9"/>
  <c r="AD1086" i="9"/>
  <c r="AD963" i="9"/>
  <c r="AD446" i="9"/>
  <c r="AD964" i="9"/>
  <c r="AD965" i="9"/>
  <c r="AD966" i="9"/>
  <c r="AD1087" i="9"/>
  <c r="AD447" i="9"/>
  <c r="AD1259" i="9"/>
  <c r="AD1705" i="9"/>
  <c r="AD1706" i="9"/>
  <c r="AD1938" i="9"/>
  <c r="AD1939" i="9"/>
  <c r="AD1940" i="9"/>
  <c r="AD344" i="9"/>
  <c r="AD345" i="9"/>
  <c r="AD1514" i="9"/>
  <c r="AD1515" i="9"/>
  <c r="AD1260" i="9"/>
  <c r="AD1941" i="9"/>
  <c r="AD1942" i="9"/>
  <c r="AD1943" i="9"/>
  <c r="AD1707" i="9"/>
  <c r="AD668" i="9"/>
  <c r="AD669" i="9"/>
  <c r="AD1893" i="9"/>
  <c r="AD1894" i="9"/>
  <c r="AD1150" i="9"/>
  <c r="AD818" i="9"/>
  <c r="AD819" i="9"/>
  <c r="AD1280" i="9"/>
  <c r="AD1804" i="9"/>
  <c r="AD1720" i="9"/>
  <c r="AD1805" i="9"/>
  <c r="AD1806" i="9"/>
  <c r="AD340" i="9"/>
  <c r="AD341" i="9"/>
  <c r="AD218" i="9"/>
  <c r="AD1591" i="9"/>
  <c r="AD219" i="9"/>
  <c r="AD144" i="9"/>
  <c r="AD657" i="9"/>
  <c r="AD765" i="9"/>
  <c r="AD766" i="9"/>
  <c r="AD1684" i="9"/>
  <c r="AD1154" i="9"/>
  <c r="AD482" i="9"/>
  <c r="AD1631" i="9"/>
  <c r="AD1289" i="9"/>
  <c r="AD354" i="9"/>
  <c r="AD857" i="9"/>
  <c r="AD858" i="9"/>
  <c r="AD859" i="9"/>
  <c r="AD170" i="9"/>
  <c r="AD171" i="9"/>
  <c r="AD1493" i="9"/>
  <c r="AD1494" i="9"/>
  <c r="AD1314" i="9"/>
  <c r="AD71" i="9"/>
  <c r="AD1067" i="9"/>
  <c r="AD1863" i="9"/>
  <c r="AD767" i="9"/>
  <c r="AD1841" i="9"/>
  <c r="AD1648" i="9"/>
  <c r="AD1649" i="9"/>
  <c r="AD735" i="9"/>
  <c r="AD72" i="9"/>
  <c r="AD73" i="9"/>
  <c r="AD74" i="9"/>
  <c r="AD978" i="9"/>
  <c r="AD979" i="9"/>
  <c r="AD1315" i="9"/>
  <c r="AD110" i="9"/>
  <c r="AD1541" i="9"/>
  <c r="AD145" i="9"/>
  <c r="AD146" i="9"/>
  <c r="AD1542" i="9"/>
  <c r="AD1592" i="9"/>
  <c r="AD609" i="9"/>
  <c r="AD287" i="9"/>
  <c r="AD111" i="9"/>
  <c r="AD744" i="9"/>
  <c r="AD634" i="9"/>
  <c r="AD745" i="9"/>
  <c r="AD746" i="9"/>
  <c r="AD1325" i="9"/>
  <c r="AD827" i="9"/>
  <c r="AD1326" i="9"/>
  <c r="AD1327" i="9"/>
  <c r="AD1328" i="9"/>
  <c r="AD1618" i="9"/>
  <c r="AD647" i="9"/>
  <c r="AD635" i="9"/>
  <c r="AD636" i="9"/>
  <c r="AD736" i="9"/>
  <c r="AD737" i="9"/>
  <c r="AD820" i="9"/>
  <c r="AD1516" i="9"/>
  <c r="AD1517" i="9"/>
  <c r="AD603" i="9"/>
  <c r="AD604" i="9"/>
  <c r="AD933" i="9"/>
  <c r="AD934" i="9"/>
  <c r="AD1576" i="9"/>
  <c r="AD54" i="9"/>
  <c r="AD55" i="9"/>
  <c r="AD124" i="9"/>
  <c r="AD125" i="9"/>
  <c r="AD383" i="9"/>
  <c r="AD126" i="9"/>
  <c r="AD127" i="9"/>
  <c r="AD1853" i="9"/>
  <c r="AD147" i="9"/>
  <c r="AD148" i="9"/>
  <c r="AD322" i="9"/>
  <c r="AD323" i="9"/>
  <c r="AD149" i="9"/>
  <c r="AD150" i="9"/>
  <c r="AD324" i="9"/>
  <c r="AD325" i="9"/>
  <c r="AD781" i="9"/>
  <c r="AD648" i="9"/>
  <c r="AD1823" i="9"/>
  <c r="AD1461" i="9"/>
  <c r="AD360" i="9"/>
  <c r="AD361" i="9"/>
  <c r="AD1037" i="9"/>
  <c r="AD45" i="9"/>
  <c r="AD46" i="9"/>
  <c r="AD1155" i="9"/>
  <c r="AD1518" i="9"/>
  <c r="AD1156" i="9"/>
  <c r="AD967" i="9"/>
  <c r="AD1157" i="9"/>
  <c r="AD1519" i="9"/>
  <c r="AD1068" i="9"/>
  <c r="AD1069" i="9"/>
  <c r="AD563" i="9"/>
  <c r="AD1914" i="9"/>
  <c r="AD1915" i="9"/>
  <c r="AD1168" i="9"/>
  <c r="AD738" i="9"/>
  <c r="AD686" i="9"/>
  <c r="AD141" i="9"/>
  <c r="AD20" i="9"/>
  <c r="AD896" i="9"/>
  <c r="AD21" i="9"/>
  <c r="AD897" i="9"/>
  <c r="AD898" i="9"/>
  <c r="AD899" i="9"/>
  <c r="AD498" i="9"/>
  <c r="AD499" i="9"/>
  <c r="AD900" i="9"/>
  <c r="AD396" i="9"/>
  <c r="AD626" i="9"/>
  <c r="AD397" i="9"/>
  <c r="AD1225" i="9"/>
  <c r="AD670" i="9"/>
  <c r="AD671" i="9"/>
  <c r="AD1038" i="9"/>
  <c r="AD420" i="9"/>
  <c r="AD1290" i="9"/>
  <c r="AD577" i="9"/>
  <c r="AD806" i="9"/>
  <c r="AD1423" i="9"/>
  <c r="AD288" i="9"/>
  <c r="AD807" i="9"/>
  <c r="AD808" i="9"/>
  <c r="AD714" i="9"/>
  <c r="AD658" i="9"/>
  <c r="AD1593" i="9"/>
  <c r="AD1842" i="9"/>
  <c r="AD687" i="9"/>
  <c r="AD688" i="9"/>
  <c r="AD689" i="9"/>
  <c r="AD723" i="9"/>
  <c r="AD846" i="9"/>
  <c r="AD1768" i="9"/>
  <c r="AD1099" i="9"/>
  <c r="AD1100" i="9"/>
  <c r="AD747" i="9"/>
  <c r="AD434" i="9"/>
  <c r="AD435" i="9"/>
  <c r="AD1470" i="9"/>
  <c r="AD1471" i="9"/>
  <c r="AD448" i="9"/>
  <c r="AD1632" i="9"/>
  <c r="AD1633" i="9"/>
  <c r="AD782" i="9"/>
  <c r="AD783" i="9"/>
  <c r="AD986" i="9"/>
  <c r="AD1408" i="9"/>
  <c r="AD792" i="9"/>
  <c r="AD793" i="9"/>
  <c r="AD1810" i="9"/>
  <c r="AD1186" i="9"/>
  <c r="AD1187" i="9"/>
  <c r="AD1479" i="9"/>
  <c r="AD1791" i="9"/>
  <c r="AD1792" i="9"/>
  <c r="AD659" i="9"/>
  <c r="AD660" i="9"/>
  <c r="AD1594" i="9"/>
  <c r="AD1595" i="9"/>
  <c r="AD1596" i="9"/>
  <c r="AD919" i="9"/>
  <c r="AD1639" i="9"/>
  <c r="AD920" i="9"/>
  <c r="AD1640" i="9"/>
  <c r="AD1641" i="9"/>
  <c r="AD567" i="9"/>
  <c r="AD828" i="9"/>
  <c r="AD1462" i="9"/>
  <c r="AD968" i="9"/>
  <c r="AD756" i="9"/>
  <c r="AD1409" i="9"/>
  <c r="AD1011" i="9"/>
  <c r="AD56" i="9"/>
  <c r="AD1266" i="9"/>
  <c r="AD1451" i="9"/>
  <c r="AD1452" i="9"/>
  <c r="AD1267" i="9"/>
  <c r="AD1384" i="9"/>
  <c r="AD1138" i="9"/>
  <c r="AD1139" i="9"/>
  <c r="AD1520" i="9"/>
  <c r="AD1543" i="9"/>
  <c r="AD1708" i="9"/>
  <c r="AD1544" i="9"/>
  <c r="AD1521" i="9"/>
  <c r="AD1522" i="9"/>
  <c r="AD1523" i="9"/>
  <c r="AD1930" i="9"/>
  <c r="AD1026" i="9"/>
  <c r="AD1027" i="9"/>
  <c r="AD1070" i="9"/>
  <c r="AD1071" i="9"/>
  <c r="AD421" i="9"/>
  <c r="AD449" i="9"/>
  <c r="AD450" i="9"/>
  <c r="AD821" i="9"/>
  <c r="AD1854" i="9"/>
  <c r="AD1855" i="9"/>
  <c r="AD627" i="9"/>
  <c r="AD1877" i="9"/>
  <c r="AD1878" i="9"/>
  <c r="AD551" i="9"/>
  <c r="AD552" i="9"/>
  <c r="AD987" i="9"/>
  <c r="AD1545" i="9"/>
  <c r="AD1783" i="9"/>
  <c r="AD302" i="9"/>
  <c r="AD1546" i="9"/>
  <c r="AD465" i="9"/>
  <c r="AD553" i="9"/>
  <c r="AD554" i="9"/>
  <c r="AD1784" i="9"/>
  <c r="AD303" i="9"/>
  <c r="AD22" i="9"/>
  <c r="AD555" i="9"/>
  <c r="AD47" i="9"/>
  <c r="AD1709" i="9"/>
  <c r="AD1737" i="9"/>
  <c r="AD23" i="9"/>
  <c r="AD24" i="9"/>
  <c r="AD520" i="9"/>
  <c r="AD1524" i="9"/>
  <c r="AD1669" i="9"/>
  <c r="AD1670" i="9"/>
  <c r="AD1115" i="9"/>
  <c r="AD1116" i="9"/>
  <c r="AD1117" i="9"/>
  <c r="AD1118" i="9"/>
  <c r="AD1564" i="9"/>
  <c r="AD1931" i="9"/>
  <c r="AD889" i="9"/>
  <c r="AD1140" i="9"/>
  <c r="AD1119" i="9"/>
  <c r="AD1824" i="9"/>
  <c r="AD1825" i="9"/>
  <c r="AD1826" i="9"/>
  <c r="AD1918" i="9"/>
  <c r="AD1827" i="9"/>
  <c r="AD1828" i="9"/>
  <c r="AD637" i="9"/>
  <c r="AD638" i="9"/>
  <c r="AD1336" i="9"/>
  <c r="AD1919" i="9"/>
  <c r="AD1920" i="9"/>
  <c r="AD1337" i="9"/>
  <c r="AD847" i="9"/>
  <c r="AD639" i="9"/>
  <c r="AD640" i="9"/>
  <c r="AD641" i="9"/>
  <c r="AD1921" i="9"/>
  <c r="AD373" i="9"/>
  <c r="AD186" i="9"/>
  <c r="AD187" i="9"/>
  <c r="AD398" i="9"/>
  <c r="AD399" i="9"/>
  <c r="AD188" i="9"/>
  <c r="AD1295" i="9"/>
  <c r="AD1296" i="9"/>
  <c r="AD1297" i="9"/>
  <c r="AD556" i="9"/>
  <c r="AD557" i="9"/>
  <c r="AD558" i="9"/>
  <c r="AD559" i="9"/>
  <c r="AD1120" i="9"/>
  <c r="AD1121" i="9"/>
  <c r="AD1685" i="9"/>
  <c r="AD1686" i="9"/>
  <c r="AD362" i="9"/>
  <c r="AD988" i="9"/>
  <c r="AD1597" i="9"/>
  <c r="AD1598" i="9"/>
  <c r="AD363" i="9"/>
  <c r="AD829" i="9"/>
  <c r="AD935" i="9"/>
  <c r="AD1056" i="9"/>
  <c r="AD1057" i="9"/>
  <c r="AD1554" i="9"/>
  <c r="AD1058" i="9"/>
  <c r="AD1059" i="9"/>
  <c r="AD1122" i="9"/>
  <c r="AD1123" i="9"/>
  <c r="AD1124" i="9"/>
  <c r="AD1261" i="9"/>
  <c r="AD1262" i="9"/>
  <c r="AD1263" i="9"/>
  <c r="AD1547" i="9"/>
  <c r="AD784" i="9"/>
  <c r="AD921" i="9"/>
  <c r="AD1555" i="9"/>
  <c r="AD1268" i="9"/>
  <c r="AD1226" i="9"/>
  <c r="AD1398" i="9"/>
  <c r="AD1746" i="9"/>
  <c r="AD466" i="9"/>
  <c r="AD1443" i="9"/>
  <c r="AD1444" i="9"/>
  <c r="AD1125" i="9"/>
  <c r="AD1338" i="9"/>
  <c r="AD690" i="9"/>
  <c r="AD724" i="9"/>
  <c r="AD691" i="9"/>
  <c r="AD289" i="9"/>
  <c r="AD290" i="9"/>
  <c r="AD291" i="9"/>
  <c r="AD292" i="9"/>
  <c r="AD500" i="9"/>
  <c r="AD501" i="9"/>
  <c r="AD578" i="9"/>
  <c r="AD579" i="9"/>
  <c r="AD1264" i="9"/>
  <c r="AD564" i="9"/>
  <c r="AD1944" i="9"/>
  <c r="AD999" i="9"/>
  <c r="AD1000" i="9"/>
  <c r="AD57" i="9"/>
  <c r="AD58" i="9"/>
  <c r="AD1001" i="9"/>
  <c r="AD1002" i="9"/>
  <c r="AD1003" i="9"/>
  <c r="AD59" i="9"/>
  <c r="AD60" i="9"/>
  <c r="AD467" i="9"/>
  <c r="AD468" i="9"/>
  <c r="AD469" i="9"/>
  <c r="AD470" i="9"/>
  <c r="AD1710" i="9"/>
  <c r="AD471" i="9"/>
  <c r="AD1711" i="9"/>
  <c r="AD1712" i="9"/>
  <c r="AD1329" i="9"/>
  <c r="AD1188" i="9"/>
  <c r="AD326" i="9"/>
  <c r="AD1330" i="9"/>
  <c r="AD483" i="9"/>
  <c r="AD484" i="9"/>
  <c r="AD1677" i="9"/>
  <c r="AD1922" i="9"/>
  <c r="AD304" i="9"/>
  <c r="AD305" i="9"/>
  <c r="AD472" i="9"/>
  <c r="AD473" i="9"/>
  <c r="AD400" i="9"/>
  <c r="AD401" i="9"/>
  <c r="AD838" i="9"/>
  <c r="AD94" i="9"/>
  <c r="AD907" i="9"/>
  <c r="AD908" i="9"/>
  <c r="AD1721" i="9"/>
  <c r="AD1916" i="9"/>
  <c r="AD1339" i="9"/>
  <c r="AD1945" i="9"/>
  <c r="AD1722" i="9"/>
  <c r="AD300" i="9"/>
  <c r="AD1453" i="9"/>
  <c r="AD1678" i="9"/>
  <c r="AD1480" i="9"/>
  <c r="AD1481" i="9"/>
  <c r="AD1269" i="9"/>
  <c r="AD1359" i="9"/>
  <c r="AD189" i="9"/>
  <c r="AD253" i="9"/>
  <c r="AD190" i="9"/>
  <c r="AD254" i="9"/>
  <c r="AD1088" i="9"/>
  <c r="AD384" i="9"/>
  <c r="AD1089" i="9"/>
  <c r="AD385" i="9"/>
  <c r="AD1394" i="9"/>
  <c r="AD1901" i="9"/>
  <c r="AD2" i="9"/>
  <c r="AD1902" i="9"/>
  <c r="AD151" i="9"/>
  <c r="AD152" i="9"/>
  <c r="AD153" i="9"/>
  <c r="AD1856" i="9"/>
  <c r="AD3" i="9"/>
  <c r="AD422" i="9"/>
  <c r="AD725" i="9"/>
  <c r="AD1857" i="9"/>
  <c r="AD726" i="9"/>
  <c r="AD1509" i="9"/>
  <c r="AD1510" i="9"/>
  <c r="AD271" i="9"/>
  <c r="AD1298" i="9"/>
  <c r="AD1903" i="9"/>
  <c r="AD355" i="9"/>
  <c r="AD356" i="9"/>
  <c r="AD1577" i="9"/>
  <c r="AD1060" i="9"/>
  <c r="AD1671" i="9"/>
  <c r="AD1747" i="9"/>
  <c r="AD1769" i="9"/>
  <c r="AD1770" i="9"/>
  <c r="AD1771" i="9"/>
  <c r="AD890" i="9"/>
  <c r="AD1946" i="9"/>
  <c r="AD1599" i="9"/>
  <c r="AD255" i="9"/>
  <c r="AD969" i="9"/>
  <c r="AD970" i="9"/>
  <c r="AD672" i="9"/>
  <c r="AD768" i="9"/>
  <c r="AD769" i="9"/>
  <c r="AD770" i="9"/>
  <c r="AD589" i="9"/>
  <c r="AD590" i="9"/>
  <c r="AD591" i="9"/>
  <c r="AD1811" i="9"/>
  <c r="AD771" i="9"/>
  <c r="AD772" i="9"/>
  <c r="AD773" i="9"/>
  <c r="AD774" i="9"/>
  <c r="AD402" i="9"/>
  <c r="AD403" i="9"/>
  <c r="AD404" i="9"/>
  <c r="AD1399" i="9"/>
  <c r="AD1932" i="9"/>
  <c r="AD1933" i="9"/>
  <c r="AD1785" i="9"/>
  <c r="AD1879" i="9"/>
  <c r="AD1793" i="9"/>
  <c r="AD1794" i="9"/>
  <c r="AD474" i="9"/>
  <c r="AD112" i="9"/>
  <c r="AD1004" i="9"/>
  <c r="AD1548" i="9"/>
  <c r="AD113" i="9"/>
  <c r="AD220" i="9"/>
  <c r="AD436" i="9"/>
  <c r="AD437" i="9"/>
  <c r="AD1887" i="9"/>
  <c r="AD1904" i="9"/>
  <c r="AD4" i="9"/>
  <c r="AD901" i="9"/>
  <c r="AD1506" i="9"/>
  <c r="AD507" i="9"/>
  <c r="AD1650" i="9"/>
  <c r="AD1651" i="9"/>
  <c r="AD936" i="9"/>
  <c r="AD937" i="9"/>
  <c r="AD1172" i="9"/>
  <c r="AD692" i="9"/>
  <c r="AD1160" i="9"/>
  <c r="AD459" i="9"/>
  <c r="AD560" i="9"/>
  <c r="AD1039" i="9"/>
  <c r="AD1040" i="9"/>
  <c r="AD1429" i="9"/>
  <c r="AD1430" i="9"/>
  <c r="AD1431" i="9"/>
  <c r="AD1141" i="9"/>
  <c r="AD200" i="9"/>
  <c r="AD201" i="9"/>
  <c r="AD95" i="9"/>
  <c r="AD96" i="9"/>
  <c r="AD97" i="9"/>
  <c r="AD1173" i="9"/>
  <c r="AD438" i="9"/>
  <c r="AD1432" i="9"/>
  <c r="AD1433" i="9"/>
  <c r="AD1101" i="9"/>
  <c r="AD1072" i="9"/>
  <c r="AD1073" i="9"/>
  <c r="AD1578" i="9"/>
  <c r="AD1579" i="9"/>
  <c r="AD1580" i="9"/>
  <c r="AD971" i="9"/>
  <c r="AD972" i="9"/>
  <c r="AD973" i="9"/>
  <c r="AD561" i="9"/>
  <c r="AD1622" i="9"/>
  <c r="AD191" i="9"/>
  <c r="AD1174" i="9"/>
  <c r="AD475" i="9"/>
  <c r="AD1126" i="9"/>
  <c r="AD172" i="9"/>
  <c r="AD173" i="9"/>
  <c r="AD154" i="9"/>
  <c r="AD649" i="9"/>
  <c r="AD1795" i="9"/>
  <c r="AD822" i="9"/>
  <c r="AD938" i="9"/>
  <c r="AD939" i="9"/>
  <c r="AD628" i="9"/>
  <c r="AD1417" i="9"/>
  <c r="AD1418" i="9"/>
  <c r="AD1419" i="9"/>
  <c r="AD293" i="9"/>
  <c r="AD294" i="9"/>
  <c r="AD650" i="9"/>
  <c r="AD1270" i="9"/>
  <c r="AD1271" i="9"/>
  <c r="AD460" i="9"/>
  <c r="AD1445" i="9"/>
  <c r="AD1723" i="9"/>
  <c r="AD1724" i="9"/>
  <c r="AD877" i="9"/>
  <c r="AD1360" i="9"/>
  <c r="AD1361" i="9"/>
  <c r="AD521" i="9"/>
  <c r="AD809" i="9"/>
  <c r="AD522" i="9"/>
  <c r="AD810" i="9"/>
  <c r="AD708" i="9"/>
  <c r="AD922" i="9"/>
  <c r="AD295" i="9"/>
  <c r="AD1652" i="9"/>
  <c r="AD282" i="9"/>
  <c r="AD283" i="9"/>
  <c r="AD1434" i="9"/>
  <c r="AD202" i="9"/>
  <c r="AD940" i="9"/>
  <c r="AD941" i="9"/>
  <c r="AD221" i="9"/>
  <c r="AD222" i="9"/>
  <c r="AD223" i="9"/>
  <c r="AD1525" i="9"/>
  <c r="AD256" i="9"/>
  <c r="AD1424" i="9"/>
  <c r="AD830" i="9"/>
  <c r="AD1151" i="9"/>
  <c r="AD1634" i="9"/>
  <c r="AD751" i="9"/>
  <c r="AD224" i="9"/>
  <c r="AD1482" i="9"/>
  <c r="AD364" i="9"/>
  <c r="AD451" i="9"/>
  <c r="AD452" i="9"/>
  <c r="AD1483" i="9"/>
  <c r="AD1400" i="9"/>
  <c r="AD257" i="9"/>
  <c r="AD610" i="9"/>
  <c r="AD1090" i="9"/>
  <c r="AD1041" i="9"/>
  <c r="AD1042" i="9"/>
  <c r="AD1923" i="9"/>
  <c r="AD1043" i="9"/>
  <c r="AD1044" i="9"/>
  <c r="AD1045" i="9"/>
  <c r="AD1924" i="9"/>
  <c r="AD1679" i="9"/>
  <c r="AD1680" i="9"/>
  <c r="AD980" i="9"/>
  <c r="AD1796" i="9"/>
  <c r="AD1362" i="9"/>
  <c r="AD502" i="9"/>
  <c r="AD114" i="9"/>
  <c r="AD523" i="9"/>
  <c r="AD1772" i="9"/>
  <c r="AD1773" i="9"/>
  <c r="AD1774" i="9"/>
  <c r="AD115" i="9"/>
  <c r="AD524" i="9"/>
  <c r="AD661" i="9"/>
  <c r="AD662" i="9"/>
  <c r="AD663" i="9"/>
  <c r="AD272" i="9"/>
  <c r="AD693" i="9"/>
  <c r="AD694" i="9"/>
  <c r="AD1374" i="9"/>
  <c r="AD950" i="9"/>
  <c r="AD739" i="9"/>
  <c r="AD1797" i="9"/>
  <c r="AD405" i="9"/>
  <c r="AD1250" i="9"/>
  <c r="AD34" i="9"/>
  <c r="AD1028" i="9"/>
  <c r="AD1425" i="9"/>
  <c r="AD1426" i="9"/>
  <c r="AD1775" i="9"/>
  <c r="AD98" i="9"/>
  <c r="AD75" i="9"/>
  <c r="AD258" i="9"/>
  <c r="AD76" i="9"/>
  <c r="AD1653" i="9"/>
  <c r="AD839" i="9"/>
  <c r="AD1565" i="9"/>
  <c r="AD1566" i="9"/>
  <c r="AD485" i="9"/>
  <c r="AD423" i="9"/>
  <c r="AD1175" i="9"/>
  <c r="AD1176" i="9"/>
  <c r="AD424" i="9"/>
  <c r="AD1177" i="9"/>
  <c r="AD1178" i="9"/>
  <c r="AD1179" i="9"/>
  <c r="AD1180" i="9"/>
  <c r="AD1199" i="9"/>
  <c r="AD1446" i="9"/>
  <c r="AD580" i="9"/>
  <c r="AD1200" i="9"/>
  <c r="AD1201" i="9"/>
  <c r="AD581" i="9"/>
  <c r="AD77" i="9"/>
  <c r="AD78" i="9"/>
  <c r="AD942" i="9"/>
  <c r="AD79" i="9"/>
  <c r="AD80" i="9"/>
  <c r="AD81" i="9"/>
  <c r="AD1211" i="9"/>
  <c r="AD1212" i="9"/>
  <c r="AD1005" i="9"/>
  <c r="AD1017" i="9"/>
  <c r="AD1018" i="9"/>
  <c r="AD860" i="9"/>
  <c r="AD861" i="9"/>
  <c r="AD1807" i="9"/>
  <c r="AD1363" i="9"/>
  <c r="AD225" i="9"/>
  <c r="AD226" i="9"/>
  <c r="AD346" i="9"/>
  <c r="AD695" i="9"/>
  <c r="AD696" i="9"/>
  <c r="AD1189" i="9"/>
  <c r="AD1061" i="9"/>
  <c r="AD1281" i="9"/>
  <c r="AD629" i="9"/>
  <c r="AD630" i="9"/>
  <c r="AD848" i="9"/>
  <c r="AD1495" i="9"/>
  <c r="AD1496" i="9"/>
  <c r="AD5" i="9"/>
  <c r="AD664" i="9"/>
  <c r="AD1183" i="9"/>
  <c r="AD974" i="9"/>
  <c r="AD697" i="9"/>
  <c r="AD1046" i="9"/>
  <c r="AD631" i="9"/>
  <c r="AD439" i="9"/>
  <c r="AD259" i="9"/>
  <c r="AD1213" i="9"/>
  <c r="AD1642" i="9"/>
  <c r="AD1102" i="9"/>
  <c r="AD1643" i="9"/>
  <c r="AD1644" i="9"/>
  <c r="AD1645" i="9"/>
  <c r="AD902" i="9"/>
  <c r="AD903" i="9"/>
  <c r="AD1214" i="9"/>
  <c r="AD1215" i="9"/>
  <c r="AD306" i="9"/>
  <c r="AD307" i="9"/>
  <c r="AD374" i="9"/>
  <c r="AD82" i="9"/>
  <c r="AD1843" i="9"/>
  <c r="AD1091" i="9"/>
  <c r="AD1836" i="9"/>
  <c r="AD273" i="9"/>
  <c r="AD1202" i="9"/>
  <c r="AD1203" i="9"/>
  <c r="AD1204" i="9"/>
  <c r="AD1205" i="9"/>
  <c r="AD1206" i="9"/>
  <c r="AD849" i="9"/>
  <c r="AD234" i="9"/>
  <c r="AD235" i="9"/>
  <c r="AD236" i="9"/>
  <c r="AD1526" i="9"/>
  <c r="AD1527" i="9"/>
  <c r="AD128" i="9"/>
  <c r="AD129" i="9"/>
  <c r="AD909" i="9"/>
  <c r="AD1385" i="9"/>
  <c r="AD1484" i="9"/>
  <c r="AD1395" i="9"/>
  <c r="AD1396" i="9"/>
  <c r="AD35" i="9"/>
  <c r="AD260" i="9"/>
  <c r="AD261" i="9"/>
  <c r="AD1472" i="9"/>
  <c r="AD1473" i="9"/>
  <c r="AD1331" i="9"/>
  <c r="AD611" i="9"/>
  <c r="AD301" i="9"/>
  <c r="AD1401" i="9"/>
  <c r="AD1672" i="9"/>
  <c r="AD1681" i="9"/>
  <c r="AD1190" i="9"/>
  <c r="AD1191" i="9"/>
  <c r="AD727" i="9"/>
  <c r="AD1837" i="9"/>
  <c r="AD904" i="9"/>
  <c r="AD905" i="9"/>
  <c r="AD1047" i="9"/>
  <c r="AD508" i="9"/>
  <c r="AD840" i="9"/>
  <c r="AD841" i="9"/>
  <c r="AD850" i="9"/>
  <c r="AD1507" i="9"/>
  <c r="AD785" i="9"/>
  <c r="AD1235" i="9"/>
  <c r="AD1895" i="9"/>
  <c r="AD1776" i="9"/>
  <c r="AD1777" i="9"/>
  <c r="AD1778" i="9"/>
  <c r="AD1779" i="9"/>
  <c r="AD1864" i="9"/>
  <c r="AD1865" i="9"/>
  <c r="AD582" i="9"/>
  <c r="AD583" i="9"/>
  <c r="AD584" i="9"/>
  <c r="AD509" i="9"/>
  <c r="AD227" i="9"/>
  <c r="AD975" i="9"/>
  <c r="AD976" i="9"/>
  <c r="AD347" i="9"/>
  <c r="AD348" i="9"/>
  <c r="AD1910" i="9"/>
  <c r="AD1410" i="9"/>
  <c r="AD951" i="9"/>
  <c r="AD1012" i="9"/>
  <c r="AD1216" i="9"/>
  <c r="AD155" i="9"/>
  <c r="AD1485" i="9"/>
  <c r="AD375" i="9"/>
  <c r="AD376" i="9"/>
  <c r="AD1486" i="9"/>
  <c r="AD377" i="9"/>
  <c r="AD486" i="9"/>
  <c r="AD487" i="9"/>
  <c r="AD488" i="9"/>
  <c r="AD1092" i="9"/>
  <c r="AD36" i="9"/>
  <c r="AD1947" i="9"/>
  <c r="AD1948" i="9"/>
  <c r="AD1949" i="9"/>
  <c r="AD425" i="9"/>
  <c r="AD1207" i="9"/>
  <c r="AD1208" i="9"/>
  <c r="AD104" i="9"/>
  <c r="AD1713" i="9"/>
  <c r="AD1714" i="9"/>
  <c r="AD1715" i="9"/>
  <c r="AD952" i="9"/>
  <c r="AD1265" i="9"/>
  <c r="AD651" i="9"/>
  <c r="AD652" i="9"/>
  <c r="AD1316" i="9"/>
  <c r="AD1227" i="9"/>
  <c r="AD1228" i="9"/>
  <c r="AD378" i="9"/>
  <c r="AD6" i="9"/>
  <c r="AD953" i="9"/>
  <c r="AD851" i="9"/>
  <c r="AD37" i="9"/>
  <c r="AD130" i="9"/>
  <c r="AD440" i="9"/>
  <c r="AD365" i="9"/>
  <c r="AD1184" i="9"/>
  <c r="AD568" i="9"/>
  <c r="AD569" i="9"/>
  <c r="AD570" i="9"/>
  <c r="AD571" i="9"/>
  <c r="AD1786" i="9"/>
  <c r="AD476" i="9"/>
  <c r="AD83" i="9"/>
  <c r="AD61" i="9"/>
  <c r="AD461" i="9"/>
  <c r="AD831" i="9"/>
  <c r="AD832" i="9"/>
  <c r="AD1364" i="9"/>
  <c r="AD1365" i="9"/>
  <c r="AD1366" i="9"/>
  <c r="AD1528" i="9"/>
  <c r="AD1529" i="9"/>
  <c r="AD1530" i="9"/>
  <c r="AD116" i="9"/>
  <c r="AD117" i="9"/>
  <c r="AD118" i="9"/>
  <c r="AD327" i="9"/>
  <c r="AD1808" i="9"/>
  <c r="AD1411" i="9"/>
  <c r="AD1412" i="9"/>
  <c r="AD525" i="9"/>
  <c r="AD526" i="9"/>
  <c r="AD527" i="9"/>
  <c r="AD528" i="9"/>
  <c r="AD1093" i="9"/>
  <c r="AD1094" i="9"/>
  <c r="AD1095" i="9"/>
  <c r="AD1911" i="9"/>
  <c r="AD1912" i="9"/>
  <c r="AD1556" i="9"/>
  <c r="AD1557" i="9"/>
  <c r="AD943" i="9"/>
  <c r="AD366" i="9"/>
  <c r="AD367" i="9"/>
  <c r="AD368" i="9"/>
  <c r="AD406" i="9"/>
  <c r="AD48" i="9"/>
  <c r="AD407" i="9"/>
  <c r="AD477" i="9"/>
  <c r="AD62" i="9"/>
  <c r="AD63" i="9"/>
  <c r="AD274" i="9"/>
  <c r="AD7" i="9"/>
  <c r="AD1217" i="9"/>
  <c r="AD1888" i="9"/>
  <c r="AD1889" i="9"/>
  <c r="AD1890" i="9"/>
  <c r="AD673" i="9"/>
  <c r="AD605" i="9"/>
  <c r="AD1074" i="9"/>
  <c r="AD1161" i="9"/>
  <c r="AD328" i="9"/>
  <c r="AD1299" i="9"/>
  <c r="AD1300" i="9"/>
  <c r="AD25" i="9"/>
  <c r="AD923" i="9"/>
  <c r="AD1780" i="9"/>
  <c r="AD757" i="9"/>
  <c r="AD758" i="9"/>
  <c r="AD542" i="9"/>
  <c r="AD543" i="9"/>
  <c r="AD1236" i="9"/>
  <c r="AD1237" i="9"/>
  <c r="AD308" i="9"/>
  <c r="AD349" i="9"/>
  <c r="AD350" i="9"/>
  <c r="AD1608" i="9"/>
  <c r="AD1609" i="9"/>
  <c r="AD1682" i="9"/>
  <c r="AD441" i="9"/>
  <c r="AD442" i="9"/>
  <c r="AD443" i="9"/>
  <c r="AD833" i="9"/>
  <c r="AD1386" i="9"/>
  <c r="AD1387" i="9"/>
  <c r="AD1388" i="9"/>
  <c r="AD1950" i="9"/>
  <c r="AD1880" i="9"/>
  <c r="AD329" i="9"/>
  <c r="AD426" i="9"/>
  <c r="AD296" i="9"/>
  <c r="AD794" i="9"/>
  <c r="AD408" i="9"/>
  <c r="AD409" i="9"/>
  <c r="AD410" i="9"/>
  <c r="AD944" i="9"/>
  <c r="AD945" i="9"/>
  <c r="AD946" i="9"/>
  <c r="AD585" i="9"/>
  <c r="AD1375" i="9"/>
  <c r="AD84" i="9"/>
  <c r="AD85" i="9"/>
  <c r="AD411" i="9"/>
  <c r="AD489" i="9"/>
  <c r="AD38" i="9"/>
  <c r="AD39" i="9"/>
  <c r="AD490" i="9"/>
  <c r="AD40" i="9"/>
  <c r="AD1866" i="9"/>
  <c r="AD924" i="9"/>
  <c r="AD925" i="9"/>
  <c r="AD834" i="9"/>
  <c r="AD835" i="9"/>
  <c r="AD1844" i="9"/>
  <c r="AD926" i="9"/>
  <c r="AD1891" i="9"/>
  <c r="AD1075" i="9"/>
  <c r="AD1127" i="9"/>
  <c r="AD1128" i="9"/>
  <c r="AD1673" i="9"/>
  <c r="AD166" i="9"/>
  <c r="AD989" i="9"/>
  <c r="AD1600" i="9"/>
  <c r="AD811" i="9"/>
  <c r="AD812" i="9"/>
  <c r="AD131" i="9"/>
  <c r="AD1531" i="9"/>
  <c r="AD1006" i="9"/>
  <c r="AD1858" i="9"/>
  <c r="AD1859" i="9"/>
  <c r="AD1892" i="9"/>
  <c r="AD1317" i="9"/>
  <c r="AD1318" i="9"/>
  <c r="AD544" i="9"/>
  <c r="AD1812" i="9"/>
  <c r="AD823" i="9"/>
  <c r="AD715" i="9"/>
  <c r="AD529" i="9"/>
  <c r="AD427" i="9"/>
  <c r="AD642" i="9"/>
  <c r="AD1152" i="9"/>
  <c r="AD167" i="9"/>
  <c r="AD824" i="9"/>
  <c r="AD728" i="9"/>
  <c r="AD729" i="9"/>
  <c r="AD1389" i="9"/>
  <c r="AD1282" i="9"/>
  <c r="AD1390" i="9"/>
  <c r="AD1283" i="9"/>
  <c r="AD1391" i="9"/>
  <c r="AD1392" i="9"/>
  <c r="AD1558" i="9"/>
  <c r="AD1601" i="9"/>
  <c r="AD1602" i="9"/>
  <c r="AD1687" i="9"/>
  <c r="AD1688" i="9"/>
  <c r="AD1635" i="9"/>
  <c r="AD49" i="9"/>
  <c r="AD1340" i="9"/>
  <c r="AD1341" i="9"/>
  <c r="AD910" i="9"/>
  <c r="AD632" i="9"/>
  <c r="AD813" i="9"/>
  <c r="AD86" i="9"/>
  <c r="AD132" i="9"/>
  <c r="AD133" i="9"/>
  <c r="AD954" i="9"/>
  <c r="AD955" i="9"/>
  <c r="AD1397" i="9"/>
  <c r="AD1581" i="9"/>
  <c r="AD275" i="9"/>
  <c r="AD262" i="9"/>
  <c r="AD825" i="9"/>
  <c r="AD1346" i="9"/>
  <c r="AD1347" i="9"/>
  <c r="AD565" i="9"/>
  <c r="AD927" i="9"/>
  <c r="AD1142" i="9"/>
  <c r="AD990" i="9"/>
  <c r="AD1742" i="9"/>
  <c r="AD1511" i="9"/>
  <c r="AD1512" i="9"/>
  <c r="AD1716" i="9"/>
  <c r="AD1743" i="9"/>
  <c r="AD698" i="9"/>
  <c r="AD1048" i="9"/>
  <c r="AD1049" i="9"/>
  <c r="AD237" i="9"/>
  <c r="AD1654" i="9"/>
  <c r="AD1934" i="9"/>
  <c r="AD1567" i="9"/>
  <c r="AD699" i="9"/>
  <c r="AD276" i="9"/>
  <c r="AD277" i="9"/>
  <c r="AD278" i="9"/>
  <c r="AD41" i="9"/>
  <c r="AD1568" i="9"/>
  <c r="AD42" i="9"/>
  <c r="AD43" i="9"/>
  <c r="AD1435" i="9"/>
  <c r="AD1436" i="9"/>
  <c r="AD248" i="9"/>
  <c r="AD249" i="9"/>
  <c r="AD665" i="9"/>
  <c r="AD666" i="9"/>
  <c r="AD667" i="9"/>
  <c r="AD1291" i="9"/>
  <c r="AD795" i="9"/>
  <c r="AD606" i="9"/>
  <c r="AD1076" i="9"/>
  <c r="AD796" i="9"/>
  <c r="AD797" i="9"/>
  <c r="AD444" i="9"/>
  <c r="AD445" i="9"/>
  <c r="AD393" i="9"/>
  <c r="AD1860" i="9"/>
  <c r="AD1861" i="9"/>
  <c r="AD1674" i="9"/>
  <c r="AD1129" i="9"/>
  <c r="AD1130" i="9"/>
  <c r="AD491" i="9"/>
  <c r="AD1284" i="9"/>
  <c r="AD156" i="9"/>
  <c r="AD530" i="9"/>
  <c r="AD157" i="9"/>
  <c r="AD531" i="9"/>
  <c r="AD1285" i="9"/>
  <c r="AD1286" i="9"/>
  <c r="AD158" i="9"/>
  <c r="AD159" i="9"/>
  <c r="AD1131" i="9"/>
  <c r="AD1132" i="9"/>
  <c r="AD1287" i="9"/>
  <c r="AD572" i="9"/>
  <c r="AD573" i="9"/>
  <c r="AD386" i="9"/>
  <c r="AD428" i="9"/>
  <c r="AD574" i="9"/>
  <c r="AD387" i="9"/>
  <c r="AD862" i="9"/>
  <c r="AD863" i="9"/>
  <c r="AD1698" i="9"/>
  <c r="AD1699" i="9"/>
  <c r="AD105" i="9"/>
  <c r="AD1393" i="9"/>
  <c r="AD1809" i="9"/>
  <c r="AD1700" i="9"/>
  <c r="AD1701" i="9"/>
  <c r="AD575" i="9"/>
  <c r="AD1702" i="9"/>
  <c r="AD1569" i="9"/>
  <c r="AD1570" i="9"/>
  <c r="AD991" i="9"/>
  <c r="AD1348" i="9"/>
  <c r="AD992" i="9"/>
  <c r="AD1096" i="9"/>
  <c r="AD1097" i="9"/>
  <c r="AD1748" i="9"/>
  <c r="AD1749" i="9"/>
  <c r="AD761" i="9"/>
  <c r="AD1218" i="9"/>
  <c r="AD1050" i="9"/>
  <c r="AD1238" i="9"/>
  <c r="AD1239" i="9"/>
  <c r="AD1240" i="9"/>
  <c r="AD1689" i="9"/>
  <c r="AD1241" i="9"/>
  <c r="AD1242" i="9"/>
  <c r="AD1243" i="9"/>
  <c r="AD1690" i="9"/>
  <c r="AD1051" i="9"/>
  <c r="AD503" i="9"/>
  <c r="AD119" i="9"/>
  <c r="AD388" i="9"/>
  <c r="AD389" i="9"/>
  <c r="AD906" i="9"/>
  <c r="AD1103" i="9"/>
  <c r="AD1104" i="9"/>
  <c r="AD1105" i="9"/>
  <c r="AD1273" i="9"/>
  <c r="AD1274" i="9"/>
  <c r="AD1275" i="9"/>
  <c r="AD1276" i="9"/>
  <c r="AD1277" i="9"/>
  <c r="AD1278" i="9"/>
  <c r="AD1349" i="9"/>
  <c r="AD1350" i="9"/>
  <c r="AD1351" i="9"/>
  <c r="AD44" i="9"/>
  <c r="AD228" i="9"/>
  <c r="AD1725" i="9"/>
  <c r="AD1726" i="9"/>
  <c r="AD1738" i="9"/>
  <c r="AD674" i="9"/>
  <c r="AD1913" i="9"/>
  <c r="AD1192" i="9"/>
  <c r="AD786" i="9"/>
  <c r="AD891" i="9"/>
  <c r="AD1062" i="9"/>
  <c r="AD1063" i="9"/>
  <c r="AD1487" i="9"/>
  <c r="AD297" i="9"/>
  <c r="AD775" i="9"/>
  <c r="AD1917" i="9"/>
  <c r="AD229" i="9"/>
  <c r="AD230" i="9"/>
  <c r="AD231" i="9"/>
  <c r="AD911" i="9"/>
  <c r="AD912" i="9"/>
  <c r="AD913" i="9"/>
  <c r="AD914" i="9"/>
  <c r="AD462" i="9"/>
  <c r="AD915" i="9"/>
  <c r="AD864" i="9"/>
  <c r="AD453" i="9"/>
  <c r="AD232" i="9"/>
  <c r="AD64" i="9"/>
  <c r="AD65" i="9"/>
  <c r="AD66" i="9"/>
  <c r="AD99" i="9"/>
  <c r="AD1730" i="9"/>
  <c r="AD865" i="9"/>
  <c r="AD842" i="9"/>
  <c r="AD843" i="9"/>
  <c r="AD1750" i="9"/>
  <c r="AD1376" i="9"/>
  <c r="AD1603" i="9"/>
  <c r="AD612" i="9"/>
  <c r="AD613" i="9"/>
  <c r="AD1209" i="9"/>
  <c r="AD1106" i="9"/>
  <c r="AD633" i="9"/>
  <c r="AD1029" i="9"/>
  <c r="AD1030" i="9"/>
  <c r="AD981" i="9"/>
  <c r="AD982" i="9"/>
  <c r="AD1244" i="9"/>
  <c r="AD1636" i="9"/>
  <c r="AD1637" i="9"/>
  <c r="AD1638" i="9"/>
  <c r="AD1813" i="9"/>
  <c r="AD1814" i="9"/>
  <c r="AD545" i="9"/>
  <c r="AD546" i="9"/>
  <c r="AD1143" i="9"/>
  <c r="AD1144" i="9"/>
  <c r="AD1145" i="9"/>
  <c r="AD1052" i="9"/>
  <c r="AD1377" i="9"/>
  <c r="AD1378" i="9"/>
  <c r="AD730" i="9"/>
  <c r="AD620" i="9"/>
  <c r="AD621" i="9"/>
  <c r="AD1559" i="9"/>
  <c r="AD1107" i="9"/>
  <c r="AD1332" i="9"/>
  <c r="AD1333" i="9"/>
  <c r="AD1623" i="9"/>
  <c r="AD1624" i="9"/>
  <c r="AD1867" i="9"/>
  <c r="AD1868" i="9"/>
  <c r="AD160" i="9"/>
  <c r="AD700" i="9"/>
  <c r="AD1815" i="9"/>
  <c r="AD1342" i="9"/>
  <c r="AD1343" i="9"/>
  <c r="AD233" i="9"/>
  <c r="AD740" i="9"/>
  <c r="AD1251" i="9"/>
  <c r="AD1655" i="9"/>
  <c r="AD1162" i="9"/>
  <c r="AD787" i="9"/>
  <c r="AD852" i="9"/>
  <c r="AD429" i="9"/>
  <c r="AD853" i="9"/>
  <c r="AD752" i="9"/>
  <c r="AD1252" i="9"/>
  <c r="AD1253" i="9"/>
  <c r="AD1625" i="9"/>
  <c r="AD753" i="9"/>
  <c r="AD1787" i="9"/>
  <c r="AD956" i="9"/>
  <c r="AD357" i="9"/>
  <c r="AD161" i="9"/>
  <c r="AD162" i="9"/>
  <c r="AD492" i="9"/>
  <c r="AD493" i="9"/>
  <c r="AD1751" i="9"/>
  <c r="AD369" i="9"/>
  <c r="AD370" i="9"/>
  <c r="AD371" i="9"/>
  <c r="AD788" i="9"/>
  <c r="AD192" i="9"/>
  <c r="AD878" i="9"/>
  <c r="AD1727" i="9"/>
  <c r="AD309" i="9"/>
  <c r="AD310" i="9"/>
  <c r="AD311" i="9"/>
  <c r="AD263" i="9"/>
  <c r="AD134" i="9"/>
  <c r="AD264" i="9"/>
  <c r="AD1925" i="9"/>
  <c r="AD430" i="9"/>
  <c r="AD431" i="9"/>
  <c r="AD454" i="9"/>
  <c r="AD1656" i="9"/>
  <c r="AD1657" i="9"/>
  <c r="AD1427" i="9"/>
  <c r="AD174" i="9"/>
  <c r="AD1334" i="9"/>
  <c r="AD1532" i="9"/>
  <c r="AD1533" i="9"/>
  <c r="AD586" i="9"/>
  <c r="AD1658" i="9"/>
  <c r="AD947" i="9"/>
  <c r="AD948" i="9"/>
  <c r="AD754" i="9"/>
  <c r="AD755" i="9"/>
  <c r="AD866" i="9"/>
  <c r="AD1752" i="9"/>
  <c r="AD1753" i="9"/>
  <c r="AD1754" i="9"/>
  <c r="AD1133" i="9"/>
  <c r="AD1134" i="9"/>
  <c r="AD1135" i="9"/>
  <c r="AD1717" i="9"/>
  <c r="AD1136" i="9"/>
  <c r="AD265" i="9"/>
  <c r="AD266" i="9"/>
  <c r="AD762" i="9"/>
  <c r="AD1497" i="9"/>
  <c r="AD1571" i="9"/>
  <c r="AD1572" i="9"/>
  <c r="AD1573" i="9"/>
  <c r="AD1019" i="9"/>
  <c r="AD675" i="9"/>
  <c r="AD1153" i="9"/>
  <c r="AD622" i="9"/>
  <c r="AD623" i="9"/>
  <c r="AD1193" i="9"/>
  <c r="AD106" i="9"/>
  <c r="AD1194" i="9"/>
  <c r="AD1604" i="9"/>
  <c r="AD279" i="9"/>
  <c r="AD280" i="9"/>
  <c r="AD1077" i="9"/>
  <c r="AD1881" i="9"/>
  <c r="AD1882" i="9"/>
  <c r="AD703" i="9"/>
  <c r="AD704" i="9"/>
  <c r="AD983" i="9"/>
  <c r="AD1413" i="9"/>
  <c r="AD592" i="9"/>
  <c r="AD593" i="9"/>
  <c r="AD594" i="9"/>
  <c r="AD867" i="9"/>
  <c r="AD1420" i="9"/>
  <c r="AD1703" i="9"/>
  <c r="AD1951" i="9"/>
  <c r="AD267" i="9"/>
  <c r="AD1421" i="9"/>
  <c r="AD868" i="9"/>
  <c r="AD1704" i="9"/>
  <c r="AD1952" i="9"/>
  <c r="AD595" i="9"/>
  <c r="AD596" i="9"/>
  <c r="AD597" i="9"/>
  <c r="AD624" i="9"/>
  <c r="AD625" i="9"/>
  <c r="AD281" i="9"/>
  <c r="AD789" i="9"/>
  <c r="AD510" i="9"/>
  <c r="AD511" i="9"/>
  <c r="AD1905" i="9"/>
  <c r="AD107" i="9"/>
  <c r="AD108" i="9"/>
  <c r="AD676" i="9"/>
  <c r="AD677" i="9"/>
  <c r="AD1301" i="9"/>
  <c r="AD1302" i="9"/>
  <c r="AD1728" i="9"/>
  <c r="AD678" i="9"/>
  <c r="AD203" i="9"/>
  <c r="AD204" i="9"/>
  <c r="AD1610" i="9"/>
  <c r="AD1611" i="9"/>
  <c r="AD679" i="9"/>
  <c r="AD1254" i="9"/>
  <c r="AD1437" i="9"/>
  <c r="AD1255" i="9"/>
  <c r="AD1612" i="9"/>
  <c r="AD731" i="9"/>
  <c r="AD412" i="9"/>
  <c r="AD547" i="9"/>
  <c r="AD548" i="9"/>
  <c r="AD1181" i="9"/>
  <c r="AD1838" i="9"/>
  <c r="AD1031" i="9"/>
  <c r="AD916" i="9"/>
  <c r="AD1064" i="9"/>
  <c r="AD1402" i="9"/>
  <c r="AD1883" i="9"/>
  <c r="AD1245" i="9"/>
  <c r="AD614" i="9"/>
  <c r="AD615" i="9"/>
  <c r="AD984" i="9"/>
  <c r="AD1163" i="9"/>
  <c r="AD1164" i="9"/>
  <c r="AD1534" i="9"/>
  <c r="AD1560" i="9"/>
  <c r="AD330" i="9"/>
  <c r="AD653" i="9"/>
  <c r="AD654" i="9"/>
  <c r="AD1798" i="9"/>
  <c r="AD331" i="9"/>
  <c r="AD332" i="9"/>
  <c r="AD643" i="9"/>
  <c r="AD1646" i="9"/>
  <c r="AD1926" i="9"/>
  <c r="AD1927" i="9"/>
  <c r="AD1414" i="9"/>
  <c r="AD1415" i="9"/>
  <c r="AD1146" i="9"/>
  <c r="AD312" i="9"/>
  <c r="AD844" i="9"/>
  <c r="AD732" i="9"/>
  <c r="AD478" i="9"/>
  <c r="AD479" i="9"/>
  <c r="AD1731" i="9"/>
  <c r="AD480" i="9"/>
  <c r="AD481" i="9"/>
  <c r="AD741" i="9"/>
  <c r="AD1755" i="9"/>
  <c r="AD1626" i="9"/>
  <c r="AD1303" i="9"/>
  <c r="AD1304" i="9"/>
  <c r="AD1305" i="9"/>
  <c r="AD1306" i="9"/>
  <c r="AD1307" i="9"/>
  <c r="AD1308" i="9"/>
  <c r="AD120" i="9"/>
  <c r="AD121" i="9"/>
  <c r="AD193" i="9"/>
  <c r="AD194" i="9"/>
  <c r="AD205" i="9"/>
  <c r="AD206" i="9"/>
  <c r="AD207" i="9"/>
  <c r="AD798" i="9"/>
  <c r="AD1474" i="9"/>
  <c r="AD1475" i="9"/>
  <c r="AD413" i="9"/>
  <c r="AD1718" i="9"/>
  <c r="AD504" i="9"/>
  <c r="AD733" i="9"/>
  <c r="AD394" i="9"/>
  <c r="AD655" i="9"/>
  <c r="AD656" i="9"/>
  <c r="AD1582" i="9"/>
  <c r="AD175" i="9"/>
  <c r="AD705" i="9"/>
  <c r="AD1659" i="9"/>
  <c r="AD1660" i="9"/>
  <c r="AD532" i="9"/>
  <c r="AD680" i="9"/>
  <c r="AD100" i="9"/>
  <c r="AD1403" i="9"/>
  <c r="AD1756" i="9"/>
  <c r="AD1757" i="9"/>
  <c r="AD1404" i="9"/>
  <c r="AD1758" i="9"/>
  <c r="AD1759" i="9"/>
  <c r="AD1760" i="9"/>
  <c r="AD1761" i="9"/>
  <c r="AD101" i="9"/>
  <c r="AD1744" i="9"/>
  <c r="AD1229" i="9"/>
  <c r="AD1896" i="9"/>
  <c r="AD1897" i="9"/>
  <c r="AD1508" i="9"/>
  <c r="AD298" i="9"/>
  <c r="AD241" i="9"/>
  <c r="AD1583" i="9"/>
  <c r="AD1584" i="9"/>
  <c r="AD1585" i="9"/>
  <c r="AD1829" i="9"/>
  <c r="AD1108" i="9"/>
  <c r="AD1830" i="9"/>
  <c r="AD681" i="9"/>
  <c r="AD949" i="9"/>
  <c r="AD879" i="9"/>
  <c r="AD880" i="9"/>
  <c r="AD881" i="9"/>
  <c r="AD882" i="9"/>
  <c r="AD883" i="9"/>
  <c r="AD884" i="9"/>
  <c r="AD1498" i="9"/>
  <c r="AD1499" i="9"/>
  <c r="AD1500" i="9"/>
  <c r="AD1953" i="9"/>
  <c r="AD1799" i="9"/>
  <c r="AD102" i="9"/>
  <c r="AD1647" i="9"/>
  <c r="AD67" i="9"/>
  <c r="AD1906" i="9"/>
  <c r="AD1884" i="9"/>
  <c r="AD1501" i="9"/>
  <c r="AD208" i="9"/>
  <c r="AD209" i="9"/>
  <c r="AD716" i="9"/>
  <c r="AD717" i="9"/>
  <c r="AD718" i="9"/>
  <c r="AD719" i="9"/>
  <c r="AD616" i="9"/>
  <c r="AD1732" i="9"/>
  <c r="AD1845" i="9"/>
  <c r="AD1352" i="9"/>
  <c r="AD1661" i="9"/>
  <c r="AD1662" i="9"/>
  <c r="AD928" i="9"/>
  <c r="AD50" i="9"/>
  <c r="AD51" i="9"/>
  <c r="AD176" i="9"/>
  <c r="AD177" i="9"/>
  <c r="AD1683" i="9"/>
  <c r="AD414" i="9"/>
  <c r="AD415" i="9"/>
  <c r="AD562" i="9"/>
  <c r="AD682" i="9"/>
  <c r="AD776" i="9"/>
  <c r="AD993" i="9"/>
  <c r="AD313" i="9"/>
  <c r="AD1627" i="9"/>
  <c r="AD1007" i="9"/>
  <c r="AD250" i="9"/>
  <c r="AD314" i="9"/>
  <c r="AD315" i="9"/>
  <c r="AD1219" i="9"/>
  <c r="AD1846" i="9"/>
  <c r="AD1847" i="9"/>
  <c r="AD1848" i="9"/>
  <c r="AD1165" i="9"/>
  <c r="AD512" i="9"/>
  <c r="AD1379" i="9"/>
  <c r="AD1907" i="9"/>
  <c r="AD1908" i="9"/>
  <c r="AD814" i="9"/>
  <c r="AD1013" i="9"/>
  <c r="AD1781" i="9"/>
  <c r="AD706" i="9"/>
  <c r="AD854" i="9"/>
  <c r="AD1147" i="9"/>
  <c r="AD763" i="9"/>
  <c r="AD764" i="9"/>
  <c r="AD390" i="9"/>
  <c r="AD391" i="9"/>
  <c r="AD1008" i="9"/>
  <c r="AD1009" i="9"/>
  <c r="AD1549" i="9"/>
  <c r="AD1628" i="9"/>
  <c r="AD1928" i="9"/>
  <c r="AD549" i="9"/>
  <c r="AD550" i="9"/>
  <c r="AD1158" i="9"/>
  <c r="AD869" i="9"/>
  <c r="AD870" i="9"/>
  <c r="AD1020" i="9"/>
  <c r="AD178" i="9"/>
  <c r="AD179" i="9"/>
  <c r="AD180" i="9"/>
  <c r="AD181" i="9"/>
  <c r="AD1929" i="9"/>
  <c r="AD268" i="9"/>
  <c r="AD269" i="9"/>
  <c r="AD1788" i="9"/>
  <c r="AD1789" i="9"/>
  <c r="AD1691" i="9"/>
  <c r="AD1745" i="9"/>
  <c r="AD1021" i="9"/>
  <c r="AD1405" i="9"/>
  <c r="AD1574" i="9"/>
  <c r="AD1762" i="9"/>
  <c r="AD1010" i="9"/>
  <c r="AD1763" i="9"/>
  <c r="AD576" i="9"/>
  <c r="AD1613" i="9"/>
  <c r="AD1454" i="9"/>
  <c r="AD892" i="9"/>
  <c r="AD1909" i="9"/>
  <c r="AD1513" i="9"/>
  <c r="AD342" i="9"/>
  <c r="AD343" i="9"/>
  <c r="AD893" i="9"/>
  <c r="AD8" i="9"/>
  <c r="AD9" i="9"/>
  <c r="AD1078" i="9"/>
  <c r="AD1079" i="9"/>
  <c r="AD1080" i="9"/>
  <c r="AD815" i="9"/>
  <c r="AD1246" i="9"/>
  <c r="AD1428" i="9"/>
  <c r="AD598" i="9"/>
  <c r="AD87" i="9"/>
  <c r="AD88" i="9"/>
  <c r="AD1605" i="9"/>
  <c r="AD103" i="9"/>
  <c r="AD1022" i="9"/>
  <c r="AD316" i="9"/>
  <c r="AD929" i="9"/>
  <c r="AD930" i="9"/>
  <c r="AD317" i="9"/>
  <c r="AD318" i="9"/>
  <c r="AD1550" i="9"/>
  <c r="AD1292" i="9"/>
  <c r="AD1293" i="9"/>
  <c r="AD505" i="9"/>
  <c r="AD1898" i="9"/>
  <c r="AD1272" i="9"/>
  <c r="AD742" i="9"/>
  <c r="AD743" i="9"/>
  <c r="AD68" i="9"/>
  <c r="AD122" i="9"/>
  <c r="AD1406" i="9"/>
  <c r="AD1800" i="9"/>
  <c r="AD1801" i="9"/>
  <c r="AD168" i="9"/>
  <c r="AD513" i="9"/>
  <c r="AD514" i="9"/>
  <c r="AD89" i="9"/>
  <c r="AD90" i="9"/>
  <c r="AD333" i="9"/>
  <c r="AD284" i="9"/>
  <c r="AD416" i="9"/>
  <c r="AD455" i="9"/>
  <c r="AD1488" i="9"/>
  <c r="AD1489" i="9"/>
  <c r="AD977" i="9"/>
  <c r="AD683" i="9"/>
  <c r="AD684" i="9"/>
  <c r="AD685" i="9"/>
  <c r="AD1380" i="9"/>
  <c r="AD1381" i="9"/>
  <c r="AD1382" i="9"/>
  <c r="AD1309" i="9"/>
  <c r="AD885" i="9"/>
  <c r="AD886" i="9"/>
  <c r="AD319" i="9"/>
  <c r="AD1739" i="9"/>
  <c r="AD1586" i="9"/>
  <c r="AD1587" i="9"/>
  <c r="AD1353" i="9"/>
  <c r="AD1354" i="9"/>
  <c r="AD506" i="9"/>
  <c r="AD1675" i="9"/>
  <c r="AD1935" i="9"/>
  <c r="AD1936" i="9"/>
  <c r="AD1937" i="9"/>
  <c r="AD957" i="9"/>
  <c r="AD1279" i="9"/>
  <c r="AD1230" i="9"/>
  <c r="AD1231" i="9"/>
  <c r="AD1232" i="9"/>
  <c r="AD917" i="9"/>
  <c r="AD1319" i="9"/>
  <c r="AD210" i="9"/>
  <c r="AD211" i="9"/>
  <c r="AD1367" i="9"/>
  <c r="AD1368" i="9"/>
  <c r="AD1438" i="9"/>
  <c r="AD1320" i="9"/>
  <c r="AD533" i="9"/>
  <c r="AD1729" i="9"/>
  <c r="AD777" i="9"/>
  <c r="AD778" i="9"/>
  <c r="AD994" i="9"/>
  <c r="AD1053" i="9"/>
  <c r="AD458" i="9"/>
  <c r="AD91" i="9"/>
  <c r="N68" i="14"/>
  <c r="N64" i="14"/>
  <c r="N52" i="14"/>
  <c r="N62" i="14"/>
  <c r="N31" i="14"/>
  <c r="N28" i="14"/>
  <c r="G4" i="14"/>
  <c r="N27" i="14"/>
  <c r="N51" i="14"/>
  <c r="N37" i="14"/>
  <c r="N69" i="14"/>
  <c r="N35" i="14"/>
  <c r="N42" i="14"/>
  <c r="N34" i="14"/>
  <c r="N43" i="14"/>
  <c r="N49" i="14"/>
  <c r="N38" i="14"/>
  <c r="N47" i="14"/>
  <c r="N39" i="14"/>
  <c r="N63" i="14"/>
  <c r="N55" i="14"/>
  <c r="N48" i="14"/>
  <c r="N46" i="14"/>
  <c r="N53" i="14"/>
  <c r="N50" i="14"/>
  <c r="N41" i="14"/>
  <c r="N54" i="14"/>
  <c r="N45" i="14"/>
  <c r="N57" i="14"/>
  <c r="N61" i="14"/>
  <c r="N58" i="14"/>
  <c r="N66" i="14"/>
  <c r="N70" i="14"/>
  <c r="N65" i="14"/>
  <c r="H4" i="14"/>
  <c r="N26" i="14"/>
  <c r="N67" i="14"/>
  <c r="N72" i="14"/>
  <c r="I4" i="14"/>
  <c r="N25" i="14"/>
  <c r="N44" i="14"/>
  <c r="N56" i="14"/>
  <c r="N40" i="14"/>
  <c r="N32" i="14"/>
  <c r="N60" i="14"/>
  <c r="N24" i="14"/>
  <c r="F4" i="14"/>
  <c r="N36" i="14"/>
  <c r="N29" i="14"/>
  <c r="N33" i="14"/>
  <c r="N30" i="14"/>
  <c r="N71" i="14"/>
  <c r="N59" i="14"/>
  <c r="P1782" i="9" l="1"/>
  <c r="P534" i="9"/>
  <c r="P1439" i="9"/>
  <c r="P1440" i="9"/>
  <c r="P1441" i="9"/>
  <c r="P1442" i="9"/>
  <c r="P1098" i="9"/>
  <c r="P1619" i="9"/>
  <c r="P494" i="9"/>
  <c r="P495" i="9"/>
  <c r="P1463" i="9"/>
  <c r="P1535" i="9"/>
  <c r="P1464" i="9"/>
  <c r="P1536" i="9"/>
  <c r="P1537" i="9"/>
  <c r="P334" i="9"/>
  <c r="P335" i="9"/>
  <c r="P1344" i="9"/>
  <c r="P607" i="9"/>
  <c r="P958" i="9"/>
  <c r="P242" i="9"/>
  <c r="P779" i="9"/>
  <c r="P1802" i="9"/>
  <c r="P1803" i="9"/>
  <c r="P1422" i="9"/>
  <c r="P759" i="9"/>
  <c r="P336" i="9"/>
  <c r="P760" i="9"/>
  <c r="P1220" i="9"/>
  <c r="P1221" i="9"/>
  <c r="P1416" i="9"/>
  <c r="P1764" i="9"/>
  <c r="P701" i="9"/>
  <c r="P702" i="9"/>
  <c r="P10" i="9"/>
  <c r="P11" i="9"/>
  <c r="P12" i="9"/>
  <c r="P13" i="9"/>
  <c r="P379" i="9"/>
  <c r="P380" i="9"/>
  <c r="P816" i="9"/>
  <c r="P381" i="9"/>
  <c r="P995" i="9"/>
  <c r="P1676" i="9"/>
  <c r="P894" i="9"/>
  <c r="P895" i="9"/>
  <c r="P1490" i="9"/>
  <c r="P566" i="9"/>
  <c r="P709" i="9"/>
  <c r="P1491" i="9"/>
  <c r="P1492" i="9"/>
  <c r="P1719" i="9"/>
  <c r="P1355" i="9"/>
  <c r="P1356" i="9"/>
  <c r="P1357" i="9"/>
  <c r="P1358" i="9"/>
  <c r="P1869" i="9"/>
  <c r="P1065" i="9"/>
  <c r="P1870" i="9"/>
  <c r="P1871" i="9"/>
  <c r="P1066" i="9"/>
  <c r="P1872" i="9"/>
  <c r="P26" i="9"/>
  <c r="P1032" i="9"/>
  <c r="P1033" i="9"/>
  <c r="P1109" i="9"/>
  <c r="P27" i="9"/>
  <c r="P1034" i="9"/>
  <c r="P1035" i="9"/>
  <c r="P1110" i="9"/>
  <c r="P142" i="9"/>
  <c r="P143" i="9"/>
  <c r="P1111" i="9"/>
  <c r="P320" i="9"/>
  <c r="P1588" i="9"/>
  <c r="P1476" i="9"/>
  <c r="P1477" i="9"/>
  <c r="P1663" i="9"/>
  <c r="P1664" i="9"/>
  <c r="P182" i="9"/>
  <c r="P826" i="9"/>
  <c r="P780" i="9"/>
  <c r="P1256" i="9"/>
  <c r="P270" i="9"/>
  <c r="P1222" i="9"/>
  <c r="P183" i="9"/>
  <c r="P1210" i="9"/>
  <c r="P985" i="9"/>
  <c r="P1831" i="9"/>
  <c r="P1455" i="9"/>
  <c r="P299" i="9"/>
  <c r="P14" i="9"/>
  <c r="P15" i="9"/>
  <c r="P135" i="9"/>
  <c r="P28" i="9"/>
  <c r="P29" i="9"/>
  <c r="P30" i="9"/>
  <c r="P1159" i="9"/>
  <c r="P599" i="9"/>
  <c r="P1551" i="9"/>
  <c r="P600" i="9"/>
  <c r="P1552" i="9"/>
  <c r="P1553" i="9"/>
  <c r="P496" i="9"/>
  <c r="P497" i="9"/>
  <c r="P1112" i="9"/>
  <c r="P1113" i="9"/>
  <c r="P1114" i="9"/>
  <c r="P31" i="9"/>
  <c r="P996" i="9"/>
  <c r="P123" i="9"/>
  <c r="P997" i="9"/>
  <c r="P1023" i="9"/>
  <c r="P1024" i="9"/>
  <c r="P1288" i="9"/>
  <c r="P195" i="9"/>
  <c r="P212" i="9"/>
  <c r="P1665" i="9"/>
  <c r="P1666" i="9"/>
  <c r="P1667" i="9"/>
  <c r="P69" i="9"/>
  <c r="P70" i="9"/>
  <c r="P1668" i="9"/>
  <c r="P1733" i="9"/>
  <c r="P1025" i="9"/>
  <c r="P587" i="9"/>
  <c r="P588" i="9"/>
  <c r="P417" i="9"/>
  <c r="P959" i="9"/>
  <c r="P960" i="9"/>
  <c r="P1294" i="9"/>
  <c r="P608" i="9"/>
  <c r="P1223" i="9"/>
  <c r="P1224" i="9"/>
  <c r="P1606" i="9"/>
  <c r="P1607" i="9"/>
  <c r="P617" i="9"/>
  <c r="P618" i="9"/>
  <c r="P887" i="9"/>
  <c r="P1620" i="9"/>
  <c r="P1621" i="9"/>
  <c r="P1740" i="9"/>
  <c r="P358" i="9"/>
  <c r="P16" i="9"/>
  <c r="P238" i="9"/>
  <c r="P251" i="9"/>
  <c r="P1502" i="9"/>
  <c r="P1465" i="9"/>
  <c r="P1466" i="9"/>
  <c r="P1081" i="9"/>
  <c r="P1082" i="9"/>
  <c r="P1692" i="9"/>
  <c r="P1693" i="9"/>
  <c r="P1694" i="9"/>
  <c r="P998" i="9"/>
  <c r="P1083" i="9"/>
  <c r="P1084" i="9"/>
  <c r="P1695" i="9"/>
  <c r="P1696" i="9"/>
  <c r="P285" i="9"/>
  <c r="P1538" i="9"/>
  <c r="P1539" i="9"/>
  <c r="P1816" i="9"/>
  <c r="P1817" i="9"/>
  <c r="P1818" i="9"/>
  <c r="P196" i="9"/>
  <c r="P197" i="9"/>
  <c r="P931" i="9"/>
  <c r="P515" i="9"/>
  <c r="P516" i="9"/>
  <c r="P517" i="9"/>
  <c r="P871" i="9"/>
  <c r="P872" i="9"/>
  <c r="P1819" i="9"/>
  <c r="P1820" i="9"/>
  <c r="P1821" i="9"/>
  <c r="P1036" i="9"/>
  <c r="P1734" i="9"/>
  <c r="P1166" i="9"/>
  <c r="P1167" i="9"/>
  <c r="P1369" i="9"/>
  <c r="P1370" i="9"/>
  <c r="P836" i="9"/>
  <c r="P837" i="9"/>
  <c r="P1371" i="9"/>
  <c r="P359" i="9"/>
  <c r="P1372" i="9"/>
  <c r="P1735" i="9"/>
  <c r="P17" i="9"/>
  <c r="P1736" i="9"/>
  <c r="P18" i="9"/>
  <c r="P1456" i="9"/>
  <c r="P1457" i="9"/>
  <c r="P1575" i="9"/>
  <c r="P109" i="9"/>
  <c r="P213" i="9"/>
  <c r="P1148" i="9"/>
  <c r="P1614" i="9"/>
  <c r="P1615" i="9"/>
  <c r="P799" i="9"/>
  <c r="P800" i="9"/>
  <c r="P801" i="9"/>
  <c r="P802" i="9"/>
  <c r="P803" i="9"/>
  <c r="P1185" i="9"/>
  <c r="P1335" i="9"/>
  <c r="P855" i="9"/>
  <c r="P856" i="9"/>
  <c r="P1765" i="9"/>
  <c r="P32" i="9"/>
  <c r="P33" i="9"/>
  <c r="P432" i="9"/>
  <c r="P720" i="9"/>
  <c r="P721" i="9"/>
  <c r="P535" i="9"/>
  <c r="P1832" i="9"/>
  <c r="P1833" i="9"/>
  <c r="P382" i="9"/>
  <c r="P1561" i="9"/>
  <c r="P1540" i="9"/>
  <c r="P1345" i="9"/>
  <c r="P1373" i="9"/>
  <c r="P433" i="9"/>
  <c r="P184" i="9"/>
  <c r="P185" i="9"/>
  <c r="P707" i="9"/>
  <c r="P1873" i="9"/>
  <c r="P1589" i="9"/>
  <c r="P1149" i="9"/>
  <c r="P1885" i="9"/>
  <c r="P1886" i="9"/>
  <c r="P1899" i="9"/>
  <c r="P1900" i="9"/>
  <c r="P1137" i="9"/>
  <c r="P1616" i="9"/>
  <c r="P52" i="9"/>
  <c r="P53" i="9"/>
  <c r="P1617" i="9"/>
  <c r="P1407" i="9"/>
  <c r="P1562" i="9"/>
  <c r="P169" i="9"/>
  <c r="P136" i="9"/>
  <c r="P137" i="9"/>
  <c r="P138" i="9"/>
  <c r="P139" i="9"/>
  <c r="P140" i="9"/>
  <c r="P456" i="9"/>
  <c r="P457" i="9"/>
  <c r="P321" i="9"/>
  <c r="P1257" i="9"/>
  <c r="P1258" i="9"/>
  <c r="P845" i="9"/>
  <c r="P1503" i="9"/>
  <c r="P1504" i="9"/>
  <c r="P1505" i="9"/>
  <c r="P1467" i="9"/>
  <c r="P463" i="9"/>
  <c r="P1849" i="9"/>
  <c r="P1850" i="9"/>
  <c r="P243" i="9"/>
  <c r="P244" i="9"/>
  <c r="P1468" i="9"/>
  <c r="P1469" i="9"/>
  <c r="P464" i="9"/>
  <c r="P1851" i="9"/>
  <c r="P1852" i="9"/>
  <c r="P1458" i="9"/>
  <c r="P1195" i="9"/>
  <c r="P1196" i="9"/>
  <c r="P619" i="9"/>
  <c r="P1197" i="9"/>
  <c r="P163" i="9"/>
  <c r="P372" i="9"/>
  <c r="P1697" i="9"/>
  <c r="P1874" i="9"/>
  <c r="P1875" i="9"/>
  <c r="P1876" i="9"/>
  <c r="P245" i="9"/>
  <c r="P246" i="9"/>
  <c r="P1590" i="9"/>
  <c r="P214" i="9"/>
  <c r="P215" i="9"/>
  <c r="P1233" i="9"/>
  <c r="P1459" i="9"/>
  <c r="P1460" i="9"/>
  <c r="P1563" i="9"/>
  <c r="P1790" i="9"/>
  <c r="P247" i="9"/>
  <c r="P351" i="9"/>
  <c r="P352" i="9"/>
  <c r="P1766" i="9"/>
  <c r="P1767" i="9"/>
  <c r="P353" i="9"/>
  <c r="P337" i="9"/>
  <c r="P601" i="9"/>
  <c r="P1169" i="9"/>
  <c r="P1834" i="9"/>
  <c r="P602" i="9"/>
  <c r="P1170" i="9"/>
  <c r="P1835" i="9"/>
  <c r="P338" i="9"/>
  <c r="P339" i="9"/>
  <c r="P710" i="9"/>
  <c r="P1171" i="9"/>
  <c r="P1014" i="9"/>
  <c r="P164" i="9"/>
  <c r="P790" i="9"/>
  <c r="P644" i="9"/>
  <c r="P165" i="9"/>
  <c r="P1447" i="9"/>
  <c r="P1448" i="9"/>
  <c r="P1449" i="9"/>
  <c r="P252" i="9"/>
  <c r="P1450" i="9"/>
  <c r="P216" i="9"/>
  <c r="P217" i="9"/>
  <c r="P817" i="9"/>
  <c r="P1839" i="9"/>
  <c r="P1840" i="9"/>
  <c r="P536" i="9"/>
  <c r="P537" i="9"/>
  <c r="P538" i="9"/>
  <c r="P1741" i="9"/>
  <c r="P791" i="9"/>
  <c r="P392" i="9"/>
  <c r="P804" i="9"/>
  <c r="P286" i="9"/>
  <c r="P805" i="9"/>
  <c r="P1310" i="9"/>
  <c r="P1311" i="9"/>
  <c r="P918" i="9"/>
  <c r="P1312" i="9"/>
  <c r="P1313" i="9"/>
  <c r="P92" i="9"/>
  <c r="P645" i="9"/>
  <c r="P646" i="9"/>
  <c r="P1015" i="9"/>
  <c r="P1016" i="9"/>
  <c r="P1234" i="9"/>
  <c r="P1054" i="9"/>
  <c r="P1055" i="9"/>
  <c r="P873" i="9"/>
  <c r="P1321" i="9"/>
  <c r="P1322" i="9"/>
  <c r="P518" i="9"/>
  <c r="P519" i="9"/>
  <c r="P874" i="9"/>
  <c r="P1323" i="9"/>
  <c r="P1324" i="9"/>
  <c r="P1822" i="9"/>
  <c r="P1862" i="9"/>
  <c r="P1629" i="9"/>
  <c r="P93" i="9"/>
  <c r="P539" i="9"/>
  <c r="P540" i="9"/>
  <c r="P541" i="9"/>
  <c r="P1182" i="9"/>
  <c r="P239" i="9"/>
  <c r="P240" i="9"/>
  <c r="P1630" i="9"/>
  <c r="P198" i="9"/>
  <c r="P1198" i="9"/>
  <c r="P1247" i="9"/>
  <c r="P199" i="9"/>
  <c r="P1248" i="9"/>
  <c r="P875" i="9"/>
  <c r="P876" i="9"/>
  <c r="P722" i="9"/>
  <c r="P418" i="9"/>
  <c r="P419" i="9"/>
  <c r="P19" i="9"/>
  <c r="P1249" i="9"/>
  <c r="P711" i="9"/>
  <c r="P712" i="9"/>
  <c r="P713" i="9"/>
  <c r="P1085" i="9"/>
  <c r="P1478" i="9"/>
  <c r="P734" i="9"/>
  <c r="P395" i="9"/>
  <c r="P888" i="9"/>
  <c r="P932" i="9"/>
  <c r="P748" i="9"/>
  <c r="P749" i="9"/>
  <c r="P750" i="9"/>
  <c r="P1383" i="9"/>
  <c r="P961" i="9"/>
  <c r="P962" i="9"/>
  <c r="P1086" i="9"/>
  <c r="P963" i="9"/>
  <c r="P446" i="9"/>
  <c r="P964" i="9"/>
  <c r="P965" i="9"/>
  <c r="P966" i="9"/>
  <c r="P1087" i="9"/>
  <c r="P447" i="9"/>
  <c r="P1259" i="9"/>
  <c r="P1705" i="9"/>
  <c r="P1706" i="9"/>
  <c r="P1938" i="9"/>
  <c r="P1939" i="9"/>
  <c r="P1940" i="9"/>
  <c r="P344" i="9"/>
  <c r="P345" i="9"/>
  <c r="P1514" i="9"/>
  <c r="P1515" i="9"/>
  <c r="P1260" i="9"/>
  <c r="P1941" i="9"/>
  <c r="P1942" i="9"/>
  <c r="P1943" i="9"/>
  <c r="P1707" i="9"/>
  <c r="P668" i="9"/>
  <c r="P669" i="9"/>
  <c r="P1893" i="9"/>
  <c r="P1894" i="9"/>
  <c r="P1150" i="9"/>
  <c r="P818" i="9"/>
  <c r="P819" i="9"/>
  <c r="P1280" i="9"/>
  <c r="P1804" i="9"/>
  <c r="P1720" i="9"/>
  <c r="P1805" i="9"/>
  <c r="P1806" i="9"/>
  <c r="P340" i="9"/>
  <c r="P341" i="9"/>
  <c r="P218" i="9"/>
  <c r="P1591" i="9"/>
  <c r="P219" i="9"/>
  <c r="P144" i="9"/>
  <c r="P657" i="9"/>
  <c r="P765" i="9"/>
  <c r="P766" i="9"/>
  <c r="P1684" i="9"/>
  <c r="P1154" i="9"/>
  <c r="P482" i="9"/>
  <c r="P1631" i="9"/>
  <c r="P1289" i="9"/>
  <c r="P354" i="9"/>
  <c r="P857" i="9"/>
  <c r="P858" i="9"/>
  <c r="P859" i="9"/>
  <c r="P170" i="9"/>
  <c r="P171" i="9"/>
  <c r="P1493" i="9"/>
  <c r="P1494" i="9"/>
  <c r="P1314" i="9"/>
  <c r="P71" i="9"/>
  <c r="P1067" i="9"/>
  <c r="P1863" i="9"/>
  <c r="P767" i="9"/>
  <c r="P1841" i="9"/>
  <c r="P1648" i="9"/>
  <c r="P1649" i="9"/>
  <c r="P735" i="9"/>
  <c r="P72" i="9"/>
  <c r="P73" i="9"/>
  <c r="P74" i="9"/>
  <c r="P978" i="9"/>
  <c r="P979" i="9"/>
  <c r="P1315" i="9"/>
  <c r="P110" i="9"/>
  <c r="P1541" i="9"/>
  <c r="P145" i="9"/>
  <c r="P146" i="9"/>
  <c r="P1542" i="9"/>
  <c r="P1592" i="9"/>
  <c r="P609" i="9"/>
  <c r="P287" i="9"/>
  <c r="P111" i="9"/>
  <c r="P744" i="9"/>
  <c r="P634" i="9"/>
  <c r="P745" i="9"/>
  <c r="P746" i="9"/>
  <c r="P1325" i="9"/>
  <c r="P827" i="9"/>
  <c r="P1326" i="9"/>
  <c r="P1327" i="9"/>
  <c r="P1328" i="9"/>
  <c r="P1618" i="9"/>
  <c r="P647" i="9"/>
  <c r="P635" i="9"/>
  <c r="P636" i="9"/>
  <c r="P736" i="9"/>
  <c r="P737" i="9"/>
  <c r="P820" i="9"/>
  <c r="P1516" i="9"/>
  <c r="P1517" i="9"/>
  <c r="P603" i="9"/>
  <c r="P604" i="9"/>
  <c r="P933" i="9"/>
  <c r="P934" i="9"/>
  <c r="P1576" i="9"/>
  <c r="P54" i="9"/>
  <c r="P55" i="9"/>
  <c r="P124" i="9"/>
  <c r="P125" i="9"/>
  <c r="P383" i="9"/>
  <c r="P126" i="9"/>
  <c r="P127" i="9"/>
  <c r="P1853" i="9"/>
  <c r="P147" i="9"/>
  <c r="P148" i="9"/>
  <c r="P322" i="9"/>
  <c r="P323" i="9"/>
  <c r="P149" i="9"/>
  <c r="P150" i="9"/>
  <c r="P324" i="9"/>
  <c r="P325" i="9"/>
  <c r="P781" i="9"/>
  <c r="P648" i="9"/>
  <c r="P1823" i="9"/>
  <c r="P1461" i="9"/>
  <c r="P360" i="9"/>
  <c r="P361" i="9"/>
  <c r="P1037" i="9"/>
  <c r="P45" i="9"/>
  <c r="P46" i="9"/>
  <c r="P1155" i="9"/>
  <c r="P1518" i="9"/>
  <c r="P1156" i="9"/>
  <c r="P967" i="9"/>
  <c r="P1157" i="9"/>
  <c r="P1519" i="9"/>
  <c r="P1068" i="9"/>
  <c r="P1069" i="9"/>
  <c r="P563" i="9"/>
  <c r="P1914" i="9"/>
  <c r="P1915" i="9"/>
  <c r="P1168" i="9"/>
  <c r="P738" i="9"/>
  <c r="P686" i="9"/>
  <c r="P141" i="9"/>
  <c r="P20" i="9"/>
  <c r="P896" i="9"/>
  <c r="P21" i="9"/>
  <c r="P897" i="9"/>
  <c r="P898" i="9"/>
  <c r="P899" i="9"/>
  <c r="P498" i="9"/>
  <c r="P499" i="9"/>
  <c r="P900" i="9"/>
  <c r="P396" i="9"/>
  <c r="P626" i="9"/>
  <c r="P397" i="9"/>
  <c r="P1225" i="9"/>
  <c r="P670" i="9"/>
  <c r="P671" i="9"/>
  <c r="P1038" i="9"/>
  <c r="P420" i="9"/>
  <c r="P1290" i="9"/>
  <c r="P577" i="9"/>
  <c r="P806" i="9"/>
  <c r="P1423" i="9"/>
  <c r="P288" i="9"/>
  <c r="P807" i="9"/>
  <c r="P808" i="9"/>
  <c r="P714" i="9"/>
  <c r="P658" i="9"/>
  <c r="P1593" i="9"/>
  <c r="P1842" i="9"/>
  <c r="P687" i="9"/>
  <c r="P688" i="9"/>
  <c r="P689" i="9"/>
  <c r="P723" i="9"/>
  <c r="P846" i="9"/>
  <c r="P1768" i="9"/>
  <c r="P1099" i="9"/>
  <c r="P1100" i="9"/>
  <c r="P747" i="9"/>
  <c r="P434" i="9"/>
  <c r="P435" i="9"/>
  <c r="P1470" i="9"/>
  <c r="P1471" i="9"/>
  <c r="P448" i="9"/>
  <c r="P1632" i="9"/>
  <c r="P1633" i="9"/>
  <c r="P782" i="9"/>
  <c r="P783" i="9"/>
  <c r="P986" i="9"/>
  <c r="P1408" i="9"/>
  <c r="P792" i="9"/>
  <c r="P793" i="9"/>
  <c r="P1810" i="9"/>
  <c r="P1186" i="9"/>
  <c r="P1187" i="9"/>
  <c r="P1479" i="9"/>
  <c r="P1791" i="9"/>
  <c r="P1792" i="9"/>
  <c r="P659" i="9"/>
  <c r="P660" i="9"/>
  <c r="P1594" i="9"/>
  <c r="P1595" i="9"/>
  <c r="P1596" i="9"/>
  <c r="P919" i="9"/>
  <c r="P1639" i="9"/>
  <c r="P920" i="9"/>
  <c r="P1640" i="9"/>
  <c r="P1641" i="9"/>
  <c r="P567" i="9"/>
  <c r="P828" i="9"/>
  <c r="P1462" i="9"/>
  <c r="P968" i="9"/>
  <c r="P756" i="9"/>
  <c r="P1409" i="9"/>
  <c r="P1011" i="9"/>
  <c r="P56" i="9"/>
  <c r="P1266" i="9"/>
  <c r="P1451" i="9"/>
  <c r="P1452" i="9"/>
  <c r="P1267" i="9"/>
  <c r="P1384" i="9"/>
  <c r="P1138" i="9"/>
  <c r="P1139" i="9"/>
  <c r="P1520" i="9"/>
  <c r="P1543" i="9"/>
  <c r="P1708" i="9"/>
  <c r="P1544" i="9"/>
  <c r="P1521" i="9"/>
  <c r="P1522" i="9"/>
  <c r="P1523" i="9"/>
  <c r="P1930" i="9"/>
  <c r="P1026" i="9"/>
  <c r="P1027" i="9"/>
  <c r="P1070" i="9"/>
  <c r="P1071" i="9"/>
  <c r="P421" i="9"/>
  <c r="P449" i="9"/>
  <c r="P450" i="9"/>
  <c r="P821" i="9"/>
  <c r="P1854" i="9"/>
  <c r="P1855" i="9"/>
  <c r="P627" i="9"/>
  <c r="P1877" i="9"/>
  <c r="P1878" i="9"/>
  <c r="P551" i="9"/>
  <c r="P552" i="9"/>
  <c r="P987" i="9"/>
  <c r="P1545" i="9"/>
  <c r="P1783" i="9"/>
  <c r="P302" i="9"/>
  <c r="P1546" i="9"/>
  <c r="P465" i="9"/>
  <c r="P553" i="9"/>
  <c r="P554" i="9"/>
  <c r="P1784" i="9"/>
  <c r="P303" i="9"/>
  <c r="P22" i="9"/>
  <c r="P555" i="9"/>
  <c r="P47" i="9"/>
  <c r="P1709" i="9"/>
  <c r="P1737" i="9"/>
  <c r="P23" i="9"/>
  <c r="P24" i="9"/>
  <c r="P520" i="9"/>
  <c r="P1524" i="9"/>
  <c r="P1669" i="9"/>
  <c r="P1670" i="9"/>
  <c r="P1115" i="9"/>
  <c r="P1116" i="9"/>
  <c r="P1117" i="9"/>
  <c r="P1118" i="9"/>
  <c r="P1564" i="9"/>
  <c r="P1931" i="9"/>
  <c r="P889" i="9"/>
  <c r="P1140" i="9"/>
  <c r="P1119" i="9"/>
  <c r="P1824" i="9"/>
  <c r="P1825" i="9"/>
  <c r="P1826" i="9"/>
  <c r="P1918" i="9"/>
  <c r="P1827" i="9"/>
  <c r="P1828" i="9"/>
  <c r="P637" i="9"/>
  <c r="P638" i="9"/>
  <c r="P1336" i="9"/>
  <c r="P1919" i="9"/>
  <c r="P1920" i="9"/>
  <c r="P1337" i="9"/>
  <c r="P847" i="9"/>
  <c r="P639" i="9"/>
  <c r="P640" i="9"/>
  <c r="P641" i="9"/>
  <c r="P1921" i="9"/>
  <c r="P373" i="9"/>
  <c r="P186" i="9"/>
  <c r="P187" i="9"/>
  <c r="P398" i="9"/>
  <c r="P399" i="9"/>
  <c r="P188" i="9"/>
  <c r="P1295" i="9"/>
  <c r="P1296" i="9"/>
  <c r="P1297" i="9"/>
  <c r="P556" i="9"/>
  <c r="P557" i="9"/>
  <c r="P558" i="9"/>
  <c r="P559" i="9"/>
  <c r="P1120" i="9"/>
  <c r="P1121" i="9"/>
  <c r="P1685" i="9"/>
  <c r="P1686" i="9"/>
  <c r="P362" i="9"/>
  <c r="P988" i="9"/>
  <c r="P1597" i="9"/>
  <c r="P1598" i="9"/>
  <c r="P363" i="9"/>
  <c r="P829" i="9"/>
  <c r="P935" i="9"/>
  <c r="P1056" i="9"/>
  <c r="P1057" i="9"/>
  <c r="P1554" i="9"/>
  <c r="P1058" i="9"/>
  <c r="P1059" i="9"/>
  <c r="P1122" i="9"/>
  <c r="P1123" i="9"/>
  <c r="P1124" i="9"/>
  <c r="P1261" i="9"/>
  <c r="P1262" i="9"/>
  <c r="P1263" i="9"/>
  <c r="P1547" i="9"/>
  <c r="P784" i="9"/>
  <c r="P921" i="9"/>
  <c r="P1555" i="9"/>
  <c r="P1268" i="9"/>
  <c r="P1226" i="9"/>
  <c r="P1398" i="9"/>
  <c r="P1746" i="9"/>
  <c r="P466" i="9"/>
  <c r="P1443" i="9"/>
  <c r="P1444" i="9"/>
  <c r="P1125" i="9"/>
  <c r="P1338" i="9"/>
  <c r="P690" i="9"/>
  <c r="P724" i="9"/>
  <c r="P691" i="9"/>
  <c r="P289" i="9"/>
  <c r="P290" i="9"/>
  <c r="P291" i="9"/>
  <c r="P292" i="9"/>
  <c r="P500" i="9"/>
  <c r="P501" i="9"/>
  <c r="P578" i="9"/>
  <c r="P579" i="9"/>
  <c r="P1264" i="9"/>
  <c r="P564" i="9"/>
  <c r="P1944" i="9"/>
  <c r="P999" i="9"/>
  <c r="P1000" i="9"/>
  <c r="P57" i="9"/>
  <c r="P58" i="9"/>
  <c r="P1001" i="9"/>
  <c r="P1002" i="9"/>
  <c r="P1003" i="9"/>
  <c r="P59" i="9"/>
  <c r="P60" i="9"/>
  <c r="P467" i="9"/>
  <c r="P468" i="9"/>
  <c r="P469" i="9"/>
  <c r="P470" i="9"/>
  <c r="P1710" i="9"/>
  <c r="P471" i="9"/>
  <c r="P1711" i="9"/>
  <c r="P1712" i="9"/>
  <c r="P1329" i="9"/>
  <c r="P1188" i="9"/>
  <c r="P326" i="9"/>
  <c r="P1330" i="9"/>
  <c r="P483" i="9"/>
  <c r="P484" i="9"/>
  <c r="P1677" i="9"/>
  <c r="P1922" i="9"/>
  <c r="P304" i="9"/>
  <c r="P305" i="9"/>
  <c r="P472" i="9"/>
  <c r="P473" i="9"/>
  <c r="P400" i="9"/>
  <c r="P401" i="9"/>
  <c r="P838" i="9"/>
  <c r="P94" i="9"/>
  <c r="P907" i="9"/>
  <c r="P908" i="9"/>
  <c r="P1721" i="9"/>
  <c r="P1916" i="9"/>
  <c r="P1339" i="9"/>
  <c r="P1945" i="9"/>
  <c r="P1722" i="9"/>
  <c r="P300" i="9"/>
  <c r="P1453" i="9"/>
  <c r="P1678" i="9"/>
  <c r="P1480" i="9"/>
  <c r="P1481" i="9"/>
  <c r="P1269" i="9"/>
  <c r="P1359" i="9"/>
  <c r="P189" i="9"/>
  <c r="P253" i="9"/>
  <c r="P190" i="9"/>
  <c r="P254" i="9"/>
  <c r="P1088" i="9"/>
  <c r="P384" i="9"/>
  <c r="P1089" i="9"/>
  <c r="P385" i="9"/>
  <c r="P1394" i="9"/>
  <c r="P1901" i="9"/>
  <c r="P2" i="9"/>
  <c r="P1902" i="9"/>
  <c r="P151" i="9"/>
  <c r="P152" i="9"/>
  <c r="P153" i="9"/>
  <c r="P1856" i="9"/>
  <c r="P3" i="9"/>
  <c r="P422" i="9"/>
  <c r="P725" i="9"/>
  <c r="P1857" i="9"/>
  <c r="P726" i="9"/>
  <c r="P1509" i="9"/>
  <c r="P1510" i="9"/>
  <c r="P271" i="9"/>
  <c r="P1298" i="9"/>
  <c r="P1903" i="9"/>
  <c r="P355" i="9"/>
  <c r="P356" i="9"/>
  <c r="P1577" i="9"/>
  <c r="P1060" i="9"/>
  <c r="P1671" i="9"/>
  <c r="P1747" i="9"/>
  <c r="P1769" i="9"/>
  <c r="P1770" i="9"/>
  <c r="P1771" i="9"/>
  <c r="P890" i="9"/>
  <c r="P1946" i="9"/>
  <c r="P1599" i="9"/>
  <c r="P255" i="9"/>
  <c r="P969" i="9"/>
  <c r="P970" i="9"/>
  <c r="P672" i="9"/>
  <c r="P768" i="9"/>
  <c r="P769" i="9"/>
  <c r="P770" i="9"/>
  <c r="P589" i="9"/>
  <c r="P590" i="9"/>
  <c r="P591" i="9"/>
  <c r="P1811" i="9"/>
  <c r="P771" i="9"/>
  <c r="P772" i="9"/>
  <c r="P773" i="9"/>
  <c r="P774" i="9"/>
  <c r="P402" i="9"/>
  <c r="P403" i="9"/>
  <c r="P404" i="9"/>
  <c r="P1399" i="9"/>
  <c r="P1932" i="9"/>
  <c r="P1933" i="9"/>
  <c r="P1785" i="9"/>
  <c r="P1879" i="9"/>
  <c r="P1793" i="9"/>
  <c r="P1794" i="9"/>
  <c r="P474" i="9"/>
  <c r="P112" i="9"/>
  <c r="P1004" i="9"/>
  <c r="P1548" i="9"/>
  <c r="P113" i="9"/>
  <c r="P220" i="9"/>
  <c r="P436" i="9"/>
  <c r="P437" i="9"/>
  <c r="P1887" i="9"/>
  <c r="P1904" i="9"/>
  <c r="P4" i="9"/>
  <c r="P901" i="9"/>
  <c r="P1506" i="9"/>
  <c r="P507" i="9"/>
  <c r="P1650" i="9"/>
  <c r="P1651" i="9"/>
  <c r="P936" i="9"/>
  <c r="P937" i="9"/>
  <c r="P1172" i="9"/>
  <c r="P692" i="9"/>
  <c r="P1160" i="9"/>
  <c r="P459" i="9"/>
  <c r="P560" i="9"/>
  <c r="P1039" i="9"/>
  <c r="P1040" i="9"/>
  <c r="P1429" i="9"/>
  <c r="P1430" i="9"/>
  <c r="P1431" i="9"/>
  <c r="P1141" i="9"/>
  <c r="P200" i="9"/>
  <c r="P201" i="9"/>
  <c r="P95" i="9"/>
  <c r="P96" i="9"/>
  <c r="P97" i="9"/>
  <c r="P1173" i="9"/>
  <c r="P438" i="9"/>
  <c r="P1432" i="9"/>
  <c r="P1433" i="9"/>
  <c r="P1101" i="9"/>
  <c r="P1072" i="9"/>
  <c r="P1073" i="9"/>
  <c r="P1578" i="9"/>
  <c r="P1579" i="9"/>
  <c r="P1580" i="9"/>
  <c r="P971" i="9"/>
  <c r="P972" i="9"/>
  <c r="P973" i="9"/>
  <c r="P561" i="9"/>
  <c r="P1622" i="9"/>
  <c r="P191" i="9"/>
  <c r="P1174" i="9"/>
  <c r="P475" i="9"/>
  <c r="P1126" i="9"/>
  <c r="P172" i="9"/>
  <c r="P173" i="9"/>
  <c r="P154" i="9"/>
  <c r="P649" i="9"/>
  <c r="P1795" i="9"/>
  <c r="P822" i="9"/>
  <c r="P938" i="9"/>
  <c r="P939" i="9"/>
  <c r="P628" i="9"/>
  <c r="P1417" i="9"/>
  <c r="P1418" i="9"/>
  <c r="P1419" i="9"/>
  <c r="P293" i="9"/>
  <c r="P294" i="9"/>
  <c r="P650" i="9"/>
  <c r="P1270" i="9"/>
  <c r="P1271" i="9"/>
  <c r="P460" i="9"/>
  <c r="P1445" i="9"/>
  <c r="P1723" i="9"/>
  <c r="P1724" i="9"/>
  <c r="P877" i="9"/>
  <c r="P1360" i="9"/>
  <c r="P1361" i="9"/>
  <c r="P521" i="9"/>
  <c r="P809" i="9"/>
  <c r="P522" i="9"/>
  <c r="P810" i="9"/>
  <c r="P708" i="9"/>
  <c r="P922" i="9"/>
  <c r="P295" i="9"/>
  <c r="P1652" i="9"/>
  <c r="P282" i="9"/>
  <c r="P283" i="9"/>
  <c r="P1434" i="9"/>
  <c r="P202" i="9"/>
  <c r="P940" i="9"/>
  <c r="P941" i="9"/>
  <c r="P221" i="9"/>
  <c r="P222" i="9"/>
  <c r="P223" i="9"/>
  <c r="P1525" i="9"/>
  <c r="P256" i="9"/>
  <c r="P1424" i="9"/>
  <c r="P830" i="9"/>
  <c r="P1151" i="9"/>
  <c r="P1634" i="9"/>
  <c r="P751" i="9"/>
  <c r="P224" i="9"/>
  <c r="P1482" i="9"/>
  <c r="P364" i="9"/>
  <c r="P451" i="9"/>
  <c r="P452" i="9"/>
  <c r="P1483" i="9"/>
  <c r="P1400" i="9"/>
  <c r="P257" i="9"/>
  <c r="P610" i="9"/>
  <c r="P1090" i="9"/>
  <c r="P1041" i="9"/>
  <c r="P1042" i="9"/>
  <c r="P1923" i="9"/>
  <c r="P1043" i="9"/>
  <c r="P1044" i="9"/>
  <c r="P1045" i="9"/>
  <c r="P1924" i="9"/>
  <c r="P1679" i="9"/>
  <c r="P1680" i="9"/>
  <c r="P980" i="9"/>
  <c r="P1796" i="9"/>
  <c r="P1362" i="9"/>
  <c r="P502" i="9"/>
  <c r="P114" i="9"/>
  <c r="P523" i="9"/>
  <c r="P1772" i="9"/>
  <c r="P1773" i="9"/>
  <c r="P1774" i="9"/>
  <c r="P115" i="9"/>
  <c r="P524" i="9"/>
  <c r="P661" i="9"/>
  <c r="P662" i="9"/>
  <c r="P663" i="9"/>
  <c r="P272" i="9"/>
  <c r="P693" i="9"/>
  <c r="P694" i="9"/>
  <c r="P1374" i="9"/>
  <c r="P950" i="9"/>
  <c r="P739" i="9"/>
  <c r="P1797" i="9"/>
  <c r="P405" i="9"/>
  <c r="P1250" i="9"/>
  <c r="P34" i="9"/>
  <c r="P1028" i="9"/>
  <c r="P1425" i="9"/>
  <c r="P1426" i="9"/>
  <c r="P1775" i="9"/>
  <c r="P98" i="9"/>
  <c r="P75" i="9"/>
  <c r="P258" i="9"/>
  <c r="P76" i="9"/>
  <c r="P1653" i="9"/>
  <c r="P839" i="9"/>
  <c r="P1565" i="9"/>
  <c r="P1566" i="9"/>
  <c r="P485" i="9"/>
  <c r="P423" i="9"/>
  <c r="P1175" i="9"/>
  <c r="P1176" i="9"/>
  <c r="P424" i="9"/>
  <c r="P1177" i="9"/>
  <c r="P1178" i="9"/>
  <c r="P1179" i="9"/>
  <c r="P1180" i="9"/>
  <c r="P1199" i="9"/>
  <c r="P1446" i="9"/>
  <c r="P580" i="9"/>
  <c r="P1200" i="9"/>
  <c r="P1201" i="9"/>
  <c r="P581" i="9"/>
  <c r="P77" i="9"/>
  <c r="P78" i="9"/>
  <c r="P942" i="9"/>
  <c r="P79" i="9"/>
  <c r="P80" i="9"/>
  <c r="P81" i="9"/>
  <c r="P1211" i="9"/>
  <c r="P1212" i="9"/>
  <c r="P1005" i="9"/>
  <c r="P1017" i="9"/>
  <c r="P1018" i="9"/>
  <c r="P860" i="9"/>
  <c r="P861" i="9"/>
  <c r="P1807" i="9"/>
  <c r="P1363" i="9"/>
  <c r="P225" i="9"/>
  <c r="P226" i="9"/>
  <c r="P346" i="9"/>
  <c r="P695" i="9"/>
  <c r="P696" i="9"/>
  <c r="P1189" i="9"/>
  <c r="P1061" i="9"/>
  <c r="P1281" i="9"/>
  <c r="P629" i="9"/>
  <c r="P630" i="9"/>
  <c r="P848" i="9"/>
  <c r="P1495" i="9"/>
  <c r="P1496" i="9"/>
  <c r="P5" i="9"/>
  <c r="P664" i="9"/>
  <c r="P1183" i="9"/>
  <c r="P974" i="9"/>
  <c r="P697" i="9"/>
  <c r="P1046" i="9"/>
  <c r="P631" i="9"/>
  <c r="P439" i="9"/>
  <c r="P259" i="9"/>
  <c r="P1213" i="9"/>
  <c r="P1642" i="9"/>
  <c r="P1102" i="9"/>
  <c r="P1643" i="9"/>
  <c r="P1644" i="9"/>
  <c r="P1645" i="9"/>
  <c r="P902" i="9"/>
  <c r="P903" i="9"/>
  <c r="P1214" i="9"/>
  <c r="P1215" i="9"/>
  <c r="P306" i="9"/>
  <c r="P307" i="9"/>
  <c r="P374" i="9"/>
  <c r="P82" i="9"/>
  <c r="P1843" i="9"/>
  <c r="P1091" i="9"/>
  <c r="P1836" i="9"/>
  <c r="P273" i="9"/>
  <c r="P1202" i="9"/>
  <c r="P1203" i="9"/>
  <c r="P1204" i="9"/>
  <c r="P1205" i="9"/>
  <c r="P1206" i="9"/>
  <c r="P849" i="9"/>
  <c r="P234" i="9"/>
  <c r="P235" i="9"/>
  <c r="P236" i="9"/>
  <c r="P1526" i="9"/>
  <c r="P1527" i="9"/>
  <c r="P128" i="9"/>
  <c r="P129" i="9"/>
  <c r="P909" i="9"/>
  <c r="P1385" i="9"/>
  <c r="P1484" i="9"/>
  <c r="P1395" i="9"/>
  <c r="P1396" i="9"/>
  <c r="P35" i="9"/>
  <c r="P260" i="9"/>
  <c r="P261" i="9"/>
  <c r="P1472" i="9"/>
  <c r="P1473" i="9"/>
  <c r="P1331" i="9"/>
  <c r="P611" i="9"/>
  <c r="P301" i="9"/>
  <c r="P1401" i="9"/>
  <c r="P1672" i="9"/>
  <c r="P1681" i="9"/>
  <c r="P1190" i="9"/>
  <c r="P1191" i="9"/>
  <c r="P727" i="9"/>
  <c r="P1837" i="9"/>
  <c r="P904" i="9"/>
  <c r="P905" i="9"/>
  <c r="P1047" i="9"/>
  <c r="P508" i="9"/>
  <c r="P840" i="9"/>
  <c r="P841" i="9"/>
  <c r="P850" i="9"/>
  <c r="P1507" i="9"/>
  <c r="P785" i="9"/>
  <c r="P1235" i="9"/>
  <c r="P1895" i="9"/>
  <c r="P1776" i="9"/>
  <c r="P1777" i="9"/>
  <c r="P1778" i="9"/>
  <c r="P1779" i="9"/>
  <c r="P1864" i="9"/>
  <c r="P1865" i="9"/>
  <c r="P582" i="9"/>
  <c r="P583" i="9"/>
  <c r="P584" i="9"/>
  <c r="P509" i="9"/>
  <c r="P227" i="9"/>
  <c r="P975" i="9"/>
  <c r="P976" i="9"/>
  <c r="P347" i="9"/>
  <c r="P348" i="9"/>
  <c r="P1910" i="9"/>
  <c r="P1410" i="9"/>
  <c r="P951" i="9"/>
  <c r="P1012" i="9"/>
  <c r="P1216" i="9"/>
  <c r="P155" i="9"/>
  <c r="P1485" i="9"/>
  <c r="P375" i="9"/>
  <c r="P376" i="9"/>
  <c r="P1486" i="9"/>
  <c r="P377" i="9"/>
  <c r="P486" i="9"/>
  <c r="P487" i="9"/>
  <c r="P488" i="9"/>
  <c r="P1092" i="9"/>
  <c r="P36" i="9"/>
  <c r="P1947" i="9"/>
  <c r="P1948" i="9"/>
  <c r="P1949" i="9"/>
  <c r="P425" i="9"/>
  <c r="P1207" i="9"/>
  <c r="P1208" i="9"/>
  <c r="P104" i="9"/>
  <c r="P1713" i="9"/>
  <c r="P1714" i="9"/>
  <c r="P1715" i="9"/>
  <c r="P952" i="9"/>
  <c r="P1265" i="9"/>
  <c r="P651" i="9"/>
  <c r="P652" i="9"/>
  <c r="P1316" i="9"/>
  <c r="P1227" i="9"/>
  <c r="P1228" i="9"/>
  <c r="P378" i="9"/>
  <c r="P6" i="9"/>
  <c r="P953" i="9"/>
  <c r="P851" i="9"/>
  <c r="P37" i="9"/>
  <c r="P130" i="9"/>
  <c r="P440" i="9"/>
  <c r="P365" i="9"/>
  <c r="P1184" i="9"/>
  <c r="P568" i="9"/>
  <c r="P569" i="9"/>
  <c r="P570" i="9"/>
  <c r="P571" i="9"/>
  <c r="P1786" i="9"/>
  <c r="P476" i="9"/>
  <c r="P83" i="9"/>
  <c r="P61" i="9"/>
  <c r="P461" i="9"/>
  <c r="P831" i="9"/>
  <c r="P832" i="9"/>
  <c r="P1364" i="9"/>
  <c r="P1365" i="9"/>
  <c r="P1366" i="9"/>
  <c r="P1528" i="9"/>
  <c r="P1529" i="9"/>
  <c r="P1530" i="9"/>
  <c r="P116" i="9"/>
  <c r="P117" i="9"/>
  <c r="P118" i="9"/>
  <c r="P327" i="9"/>
  <c r="P1808" i="9"/>
  <c r="P1411" i="9"/>
  <c r="P1412" i="9"/>
  <c r="P525" i="9"/>
  <c r="P526" i="9"/>
  <c r="P527" i="9"/>
  <c r="P528" i="9"/>
  <c r="P1093" i="9"/>
  <c r="P1094" i="9"/>
  <c r="P1095" i="9"/>
  <c r="P1911" i="9"/>
  <c r="P1912" i="9"/>
  <c r="P1556" i="9"/>
  <c r="P1557" i="9"/>
  <c r="P943" i="9"/>
  <c r="P366" i="9"/>
  <c r="P367" i="9"/>
  <c r="P368" i="9"/>
  <c r="P406" i="9"/>
  <c r="P48" i="9"/>
  <c r="P407" i="9"/>
  <c r="P477" i="9"/>
  <c r="P62" i="9"/>
  <c r="P63" i="9"/>
  <c r="P274" i="9"/>
  <c r="P7" i="9"/>
  <c r="P1217" i="9"/>
  <c r="P1888" i="9"/>
  <c r="P1889" i="9"/>
  <c r="P1890" i="9"/>
  <c r="P673" i="9"/>
  <c r="P605" i="9"/>
  <c r="P1074" i="9"/>
  <c r="P1161" i="9"/>
  <c r="P328" i="9"/>
  <c r="P1299" i="9"/>
  <c r="P1300" i="9"/>
  <c r="P25" i="9"/>
  <c r="P923" i="9"/>
  <c r="P1780" i="9"/>
  <c r="P757" i="9"/>
  <c r="P758" i="9"/>
  <c r="P542" i="9"/>
  <c r="P543" i="9"/>
  <c r="P1236" i="9"/>
  <c r="P1237" i="9"/>
  <c r="P308" i="9"/>
  <c r="P349" i="9"/>
  <c r="P350" i="9"/>
  <c r="P1608" i="9"/>
  <c r="P1609" i="9"/>
  <c r="P1682" i="9"/>
  <c r="P441" i="9"/>
  <c r="P442" i="9"/>
  <c r="P443" i="9"/>
  <c r="P833" i="9"/>
  <c r="P1386" i="9"/>
  <c r="P1387" i="9"/>
  <c r="P1388" i="9"/>
  <c r="P1950" i="9"/>
  <c r="P1880" i="9"/>
  <c r="P329" i="9"/>
  <c r="P426" i="9"/>
  <c r="P296" i="9"/>
  <c r="P794" i="9"/>
  <c r="P408" i="9"/>
  <c r="P409" i="9"/>
  <c r="P410" i="9"/>
  <c r="P944" i="9"/>
  <c r="P945" i="9"/>
  <c r="P946" i="9"/>
  <c r="P585" i="9"/>
  <c r="P1375" i="9"/>
  <c r="P84" i="9"/>
  <c r="P85" i="9"/>
  <c r="P411" i="9"/>
  <c r="P489" i="9"/>
  <c r="P38" i="9"/>
  <c r="P39" i="9"/>
  <c r="P490" i="9"/>
  <c r="P40" i="9"/>
  <c r="P1866" i="9"/>
  <c r="P924" i="9"/>
  <c r="P925" i="9"/>
  <c r="P834" i="9"/>
  <c r="P835" i="9"/>
  <c r="P1844" i="9"/>
  <c r="P926" i="9"/>
  <c r="P1891" i="9"/>
  <c r="P1075" i="9"/>
  <c r="P1127" i="9"/>
  <c r="P1128" i="9"/>
  <c r="P1673" i="9"/>
  <c r="P166" i="9"/>
  <c r="P989" i="9"/>
  <c r="P1600" i="9"/>
  <c r="P811" i="9"/>
  <c r="P812" i="9"/>
  <c r="P131" i="9"/>
  <c r="P1531" i="9"/>
  <c r="P1006" i="9"/>
  <c r="P1858" i="9"/>
  <c r="P1859" i="9"/>
  <c r="P1892" i="9"/>
  <c r="P1317" i="9"/>
  <c r="P1318" i="9"/>
  <c r="P544" i="9"/>
  <c r="P1812" i="9"/>
  <c r="P823" i="9"/>
  <c r="P715" i="9"/>
  <c r="P529" i="9"/>
  <c r="P427" i="9"/>
  <c r="P642" i="9"/>
  <c r="P1152" i="9"/>
  <c r="P167" i="9"/>
  <c r="P824" i="9"/>
  <c r="P728" i="9"/>
  <c r="P729" i="9"/>
  <c r="P1389" i="9"/>
  <c r="P1282" i="9"/>
  <c r="P1390" i="9"/>
  <c r="P1283" i="9"/>
  <c r="P1391" i="9"/>
  <c r="P1392" i="9"/>
  <c r="P1558" i="9"/>
  <c r="P1601" i="9"/>
  <c r="P1602" i="9"/>
  <c r="P1687" i="9"/>
  <c r="P1688" i="9"/>
  <c r="P1635" i="9"/>
  <c r="P49" i="9"/>
  <c r="P1340" i="9"/>
  <c r="P1341" i="9"/>
  <c r="P910" i="9"/>
  <c r="P632" i="9"/>
  <c r="P813" i="9"/>
  <c r="P86" i="9"/>
  <c r="P132" i="9"/>
  <c r="P133" i="9"/>
  <c r="P954" i="9"/>
  <c r="P955" i="9"/>
  <c r="P1397" i="9"/>
  <c r="P1581" i="9"/>
  <c r="P275" i="9"/>
  <c r="P262" i="9"/>
  <c r="P825" i="9"/>
  <c r="P1346" i="9"/>
  <c r="P1347" i="9"/>
  <c r="P565" i="9"/>
  <c r="P927" i="9"/>
  <c r="P1142" i="9"/>
  <c r="P990" i="9"/>
  <c r="P1742" i="9"/>
  <c r="P1511" i="9"/>
  <c r="P1512" i="9"/>
  <c r="P1716" i="9"/>
  <c r="P1743" i="9"/>
  <c r="P698" i="9"/>
  <c r="P1048" i="9"/>
  <c r="P1049" i="9"/>
  <c r="P237" i="9"/>
  <c r="P1654" i="9"/>
  <c r="P1934" i="9"/>
  <c r="P1567" i="9"/>
  <c r="P699" i="9"/>
  <c r="P276" i="9"/>
  <c r="P277" i="9"/>
  <c r="P278" i="9"/>
  <c r="P41" i="9"/>
  <c r="P1568" i="9"/>
  <c r="P42" i="9"/>
  <c r="P43" i="9"/>
  <c r="P1435" i="9"/>
  <c r="P1436" i="9"/>
  <c r="P248" i="9"/>
  <c r="P249" i="9"/>
  <c r="P665" i="9"/>
  <c r="P666" i="9"/>
  <c r="P667" i="9"/>
  <c r="P1291" i="9"/>
  <c r="P795" i="9"/>
  <c r="P606" i="9"/>
  <c r="P1076" i="9"/>
  <c r="P796" i="9"/>
  <c r="P797" i="9"/>
  <c r="P444" i="9"/>
  <c r="P445" i="9"/>
  <c r="P393" i="9"/>
  <c r="P1860" i="9"/>
  <c r="P1861" i="9"/>
  <c r="P1674" i="9"/>
  <c r="P1129" i="9"/>
  <c r="P1130" i="9"/>
  <c r="P491" i="9"/>
  <c r="P1284" i="9"/>
  <c r="P156" i="9"/>
  <c r="P530" i="9"/>
  <c r="P157" i="9"/>
  <c r="P531" i="9"/>
  <c r="P1285" i="9"/>
  <c r="P1286" i="9"/>
  <c r="P158" i="9"/>
  <c r="P159" i="9"/>
  <c r="P1131" i="9"/>
  <c r="P1132" i="9"/>
  <c r="P1287" i="9"/>
  <c r="P572" i="9"/>
  <c r="P573" i="9"/>
  <c r="P386" i="9"/>
  <c r="P428" i="9"/>
  <c r="P574" i="9"/>
  <c r="P387" i="9"/>
  <c r="P862" i="9"/>
  <c r="P863" i="9"/>
  <c r="P1698" i="9"/>
  <c r="P1699" i="9"/>
  <c r="P105" i="9"/>
  <c r="P1393" i="9"/>
  <c r="P1809" i="9"/>
  <c r="P1700" i="9"/>
  <c r="P1701" i="9"/>
  <c r="P575" i="9"/>
  <c r="P1702" i="9"/>
  <c r="P1569" i="9"/>
  <c r="P1570" i="9"/>
  <c r="P991" i="9"/>
  <c r="P1348" i="9"/>
  <c r="P992" i="9"/>
  <c r="P1096" i="9"/>
  <c r="P1097" i="9"/>
  <c r="P1748" i="9"/>
  <c r="P1749" i="9"/>
  <c r="P761" i="9"/>
  <c r="P1218" i="9"/>
  <c r="P1050" i="9"/>
  <c r="P1238" i="9"/>
  <c r="P1239" i="9"/>
  <c r="P1240" i="9"/>
  <c r="P1689" i="9"/>
  <c r="P1241" i="9"/>
  <c r="P1242" i="9"/>
  <c r="P1243" i="9"/>
  <c r="P1690" i="9"/>
  <c r="P1051" i="9"/>
  <c r="P503" i="9"/>
  <c r="P119" i="9"/>
  <c r="P388" i="9"/>
  <c r="P389" i="9"/>
  <c r="P906" i="9"/>
  <c r="P1103" i="9"/>
  <c r="P1104" i="9"/>
  <c r="P1105" i="9"/>
  <c r="P1273" i="9"/>
  <c r="P1274" i="9"/>
  <c r="P1275" i="9"/>
  <c r="P1276" i="9"/>
  <c r="P1277" i="9"/>
  <c r="P1278" i="9"/>
  <c r="P1349" i="9"/>
  <c r="P1350" i="9"/>
  <c r="P1351" i="9"/>
  <c r="P44" i="9"/>
  <c r="P228" i="9"/>
  <c r="P1725" i="9"/>
  <c r="P1726" i="9"/>
  <c r="P1738" i="9"/>
  <c r="P674" i="9"/>
  <c r="P1913" i="9"/>
  <c r="P1192" i="9"/>
  <c r="P786" i="9"/>
  <c r="P891" i="9"/>
  <c r="P1062" i="9"/>
  <c r="P1063" i="9"/>
  <c r="P1487" i="9"/>
  <c r="P297" i="9"/>
  <c r="P775" i="9"/>
  <c r="P1917" i="9"/>
  <c r="P229" i="9"/>
  <c r="P230" i="9"/>
  <c r="P231" i="9"/>
  <c r="P911" i="9"/>
  <c r="P912" i="9"/>
  <c r="P913" i="9"/>
  <c r="P914" i="9"/>
  <c r="P462" i="9"/>
  <c r="P915" i="9"/>
  <c r="P864" i="9"/>
  <c r="P453" i="9"/>
  <c r="P232" i="9"/>
  <c r="P64" i="9"/>
  <c r="P65" i="9"/>
  <c r="P66" i="9"/>
  <c r="P99" i="9"/>
  <c r="P1730" i="9"/>
  <c r="P865" i="9"/>
  <c r="P842" i="9"/>
  <c r="P843" i="9"/>
  <c r="P1750" i="9"/>
  <c r="P1376" i="9"/>
  <c r="P1603" i="9"/>
  <c r="P612" i="9"/>
  <c r="P613" i="9"/>
  <c r="P1209" i="9"/>
  <c r="P1106" i="9"/>
  <c r="P633" i="9"/>
  <c r="P1029" i="9"/>
  <c r="P1030" i="9"/>
  <c r="P981" i="9"/>
  <c r="P982" i="9"/>
  <c r="P1244" i="9"/>
  <c r="P1636" i="9"/>
  <c r="P1637" i="9"/>
  <c r="P1638" i="9"/>
  <c r="P1813" i="9"/>
  <c r="P1814" i="9"/>
  <c r="P545" i="9"/>
  <c r="P546" i="9"/>
  <c r="P1143" i="9"/>
  <c r="P1144" i="9"/>
  <c r="P1145" i="9"/>
  <c r="P1052" i="9"/>
  <c r="P1377" i="9"/>
  <c r="P1378" i="9"/>
  <c r="P730" i="9"/>
  <c r="P620" i="9"/>
  <c r="P621" i="9"/>
  <c r="P1559" i="9"/>
  <c r="P1107" i="9"/>
  <c r="P1332" i="9"/>
  <c r="P1333" i="9"/>
  <c r="P1623" i="9"/>
  <c r="P1624" i="9"/>
  <c r="P1867" i="9"/>
  <c r="P1868" i="9"/>
  <c r="P160" i="9"/>
  <c r="P700" i="9"/>
  <c r="P1815" i="9"/>
  <c r="P1342" i="9"/>
  <c r="P1343" i="9"/>
  <c r="P233" i="9"/>
  <c r="P740" i="9"/>
  <c r="P1251" i="9"/>
  <c r="P1655" i="9"/>
  <c r="P1162" i="9"/>
  <c r="P787" i="9"/>
  <c r="P852" i="9"/>
  <c r="P429" i="9"/>
  <c r="P853" i="9"/>
  <c r="P752" i="9"/>
  <c r="P1252" i="9"/>
  <c r="P1253" i="9"/>
  <c r="P1625" i="9"/>
  <c r="P753" i="9"/>
  <c r="P1787" i="9"/>
  <c r="P956" i="9"/>
  <c r="P357" i="9"/>
  <c r="P161" i="9"/>
  <c r="P162" i="9"/>
  <c r="P492" i="9"/>
  <c r="P493" i="9"/>
  <c r="P1751" i="9"/>
  <c r="P369" i="9"/>
  <c r="P370" i="9"/>
  <c r="P371" i="9"/>
  <c r="P788" i="9"/>
  <c r="P192" i="9"/>
  <c r="P878" i="9"/>
  <c r="P1727" i="9"/>
  <c r="P309" i="9"/>
  <c r="P310" i="9"/>
  <c r="P311" i="9"/>
  <c r="P263" i="9"/>
  <c r="P134" i="9"/>
  <c r="P264" i="9"/>
  <c r="P1925" i="9"/>
  <c r="P430" i="9"/>
  <c r="P431" i="9"/>
  <c r="P454" i="9"/>
  <c r="P1656" i="9"/>
  <c r="P1657" i="9"/>
  <c r="P1427" i="9"/>
  <c r="P174" i="9"/>
  <c r="P1334" i="9"/>
  <c r="P1532" i="9"/>
  <c r="P1533" i="9"/>
  <c r="P586" i="9"/>
  <c r="P1658" i="9"/>
  <c r="P947" i="9"/>
  <c r="P948" i="9"/>
  <c r="P754" i="9"/>
  <c r="P755" i="9"/>
  <c r="P866" i="9"/>
  <c r="P1752" i="9"/>
  <c r="P1753" i="9"/>
  <c r="P1754" i="9"/>
  <c r="P1133" i="9"/>
  <c r="P1134" i="9"/>
  <c r="P1135" i="9"/>
  <c r="P1717" i="9"/>
  <c r="P1136" i="9"/>
  <c r="P265" i="9"/>
  <c r="P266" i="9"/>
  <c r="P762" i="9"/>
  <c r="P1497" i="9"/>
  <c r="P1571" i="9"/>
  <c r="P1572" i="9"/>
  <c r="P1573" i="9"/>
  <c r="P1019" i="9"/>
  <c r="P675" i="9"/>
  <c r="P1153" i="9"/>
  <c r="P622" i="9"/>
  <c r="P623" i="9"/>
  <c r="P1193" i="9"/>
  <c r="P106" i="9"/>
  <c r="P1194" i="9"/>
  <c r="P1604" i="9"/>
  <c r="P279" i="9"/>
  <c r="P280" i="9"/>
  <c r="P1077" i="9"/>
  <c r="P1881" i="9"/>
  <c r="P1882" i="9"/>
  <c r="P703" i="9"/>
  <c r="P704" i="9"/>
  <c r="P983" i="9"/>
  <c r="P1413" i="9"/>
  <c r="P592" i="9"/>
  <c r="P593" i="9"/>
  <c r="P594" i="9"/>
  <c r="P867" i="9"/>
  <c r="P1420" i="9"/>
  <c r="P1703" i="9"/>
  <c r="P1951" i="9"/>
  <c r="P267" i="9"/>
  <c r="P1421" i="9"/>
  <c r="P868" i="9"/>
  <c r="P1704" i="9"/>
  <c r="P1952" i="9"/>
  <c r="P595" i="9"/>
  <c r="P596" i="9"/>
  <c r="P597" i="9"/>
  <c r="P624" i="9"/>
  <c r="P625" i="9"/>
  <c r="P281" i="9"/>
  <c r="P789" i="9"/>
  <c r="P510" i="9"/>
  <c r="P511" i="9"/>
  <c r="P1905" i="9"/>
  <c r="P107" i="9"/>
  <c r="P108" i="9"/>
  <c r="P676" i="9"/>
  <c r="P677" i="9"/>
  <c r="P1301" i="9"/>
  <c r="P1302" i="9"/>
  <c r="P1728" i="9"/>
  <c r="P678" i="9"/>
  <c r="P203" i="9"/>
  <c r="P204" i="9"/>
  <c r="P1610" i="9"/>
  <c r="P1611" i="9"/>
  <c r="P679" i="9"/>
  <c r="P1254" i="9"/>
  <c r="P1437" i="9"/>
  <c r="P1255" i="9"/>
  <c r="P1612" i="9"/>
  <c r="P731" i="9"/>
  <c r="P412" i="9"/>
  <c r="P547" i="9"/>
  <c r="P548" i="9"/>
  <c r="P1181" i="9"/>
  <c r="P1838" i="9"/>
  <c r="P1031" i="9"/>
  <c r="P916" i="9"/>
  <c r="P1064" i="9"/>
  <c r="P1402" i="9"/>
  <c r="P1883" i="9"/>
  <c r="P1245" i="9"/>
  <c r="P614" i="9"/>
  <c r="P615" i="9"/>
  <c r="P984" i="9"/>
  <c r="P1163" i="9"/>
  <c r="P1164" i="9"/>
  <c r="P1534" i="9"/>
  <c r="P1560" i="9"/>
  <c r="P330" i="9"/>
  <c r="P653" i="9"/>
  <c r="P654" i="9"/>
  <c r="P1798" i="9"/>
  <c r="P331" i="9"/>
  <c r="P332" i="9"/>
  <c r="P643" i="9"/>
  <c r="P1646" i="9"/>
  <c r="P1926" i="9"/>
  <c r="P1927" i="9"/>
  <c r="P1414" i="9"/>
  <c r="P1415" i="9"/>
  <c r="P1146" i="9"/>
  <c r="P312" i="9"/>
  <c r="P844" i="9"/>
  <c r="P732" i="9"/>
  <c r="P478" i="9"/>
  <c r="P479" i="9"/>
  <c r="P1731" i="9"/>
  <c r="P480" i="9"/>
  <c r="P481" i="9"/>
  <c r="P741" i="9"/>
  <c r="P1755" i="9"/>
  <c r="P1626" i="9"/>
  <c r="P1303" i="9"/>
  <c r="P1304" i="9"/>
  <c r="P1305" i="9"/>
  <c r="P1306" i="9"/>
  <c r="P1307" i="9"/>
  <c r="P1308" i="9"/>
  <c r="P120" i="9"/>
  <c r="P121" i="9"/>
  <c r="P193" i="9"/>
  <c r="P194" i="9"/>
  <c r="P205" i="9"/>
  <c r="P206" i="9"/>
  <c r="P207" i="9"/>
  <c r="P798" i="9"/>
  <c r="P1474" i="9"/>
  <c r="P1475" i="9"/>
  <c r="P413" i="9"/>
  <c r="P1718" i="9"/>
  <c r="P504" i="9"/>
  <c r="P733" i="9"/>
  <c r="P394" i="9"/>
  <c r="P655" i="9"/>
  <c r="P656" i="9"/>
  <c r="P1582" i="9"/>
  <c r="P175" i="9"/>
  <c r="P705" i="9"/>
  <c r="P1659" i="9"/>
  <c r="P1660" i="9"/>
  <c r="P532" i="9"/>
  <c r="P680" i="9"/>
  <c r="P100" i="9"/>
  <c r="P1403" i="9"/>
  <c r="P1756" i="9"/>
  <c r="P1757" i="9"/>
  <c r="P1404" i="9"/>
  <c r="P1758" i="9"/>
  <c r="P1759" i="9"/>
  <c r="P1760" i="9"/>
  <c r="P1761" i="9"/>
  <c r="P101" i="9"/>
  <c r="P1744" i="9"/>
  <c r="P1229" i="9"/>
  <c r="P1896" i="9"/>
  <c r="P1897" i="9"/>
  <c r="P1508" i="9"/>
  <c r="P298" i="9"/>
  <c r="P241" i="9"/>
  <c r="P1583" i="9"/>
  <c r="P1584" i="9"/>
  <c r="P1585" i="9"/>
  <c r="P1829" i="9"/>
  <c r="P1108" i="9"/>
  <c r="P1830" i="9"/>
  <c r="P681" i="9"/>
  <c r="P949" i="9"/>
  <c r="P879" i="9"/>
  <c r="P880" i="9"/>
  <c r="P881" i="9"/>
  <c r="P882" i="9"/>
  <c r="P883" i="9"/>
  <c r="P884" i="9"/>
  <c r="P1498" i="9"/>
  <c r="P1499" i="9"/>
  <c r="P1500" i="9"/>
  <c r="P1953" i="9"/>
  <c r="P1799" i="9"/>
  <c r="P102" i="9"/>
  <c r="P1647" i="9"/>
  <c r="P67" i="9"/>
  <c r="P1906" i="9"/>
  <c r="P1884" i="9"/>
  <c r="P1501" i="9"/>
  <c r="P208" i="9"/>
  <c r="P209" i="9"/>
  <c r="P716" i="9"/>
  <c r="P717" i="9"/>
  <c r="P718" i="9"/>
  <c r="P719" i="9"/>
  <c r="P616" i="9"/>
  <c r="P1732" i="9"/>
  <c r="P1845" i="9"/>
  <c r="P1352" i="9"/>
  <c r="P1661" i="9"/>
  <c r="P1662" i="9"/>
  <c r="P928" i="9"/>
  <c r="P50" i="9"/>
  <c r="P51" i="9"/>
  <c r="P176" i="9"/>
  <c r="P177" i="9"/>
  <c r="P1683" i="9"/>
  <c r="P414" i="9"/>
  <c r="P415" i="9"/>
  <c r="P562" i="9"/>
  <c r="P682" i="9"/>
  <c r="P776" i="9"/>
  <c r="P993" i="9"/>
  <c r="P313" i="9"/>
  <c r="P1627" i="9"/>
  <c r="P1007" i="9"/>
  <c r="P250" i="9"/>
  <c r="P314" i="9"/>
  <c r="P315" i="9"/>
  <c r="P1219" i="9"/>
  <c r="P1846" i="9"/>
  <c r="P1847" i="9"/>
  <c r="P1848" i="9"/>
  <c r="P1165" i="9"/>
  <c r="P512" i="9"/>
  <c r="P1379" i="9"/>
  <c r="P1907" i="9"/>
  <c r="P1908" i="9"/>
  <c r="P814" i="9"/>
  <c r="P1013" i="9"/>
  <c r="P1781" i="9"/>
  <c r="P706" i="9"/>
  <c r="P854" i="9"/>
  <c r="P1147" i="9"/>
  <c r="P763" i="9"/>
  <c r="P764" i="9"/>
  <c r="P390" i="9"/>
  <c r="P391" i="9"/>
  <c r="P1008" i="9"/>
  <c r="P1009" i="9"/>
  <c r="P1549" i="9"/>
  <c r="P1628" i="9"/>
  <c r="P1928" i="9"/>
  <c r="P549" i="9"/>
  <c r="P550" i="9"/>
  <c r="P1158" i="9"/>
  <c r="P869" i="9"/>
  <c r="P870" i="9"/>
  <c r="P1020" i="9"/>
  <c r="P178" i="9"/>
  <c r="P179" i="9"/>
  <c r="P180" i="9"/>
  <c r="P181" i="9"/>
  <c r="P1929" i="9"/>
  <c r="P268" i="9"/>
  <c r="P269" i="9"/>
  <c r="P1788" i="9"/>
  <c r="P1789" i="9"/>
  <c r="P1691" i="9"/>
  <c r="P1745" i="9"/>
  <c r="P1021" i="9"/>
  <c r="P1405" i="9"/>
  <c r="P1574" i="9"/>
  <c r="P1762" i="9"/>
  <c r="P1010" i="9"/>
  <c r="P1763" i="9"/>
  <c r="P576" i="9"/>
  <c r="P1613" i="9"/>
  <c r="P1454" i="9"/>
  <c r="P892" i="9"/>
  <c r="P1909" i="9"/>
  <c r="P1513" i="9"/>
  <c r="P342" i="9"/>
  <c r="P343" i="9"/>
  <c r="P893" i="9"/>
  <c r="P8" i="9"/>
  <c r="P9" i="9"/>
  <c r="P1078" i="9"/>
  <c r="P1079" i="9"/>
  <c r="P1080" i="9"/>
  <c r="P815" i="9"/>
  <c r="P1246" i="9"/>
  <c r="P1428" i="9"/>
  <c r="P598" i="9"/>
  <c r="P87" i="9"/>
  <c r="P88" i="9"/>
  <c r="P1605" i="9"/>
  <c r="P103" i="9"/>
  <c r="P1022" i="9"/>
  <c r="P316" i="9"/>
  <c r="P929" i="9"/>
  <c r="P930" i="9"/>
  <c r="P317" i="9"/>
  <c r="P318" i="9"/>
  <c r="P1550" i="9"/>
  <c r="P1292" i="9"/>
  <c r="P1293" i="9"/>
  <c r="P505" i="9"/>
  <c r="P1898" i="9"/>
  <c r="P1272" i="9"/>
  <c r="P742" i="9"/>
  <c r="P743" i="9"/>
  <c r="P68" i="9"/>
  <c r="P122" i="9"/>
  <c r="P1406" i="9"/>
  <c r="P1800" i="9"/>
  <c r="P1801" i="9"/>
  <c r="P168" i="9"/>
  <c r="P513" i="9"/>
  <c r="P514" i="9"/>
  <c r="P89" i="9"/>
  <c r="P90" i="9"/>
  <c r="P333" i="9"/>
  <c r="P284" i="9"/>
  <c r="P416" i="9"/>
  <c r="P455" i="9"/>
  <c r="P1488" i="9"/>
  <c r="P1489" i="9"/>
  <c r="P977" i="9"/>
  <c r="P683" i="9"/>
  <c r="P684" i="9"/>
  <c r="P685" i="9"/>
  <c r="P1380" i="9"/>
  <c r="P1381" i="9"/>
  <c r="P1382" i="9"/>
  <c r="P1309" i="9"/>
  <c r="P885" i="9"/>
  <c r="P886" i="9"/>
  <c r="P319" i="9"/>
  <c r="P1739" i="9"/>
  <c r="P1586" i="9"/>
  <c r="P1587" i="9"/>
  <c r="P1353" i="9"/>
  <c r="P1354" i="9"/>
  <c r="P506" i="9"/>
  <c r="P1675" i="9"/>
  <c r="P1935" i="9"/>
  <c r="P1936" i="9"/>
  <c r="P1937" i="9"/>
  <c r="P957" i="9"/>
  <c r="P1279" i="9"/>
  <c r="P1230" i="9"/>
  <c r="P1231" i="9"/>
  <c r="P1232" i="9"/>
  <c r="P917" i="9"/>
  <c r="P1319" i="9"/>
  <c r="P210" i="9"/>
  <c r="P211" i="9"/>
  <c r="P1367" i="9"/>
  <c r="P1368" i="9"/>
  <c r="P1438" i="9"/>
  <c r="P1320" i="9"/>
  <c r="P533" i="9"/>
  <c r="P1729" i="9"/>
  <c r="P777" i="9"/>
  <c r="P778" i="9"/>
  <c r="P994" i="9"/>
  <c r="P1053" i="9"/>
  <c r="P458" i="9"/>
  <c r="P91" i="9"/>
  <c r="X1782" i="9"/>
  <c r="X534" i="9"/>
  <c r="X1439" i="9"/>
  <c r="X1440" i="9"/>
  <c r="X1441" i="9"/>
  <c r="X1442" i="9"/>
  <c r="X1098" i="9"/>
  <c r="X1619" i="9"/>
  <c r="X494" i="9"/>
  <c r="X495" i="9"/>
  <c r="X1463" i="9"/>
  <c r="X1535" i="9"/>
  <c r="X1464" i="9"/>
  <c r="X1536" i="9"/>
  <c r="X1537" i="9"/>
  <c r="X334" i="9"/>
  <c r="X335" i="9"/>
  <c r="X1344" i="9"/>
  <c r="X607" i="9"/>
  <c r="X958" i="9"/>
  <c r="X242" i="9"/>
  <c r="X779" i="9"/>
  <c r="X1802" i="9"/>
  <c r="X1803" i="9"/>
  <c r="X1422" i="9"/>
  <c r="X759" i="9"/>
  <c r="X336" i="9"/>
  <c r="X760" i="9"/>
  <c r="X1220" i="9"/>
  <c r="X1221" i="9"/>
  <c r="X1416" i="9"/>
  <c r="X1764" i="9"/>
  <c r="X701" i="9"/>
  <c r="X702" i="9"/>
  <c r="X10" i="9"/>
  <c r="X11" i="9"/>
  <c r="X12" i="9"/>
  <c r="X13" i="9"/>
  <c r="X379" i="9"/>
  <c r="X380" i="9"/>
  <c r="X816" i="9"/>
  <c r="X381" i="9"/>
  <c r="X995" i="9"/>
  <c r="X1676" i="9"/>
  <c r="X894" i="9"/>
  <c r="X895" i="9"/>
  <c r="X1490" i="9"/>
  <c r="X566" i="9"/>
  <c r="X709" i="9"/>
  <c r="X1491" i="9"/>
  <c r="X1492" i="9"/>
  <c r="X1719" i="9"/>
  <c r="X1355" i="9"/>
  <c r="X1356" i="9"/>
  <c r="X1357" i="9"/>
  <c r="X1358" i="9"/>
  <c r="X1869" i="9"/>
  <c r="X1065" i="9"/>
  <c r="X1870" i="9"/>
  <c r="X1871" i="9"/>
  <c r="X1066" i="9"/>
  <c r="X1872" i="9"/>
  <c r="X26" i="9"/>
  <c r="X1032" i="9"/>
  <c r="X1033" i="9"/>
  <c r="X1109" i="9"/>
  <c r="X27" i="9"/>
  <c r="X1034" i="9"/>
  <c r="X1035" i="9"/>
  <c r="X1110" i="9"/>
  <c r="X142" i="9"/>
  <c r="X143" i="9"/>
  <c r="X1111" i="9"/>
  <c r="X320" i="9"/>
  <c r="X1588" i="9"/>
  <c r="X1476" i="9"/>
  <c r="X1477" i="9"/>
  <c r="X1663" i="9"/>
  <c r="X1664" i="9"/>
  <c r="X182" i="9"/>
  <c r="X826" i="9"/>
  <c r="X780" i="9"/>
  <c r="X1256" i="9"/>
  <c r="X270" i="9"/>
  <c r="X1222" i="9"/>
  <c r="X183" i="9"/>
  <c r="X1210" i="9"/>
  <c r="X985" i="9"/>
  <c r="X1831" i="9"/>
  <c r="X1455" i="9"/>
  <c r="X299" i="9"/>
  <c r="X14" i="9"/>
  <c r="X15" i="9"/>
  <c r="X135" i="9"/>
  <c r="X28" i="9"/>
  <c r="X29" i="9"/>
  <c r="X30" i="9"/>
  <c r="X1159" i="9"/>
  <c r="X599" i="9"/>
  <c r="X1551" i="9"/>
  <c r="X600" i="9"/>
  <c r="X1552" i="9"/>
  <c r="X1553" i="9"/>
  <c r="X496" i="9"/>
  <c r="X497" i="9"/>
  <c r="X1112" i="9"/>
  <c r="X1113" i="9"/>
  <c r="X1114" i="9"/>
  <c r="X31" i="9"/>
  <c r="X996" i="9"/>
  <c r="X123" i="9"/>
  <c r="X997" i="9"/>
  <c r="X1023" i="9"/>
  <c r="X1024" i="9"/>
  <c r="X1288" i="9"/>
  <c r="X195" i="9"/>
  <c r="X212" i="9"/>
  <c r="X1665" i="9"/>
  <c r="X1666" i="9"/>
  <c r="X1667" i="9"/>
  <c r="X69" i="9"/>
  <c r="X70" i="9"/>
  <c r="X1668" i="9"/>
  <c r="X1733" i="9"/>
  <c r="X1025" i="9"/>
  <c r="X587" i="9"/>
  <c r="X588" i="9"/>
  <c r="X417" i="9"/>
  <c r="X959" i="9"/>
  <c r="X960" i="9"/>
  <c r="X1294" i="9"/>
  <c r="X608" i="9"/>
  <c r="X1223" i="9"/>
  <c r="X1224" i="9"/>
  <c r="X1606" i="9"/>
  <c r="X1607" i="9"/>
  <c r="X617" i="9"/>
  <c r="X618" i="9"/>
  <c r="X887" i="9"/>
  <c r="X1620" i="9"/>
  <c r="X1621" i="9"/>
  <c r="X1740" i="9"/>
  <c r="X358" i="9"/>
  <c r="X16" i="9"/>
  <c r="X238" i="9"/>
  <c r="X251" i="9"/>
  <c r="X1502" i="9"/>
  <c r="X1465" i="9"/>
  <c r="X1466" i="9"/>
  <c r="X1081" i="9"/>
  <c r="X1082" i="9"/>
  <c r="X1692" i="9"/>
  <c r="X1693" i="9"/>
  <c r="X1694" i="9"/>
  <c r="X998" i="9"/>
  <c r="X1083" i="9"/>
  <c r="X1084" i="9"/>
  <c r="X1695" i="9"/>
  <c r="X1696" i="9"/>
  <c r="X285" i="9"/>
  <c r="X1538" i="9"/>
  <c r="X1539" i="9"/>
  <c r="X1816" i="9"/>
  <c r="X1817" i="9"/>
  <c r="X1818" i="9"/>
  <c r="X196" i="9"/>
  <c r="X197" i="9"/>
  <c r="X931" i="9"/>
  <c r="X515" i="9"/>
  <c r="X516" i="9"/>
  <c r="X517" i="9"/>
  <c r="X871" i="9"/>
  <c r="X872" i="9"/>
  <c r="X1819" i="9"/>
  <c r="X1820" i="9"/>
  <c r="X1821" i="9"/>
  <c r="X1036" i="9"/>
  <c r="X1734" i="9"/>
  <c r="X1166" i="9"/>
  <c r="X1167" i="9"/>
  <c r="X1369" i="9"/>
  <c r="X1370" i="9"/>
  <c r="X836" i="9"/>
  <c r="X837" i="9"/>
  <c r="X1371" i="9"/>
  <c r="X359" i="9"/>
  <c r="X1372" i="9"/>
  <c r="X1735" i="9"/>
  <c r="X17" i="9"/>
  <c r="X1736" i="9"/>
  <c r="X18" i="9"/>
  <c r="X1456" i="9"/>
  <c r="X1457" i="9"/>
  <c r="X1575" i="9"/>
  <c r="X109" i="9"/>
  <c r="X213" i="9"/>
  <c r="X1148" i="9"/>
  <c r="X1614" i="9"/>
  <c r="X1615" i="9"/>
  <c r="X799" i="9"/>
  <c r="X800" i="9"/>
  <c r="X801" i="9"/>
  <c r="X802" i="9"/>
  <c r="X803" i="9"/>
  <c r="X1185" i="9"/>
  <c r="X1335" i="9"/>
  <c r="X855" i="9"/>
  <c r="X856" i="9"/>
  <c r="X1765" i="9"/>
  <c r="X32" i="9"/>
  <c r="X33" i="9"/>
  <c r="X432" i="9"/>
  <c r="X720" i="9"/>
  <c r="X721" i="9"/>
  <c r="X535" i="9"/>
  <c r="X1832" i="9"/>
  <c r="X1833" i="9"/>
  <c r="X382" i="9"/>
  <c r="X1561" i="9"/>
  <c r="X1540" i="9"/>
  <c r="X1345" i="9"/>
  <c r="X1373" i="9"/>
  <c r="X433" i="9"/>
  <c r="X184" i="9"/>
  <c r="X185" i="9"/>
  <c r="X707" i="9"/>
  <c r="X1873" i="9"/>
  <c r="X1589" i="9"/>
  <c r="X1149" i="9"/>
  <c r="X1885" i="9"/>
  <c r="X1886" i="9"/>
  <c r="X1899" i="9"/>
  <c r="X1900" i="9"/>
  <c r="X1137" i="9"/>
  <c r="X1616" i="9"/>
  <c r="X52" i="9"/>
  <c r="X53" i="9"/>
  <c r="X1617" i="9"/>
  <c r="X1407" i="9"/>
  <c r="X1562" i="9"/>
  <c r="X169" i="9"/>
  <c r="X136" i="9"/>
  <c r="X137" i="9"/>
  <c r="X138" i="9"/>
  <c r="X139" i="9"/>
  <c r="X140" i="9"/>
  <c r="X456" i="9"/>
  <c r="X457" i="9"/>
  <c r="X321" i="9"/>
  <c r="X1257" i="9"/>
  <c r="X1258" i="9"/>
  <c r="X845" i="9"/>
  <c r="X1503" i="9"/>
  <c r="X1504" i="9"/>
  <c r="X1505" i="9"/>
  <c r="X1467" i="9"/>
  <c r="X463" i="9"/>
  <c r="X1849" i="9"/>
  <c r="X1850" i="9"/>
  <c r="X243" i="9"/>
  <c r="X244" i="9"/>
  <c r="X1468" i="9"/>
  <c r="X1469" i="9"/>
  <c r="X464" i="9"/>
  <c r="X1851" i="9"/>
  <c r="X1852" i="9"/>
  <c r="X1458" i="9"/>
  <c r="X1195" i="9"/>
  <c r="X1196" i="9"/>
  <c r="X619" i="9"/>
  <c r="X1197" i="9"/>
  <c r="X163" i="9"/>
  <c r="X372" i="9"/>
  <c r="X1697" i="9"/>
  <c r="X1874" i="9"/>
  <c r="X1875" i="9"/>
  <c r="X1876" i="9"/>
  <c r="X245" i="9"/>
  <c r="X246" i="9"/>
  <c r="X1590" i="9"/>
  <c r="X214" i="9"/>
  <c r="X215" i="9"/>
  <c r="X1233" i="9"/>
  <c r="X1459" i="9"/>
  <c r="X1460" i="9"/>
  <c r="X1563" i="9"/>
  <c r="X1790" i="9"/>
  <c r="X247" i="9"/>
  <c r="X351" i="9"/>
  <c r="X352" i="9"/>
  <c r="X1766" i="9"/>
  <c r="X1767" i="9"/>
  <c r="X353" i="9"/>
  <c r="X337" i="9"/>
  <c r="X601" i="9"/>
  <c r="X1169" i="9"/>
  <c r="X1834" i="9"/>
  <c r="X602" i="9"/>
  <c r="X1170" i="9"/>
  <c r="X1835" i="9"/>
  <c r="X338" i="9"/>
  <c r="X339" i="9"/>
  <c r="X710" i="9"/>
  <c r="X1171" i="9"/>
  <c r="X1014" i="9"/>
  <c r="X164" i="9"/>
  <c r="X790" i="9"/>
  <c r="X644" i="9"/>
  <c r="X165" i="9"/>
  <c r="X1447" i="9"/>
  <c r="X1448" i="9"/>
  <c r="X1449" i="9"/>
  <c r="X252" i="9"/>
  <c r="X1450" i="9"/>
  <c r="X216" i="9"/>
  <c r="X217" i="9"/>
  <c r="X817" i="9"/>
  <c r="X1839" i="9"/>
  <c r="X1840" i="9"/>
  <c r="X536" i="9"/>
  <c r="X537" i="9"/>
  <c r="X538" i="9"/>
  <c r="X1741" i="9"/>
  <c r="X791" i="9"/>
  <c r="X392" i="9"/>
  <c r="X804" i="9"/>
  <c r="X286" i="9"/>
  <c r="X805" i="9"/>
  <c r="X1310" i="9"/>
  <c r="X1311" i="9"/>
  <c r="X918" i="9"/>
  <c r="X1312" i="9"/>
  <c r="X1313" i="9"/>
  <c r="X92" i="9"/>
  <c r="X645" i="9"/>
  <c r="X646" i="9"/>
  <c r="X1015" i="9"/>
  <c r="X1016" i="9"/>
  <c r="X1234" i="9"/>
  <c r="X1054" i="9"/>
  <c r="X1055" i="9"/>
  <c r="X873" i="9"/>
  <c r="X1321" i="9"/>
  <c r="X1322" i="9"/>
  <c r="X518" i="9"/>
  <c r="X519" i="9"/>
  <c r="X874" i="9"/>
  <c r="X1323" i="9"/>
  <c r="X1324" i="9"/>
  <c r="X1822" i="9"/>
  <c r="X1862" i="9"/>
  <c r="X1629" i="9"/>
  <c r="X93" i="9"/>
  <c r="X539" i="9"/>
  <c r="X540" i="9"/>
  <c r="X541" i="9"/>
  <c r="X1182" i="9"/>
  <c r="X239" i="9"/>
  <c r="X240" i="9"/>
  <c r="X1630" i="9"/>
  <c r="X198" i="9"/>
  <c r="X1198" i="9"/>
  <c r="X1247" i="9"/>
  <c r="X199" i="9"/>
  <c r="X1248" i="9"/>
  <c r="X875" i="9"/>
  <c r="X876" i="9"/>
  <c r="X722" i="9"/>
  <c r="X418" i="9"/>
  <c r="X419" i="9"/>
  <c r="X19" i="9"/>
  <c r="X1249" i="9"/>
  <c r="X711" i="9"/>
  <c r="X712" i="9"/>
  <c r="X713" i="9"/>
  <c r="X1085" i="9"/>
  <c r="X1478" i="9"/>
  <c r="X734" i="9"/>
  <c r="X395" i="9"/>
  <c r="X888" i="9"/>
  <c r="X932" i="9"/>
  <c r="X748" i="9"/>
  <c r="X749" i="9"/>
  <c r="X750" i="9"/>
  <c r="X1383" i="9"/>
  <c r="X961" i="9"/>
  <c r="X962" i="9"/>
  <c r="X1086" i="9"/>
  <c r="X963" i="9"/>
  <c r="X446" i="9"/>
  <c r="X964" i="9"/>
  <c r="X965" i="9"/>
  <c r="X966" i="9"/>
  <c r="X1087" i="9"/>
  <c r="X447" i="9"/>
  <c r="X1259" i="9"/>
  <c r="X1705" i="9"/>
  <c r="X1706" i="9"/>
  <c r="X1938" i="9"/>
  <c r="X1939" i="9"/>
  <c r="X1940" i="9"/>
  <c r="X344" i="9"/>
  <c r="X345" i="9"/>
  <c r="X1514" i="9"/>
  <c r="X1515" i="9"/>
  <c r="X1260" i="9"/>
  <c r="X1941" i="9"/>
  <c r="X1942" i="9"/>
  <c r="X1943" i="9"/>
  <c r="X1707" i="9"/>
  <c r="X668" i="9"/>
  <c r="X669" i="9"/>
  <c r="X1893" i="9"/>
  <c r="X1894" i="9"/>
  <c r="X1150" i="9"/>
  <c r="X818" i="9"/>
  <c r="X819" i="9"/>
  <c r="X1280" i="9"/>
  <c r="X1804" i="9"/>
  <c r="X1720" i="9"/>
  <c r="X1805" i="9"/>
  <c r="X1806" i="9"/>
  <c r="X340" i="9"/>
  <c r="X341" i="9"/>
  <c r="X218" i="9"/>
  <c r="X1591" i="9"/>
  <c r="X219" i="9"/>
  <c r="X144" i="9"/>
  <c r="X657" i="9"/>
  <c r="X765" i="9"/>
  <c r="X766" i="9"/>
  <c r="X1684" i="9"/>
  <c r="X1154" i="9"/>
  <c r="X482" i="9"/>
  <c r="X1631" i="9"/>
  <c r="X1289" i="9"/>
  <c r="X354" i="9"/>
  <c r="X857" i="9"/>
  <c r="X858" i="9"/>
  <c r="X859" i="9"/>
  <c r="X170" i="9"/>
  <c r="X171" i="9"/>
  <c r="X1493" i="9"/>
  <c r="X1494" i="9"/>
  <c r="X1314" i="9"/>
  <c r="X71" i="9"/>
  <c r="X1067" i="9"/>
  <c r="X1863" i="9"/>
  <c r="X767" i="9"/>
  <c r="X1841" i="9"/>
  <c r="X1648" i="9"/>
  <c r="X1649" i="9"/>
  <c r="X735" i="9"/>
  <c r="X72" i="9"/>
  <c r="X73" i="9"/>
  <c r="X74" i="9"/>
  <c r="X978" i="9"/>
  <c r="X979" i="9"/>
  <c r="X1315" i="9"/>
  <c r="X110" i="9"/>
  <c r="X1541" i="9"/>
  <c r="X145" i="9"/>
  <c r="X146" i="9"/>
  <c r="X1542" i="9"/>
  <c r="X1592" i="9"/>
  <c r="X609" i="9"/>
  <c r="X287" i="9"/>
  <c r="X111" i="9"/>
  <c r="X744" i="9"/>
  <c r="X634" i="9"/>
  <c r="X745" i="9"/>
  <c r="X746" i="9"/>
  <c r="X1325" i="9"/>
  <c r="X827" i="9"/>
  <c r="X1326" i="9"/>
  <c r="X1327" i="9"/>
  <c r="X1328" i="9"/>
  <c r="X1618" i="9"/>
  <c r="X647" i="9"/>
  <c r="X635" i="9"/>
  <c r="X636" i="9"/>
  <c r="X736" i="9"/>
  <c r="X737" i="9"/>
  <c r="X820" i="9"/>
  <c r="X1516" i="9"/>
  <c r="X1517" i="9"/>
  <c r="X603" i="9"/>
  <c r="X604" i="9"/>
  <c r="X933" i="9"/>
  <c r="X934" i="9"/>
  <c r="X1576" i="9"/>
  <c r="X54" i="9"/>
  <c r="X55" i="9"/>
  <c r="X124" i="9"/>
  <c r="X125" i="9"/>
  <c r="X383" i="9"/>
  <c r="X126" i="9"/>
  <c r="X127" i="9"/>
  <c r="X1853" i="9"/>
  <c r="X147" i="9"/>
  <c r="X148" i="9"/>
  <c r="X322" i="9"/>
  <c r="X323" i="9"/>
  <c r="X149" i="9"/>
  <c r="X150" i="9"/>
  <c r="X324" i="9"/>
  <c r="X325" i="9"/>
  <c r="X781" i="9"/>
  <c r="X648" i="9"/>
  <c r="X1823" i="9"/>
  <c r="X1461" i="9"/>
  <c r="X360" i="9"/>
  <c r="X361" i="9"/>
  <c r="X1037" i="9"/>
  <c r="X45" i="9"/>
  <c r="X46" i="9"/>
  <c r="X1155" i="9"/>
  <c r="X1518" i="9"/>
  <c r="X1156" i="9"/>
  <c r="X967" i="9"/>
  <c r="X1157" i="9"/>
  <c r="X1519" i="9"/>
  <c r="X1068" i="9"/>
  <c r="X1069" i="9"/>
  <c r="X563" i="9"/>
  <c r="X1914" i="9"/>
  <c r="X1915" i="9"/>
  <c r="X1168" i="9"/>
  <c r="X738" i="9"/>
  <c r="X686" i="9"/>
  <c r="X141" i="9"/>
  <c r="X20" i="9"/>
  <c r="X896" i="9"/>
  <c r="X21" i="9"/>
  <c r="X897" i="9"/>
  <c r="X898" i="9"/>
  <c r="X899" i="9"/>
  <c r="X498" i="9"/>
  <c r="X499" i="9"/>
  <c r="X900" i="9"/>
  <c r="X396" i="9"/>
  <c r="X626" i="9"/>
  <c r="X397" i="9"/>
  <c r="X1225" i="9"/>
  <c r="X670" i="9"/>
  <c r="X671" i="9"/>
  <c r="X1038" i="9"/>
  <c r="X420" i="9"/>
  <c r="X1290" i="9"/>
  <c r="X577" i="9"/>
  <c r="X806" i="9"/>
  <c r="X1423" i="9"/>
  <c r="X288" i="9"/>
  <c r="X807" i="9"/>
  <c r="X808" i="9"/>
  <c r="X714" i="9"/>
  <c r="X658" i="9"/>
  <c r="X1593" i="9"/>
  <c r="X1842" i="9"/>
  <c r="X687" i="9"/>
  <c r="X688" i="9"/>
  <c r="X689" i="9"/>
  <c r="X723" i="9"/>
  <c r="X846" i="9"/>
  <c r="X1768" i="9"/>
  <c r="X1099" i="9"/>
  <c r="X1100" i="9"/>
  <c r="X747" i="9"/>
  <c r="X434" i="9"/>
  <c r="X435" i="9"/>
  <c r="X1470" i="9"/>
  <c r="X1471" i="9"/>
  <c r="X448" i="9"/>
  <c r="X1632" i="9"/>
  <c r="X1633" i="9"/>
  <c r="X782" i="9"/>
  <c r="X783" i="9"/>
  <c r="X986" i="9"/>
  <c r="X1408" i="9"/>
  <c r="X792" i="9"/>
  <c r="X793" i="9"/>
  <c r="X1810" i="9"/>
  <c r="X1186" i="9"/>
  <c r="X1187" i="9"/>
  <c r="X1479" i="9"/>
  <c r="X1791" i="9"/>
  <c r="X1792" i="9"/>
  <c r="X659" i="9"/>
  <c r="X660" i="9"/>
  <c r="X1594" i="9"/>
  <c r="X1595" i="9"/>
  <c r="X1596" i="9"/>
  <c r="X919" i="9"/>
  <c r="X1639" i="9"/>
  <c r="X920" i="9"/>
  <c r="X1640" i="9"/>
  <c r="X1641" i="9"/>
  <c r="X567" i="9"/>
  <c r="X828" i="9"/>
  <c r="X1462" i="9"/>
  <c r="X968" i="9"/>
  <c r="X756" i="9"/>
  <c r="X1409" i="9"/>
  <c r="X1011" i="9"/>
  <c r="X56" i="9"/>
  <c r="X1266" i="9"/>
  <c r="X1451" i="9"/>
  <c r="X1452" i="9"/>
  <c r="X1267" i="9"/>
  <c r="X1384" i="9"/>
  <c r="X1138" i="9"/>
  <c r="X1139" i="9"/>
  <c r="X1520" i="9"/>
  <c r="X1543" i="9"/>
  <c r="X1708" i="9"/>
  <c r="X1544" i="9"/>
  <c r="X1521" i="9"/>
  <c r="X1522" i="9"/>
  <c r="X1523" i="9"/>
  <c r="X1930" i="9"/>
  <c r="X1026" i="9"/>
  <c r="X1027" i="9"/>
  <c r="X1070" i="9"/>
  <c r="X1071" i="9"/>
  <c r="X421" i="9"/>
  <c r="X449" i="9"/>
  <c r="X450" i="9"/>
  <c r="X821" i="9"/>
  <c r="X1854" i="9"/>
  <c r="X1855" i="9"/>
  <c r="X627" i="9"/>
  <c r="X1877" i="9"/>
  <c r="X1878" i="9"/>
  <c r="X551" i="9"/>
  <c r="X552" i="9"/>
  <c r="X987" i="9"/>
  <c r="X1545" i="9"/>
  <c r="X1783" i="9"/>
  <c r="X302" i="9"/>
  <c r="X1546" i="9"/>
  <c r="X465" i="9"/>
  <c r="X553" i="9"/>
  <c r="X554" i="9"/>
  <c r="X1784" i="9"/>
  <c r="X303" i="9"/>
  <c r="X22" i="9"/>
  <c r="X555" i="9"/>
  <c r="X47" i="9"/>
  <c r="X1709" i="9"/>
  <c r="X1737" i="9"/>
  <c r="X23" i="9"/>
  <c r="X24" i="9"/>
  <c r="X520" i="9"/>
  <c r="X1524" i="9"/>
  <c r="X1669" i="9"/>
  <c r="X1670" i="9"/>
  <c r="X1115" i="9"/>
  <c r="X1116" i="9"/>
  <c r="X1117" i="9"/>
  <c r="X1118" i="9"/>
  <c r="X1564" i="9"/>
  <c r="X1931" i="9"/>
  <c r="X889" i="9"/>
  <c r="X1140" i="9"/>
  <c r="X1119" i="9"/>
  <c r="X1824" i="9"/>
  <c r="X1825" i="9"/>
  <c r="X1826" i="9"/>
  <c r="X1918" i="9"/>
  <c r="X1827" i="9"/>
  <c r="X1828" i="9"/>
  <c r="X637" i="9"/>
  <c r="X638" i="9"/>
  <c r="X1336" i="9"/>
  <c r="X1919" i="9"/>
  <c r="X1920" i="9"/>
  <c r="X1337" i="9"/>
  <c r="X847" i="9"/>
  <c r="X639" i="9"/>
  <c r="X640" i="9"/>
  <c r="X641" i="9"/>
  <c r="X1921" i="9"/>
  <c r="X373" i="9"/>
  <c r="X186" i="9"/>
  <c r="X187" i="9"/>
  <c r="X398" i="9"/>
  <c r="X399" i="9"/>
  <c r="X188" i="9"/>
  <c r="X1295" i="9"/>
  <c r="X1296" i="9"/>
  <c r="X1297" i="9"/>
  <c r="X556" i="9"/>
  <c r="X557" i="9"/>
  <c r="X558" i="9"/>
  <c r="X559" i="9"/>
  <c r="X1120" i="9"/>
  <c r="X1121" i="9"/>
  <c r="X1685" i="9"/>
  <c r="X1686" i="9"/>
  <c r="X362" i="9"/>
  <c r="X988" i="9"/>
  <c r="X1597" i="9"/>
  <c r="X1598" i="9"/>
  <c r="X363" i="9"/>
  <c r="X829" i="9"/>
  <c r="X935" i="9"/>
  <c r="X1056" i="9"/>
  <c r="X1057" i="9"/>
  <c r="X1554" i="9"/>
  <c r="X1058" i="9"/>
  <c r="X1059" i="9"/>
  <c r="X1122" i="9"/>
  <c r="X1123" i="9"/>
  <c r="X1124" i="9"/>
  <c r="X1261" i="9"/>
  <c r="X1262" i="9"/>
  <c r="X1263" i="9"/>
  <c r="X1547" i="9"/>
  <c r="X784" i="9"/>
  <c r="X921" i="9"/>
  <c r="X1555" i="9"/>
  <c r="X1268" i="9"/>
  <c r="X1226" i="9"/>
  <c r="X1398" i="9"/>
  <c r="X1746" i="9"/>
  <c r="X466" i="9"/>
  <c r="X1443" i="9"/>
  <c r="X1444" i="9"/>
  <c r="X1125" i="9"/>
  <c r="X1338" i="9"/>
  <c r="X690" i="9"/>
  <c r="X724" i="9"/>
  <c r="X691" i="9"/>
  <c r="X289" i="9"/>
  <c r="X290" i="9"/>
  <c r="X291" i="9"/>
  <c r="X292" i="9"/>
  <c r="X500" i="9"/>
  <c r="X501" i="9"/>
  <c r="X578" i="9"/>
  <c r="X579" i="9"/>
  <c r="X1264" i="9"/>
  <c r="X564" i="9"/>
  <c r="X1944" i="9"/>
  <c r="X999" i="9"/>
  <c r="X1000" i="9"/>
  <c r="X57" i="9"/>
  <c r="X58" i="9"/>
  <c r="X1001" i="9"/>
  <c r="X1002" i="9"/>
  <c r="X1003" i="9"/>
  <c r="X59" i="9"/>
  <c r="X60" i="9"/>
  <c r="X467" i="9"/>
  <c r="X468" i="9"/>
  <c r="X469" i="9"/>
  <c r="X470" i="9"/>
  <c r="X1710" i="9"/>
  <c r="X471" i="9"/>
  <c r="X1711" i="9"/>
  <c r="X1712" i="9"/>
  <c r="X1329" i="9"/>
  <c r="X1188" i="9"/>
  <c r="X326" i="9"/>
  <c r="X1330" i="9"/>
  <c r="X483" i="9"/>
  <c r="X484" i="9"/>
  <c r="X1677" i="9"/>
  <c r="X1922" i="9"/>
  <c r="X304" i="9"/>
  <c r="X305" i="9"/>
  <c r="X472" i="9"/>
  <c r="X473" i="9"/>
  <c r="X400" i="9"/>
  <c r="X401" i="9"/>
  <c r="X838" i="9"/>
  <c r="X94" i="9"/>
  <c r="X907" i="9"/>
  <c r="X908" i="9"/>
  <c r="X1721" i="9"/>
  <c r="X1916" i="9"/>
  <c r="X1339" i="9"/>
  <c r="X1945" i="9"/>
  <c r="X1722" i="9"/>
  <c r="X300" i="9"/>
  <c r="X1453" i="9"/>
  <c r="X1678" i="9"/>
  <c r="X1480" i="9"/>
  <c r="X1481" i="9"/>
  <c r="X1269" i="9"/>
  <c r="X1359" i="9"/>
  <c r="X189" i="9"/>
  <c r="X253" i="9"/>
  <c r="X190" i="9"/>
  <c r="X254" i="9"/>
  <c r="X1088" i="9"/>
  <c r="X384" i="9"/>
  <c r="X1089" i="9"/>
  <c r="X385" i="9"/>
  <c r="X1394" i="9"/>
  <c r="X1901" i="9"/>
  <c r="X2" i="9"/>
  <c r="X1902" i="9"/>
  <c r="X151" i="9"/>
  <c r="X152" i="9"/>
  <c r="X153" i="9"/>
  <c r="X1856" i="9"/>
  <c r="X3" i="9"/>
  <c r="X422" i="9"/>
  <c r="X725" i="9"/>
  <c r="X1857" i="9"/>
  <c r="X726" i="9"/>
  <c r="X1509" i="9"/>
  <c r="X1510" i="9"/>
  <c r="X271" i="9"/>
  <c r="X1298" i="9"/>
  <c r="X1903" i="9"/>
  <c r="X355" i="9"/>
  <c r="X356" i="9"/>
  <c r="X1577" i="9"/>
  <c r="X1060" i="9"/>
  <c r="X1671" i="9"/>
  <c r="X1747" i="9"/>
  <c r="X1769" i="9"/>
  <c r="X1770" i="9"/>
  <c r="X1771" i="9"/>
  <c r="X890" i="9"/>
  <c r="X1946" i="9"/>
  <c r="X1599" i="9"/>
  <c r="X255" i="9"/>
  <c r="X969" i="9"/>
  <c r="X970" i="9"/>
  <c r="X672" i="9"/>
  <c r="X768" i="9"/>
  <c r="X769" i="9"/>
  <c r="X770" i="9"/>
  <c r="X589" i="9"/>
  <c r="X590" i="9"/>
  <c r="X591" i="9"/>
  <c r="X1811" i="9"/>
  <c r="X771" i="9"/>
  <c r="X772" i="9"/>
  <c r="X773" i="9"/>
  <c r="X774" i="9"/>
  <c r="X402" i="9"/>
  <c r="X403" i="9"/>
  <c r="X404" i="9"/>
  <c r="X1399" i="9"/>
  <c r="X1932" i="9"/>
  <c r="X1933" i="9"/>
  <c r="X1785" i="9"/>
  <c r="X1879" i="9"/>
  <c r="X1793" i="9"/>
  <c r="X1794" i="9"/>
  <c r="X474" i="9"/>
  <c r="X112" i="9"/>
  <c r="X1004" i="9"/>
  <c r="X1548" i="9"/>
  <c r="X113" i="9"/>
  <c r="X220" i="9"/>
  <c r="X436" i="9"/>
  <c r="X437" i="9"/>
  <c r="X1887" i="9"/>
  <c r="X1904" i="9"/>
  <c r="X4" i="9"/>
  <c r="X901" i="9"/>
  <c r="X1506" i="9"/>
  <c r="X507" i="9"/>
  <c r="X1650" i="9"/>
  <c r="X1651" i="9"/>
  <c r="X936" i="9"/>
  <c r="X937" i="9"/>
  <c r="X1172" i="9"/>
  <c r="X692" i="9"/>
  <c r="X1160" i="9"/>
  <c r="X459" i="9"/>
  <c r="X560" i="9"/>
  <c r="X1039" i="9"/>
  <c r="X1040" i="9"/>
  <c r="X1429" i="9"/>
  <c r="X1430" i="9"/>
  <c r="X1431" i="9"/>
  <c r="X1141" i="9"/>
  <c r="X200" i="9"/>
  <c r="X201" i="9"/>
  <c r="X95" i="9"/>
  <c r="X96" i="9"/>
  <c r="X97" i="9"/>
  <c r="X1173" i="9"/>
  <c r="X438" i="9"/>
  <c r="X1432" i="9"/>
  <c r="X1433" i="9"/>
  <c r="X1101" i="9"/>
  <c r="X1072" i="9"/>
  <c r="X1073" i="9"/>
  <c r="X1578" i="9"/>
  <c r="X1579" i="9"/>
  <c r="X1580" i="9"/>
  <c r="X971" i="9"/>
  <c r="X972" i="9"/>
  <c r="X973" i="9"/>
  <c r="X561" i="9"/>
  <c r="X1622" i="9"/>
  <c r="X191" i="9"/>
  <c r="X1174" i="9"/>
  <c r="X475" i="9"/>
  <c r="X1126" i="9"/>
  <c r="X172" i="9"/>
  <c r="X173" i="9"/>
  <c r="X154" i="9"/>
  <c r="X649" i="9"/>
  <c r="X1795" i="9"/>
  <c r="X822" i="9"/>
  <c r="X938" i="9"/>
  <c r="X939" i="9"/>
  <c r="X628" i="9"/>
  <c r="X1417" i="9"/>
  <c r="X1418" i="9"/>
  <c r="X1419" i="9"/>
  <c r="X293" i="9"/>
  <c r="X294" i="9"/>
  <c r="X650" i="9"/>
  <c r="X1270" i="9"/>
  <c r="X1271" i="9"/>
  <c r="X460" i="9"/>
  <c r="X1445" i="9"/>
  <c r="X1723" i="9"/>
  <c r="X1724" i="9"/>
  <c r="X877" i="9"/>
  <c r="X1360" i="9"/>
  <c r="X1361" i="9"/>
  <c r="X521" i="9"/>
  <c r="X809" i="9"/>
  <c r="X522" i="9"/>
  <c r="X810" i="9"/>
  <c r="X708" i="9"/>
  <c r="X922" i="9"/>
  <c r="X295" i="9"/>
  <c r="X1652" i="9"/>
  <c r="X282" i="9"/>
  <c r="X283" i="9"/>
  <c r="X1434" i="9"/>
  <c r="X202" i="9"/>
  <c r="X940" i="9"/>
  <c r="X941" i="9"/>
  <c r="X221" i="9"/>
  <c r="X222" i="9"/>
  <c r="X223" i="9"/>
  <c r="X1525" i="9"/>
  <c r="X256" i="9"/>
  <c r="X1424" i="9"/>
  <c r="X830" i="9"/>
  <c r="X1151" i="9"/>
  <c r="X1634" i="9"/>
  <c r="X751" i="9"/>
  <c r="X224" i="9"/>
  <c r="X1482" i="9"/>
  <c r="X364" i="9"/>
  <c r="X451" i="9"/>
  <c r="X452" i="9"/>
  <c r="X1483" i="9"/>
  <c r="X1400" i="9"/>
  <c r="X257" i="9"/>
  <c r="X610" i="9"/>
  <c r="X1090" i="9"/>
  <c r="X1041" i="9"/>
  <c r="X1042" i="9"/>
  <c r="X1923" i="9"/>
  <c r="X1043" i="9"/>
  <c r="X1044" i="9"/>
  <c r="X1045" i="9"/>
  <c r="X1924" i="9"/>
  <c r="X1679" i="9"/>
  <c r="X1680" i="9"/>
  <c r="X980" i="9"/>
  <c r="X1796" i="9"/>
  <c r="X1362" i="9"/>
  <c r="X502" i="9"/>
  <c r="X114" i="9"/>
  <c r="X523" i="9"/>
  <c r="X1772" i="9"/>
  <c r="X1773" i="9"/>
  <c r="X1774" i="9"/>
  <c r="X115" i="9"/>
  <c r="X524" i="9"/>
  <c r="X661" i="9"/>
  <c r="X662" i="9"/>
  <c r="X663" i="9"/>
  <c r="X272" i="9"/>
  <c r="X693" i="9"/>
  <c r="X694" i="9"/>
  <c r="X1374" i="9"/>
  <c r="X950" i="9"/>
  <c r="X739" i="9"/>
  <c r="X1797" i="9"/>
  <c r="X405" i="9"/>
  <c r="X1250" i="9"/>
  <c r="X34" i="9"/>
  <c r="X1028" i="9"/>
  <c r="X1425" i="9"/>
  <c r="X1426" i="9"/>
  <c r="X1775" i="9"/>
  <c r="X98" i="9"/>
  <c r="X75" i="9"/>
  <c r="X258" i="9"/>
  <c r="X76" i="9"/>
  <c r="X1653" i="9"/>
  <c r="X839" i="9"/>
  <c r="X1565" i="9"/>
  <c r="X1566" i="9"/>
  <c r="X485" i="9"/>
  <c r="X423" i="9"/>
  <c r="X1175" i="9"/>
  <c r="X1176" i="9"/>
  <c r="X424" i="9"/>
  <c r="X1177" i="9"/>
  <c r="X1178" i="9"/>
  <c r="X1179" i="9"/>
  <c r="X1180" i="9"/>
  <c r="X1199" i="9"/>
  <c r="X1446" i="9"/>
  <c r="X580" i="9"/>
  <c r="X1200" i="9"/>
  <c r="X1201" i="9"/>
  <c r="X581" i="9"/>
  <c r="X77" i="9"/>
  <c r="X78" i="9"/>
  <c r="X942" i="9"/>
  <c r="X79" i="9"/>
  <c r="X80" i="9"/>
  <c r="X81" i="9"/>
  <c r="X1211" i="9"/>
  <c r="X1212" i="9"/>
  <c r="X1005" i="9"/>
  <c r="X1017" i="9"/>
  <c r="X1018" i="9"/>
  <c r="X860" i="9"/>
  <c r="X861" i="9"/>
  <c r="X1807" i="9"/>
  <c r="X1363" i="9"/>
  <c r="X225" i="9"/>
  <c r="X226" i="9"/>
  <c r="X346" i="9"/>
  <c r="X695" i="9"/>
  <c r="X696" i="9"/>
  <c r="X1189" i="9"/>
  <c r="X1061" i="9"/>
  <c r="X1281" i="9"/>
  <c r="X629" i="9"/>
  <c r="X630" i="9"/>
  <c r="X848" i="9"/>
  <c r="X1495" i="9"/>
  <c r="X1496" i="9"/>
  <c r="X5" i="9"/>
  <c r="X664" i="9"/>
  <c r="X1183" i="9"/>
  <c r="X974" i="9"/>
  <c r="X697" i="9"/>
  <c r="X1046" i="9"/>
  <c r="X631" i="9"/>
  <c r="X439" i="9"/>
  <c r="X259" i="9"/>
  <c r="X1213" i="9"/>
  <c r="X1642" i="9"/>
  <c r="X1102" i="9"/>
  <c r="X1643" i="9"/>
  <c r="X1644" i="9"/>
  <c r="X1645" i="9"/>
  <c r="X902" i="9"/>
  <c r="X903" i="9"/>
  <c r="X1214" i="9"/>
  <c r="X1215" i="9"/>
  <c r="X306" i="9"/>
  <c r="X307" i="9"/>
  <c r="X374" i="9"/>
  <c r="X82" i="9"/>
  <c r="X1843" i="9"/>
  <c r="X1091" i="9"/>
  <c r="X1836" i="9"/>
  <c r="X273" i="9"/>
  <c r="X1202" i="9"/>
  <c r="X1203" i="9"/>
  <c r="X1204" i="9"/>
  <c r="X1205" i="9"/>
  <c r="X1206" i="9"/>
  <c r="X849" i="9"/>
  <c r="X234" i="9"/>
  <c r="X235" i="9"/>
  <c r="X236" i="9"/>
  <c r="X1526" i="9"/>
  <c r="X1527" i="9"/>
  <c r="X128" i="9"/>
  <c r="X129" i="9"/>
  <c r="X909" i="9"/>
  <c r="X1385" i="9"/>
  <c r="X1484" i="9"/>
  <c r="X1395" i="9"/>
  <c r="X1396" i="9"/>
  <c r="X35" i="9"/>
  <c r="X260" i="9"/>
  <c r="X261" i="9"/>
  <c r="X1472" i="9"/>
  <c r="X1473" i="9"/>
  <c r="X1331" i="9"/>
  <c r="X611" i="9"/>
  <c r="X301" i="9"/>
  <c r="X1401" i="9"/>
  <c r="X1672" i="9"/>
  <c r="X1681" i="9"/>
  <c r="X1190" i="9"/>
  <c r="X1191" i="9"/>
  <c r="X727" i="9"/>
  <c r="X1837" i="9"/>
  <c r="X904" i="9"/>
  <c r="X905" i="9"/>
  <c r="X1047" i="9"/>
  <c r="X508" i="9"/>
  <c r="X840" i="9"/>
  <c r="X841" i="9"/>
  <c r="X850" i="9"/>
  <c r="X1507" i="9"/>
  <c r="X785" i="9"/>
  <c r="X1235" i="9"/>
  <c r="X1895" i="9"/>
  <c r="X1776" i="9"/>
  <c r="X1777" i="9"/>
  <c r="X1778" i="9"/>
  <c r="X1779" i="9"/>
  <c r="X1864" i="9"/>
  <c r="X1865" i="9"/>
  <c r="X582" i="9"/>
  <c r="X583" i="9"/>
  <c r="X584" i="9"/>
  <c r="X509" i="9"/>
  <c r="X227" i="9"/>
  <c r="X975" i="9"/>
  <c r="X976" i="9"/>
  <c r="X347" i="9"/>
  <c r="X348" i="9"/>
  <c r="X1910" i="9"/>
  <c r="X1410" i="9"/>
  <c r="X951" i="9"/>
  <c r="X1012" i="9"/>
  <c r="X1216" i="9"/>
  <c r="X155" i="9"/>
  <c r="X1485" i="9"/>
  <c r="X375" i="9"/>
  <c r="X376" i="9"/>
  <c r="X1486" i="9"/>
  <c r="X377" i="9"/>
  <c r="X486" i="9"/>
  <c r="X487" i="9"/>
  <c r="X488" i="9"/>
  <c r="X1092" i="9"/>
  <c r="X36" i="9"/>
  <c r="X1947" i="9"/>
  <c r="X1948" i="9"/>
  <c r="X1949" i="9"/>
  <c r="X425" i="9"/>
  <c r="X1207" i="9"/>
  <c r="X1208" i="9"/>
  <c r="X104" i="9"/>
  <c r="X1713" i="9"/>
  <c r="X1714" i="9"/>
  <c r="X1715" i="9"/>
  <c r="X952" i="9"/>
  <c r="X1265" i="9"/>
  <c r="X651" i="9"/>
  <c r="X652" i="9"/>
  <c r="X1316" i="9"/>
  <c r="X1227" i="9"/>
  <c r="X1228" i="9"/>
  <c r="X378" i="9"/>
  <c r="X6" i="9"/>
  <c r="X953" i="9"/>
  <c r="X851" i="9"/>
  <c r="X37" i="9"/>
  <c r="X130" i="9"/>
  <c r="X440" i="9"/>
  <c r="X365" i="9"/>
  <c r="X1184" i="9"/>
  <c r="X568" i="9"/>
  <c r="X569" i="9"/>
  <c r="X570" i="9"/>
  <c r="X571" i="9"/>
  <c r="X1786" i="9"/>
  <c r="X476" i="9"/>
  <c r="X83" i="9"/>
  <c r="X61" i="9"/>
  <c r="X461" i="9"/>
  <c r="X831" i="9"/>
  <c r="X832" i="9"/>
  <c r="X1364" i="9"/>
  <c r="X1365" i="9"/>
  <c r="X1366" i="9"/>
  <c r="X1528" i="9"/>
  <c r="X1529" i="9"/>
  <c r="X1530" i="9"/>
  <c r="X116" i="9"/>
  <c r="X117" i="9"/>
  <c r="X118" i="9"/>
  <c r="X327" i="9"/>
  <c r="X1808" i="9"/>
  <c r="X1411" i="9"/>
  <c r="X1412" i="9"/>
  <c r="X525" i="9"/>
  <c r="X526" i="9"/>
  <c r="X527" i="9"/>
  <c r="X528" i="9"/>
  <c r="X1093" i="9"/>
  <c r="X1094" i="9"/>
  <c r="X1095" i="9"/>
  <c r="X1911" i="9"/>
  <c r="X1912" i="9"/>
  <c r="X1556" i="9"/>
  <c r="X1557" i="9"/>
  <c r="X943" i="9"/>
  <c r="X366" i="9"/>
  <c r="X367" i="9"/>
  <c r="X368" i="9"/>
  <c r="X406" i="9"/>
  <c r="X48" i="9"/>
  <c r="X407" i="9"/>
  <c r="X477" i="9"/>
  <c r="X62" i="9"/>
  <c r="X63" i="9"/>
  <c r="X274" i="9"/>
  <c r="X7" i="9"/>
  <c r="X1217" i="9"/>
  <c r="X1888" i="9"/>
  <c r="X1889" i="9"/>
  <c r="X1890" i="9"/>
  <c r="X673" i="9"/>
  <c r="X605" i="9"/>
  <c r="X1074" i="9"/>
  <c r="X1161" i="9"/>
  <c r="X328" i="9"/>
  <c r="X1299" i="9"/>
  <c r="X1300" i="9"/>
  <c r="X25" i="9"/>
  <c r="X923" i="9"/>
  <c r="X1780" i="9"/>
  <c r="X757" i="9"/>
  <c r="X758" i="9"/>
  <c r="X542" i="9"/>
  <c r="X543" i="9"/>
  <c r="X1236" i="9"/>
  <c r="X1237" i="9"/>
  <c r="X308" i="9"/>
  <c r="X349" i="9"/>
  <c r="X350" i="9"/>
  <c r="X1608" i="9"/>
  <c r="X1609" i="9"/>
  <c r="X1682" i="9"/>
  <c r="X441" i="9"/>
  <c r="X442" i="9"/>
  <c r="X443" i="9"/>
  <c r="X833" i="9"/>
  <c r="X1386" i="9"/>
  <c r="X1387" i="9"/>
  <c r="X1388" i="9"/>
  <c r="X1950" i="9"/>
  <c r="X1880" i="9"/>
  <c r="X329" i="9"/>
  <c r="X426" i="9"/>
  <c r="X296" i="9"/>
  <c r="X794" i="9"/>
  <c r="X408" i="9"/>
  <c r="X409" i="9"/>
  <c r="X410" i="9"/>
  <c r="X944" i="9"/>
  <c r="X945" i="9"/>
  <c r="X946" i="9"/>
  <c r="X585" i="9"/>
  <c r="X1375" i="9"/>
  <c r="X84" i="9"/>
  <c r="X85" i="9"/>
  <c r="X411" i="9"/>
  <c r="X489" i="9"/>
  <c r="X38" i="9"/>
  <c r="X39" i="9"/>
  <c r="X490" i="9"/>
  <c r="X40" i="9"/>
  <c r="X1866" i="9"/>
  <c r="X924" i="9"/>
  <c r="X925" i="9"/>
  <c r="X834" i="9"/>
  <c r="X835" i="9"/>
  <c r="X1844" i="9"/>
  <c r="X926" i="9"/>
  <c r="X1891" i="9"/>
  <c r="X1075" i="9"/>
  <c r="X1127" i="9"/>
  <c r="X1128" i="9"/>
  <c r="X1673" i="9"/>
  <c r="X166" i="9"/>
  <c r="X989" i="9"/>
  <c r="X1600" i="9"/>
  <c r="X811" i="9"/>
  <c r="X812" i="9"/>
  <c r="X131" i="9"/>
  <c r="X1531" i="9"/>
  <c r="X1006" i="9"/>
  <c r="X1858" i="9"/>
  <c r="X1859" i="9"/>
  <c r="X1892" i="9"/>
  <c r="X1317" i="9"/>
  <c r="X1318" i="9"/>
  <c r="X544" i="9"/>
  <c r="X1812" i="9"/>
  <c r="X823" i="9"/>
  <c r="X715" i="9"/>
  <c r="X529" i="9"/>
  <c r="X427" i="9"/>
  <c r="X642" i="9"/>
  <c r="X1152" i="9"/>
  <c r="X167" i="9"/>
  <c r="X824" i="9"/>
  <c r="X728" i="9"/>
  <c r="X729" i="9"/>
  <c r="X1389" i="9"/>
  <c r="X1282" i="9"/>
  <c r="X1390" i="9"/>
  <c r="X1283" i="9"/>
  <c r="X1391" i="9"/>
  <c r="X1392" i="9"/>
  <c r="X1558" i="9"/>
  <c r="X1601" i="9"/>
  <c r="X1602" i="9"/>
  <c r="X1687" i="9"/>
  <c r="X1688" i="9"/>
  <c r="X1635" i="9"/>
  <c r="X49" i="9"/>
  <c r="X1340" i="9"/>
  <c r="X1341" i="9"/>
  <c r="X910" i="9"/>
  <c r="X632" i="9"/>
  <c r="X813" i="9"/>
  <c r="X86" i="9"/>
  <c r="X132" i="9"/>
  <c r="X133" i="9"/>
  <c r="X954" i="9"/>
  <c r="X955" i="9"/>
  <c r="X1397" i="9"/>
  <c r="X1581" i="9"/>
  <c r="X275" i="9"/>
  <c r="X262" i="9"/>
  <c r="X825" i="9"/>
  <c r="X1346" i="9"/>
  <c r="X1347" i="9"/>
  <c r="X565" i="9"/>
  <c r="X927" i="9"/>
  <c r="X1142" i="9"/>
  <c r="X990" i="9"/>
  <c r="X1742" i="9"/>
  <c r="X1511" i="9"/>
  <c r="X1512" i="9"/>
  <c r="X1716" i="9"/>
  <c r="X1743" i="9"/>
  <c r="X698" i="9"/>
  <c r="X1048" i="9"/>
  <c r="X1049" i="9"/>
  <c r="X237" i="9"/>
  <c r="X1654" i="9"/>
  <c r="X1934" i="9"/>
  <c r="X1567" i="9"/>
  <c r="X699" i="9"/>
  <c r="X276" i="9"/>
  <c r="X277" i="9"/>
  <c r="X278" i="9"/>
  <c r="X41" i="9"/>
  <c r="X1568" i="9"/>
  <c r="X42" i="9"/>
  <c r="X43" i="9"/>
  <c r="X1435" i="9"/>
  <c r="X1436" i="9"/>
  <c r="X248" i="9"/>
  <c r="X249" i="9"/>
  <c r="X665" i="9"/>
  <c r="X666" i="9"/>
  <c r="X667" i="9"/>
  <c r="X1291" i="9"/>
  <c r="X795" i="9"/>
  <c r="X606" i="9"/>
  <c r="X1076" i="9"/>
  <c r="X796" i="9"/>
  <c r="X797" i="9"/>
  <c r="X444" i="9"/>
  <c r="X445" i="9"/>
  <c r="X393" i="9"/>
  <c r="X1860" i="9"/>
  <c r="X1861" i="9"/>
  <c r="X1674" i="9"/>
  <c r="X1129" i="9"/>
  <c r="X1130" i="9"/>
  <c r="X491" i="9"/>
  <c r="X1284" i="9"/>
  <c r="X156" i="9"/>
  <c r="X530" i="9"/>
  <c r="X157" i="9"/>
  <c r="X531" i="9"/>
  <c r="X1285" i="9"/>
  <c r="X1286" i="9"/>
  <c r="X158" i="9"/>
  <c r="X159" i="9"/>
  <c r="X1131" i="9"/>
  <c r="X1132" i="9"/>
  <c r="X1287" i="9"/>
  <c r="X572" i="9"/>
  <c r="X573" i="9"/>
  <c r="X386" i="9"/>
  <c r="X428" i="9"/>
  <c r="X574" i="9"/>
  <c r="X387" i="9"/>
  <c r="X862" i="9"/>
  <c r="X863" i="9"/>
  <c r="X1698" i="9"/>
  <c r="X1699" i="9"/>
  <c r="X105" i="9"/>
  <c r="X1393" i="9"/>
  <c r="X1809" i="9"/>
  <c r="X1700" i="9"/>
  <c r="X1701" i="9"/>
  <c r="X575" i="9"/>
  <c r="X1702" i="9"/>
  <c r="X1569" i="9"/>
  <c r="X1570" i="9"/>
  <c r="X991" i="9"/>
  <c r="X1348" i="9"/>
  <c r="X992" i="9"/>
  <c r="X1096" i="9"/>
  <c r="X1097" i="9"/>
  <c r="X1748" i="9"/>
  <c r="X1749" i="9"/>
  <c r="X761" i="9"/>
  <c r="X1218" i="9"/>
  <c r="X1050" i="9"/>
  <c r="X1238" i="9"/>
  <c r="X1239" i="9"/>
  <c r="X1240" i="9"/>
  <c r="X1689" i="9"/>
  <c r="X1241" i="9"/>
  <c r="X1242" i="9"/>
  <c r="X1243" i="9"/>
  <c r="X1690" i="9"/>
  <c r="X1051" i="9"/>
  <c r="X503" i="9"/>
  <c r="X119" i="9"/>
  <c r="X388" i="9"/>
  <c r="X389" i="9"/>
  <c r="X906" i="9"/>
  <c r="X1103" i="9"/>
  <c r="X1104" i="9"/>
  <c r="X1105" i="9"/>
  <c r="X1273" i="9"/>
  <c r="X1274" i="9"/>
  <c r="X1275" i="9"/>
  <c r="X1276" i="9"/>
  <c r="X1277" i="9"/>
  <c r="X1278" i="9"/>
  <c r="X1349" i="9"/>
  <c r="X1350" i="9"/>
  <c r="X1351" i="9"/>
  <c r="X44" i="9"/>
  <c r="X228" i="9"/>
  <c r="X1725" i="9"/>
  <c r="X1726" i="9"/>
  <c r="X1738" i="9"/>
  <c r="X674" i="9"/>
  <c r="X1913" i="9"/>
  <c r="X1192" i="9"/>
  <c r="X786" i="9"/>
  <c r="X891" i="9"/>
  <c r="X1062" i="9"/>
  <c r="X1063" i="9"/>
  <c r="X1487" i="9"/>
  <c r="X297" i="9"/>
  <c r="X775" i="9"/>
  <c r="X1917" i="9"/>
  <c r="X229" i="9"/>
  <c r="X230" i="9"/>
  <c r="X231" i="9"/>
  <c r="X911" i="9"/>
  <c r="X912" i="9"/>
  <c r="X913" i="9"/>
  <c r="X914" i="9"/>
  <c r="X462" i="9"/>
  <c r="X915" i="9"/>
  <c r="X864" i="9"/>
  <c r="X453" i="9"/>
  <c r="X232" i="9"/>
  <c r="X64" i="9"/>
  <c r="X65" i="9"/>
  <c r="X66" i="9"/>
  <c r="X99" i="9"/>
  <c r="X1730" i="9"/>
  <c r="X865" i="9"/>
  <c r="X842" i="9"/>
  <c r="X843" i="9"/>
  <c r="X1750" i="9"/>
  <c r="X1376" i="9"/>
  <c r="X1603" i="9"/>
  <c r="X612" i="9"/>
  <c r="X613" i="9"/>
  <c r="X1209" i="9"/>
  <c r="X1106" i="9"/>
  <c r="X633" i="9"/>
  <c r="X1029" i="9"/>
  <c r="X1030" i="9"/>
  <c r="X981" i="9"/>
  <c r="X982" i="9"/>
  <c r="X1244" i="9"/>
  <c r="X1636" i="9"/>
  <c r="X1637" i="9"/>
  <c r="X1638" i="9"/>
  <c r="X1813" i="9"/>
  <c r="X1814" i="9"/>
  <c r="X545" i="9"/>
  <c r="X546" i="9"/>
  <c r="X1143" i="9"/>
  <c r="X1144" i="9"/>
  <c r="X1145" i="9"/>
  <c r="X1052" i="9"/>
  <c r="X1377" i="9"/>
  <c r="X1378" i="9"/>
  <c r="X730" i="9"/>
  <c r="X620" i="9"/>
  <c r="X621" i="9"/>
  <c r="X1559" i="9"/>
  <c r="X1107" i="9"/>
  <c r="X1332" i="9"/>
  <c r="X1333" i="9"/>
  <c r="X1623" i="9"/>
  <c r="X1624" i="9"/>
  <c r="X1867" i="9"/>
  <c r="X1868" i="9"/>
  <c r="X160" i="9"/>
  <c r="X700" i="9"/>
  <c r="X1815" i="9"/>
  <c r="X1342" i="9"/>
  <c r="X1343" i="9"/>
  <c r="X233" i="9"/>
  <c r="X740" i="9"/>
  <c r="X1251" i="9"/>
  <c r="X1655" i="9"/>
  <c r="X1162" i="9"/>
  <c r="X787" i="9"/>
  <c r="X852" i="9"/>
  <c r="X429" i="9"/>
  <c r="X853" i="9"/>
  <c r="X752" i="9"/>
  <c r="X1252" i="9"/>
  <c r="X1253" i="9"/>
  <c r="X1625" i="9"/>
  <c r="X753" i="9"/>
  <c r="X1787" i="9"/>
  <c r="X956" i="9"/>
  <c r="X357" i="9"/>
  <c r="X161" i="9"/>
  <c r="X162" i="9"/>
  <c r="X492" i="9"/>
  <c r="X493" i="9"/>
  <c r="X1751" i="9"/>
  <c r="X369" i="9"/>
  <c r="X370" i="9"/>
  <c r="X371" i="9"/>
  <c r="X788" i="9"/>
  <c r="X192" i="9"/>
  <c r="X878" i="9"/>
  <c r="X1727" i="9"/>
  <c r="X309" i="9"/>
  <c r="X310" i="9"/>
  <c r="X311" i="9"/>
  <c r="X263" i="9"/>
  <c r="X134" i="9"/>
  <c r="X264" i="9"/>
  <c r="X1925" i="9"/>
  <c r="X430" i="9"/>
  <c r="X431" i="9"/>
  <c r="X454" i="9"/>
  <c r="X1656" i="9"/>
  <c r="X1657" i="9"/>
  <c r="X1427" i="9"/>
  <c r="X174" i="9"/>
  <c r="X1334" i="9"/>
  <c r="X1532" i="9"/>
  <c r="X1533" i="9"/>
  <c r="X586" i="9"/>
  <c r="X1658" i="9"/>
  <c r="X947" i="9"/>
  <c r="X948" i="9"/>
  <c r="X754" i="9"/>
  <c r="X755" i="9"/>
  <c r="X866" i="9"/>
  <c r="X1752" i="9"/>
  <c r="X1753" i="9"/>
  <c r="X1754" i="9"/>
  <c r="X1133" i="9"/>
  <c r="X1134" i="9"/>
  <c r="X1135" i="9"/>
  <c r="X1717" i="9"/>
  <c r="X1136" i="9"/>
  <c r="X265" i="9"/>
  <c r="X266" i="9"/>
  <c r="X762" i="9"/>
  <c r="X1497" i="9"/>
  <c r="X1571" i="9"/>
  <c r="X1572" i="9"/>
  <c r="X1573" i="9"/>
  <c r="X1019" i="9"/>
  <c r="X675" i="9"/>
  <c r="X1153" i="9"/>
  <c r="X622" i="9"/>
  <c r="X623" i="9"/>
  <c r="X1193" i="9"/>
  <c r="X106" i="9"/>
  <c r="X1194" i="9"/>
  <c r="X1604" i="9"/>
  <c r="X279" i="9"/>
  <c r="X280" i="9"/>
  <c r="X1077" i="9"/>
  <c r="X1881" i="9"/>
  <c r="X1882" i="9"/>
  <c r="X703" i="9"/>
  <c r="X704" i="9"/>
  <c r="X983" i="9"/>
  <c r="X1413" i="9"/>
  <c r="X592" i="9"/>
  <c r="X593" i="9"/>
  <c r="X594" i="9"/>
  <c r="X867" i="9"/>
  <c r="X1420" i="9"/>
  <c r="X1703" i="9"/>
  <c r="X1951" i="9"/>
  <c r="X267" i="9"/>
  <c r="X1421" i="9"/>
  <c r="X868" i="9"/>
  <c r="X1704" i="9"/>
  <c r="X1952" i="9"/>
  <c r="X595" i="9"/>
  <c r="X596" i="9"/>
  <c r="X597" i="9"/>
  <c r="X624" i="9"/>
  <c r="X625" i="9"/>
  <c r="X281" i="9"/>
  <c r="X789" i="9"/>
  <c r="X510" i="9"/>
  <c r="X511" i="9"/>
  <c r="X1905" i="9"/>
  <c r="X107" i="9"/>
  <c r="X108" i="9"/>
  <c r="X676" i="9"/>
  <c r="X677" i="9"/>
  <c r="X1301" i="9"/>
  <c r="X1302" i="9"/>
  <c r="X1728" i="9"/>
  <c r="X678" i="9"/>
  <c r="X203" i="9"/>
  <c r="X204" i="9"/>
  <c r="X1610" i="9"/>
  <c r="X1611" i="9"/>
  <c r="X679" i="9"/>
  <c r="X1254" i="9"/>
  <c r="X1437" i="9"/>
  <c r="X1255" i="9"/>
  <c r="X1612" i="9"/>
  <c r="X731" i="9"/>
  <c r="X412" i="9"/>
  <c r="X547" i="9"/>
  <c r="X548" i="9"/>
  <c r="X1181" i="9"/>
  <c r="X1838" i="9"/>
  <c r="X1031" i="9"/>
  <c r="X916" i="9"/>
  <c r="X1064" i="9"/>
  <c r="X1402" i="9"/>
  <c r="X1883" i="9"/>
  <c r="X1245" i="9"/>
  <c r="X614" i="9"/>
  <c r="X615" i="9"/>
  <c r="X984" i="9"/>
  <c r="X1163" i="9"/>
  <c r="X1164" i="9"/>
  <c r="X1534" i="9"/>
  <c r="X1560" i="9"/>
  <c r="X330" i="9"/>
  <c r="X653" i="9"/>
  <c r="X654" i="9"/>
  <c r="X1798" i="9"/>
  <c r="X331" i="9"/>
  <c r="X332" i="9"/>
  <c r="X643" i="9"/>
  <c r="X1646" i="9"/>
  <c r="X1926" i="9"/>
  <c r="X1927" i="9"/>
  <c r="X1414" i="9"/>
  <c r="X1415" i="9"/>
  <c r="X1146" i="9"/>
  <c r="X312" i="9"/>
  <c r="X844" i="9"/>
  <c r="X732" i="9"/>
  <c r="X478" i="9"/>
  <c r="X479" i="9"/>
  <c r="X1731" i="9"/>
  <c r="X480" i="9"/>
  <c r="X481" i="9"/>
  <c r="X741" i="9"/>
  <c r="X1755" i="9"/>
  <c r="X1626" i="9"/>
  <c r="X1303" i="9"/>
  <c r="X1304" i="9"/>
  <c r="X1305" i="9"/>
  <c r="X1306" i="9"/>
  <c r="X1307" i="9"/>
  <c r="X1308" i="9"/>
  <c r="X120" i="9"/>
  <c r="X121" i="9"/>
  <c r="X193" i="9"/>
  <c r="X194" i="9"/>
  <c r="X205" i="9"/>
  <c r="X206" i="9"/>
  <c r="X207" i="9"/>
  <c r="X798" i="9"/>
  <c r="X1474" i="9"/>
  <c r="X1475" i="9"/>
  <c r="X413" i="9"/>
  <c r="X1718" i="9"/>
  <c r="X504" i="9"/>
  <c r="X733" i="9"/>
  <c r="X394" i="9"/>
  <c r="X655" i="9"/>
  <c r="X656" i="9"/>
  <c r="X1582" i="9"/>
  <c r="X175" i="9"/>
  <c r="X705" i="9"/>
  <c r="X1659" i="9"/>
  <c r="X1660" i="9"/>
  <c r="X532" i="9"/>
  <c r="X680" i="9"/>
  <c r="X100" i="9"/>
  <c r="X1403" i="9"/>
  <c r="X1756" i="9"/>
  <c r="X1757" i="9"/>
  <c r="X1404" i="9"/>
  <c r="X1758" i="9"/>
  <c r="X1759" i="9"/>
  <c r="X1760" i="9"/>
  <c r="X1761" i="9"/>
  <c r="X101" i="9"/>
  <c r="X1744" i="9"/>
  <c r="X1229" i="9"/>
  <c r="X1896" i="9"/>
  <c r="X1897" i="9"/>
  <c r="X1508" i="9"/>
  <c r="X298" i="9"/>
  <c r="X241" i="9"/>
  <c r="X1583" i="9"/>
  <c r="X1584" i="9"/>
  <c r="X1585" i="9"/>
  <c r="X1829" i="9"/>
  <c r="X1108" i="9"/>
  <c r="X1830" i="9"/>
  <c r="X681" i="9"/>
  <c r="X949" i="9"/>
  <c r="X879" i="9"/>
  <c r="X880" i="9"/>
  <c r="X881" i="9"/>
  <c r="X882" i="9"/>
  <c r="X883" i="9"/>
  <c r="X884" i="9"/>
  <c r="X1498" i="9"/>
  <c r="X1499" i="9"/>
  <c r="X1500" i="9"/>
  <c r="X1953" i="9"/>
  <c r="X1799" i="9"/>
  <c r="X102" i="9"/>
  <c r="X1647" i="9"/>
  <c r="X67" i="9"/>
  <c r="X1906" i="9"/>
  <c r="X1884" i="9"/>
  <c r="X1501" i="9"/>
  <c r="X208" i="9"/>
  <c r="X209" i="9"/>
  <c r="X716" i="9"/>
  <c r="X717" i="9"/>
  <c r="X718" i="9"/>
  <c r="X719" i="9"/>
  <c r="X616" i="9"/>
  <c r="X1732" i="9"/>
  <c r="X1845" i="9"/>
  <c r="X1352" i="9"/>
  <c r="X1661" i="9"/>
  <c r="X1662" i="9"/>
  <c r="X928" i="9"/>
  <c r="X50" i="9"/>
  <c r="X51" i="9"/>
  <c r="X176" i="9"/>
  <c r="X177" i="9"/>
  <c r="X1683" i="9"/>
  <c r="X414" i="9"/>
  <c r="X415" i="9"/>
  <c r="X562" i="9"/>
  <c r="X682" i="9"/>
  <c r="X776" i="9"/>
  <c r="X993" i="9"/>
  <c r="X313" i="9"/>
  <c r="X1627" i="9"/>
  <c r="X1007" i="9"/>
  <c r="X250" i="9"/>
  <c r="X314" i="9"/>
  <c r="X315" i="9"/>
  <c r="X1219" i="9"/>
  <c r="X1846" i="9"/>
  <c r="X1847" i="9"/>
  <c r="X1848" i="9"/>
  <c r="X1165" i="9"/>
  <c r="X512" i="9"/>
  <c r="X1379" i="9"/>
  <c r="X1907" i="9"/>
  <c r="X1908" i="9"/>
  <c r="X814" i="9"/>
  <c r="X1013" i="9"/>
  <c r="X1781" i="9"/>
  <c r="X706" i="9"/>
  <c r="X854" i="9"/>
  <c r="X1147" i="9"/>
  <c r="X763" i="9"/>
  <c r="X764" i="9"/>
  <c r="X390" i="9"/>
  <c r="X391" i="9"/>
  <c r="X1008" i="9"/>
  <c r="X1009" i="9"/>
  <c r="X1549" i="9"/>
  <c r="X1628" i="9"/>
  <c r="X1928" i="9"/>
  <c r="X549" i="9"/>
  <c r="X550" i="9"/>
  <c r="X1158" i="9"/>
  <c r="X869" i="9"/>
  <c r="X870" i="9"/>
  <c r="X1020" i="9"/>
  <c r="X178" i="9"/>
  <c r="X179" i="9"/>
  <c r="X180" i="9"/>
  <c r="X181" i="9"/>
  <c r="X1929" i="9"/>
  <c r="X268" i="9"/>
  <c r="X269" i="9"/>
  <c r="X1788" i="9"/>
  <c r="X1789" i="9"/>
  <c r="X1691" i="9"/>
  <c r="X1745" i="9"/>
  <c r="X1021" i="9"/>
  <c r="X1405" i="9"/>
  <c r="X1574" i="9"/>
  <c r="X1762" i="9"/>
  <c r="X1010" i="9"/>
  <c r="X1763" i="9"/>
  <c r="X576" i="9"/>
  <c r="X1613" i="9"/>
  <c r="X1454" i="9"/>
  <c r="X892" i="9"/>
  <c r="X1909" i="9"/>
  <c r="X1513" i="9"/>
  <c r="X342" i="9"/>
  <c r="X343" i="9"/>
  <c r="X893" i="9"/>
  <c r="X8" i="9"/>
  <c r="X9" i="9"/>
  <c r="X1078" i="9"/>
  <c r="X1079" i="9"/>
  <c r="X1080" i="9"/>
  <c r="X815" i="9"/>
  <c r="X1246" i="9"/>
  <c r="X1428" i="9"/>
  <c r="X598" i="9"/>
  <c r="X87" i="9"/>
  <c r="X88" i="9"/>
  <c r="X1605" i="9"/>
  <c r="X103" i="9"/>
  <c r="X1022" i="9"/>
  <c r="X316" i="9"/>
  <c r="X929" i="9"/>
  <c r="X930" i="9"/>
  <c r="X317" i="9"/>
  <c r="X318" i="9"/>
  <c r="X1550" i="9"/>
  <c r="X1292" i="9"/>
  <c r="X1293" i="9"/>
  <c r="X505" i="9"/>
  <c r="X1898" i="9"/>
  <c r="X1272" i="9"/>
  <c r="X742" i="9"/>
  <c r="X743" i="9"/>
  <c r="X68" i="9"/>
  <c r="X122" i="9"/>
  <c r="X1406" i="9"/>
  <c r="X1800" i="9"/>
  <c r="X1801" i="9"/>
  <c r="X168" i="9"/>
  <c r="X513" i="9"/>
  <c r="X514" i="9"/>
  <c r="X89" i="9"/>
  <c r="X90" i="9"/>
  <c r="X333" i="9"/>
  <c r="X284" i="9"/>
  <c r="X416" i="9"/>
  <c r="X455" i="9"/>
  <c r="X1488" i="9"/>
  <c r="X1489" i="9"/>
  <c r="X977" i="9"/>
  <c r="X683" i="9"/>
  <c r="X684" i="9"/>
  <c r="X685" i="9"/>
  <c r="X1380" i="9"/>
  <c r="X1381" i="9"/>
  <c r="X1382" i="9"/>
  <c r="X1309" i="9"/>
  <c r="X885" i="9"/>
  <c r="X886" i="9"/>
  <c r="X319" i="9"/>
  <c r="X1739" i="9"/>
  <c r="X1586" i="9"/>
  <c r="X1587" i="9"/>
  <c r="X1353" i="9"/>
  <c r="X1354" i="9"/>
  <c r="X506" i="9"/>
  <c r="X1675" i="9"/>
  <c r="X1935" i="9"/>
  <c r="X1936" i="9"/>
  <c r="X1937" i="9"/>
  <c r="X957" i="9"/>
  <c r="X1279" i="9"/>
  <c r="X1230" i="9"/>
  <c r="X1231" i="9"/>
  <c r="X1232" i="9"/>
  <c r="X917" i="9"/>
  <c r="X1319" i="9"/>
  <c r="X210" i="9"/>
  <c r="X211" i="9"/>
  <c r="X1367" i="9"/>
  <c r="X1368" i="9"/>
  <c r="X1438" i="9"/>
  <c r="X1320" i="9"/>
  <c r="X533" i="9"/>
  <c r="X1729" i="9"/>
  <c r="X777" i="9"/>
  <c r="X778" i="9"/>
  <c r="X994" i="9"/>
  <c r="X1053" i="9"/>
  <c r="X458" i="9"/>
  <c r="X91" i="9"/>
  <c r="W1782" i="9"/>
  <c r="W534" i="9"/>
  <c r="W1439" i="9"/>
  <c r="W1440" i="9"/>
  <c r="W1441" i="9"/>
  <c r="W1442" i="9"/>
  <c r="W1098" i="9"/>
  <c r="W1619" i="9"/>
  <c r="W494" i="9"/>
  <c r="W495" i="9"/>
  <c r="W1463" i="9"/>
  <c r="W1535" i="9"/>
  <c r="W1464" i="9"/>
  <c r="W1536" i="9"/>
  <c r="W1537" i="9"/>
  <c r="W334" i="9"/>
  <c r="W335" i="9"/>
  <c r="W1344" i="9"/>
  <c r="W607" i="9"/>
  <c r="W958" i="9"/>
  <c r="W242" i="9"/>
  <c r="W779" i="9"/>
  <c r="W1802" i="9"/>
  <c r="W1803" i="9"/>
  <c r="W1422" i="9"/>
  <c r="W759" i="9"/>
  <c r="W336" i="9"/>
  <c r="W760" i="9"/>
  <c r="W1220" i="9"/>
  <c r="W1221" i="9"/>
  <c r="W1416" i="9"/>
  <c r="W1764" i="9"/>
  <c r="W701" i="9"/>
  <c r="W702" i="9"/>
  <c r="W10" i="9"/>
  <c r="W11" i="9"/>
  <c r="W12" i="9"/>
  <c r="W13" i="9"/>
  <c r="W379" i="9"/>
  <c r="W380" i="9"/>
  <c r="W816" i="9"/>
  <c r="W381" i="9"/>
  <c r="W995" i="9"/>
  <c r="W1676" i="9"/>
  <c r="W894" i="9"/>
  <c r="W895" i="9"/>
  <c r="W1490" i="9"/>
  <c r="W566" i="9"/>
  <c r="W709" i="9"/>
  <c r="W1491" i="9"/>
  <c r="W1492" i="9"/>
  <c r="W1719" i="9"/>
  <c r="W1355" i="9"/>
  <c r="W1356" i="9"/>
  <c r="W1357" i="9"/>
  <c r="W1358" i="9"/>
  <c r="W1869" i="9"/>
  <c r="W1065" i="9"/>
  <c r="W1870" i="9"/>
  <c r="W1871" i="9"/>
  <c r="W1066" i="9"/>
  <c r="W1872" i="9"/>
  <c r="W26" i="9"/>
  <c r="W1032" i="9"/>
  <c r="W1033" i="9"/>
  <c r="W1109" i="9"/>
  <c r="W27" i="9"/>
  <c r="W1034" i="9"/>
  <c r="W1035" i="9"/>
  <c r="W1110" i="9"/>
  <c r="W142" i="9"/>
  <c r="W143" i="9"/>
  <c r="W1111" i="9"/>
  <c r="W320" i="9"/>
  <c r="W1588" i="9"/>
  <c r="W1476" i="9"/>
  <c r="W1477" i="9"/>
  <c r="W1663" i="9"/>
  <c r="W1664" i="9"/>
  <c r="W182" i="9"/>
  <c r="W826" i="9"/>
  <c r="W780" i="9"/>
  <c r="W1256" i="9"/>
  <c r="W270" i="9"/>
  <c r="W1222" i="9"/>
  <c r="W183" i="9"/>
  <c r="W1210" i="9"/>
  <c r="W985" i="9"/>
  <c r="W1831" i="9"/>
  <c r="W1455" i="9"/>
  <c r="W299" i="9"/>
  <c r="W14" i="9"/>
  <c r="W15" i="9"/>
  <c r="W135" i="9"/>
  <c r="W28" i="9"/>
  <c r="W29" i="9"/>
  <c r="W30" i="9"/>
  <c r="W1159" i="9"/>
  <c r="W599" i="9"/>
  <c r="W1551" i="9"/>
  <c r="W600" i="9"/>
  <c r="W1552" i="9"/>
  <c r="W1553" i="9"/>
  <c r="W496" i="9"/>
  <c r="W497" i="9"/>
  <c r="W1112" i="9"/>
  <c r="W1113" i="9"/>
  <c r="W1114" i="9"/>
  <c r="W31" i="9"/>
  <c r="W996" i="9"/>
  <c r="W123" i="9"/>
  <c r="W997" i="9"/>
  <c r="W1023" i="9"/>
  <c r="W1024" i="9"/>
  <c r="W1288" i="9"/>
  <c r="W195" i="9"/>
  <c r="W212" i="9"/>
  <c r="W1665" i="9"/>
  <c r="W1666" i="9"/>
  <c r="W1667" i="9"/>
  <c r="W69" i="9"/>
  <c r="W70" i="9"/>
  <c r="W1668" i="9"/>
  <c r="W1733" i="9"/>
  <c r="W1025" i="9"/>
  <c r="W587" i="9"/>
  <c r="W588" i="9"/>
  <c r="W417" i="9"/>
  <c r="W959" i="9"/>
  <c r="W960" i="9"/>
  <c r="W1294" i="9"/>
  <c r="W608" i="9"/>
  <c r="W1223" i="9"/>
  <c r="W1224" i="9"/>
  <c r="W1606" i="9"/>
  <c r="W1607" i="9"/>
  <c r="W617" i="9"/>
  <c r="W618" i="9"/>
  <c r="W887" i="9"/>
  <c r="W1620" i="9"/>
  <c r="W1621" i="9"/>
  <c r="W1740" i="9"/>
  <c r="W358" i="9"/>
  <c r="W16" i="9"/>
  <c r="W238" i="9"/>
  <c r="W251" i="9"/>
  <c r="W1502" i="9"/>
  <c r="W1465" i="9"/>
  <c r="W1466" i="9"/>
  <c r="W1081" i="9"/>
  <c r="W1082" i="9"/>
  <c r="W1692" i="9"/>
  <c r="W1693" i="9"/>
  <c r="W1694" i="9"/>
  <c r="W998" i="9"/>
  <c r="W1083" i="9"/>
  <c r="W1084" i="9"/>
  <c r="W1695" i="9"/>
  <c r="W1696" i="9"/>
  <c r="W285" i="9"/>
  <c r="W1538" i="9"/>
  <c r="W1539" i="9"/>
  <c r="W1816" i="9"/>
  <c r="W1817" i="9"/>
  <c r="W1818" i="9"/>
  <c r="W196" i="9"/>
  <c r="W197" i="9"/>
  <c r="W931" i="9"/>
  <c r="W515" i="9"/>
  <c r="W516" i="9"/>
  <c r="W517" i="9"/>
  <c r="W871" i="9"/>
  <c r="W872" i="9"/>
  <c r="W1819" i="9"/>
  <c r="W1820" i="9"/>
  <c r="W1821" i="9"/>
  <c r="W1036" i="9"/>
  <c r="W1734" i="9"/>
  <c r="W1166" i="9"/>
  <c r="W1167" i="9"/>
  <c r="W1369" i="9"/>
  <c r="W1370" i="9"/>
  <c r="W836" i="9"/>
  <c r="W837" i="9"/>
  <c r="W1371" i="9"/>
  <c r="W359" i="9"/>
  <c r="W1372" i="9"/>
  <c r="W1735" i="9"/>
  <c r="W17" i="9"/>
  <c r="W1736" i="9"/>
  <c r="W18" i="9"/>
  <c r="W1456" i="9"/>
  <c r="W1457" i="9"/>
  <c r="W1575" i="9"/>
  <c r="W109" i="9"/>
  <c r="W213" i="9"/>
  <c r="W1148" i="9"/>
  <c r="W1614" i="9"/>
  <c r="W1615" i="9"/>
  <c r="W799" i="9"/>
  <c r="W800" i="9"/>
  <c r="W801" i="9"/>
  <c r="W802" i="9"/>
  <c r="W803" i="9"/>
  <c r="W1185" i="9"/>
  <c r="W1335" i="9"/>
  <c r="W855" i="9"/>
  <c r="W856" i="9"/>
  <c r="W1765" i="9"/>
  <c r="W32" i="9"/>
  <c r="W33" i="9"/>
  <c r="W432" i="9"/>
  <c r="W720" i="9"/>
  <c r="W721" i="9"/>
  <c r="W535" i="9"/>
  <c r="W1832" i="9"/>
  <c r="W1833" i="9"/>
  <c r="W382" i="9"/>
  <c r="W1561" i="9"/>
  <c r="W1540" i="9"/>
  <c r="W1345" i="9"/>
  <c r="W1373" i="9"/>
  <c r="W433" i="9"/>
  <c r="W184" i="9"/>
  <c r="W185" i="9"/>
  <c r="W707" i="9"/>
  <c r="W1873" i="9"/>
  <c r="W1589" i="9"/>
  <c r="W1149" i="9"/>
  <c r="W1885" i="9"/>
  <c r="W1886" i="9"/>
  <c r="W1899" i="9"/>
  <c r="W1900" i="9"/>
  <c r="W1137" i="9"/>
  <c r="W1616" i="9"/>
  <c r="W52" i="9"/>
  <c r="W53" i="9"/>
  <c r="W1617" i="9"/>
  <c r="W1407" i="9"/>
  <c r="W1562" i="9"/>
  <c r="W169" i="9"/>
  <c r="W136" i="9"/>
  <c r="W137" i="9"/>
  <c r="W138" i="9"/>
  <c r="W139" i="9"/>
  <c r="W140" i="9"/>
  <c r="W456" i="9"/>
  <c r="W457" i="9"/>
  <c r="W321" i="9"/>
  <c r="W1257" i="9"/>
  <c r="W1258" i="9"/>
  <c r="W845" i="9"/>
  <c r="W1503" i="9"/>
  <c r="W1504" i="9"/>
  <c r="W1505" i="9"/>
  <c r="W1467" i="9"/>
  <c r="W463" i="9"/>
  <c r="W1849" i="9"/>
  <c r="W1850" i="9"/>
  <c r="W243" i="9"/>
  <c r="W244" i="9"/>
  <c r="W1468" i="9"/>
  <c r="W1469" i="9"/>
  <c r="W464" i="9"/>
  <c r="W1851" i="9"/>
  <c r="W1852" i="9"/>
  <c r="W1458" i="9"/>
  <c r="W1195" i="9"/>
  <c r="W1196" i="9"/>
  <c r="W619" i="9"/>
  <c r="W1197" i="9"/>
  <c r="W163" i="9"/>
  <c r="W372" i="9"/>
  <c r="W1697" i="9"/>
  <c r="W1874" i="9"/>
  <c r="W1875" i="9"/>
  <c r="W1876" i="9"/>
  <c r="W245" i="9"/>
  <c r="W246" i="9"/>
  <c r="W1590" i="9"/>
  <c r="W214" i="9"/>
  <c r="W215" i="9"/>
  <c r="W1233" i="9"/>
  <c r="W1459" i="9"/>
  <c r="W1460" i="9"/>
  <c r="W1563" i="9"/>
  <c r="W1790" i="9"/>
  <c r="W247" i="9"/>
  <c r="W351" i="9"/>
  <c r="W352" i="9"/>
  <c r="W1766" i="9"/>
  <c r="W1767" i="9"/>
  <c r="W353" i="9"/>
  <c r="W337" i="9"/>
  <c r="W601" i="9"/>
  <c r="W1169" i="9"/>
  <c r="W1834" i="9"/>
  <c r="W602" i="9"/>
  <c r="W1170" i="9"/>
  <c r="W1835" i="9"/>
  <c r="W338" i="9"/>
  <c r="W339" i="9"/>
  <c r="W710" i="9"/>
  <c r="W1171" i="9"/>
  <c r="W1014" i="9"/>
  <c r="W164" i="9"/>
  <c r="W790" i="9"/>
  <c r="W644" i="9"/>
  <c r="W165" i="9"/>
  <c r="W1447" i="9"/>
  <c r="W1448" i="9"/>
  <c r="W1449" i="9"/>
  <c r="W252" i="9"/>
  <c r="W1450" i="9"/>
  <c r="W216" i="9"/>
  <c r="W217" i="9"/>
  <c r="W817" i="9"/>
  <c r="W1839" i="9"/>
  <c r="W1840" i="9"/>
  <c r="W536" i="9"/>
  <c r="W537" i="9"/>
  <c r="W538" i="9"/>
  <c r="W1741" i="9"/>
  <c r="W791" i="9"/>
  <c r="W392" i="9"/>
  <c r="W804" i="9"/>
  <c r="W286" i="9"/>
  <c r="W805" i="9"/>
  <c r="W1310" i="9"/>
  <c r="W1311" i="9"/>
  <c r="W918" i="9"/>
  <c r="W1312" i="9"/>
  <c r="W1313" i="9"/>
  <c r="W92" i="9"/>
  <c r="W645" i="9"/>
  <c r="W646" i="9"/>
  <c r="W1015" i="9"/>
  <c r="W1016" i="9"/>
  <c r="W1234" i="9"/>
  <c r="W1054" i="9"/>
  <c r="W1055" i="9"/>
  <c r="W873" i="9"/>
  <c r="W1321" i="9"/>
  <c r="W1322" i="9"/>
  <c r="W518" i="9"/>
  <c r="W519" i="9"/>
  <c r="W874" i="9"/>
  <c r="W1323" i="9"/>
  <c r="W1324" i="9"/>
  <c r="W1822" i="9"/>
  <c r="W1862" i="9"/>
  <c r="W1629" i="9"/>
  <c r="W93" i="9"/>
  <c r="W539" i="9"/>
  <c r="W540" i="9"/>
  <c r="W541" i="9"/>
  <c r="W1182" i="9"/>
  <c r="W239" i="9"/>
  <c r="W240" i="9"/>
  <c r="W1630" i="9"/>
  <c r="W198" i="9"/>
  <c r="W1198" i="9"/>
  <c r="W1247" i="9"/>
  <c r="W199" i="9"/>
  <c r="W1248" i="9"/>
  <c r="W875" i="9"/>
  <c r="W876" i="9"/>
  <c r="W722" i="9"/>
  <c r="W418" i="9"/>
  <c r="W419" i="9"/>
  <c r="W19" i="9"/>
  <c r="W1249" i="9"/>
  <c r="W711" i="9"/>
  <c r="W712" i="9"/>
  <c r="W713" i="9"/>
  <c r="W1085" i="9"/>
  <c r="W1478" i="9"/>
  <c r="W734" i="9"/>
  <c r="W395" i="9"/>
  <c r="W888" i="9"/>
  <c r="W932" i="9"/>
  <c r="W748" i="9"/>
  <c r="W749" i="9"/>
  <c r="W750" i="9"/>
  <c r="W1383" i="9"/>
  <c r="W961" i="9"/>
  <c r="W962" i="9"/>
  <c r="W1086" i="9"/>
  <c r="W963" i="9"/>
  <c r="W446" i="9"/>
  <c r="W964" i="9"/>
  <c r="W965" i="9"/>
  <c r="W966" i="9"/>
  <c r="W1087" i="9"/>
  <c r="W447" i="9"/>
  <c r="W1259" i="9"/>
  <c r="W1705" i="9"/>
  <c r="W1706" i="9"/>
  <c r="W1938" i="9"/>
  <c r="W1939" i="9"/>
  <c r="W1940" i="9"/>
  <c r="W344" i="9"/>
  <c r="W345" i="9"/>
  <c r="W1514" i="9"/>
  <c r="W1515" i="9"/>
  <c r="W1260" i="9"/>
  <c r="W1941" i="9"/>
  <c r="W1942" i="9"/>
  <c r="W1943" i="9"/>
  <c r="W1707" i="9"/>
  <c r="W668" i="9"/>
  <c r="W669" i="9"/>
  <c r="W1893" i="9"/>
  <c r="W1894" i="9"/>
  <c r="W1150" i="9"/>
  <c r="W818" i="9"/>
  <c r="W819" i="9"/>
  <c r="W1280" i="9"/>
  <c r="W1804" i="9"/>
  <c r="W1720" i="9"/>
  <c r="W1805" i="9"/>
  <c r="W1806" i="9"/>
  <c r="W340" i="9"/>
  <c r="W341" i="9"/>
  <c r="W218" i="9"/>
  <c r="W1591" i="9"/>
  <c r="W219" i="9"/>
  <c r="W144" i="9"/>
  <c r="W657" i="9"/>
  <c r="W765" i="9"/>
  <c r="W766" i="9"/>
  <c r="W1684" i="9"/>
  <c r="W1154" i="9"/>
  <c r="W482" i="9"/>
  <c r="W1631" i="9"/>
  <c r="W1289" i="9"/>
  <c r="W354" i="9"/>
  <c r="W857" i="9"/>
  <c r="W858" i="9"/>
  <c r="W859" i="9"/>
  <c r="W170" i="9"/>
  <c r="W171" i="9"/>
  <c r="W1493" i="9"/>
  <c r="W1494" i="9"/>
  <c r="W1314" i="9"/>
  <c r="W71" i="9"/>
  <c r="W1067" i="9"/>
  <c r="W1863" i="9"/>
  <c r="W767" i="9"/>
  <c r="W1841" i="9"/>
  <c r="W1648" i="9"/>
  <c r="W1649" i="9"/>
  <c r="W735" i="9"/>
  <c r="W72" i="9"/>
  <c r="W73" i="9"/>
  <c r="W74" i="9"/>
  <c r="W978" i="9"/>
  <c r="W979" i="9"/>
  <c r="W1315" i="9"/>
  <c r="W110" i="9"/>
  <c r="W1541" i="9"/>
  <c r="W145" i="9"/>
  <c r="W146" i="9"/>
  <c r="W1542" i="9"/>
  <c r="W1592" i="9"/>
  <c r="W609" i="9"/>
  <c r="W287" i="9"/>
  <c r="W111" i="9"/>
  <c r="W744" i="9"/>
  <c r="W634" i="9"/>
  <c r="W745" i="9"/>
  <c r="W746" i="9"/>
  <c r="W1325" i="9"/>
  <c r="W827" i="9"/>
  <c r="W1326" i="9"/>
  <c r="W1327" i="9"/>
  <c r="W1328" i="9"/>
  <c r="W1618" i="9"/>
  <c r="W647" i="9"/>
  <c r="W635" i="9"/>
  <c r="W636" i="9"/>
  <c r="W736" i="9"/>
  <c r="W737" i="9"/>
  <c r="W820" i="9"/>
  <c r="W1516" i="9"/>
  <c r="W1517" i="9"/>
  <c r="W603" i="9"/>
  <c r="W604" i="9"/>
  <c r="W933" i="9"/>
  <c r="W934" i="9"/>
  <c r="W1576" i="9"/>
  <c r="W54" i="9"/>
  <c r="W55" i="9"/>
  <c r="W124" i="9"/>
  <c r="W125" i="9"/>
  <c r="W383" i="9"/>
  <c r="W126" i="9"/>
  <c r="W127" i="9"/>
  <c r="W1853" i="9"/>
  <c r="W147" i="9"/>
  <c r="W148" i="9"/>
  <c r="W322" i="9"/>
  <c r="W323" i="9"/>
  <c r="W149" i="9"/>
  <c r="W150" i="9"/>
  <c r="W324" i="9"/>
  <c r="W325" i="9"/>
  <c r="W781" i="9"/>
  <c r="W648" i="9"/>
  <c r="W1823" i="9"/>
  <c r="W1461" i="9"/>
  <c r="W360" i="9"/>
  <c r="W361" i="9"/>
  <c r="W1037" i="9"/>
  <c r="W45" i="9"/>
  <c r="W46" i="9"/>
  <c r="W1155" i="9"/>
  <c r="W1518" i="9"/>
  <c r="W1156" i="9"/>
  <c r="W967" i="9"/>
  <c r="W1157" i="9"/>
  <c r="W1519" i="9"/>
  <c r="W1068" i="9"/>
  <c r="W1069" i="9"/>
  <c r="W563" i="9"/>
  <c r="W1914" i="9"/>
  <c r="W1915" i="9"/>
  <c r="W1168" i="9"/>
  <c r="W738" i="9"/>
  <c r="W686" i="9"/>
  <c r="W141" i="9"/>
  <c r="W20" i="9"/>
  <c r="W896" i="9"/>
  <c r="W21" i="9"/>
  <c r="W897" i="9"/>
  <c r="W898" i="9"/>
  <c r="W899" i="9"/>
  <c r="W498" i="9"/>
  <c r="W499" i="9"/>
  <c r="W900" i="9"/>
  <c r="W396" i="9"/>
  <c r="W626" i="9"/>
  <c r="W397" i="9"/>
  <c r="W1225" i="9"/>
  <c r="W670" i="9"/>
  <c r="W671" i="9"/>
  <c r="W1038" i="9"/>
  <c r="W420" i="9"/>
  <c r="W1290" i="9"/>
  <c r="W577" i="9"/>
  <c r="W806" i="9"/>
  <c r="W1423" i="9"/>
  <c r="W288" i="9"/>
  <c r="W807" i="9"/>
  <c r="W808" i="9"/>
  <c r="W714" i="9"/>
  <c r="W658" i="9"/>
  <c r="W1593" i="9"/>
  <c r="W1842" i="9"/>
  <c r="W687" i="9"/>
  <c r="W688" i="9"/>
  <c r="W689" i="9"/>
  <c r="W723" i="9"/>
  <c r="W846" i="9"/>
  <c r="W1768" i="9"/>
  <c r="W1099" i="9"/>
  <c r="W1100" i="9"/>
  <c r="W747" i="9"/>
  <c r="W434" i="9"/>
  <c r="W435" i="9"/>
  <c r="W1470" i="9"/>
  <c r="W1471" i="9"/>
  <c r="W448" i="9"/>
  <c r="W1632" i="9"/>
  <c r="W1633" i="9"/>
  <c r="W782" i="9"/>
  <c r="W783" i="9"/>
  <c r="W986" i="9"/>
  <c r="W1408" i="9"/>
  <c r="W792" i="9"/>
  <c r="W793" i="9"/>
  <c r="W1810" i="9"/>
  <c r="W1186" i="9"/>
  <c r="W1187" i="9"/>
  <c r="W1479" i="9"/>
  <c r="W1791" i="9"/>
  <c r="W1792" i="9"/>
  <c r="W659" i="9"/>
  <c r="W660" i="9"/>
  <c r="W1594" i="9"/>
  <c r="W1595" i="9"/>
  <c r="W1596" i="9"/>
  <c r="W919" i="9"/>
  <c r="W1639" i="9"/>
  <c r="W920" i="9"/>
  <c r="W1640" i="9"/>
  <c r="W1641" i="9"/>
  <c r="W567" i="9"/>
  <c r="W828" i="9"/>
  <c r="W1462" i="9"/>
  <c r="W968" i="9"/>
  <c r="W756" i="9"/>
  <c r="W1409" i="9"/>
  <c r="W1011" i="9"/>
  <c r="W56" i="9"/>
  <c r="W1266" i="9"/>
  <c r="W1451" i="9"/>
  <c r="W1452" i="9"/>
  <c r="W1267" i="9"/>
  <c r="W1384" i="9"/>
  <c r="W1138" i="9"/>
  <c r="W1139" i="9"/>
  <c r="W1520" i="9"/>
  <c r="W1543" i="9"/>
  <c r="W1708" i="9"/>
  <c r="W1544" i="9"/>
  <c r="W1521" i="9"/>
  <c r="W1522" i="9"/>
  <c r="W1523" i="9"/>
  <c r="W1930" i="9"/>
  <c r="W1026" i="9"/>
  <c r="W1027" i="9"/>
  <c r="W1070" i="9"/>
  <c r="W1071" i="9"/>
  <c r="W421" i="9"/>
  <c r="W449" i="9"/>
  <c r="W450" i="9"/>
  <c r="W821" i="9"/>
  <c r="W1854" i="9"/>
  <c r="W1855" i="9"/>
  <c r="W627" i="9"/>
  <c r="W1877" i="9"/>
  <c r="W1878" i="9"/>
  <c r="W551" i="9"/>
  <c r="W552" i="9"/>
  <c r="W987" i="9"/>
  <c r="W1545" i="9"/>
  <c r="W1783" i="9"/>
  <c r="W302" i="9"/>
  <c r="W1546" i="9"/>
  <c r="W465" i="9"/>
  <c r="W553" i="9"/>
  <c r="W554" i="9"/>
  <c r="W1784" i="9"/>
  <c r="W303" i="9"/>
  <c r="W22" i="9"/>
  <c r="W555" i="9"/>
  <c r="W47" i="9"/>
  <c r="W1709" i="9"/>
  <c r="W1737" i="9"/>
  <c r="W23" i="9"/>
  <c r="W24" i="9"/>
  <c r="W520" i="9"/>
  <c r="W1524" i="9"/>
  <c r="W1669" i="9"/>
  <c r="W1670" i="9"/>
  <c r="W1115" i="9"/>
  <c r="W1116" i="9"/>
  <c r="W1117" i="9"/>
  <c r="W1118" i="9"/>
  <c r="W1564" i="9"/>
  <c r="W1931" i="9"/>
  <c r="W889" i="9"/>
  <c r="W1140" i="9"/>
  <c r="W1119" i="9"/>
  <c r="W1824" i="9"/>
  <c r="W1825" i="9"/>
  <c r="W1826" i="9"/>
  <c r="W1918" i="9"/>
  <c r="W1827" i="9"/>
  <c r="W1828" i="9"/>
  <c r="W637" i="9"/>
  <c r="W638" i="9"/>
  <c r="W1336" i="9"/>
  <c r="W1919" i="9"/>
  <c r="W1920" i="9"/>
  <c r="W1337" i="9"/>
  <c r="W847" i="9"/>
  <c r="W639" i="9"/>
  <c r="W640" i="9"/>
  <c r="W641" i="9"/>
  <c r="W1921" i="9"/>
  <c r="W373" i="9"/>
  <c r="W186" i="9"/>
  <c r="W187" i="9"/>
  <c r="W398" i="9"/>
  <c r="W399" i="9"/>
  <c r="W188" i="9"/>
  <c r="W1295" i="9"/>
  <c r="W1296" i="9"/>
  <c r="W1297" i="9"/>
  <c r="W556" i="9"/>
  <c r="W557" i="9"/>
  <c r="W558" i="9"/>
  <c r="W559" i="9"/>
  <c r="W1120" i="9"/>
  <c r="W1121" i="9"/>
  <c r="W1685" i="9"/>
  <c r="W1686" i="9"/>
  <c r="W362" i="9"/>
  <c r="W988" i="9"/>
  <c r="W1597" i="9"/>
  <c r="W1598" i="9"/>
  <c r="W363" i="9"/>
  <c r="W829" i="9"/>
  <c r="W935" i="9"/>
  <c r="W1056" i="9"/>
  <c r="W1057" i="9"/>
  <c r="W1554" i="9"/>
  <c r="W1058" i="9"/>
  <c r="W1059" i="9"/>
  <c r="W1122" i="9"/>
  <c r="W1123" i="9"/>
  <c r="W1124" i="9"/>
  <c r="W1261" i="9"/>
  <c r="W1262" i="9"/>
  <c r="W1263" i="9"/>
  <c r="W1547" i="9"/>
  <c r="W784" i="9"/>
  <c r="W921" i="9"/>
  <c r="W1555" i="9"/>
  <c r="W1268" i="9"/>
  <c r="W1226" i="9"/>
  <c r="W1398" i="9"/>
  <c r="W1746" i="9"/>
  <c r="W466" i="9"/>
  <c r="W1443" i="9"/>
  <c r="W1444" i="9"/>
  <c r="W1125" i="9"/>
  <c r="W1338" i="9"/>
  <c r="W690" i="9"/>
  <c r="W724" i="9"/>
  <c r="W691" i="9"/>
  <c r="W289" i="9"/>
  <c r="W290" i="9"/>
  <c r="W291" i="9"/>
  <c r="W292" i="9"/>
  <c r="W500" i="9"/>
  <c r="W501" i="9"/>
  <c r="W578" i="9"/>
  <c r="W579" i="9"/>
  <c r="W1264" i="9"/>
  <c r="W564" i="9"/>
  <c r="W1944" i="9"/>
  <c r="W999" i="9"/>
  <c r="W1000" i="9"/>
  <c r="W57" i="9"/>
  <c r="W58" i="9"/>
  <c r="W1001" i="9"/>
  <c r="W1002" i="9"/>
  <c r="W1003" i="9"/>
  <c r="W59" i="9"/>
  <c r="W60" i="9"/>
  <c r="W467" i="9"/>
  <c r="W468" i="9"/>
  <c r="W469" i="9"/>
  <c r="W470" i="9"/>
  <c r="W1710" i="9"/>
  <c r="W471" i="9"/>
  <c r="W1711" i="9"/>
  <c r="W1712" i="9"/>
  <c r="W1329" i="9"/>
  <c r="W1188" i="9"/>
  <c r="W326" i="9"/>
  <c r="W1330" i="9"/>
  <c r="W483" i="9"/>
  <c r="W484" i="9"/>
  <c r="W1677" i="9"/>
  <c r="W1922" i="9"/>
  <c r="W304" i="9"/>
  <c r="W305" i="9"/>
  <c r="W472" i="9"/>
  <c r="W473" i="9"/>
  <c r="W400" i="9"/>
  <c r="W401" i="9"/>
  <c r="W838" i="9"/>
  <c r="W94" i="9"/>
  <c r="W907" i="9"/>
  <c r="W908" i="9"/>
  <c r="W1721" i="9"/>
  <c r="W1916" i="9"/>
  <c r="W1339" i="9"/>
  <c r="W1945" i="9"/>
  <c r="W1722" i="9"/>
  <c r="W300" i="9"/>
  <c r="W1453" i="9"/>
  <c r="W1678" i="9"/>
  <c r="W1480" i="9"/>
  <c r="W1481" i="9"/>
  <c r="W1269" i="9"/>
  <c r="W1359" i="9"/>
  <c r="W189" i="9"/>
  <c r="W253" i="9"/>
  <c r="W190" i="9"/>
  <c r="W254" i="9"/>
  <c r="W1088" i="9"/>
  <c r="W384" i="9"/>
  <c r="W1089" i="9"/>
  <c r="W385" i="9"/>
  <c r="W1394" i="9"/>
  <c r="W1901" i="9"/>
  <c r="W2" i="9"/>
  <c r="W1902" i="9"/>
  <c r="W151" i="9"/>
  <c r="W152" i="9"/>
  <c r="W153" i="9"/>
  <c r="W1856" i="9"/>
  <c r="W3" i="9"/>
  <c r="W422" i="9"/>
  <c r="W725" i="9"/>
  <c r="W1857" i="9"/>
  <c r="W726" i="9"/>
  <c r="W1509" i="9"/>
  <c r="W1510" i="9"/>
  <c r="W271" i="9"/>
  <c r="W1298" i="9"/>
  <c r="W1903" i="9"/>
  <c r="W355" i="9"/>
  <c r="W356" i="9"/>
  <c r="W1577" i="9"/>
  <c r="W1060" i="9"/>
  <c r="W1671" i="9"/>
  <c r="W1747" i="9"/>
  <c r="W1769" i="9"/>
  <c r="W1770" i="9"/>
  <c r="W1771" i="9"/>
  <c r="W890" i="9"/>
  <c r="W1946" i="9"/>
  <c r="W1599" i="9"/>
  <c r="W255" i="9"/>
  <c r="W969" i="9"/>
  <c r="W970" i="9"/>
  <c r="W672" i="9"/>
  <c r="W768" i="9"/>
  <c r="W769" i="9"/>
  <c r="W770" i="9"/>
  <c r="W589" i="9"/>
  <c r="W590" i="9"/>
  <c r="W591" i="9"/>
  <c r="W1811" i="9"/>
  <c r="W771" i="9"/>
  <c r="W772" i="9"/>
  <c r="W773" i="9"/>
  <c r="W774" i="9"/>
  <c r="W402" i="9"/>
  <c r="W403" i="9"/>
  <c r="W404" i="9"/>
  <c r="W1399" i="9"/>
  <c r="W1932" i="9"/>
  <c r="W1933" i="9"/>
  <c r="W1785" i="9"/>
  <c r="W1879" i="9"/>
  <c r="W1793" i="9"/>
  <c r="W1794" i="9"/>
  <c r="W474" i="9"/>
  <c r="W112" i="9"/>
  <c r="W1004" i="9"/>
  <c r="W1548" i="9"/>
  <c r="W113" i="9"/>
  <c r="W220" i="9"/>
  <c r="W436" i="9"/>
  <c r="W437" i="9"/>
  <c r="W1887" i="9"/>
  <c r="W1904" i="9"/>
  <c r="W4" i="9"/>
  <c r="W901" i="9"/>
  <c r="W1506" i="9"/>
  <c r="W507" i="9"/>
  <c r="W1650" i="9"/>
  <c r="W1651" i="9"/>
  <c r="W936" i="9"/>
  <c r="W937" i="9"/>
  <c r="W1172" i="9"/>
  <c r="W692" i="9"/>
  <c r="W1160" i="9"/>
  <c r="W459" i="9"/>
  <c r="W560" i="9"/>
  <c r="W1039" i="9"/>
  <c r="W1040" i="9"/>
  <c r="W1429" i="9"/>
  <c r="W1430" i="9"/>
  <c r="W1431" i="9"/>
  <c r="W1141" i="9"/>
  <c r="W200" i="9"/>
  <c r="W201" i="9"/>
  <c r="W95" i="9"/>
  <c r="W96" i="9"/>
  <c r="W97" i="9"/>
  <c r="W1173" i="9"/>
  <c r="W438" i="9"/>
  <c r="W1432" i="9"/>
  <c r="W1433" i="9"/>
  <c r="W1101" i="9"/>
  <c r="W1072" i="9"/>
  <c r="W1073" i="9"/>
  <c r="W1578" i="9"/>
  <c r="W1579" i="9"/>
  <c r="W1580" i="9"/>
  <c r="W971" i="9"/>
  <c r="W972" i="9"/>
  <c r="W973" i="9"/>
  <c r="W561" i="9"/>
  <c r="W1622" i="9"/>
  <c r="W191" i="9"/>
  <c r="W1174" i="9"/>
  <c r="W475" i="9"/>
  <c r="W1126" i="9"/>
  <c r="W172" i="9"/>
  <c r="W173" i="9"/>
  <c r="W154" i="9"/>
  <c r="W649" i="9"/>
  <c r="W1795" i="9"/>
  <c r="W822" i="9"/>
  <c r="W938" i="9"/>
  <c r="W939" i="9"/>
  <c r="W628" i="9"/>
  <c r="W1417" i="9"/>
  <c r="W1418" i="9"/>
  <c r="W1419" i="9"/>
  <c r="W293" i="9"/>
  <c r="W294" i="9"/>
  <c r="W650" i="9"/>
  <c r="W1270" i="9"/>
  <c r="W1271" i="9"/>
  <c r="W460" i="9"/>
  <c r="W1445" i="9"/>
  <c r="W1723" i="9"/>
  <c r="W1724" i="9"/>
  <c r="W877" i="9"/>
  <c r="W1360" i="9"/>
  <c r="W1361" i="9"/>
  <c r="W521" i="9"/>
  <c r="W809" i="9"/>
  <c r="W522" i="9"/>
  <c r="W810" i="9"/>
  <c r="W708" i="9"/>
  <c r="W922" i="9"/>
  <c r="W295" i="9"/>
  <c r="W1652" i="9"/>
  <c r="W282" i="9"/>
  <c r="W283" i="9"/>
  <c r="W1434" i="9"/>
  <c r="W202" i="9"/>
  <c r="W940" i="9"/>
  <c r="W941" i="9"/>
  <c r="W221" i="9"/>
  <c r="W222" i="9"/>
  <c r="W223" i="9"/>
  <c r="W1525" i="9"/>
  <c r="W256" i="9"/>
  <c r="W1424" i="9"/>
  <c r="W830" i="9"/>
  <c r="W1151" i="9"/>
  <c r="W1634" i="9"/>
  <c r="W751" i="9"/>
  <c r="W224" i="9"/>
  <c r="W1482" i="9"/>
  <c r="W364" i="9"/>
  <c r="W451" i="9"/>
  <c r="W452" i="9"/>
  <c r="W1483" i="9"/>
  <c r="W1400" i="9"/>
  <c r="W257" i="9"/>
  <c r="W610" i="9"/>
  <c r="W1090" i="9"/>
  <c r="W1041" i="9"/>
  <c r="W1042" i="9"/>
  <c r="W1923" i="9"/>
  <c r="W1043" i="9"/>
  <c r="W1044" i="9"/>
  <c r="W1045" i="9"/>
  <c r="W1924" i="9"/>
  <c r="W1679" i="9"/>
  <c r="W1680" i="9"/>
  <c r="W980" i="9"/>
  <c r="W1796" i="9"/>
  <c r="W1362" i="9"/>
  <c r="W502" i="9"/>
  <c r="W114" i="9"/>
  <c r="W523" i="9"/>
  <c r="W1772" i="9"/>
  <c r="W1773" i="9"/>
  <c r="W1774" i="9"/>
  <c r="W115" i="9"/>
  <c r="W524" i="9"/>
  <c r="W661" i="9"/>
  <c r="W662" i="9"/>
  <c r="W663" i="9"/>
  <c r="W272" i="9"/>
  <c r="W693" i="9"/>
  <c r="W694" i="9"/>
  <c r="W1374" i="9"/>
  <c r="W950" i="9"/>
  <c r="W739" i="9"/>
  <c r="W1797" i="9"/>
  <c r="W405" i="9"/>
  <c r="W1250" i="9"/>
  <c r="W34" i="9"/>
  <c r="W1028" i="9"/>
  <c r="W1425" i="9"/>
  <c r="W1426" i="9"/>
  <c r="W1775" i="9"/>
  <c r="W98" i="9"/>
  <c r="W75" i="9"/>
  <c r="W258" i="9"/>
  <c r="W76" i="9"/>
  <c r="W1653" i="9"/>
  <c r="W839" i="9"/>
  <c r="W1565" i="9"/>
  <c r="W1566" i="9"/>
  <c r="W485" i="9"/>
  <c r="W423" i="9"/>
  <c r="W1175" i="9"/>
  <c r="W1176" i="9"/>
  <c r="W424" i="9"/>
  <c r="W1177" i="9"/>
  <c r="W1178" i="9"/>
  <c r="W1179" i="9"/>
  <c r="W1180" i="9"/>
  <c r="W1199" i="9"/>
  <c r="W1446" i="9"/>
  <c r="W580" i="9"/>
  <c r="W1200" i="9"/>
  <c r="W1201" i="9"/>
  <c r="W581" i="9"/>
  <c r="W77" i="9"/>
  <c r="W78" i="9"/>
  <c r="W942" i="9"/>
  <c r="W79" i="9"/>
  <c r="W80" i="9"/>
  <c r="W81" i="9"/>
  <c r="W1211" i="9"/>
  <c r="W1212" i="9"/>
  <c r="W1005" i="9"/>
  <c r="W1017" i="9"/>
  <c r="W1018" i="9"/>
  <c r="W860" i="9"/>
  <c r="W861" i="9"/>
  <c r="W1807" i="9"/>
  <c r="W1363" i="9"/>
  <c r="W225" i="9"/>
  <c r="W226" i="9"/>
  <c r="W346" i="9"/>
  <c r="W695" i="9"/>
  <c r="W696" i="9"/>
  <c r="W1189" i="9"/>
  <c r="W1061" i="9"/>
  <c r="W1281" i="9"/>
  <c r="W629" i="9"/>
  <c r="W630" i="9"/>
  <c r="W848" i="9"/>
  <c r="W1495" i="9"/>
  <c r="W1496" i="9"/>
  <c r="W5" i="9"/>
  <c r="W664" i="9"/>
  <c r="W1183" i="9"/>
  <c r="W974" i="9"/>
  <c r="W697" i="9"/>
  <c r="W1046" i="9"/>
  <c r="W631" i="9"/>
  <c r="W439" i="9"/>
  <c r="W259" i="9"/>
  <c r="W1213" i="9"/>
  <c r="W1642" i="9"/>
  <c r="W1102" i="9"/>
  <c r="W1643" i="9"/>
  <c r="W1644" i="9"/>
  <c r="W1645" i="9"/>
  <c r="W902" i="9"/>
  <c r="W903" i="9"/>
  <c r="W1214" i="9"/>
  <c r="W1215" i="9"/>
  <c r="W306" i="9"/>
  <c r="W307" i="9"/>
  <c r="W374" i="9"/>
  <c r="W82" i="9"/>
  <c r="W1843" i="9"/>
  <c r="W1091" i="9"/>
  <c r="W1836" i="9"/>
  <c r="W273" i="9"/>
  <c r="W1202" i="9"/>
  <c r="W1203" i="9"/>
  <c r="W1204" i="9"/>
  <c r="W1205" i="9"/>
  <c r="W1206" i="9"/>
  <c r="W849" i="9"/>
  <c r="W234" i="9"/>
  <c r="W235" i="9"/>
  <c r="W236" i="9"/>
  <c r="W1526" i="9"/>
  <c r="W1527" i="9"/>
  <c r="W128" i="9"/>
  <c r="W129" i="9"/>
  <c r="W909" i="9"/>
  <c r="W1385" i="9"/>
  <c r="W1484" i="9"/>
  <c r="W1395" i="9"/>
  <c r="W1396" i="9"/>
  <c r="W35" i="9"/>
  <c r="W260" i="9"/>
  <c r="W261" i="9"/>
  <c r="W1472" i="9"/>
  <c r="W1473" i="9"/>
  <c r="W1331" i="9"/>
  <c r="W611" i="9"/>
  <c r="W301" i="9"/>
  <c r="W1401" i="9"/>
  <c r="W1672" i="9"/>
  <c r="W1681" i="9"/>
  <c r="W1190" i="9"/>
  <c r="W1191" i="9"/>
  <c r="W727" i="9"/>
  <c r="W1837" i="9"/>
  <c r="W904" i="9"/>
  <c r="W905" i="9"/>
  <c r="W1047" i="9"/>
  <c r="W508" i="9"/>
  <c r="W840" i="9"/>
  <c r="W841" i="9"/>
  <c r="W850" i="9"/>
  <c r="W1507" i="9"/>
  <c r="W785" i="9"/>
  <c r="W1235" i="9"/>
  <c r="W1895" i="9"/>
  <c r="W1776" i="9"/>
  <c r="W1777" i="9"/>
  <c r="W1778" i="9"/>
  <c r="W1779" i="9"/>
  <c r="W1864" i="9"/>
  <c r="W1865" i="9"/>
  <c r="W582" i="9"/>
  <c r="W583" i="9"/>
  <c r="W584" i="9"/>
  <c r="W509" i="9"/>
  <c r="W227" i="9"/>
  <c r="W975" i="9"/>
  <c r="W976" i="9"/>
  <c r="W347" i="9"/>
  <c r="W348" i="9"/>
  <c r="W1910" i="9"/>
  <c r="W1410" i="9"/>
  <c r="W951" i="9"/>
  <c r="W1012" i="9"/>
  <c r="W1216" i="9"/>
  <c r="W155" i="9"/>
  <c r="W1485" i="9"/>
  <c r="W375" i="9"/>
  <c r="W376" i="9"/>
  <c r="W1486" i="9"/>
  <c r="W377" i="9"/>
  <c r="W486" i="9"/>
  <c r="W487" i="9"/>
  <c r="W488" i="9"/>
  <c r="W1092" i="9"/>
  <c r="W36" i="9"/>
  <c r="W1947" i="9"/>
  <c r="W1948" i="9"/>
  <c r="W1949" i="9"/>
  <c r="W425" i="9"/>
  <c r="W1207" i="9"/>
  <c r="W1208" i="9"/>
  <c r="W104" i="9"/>
  <c r="W1713" i="9"/>
  <c r="W1714" i="9"/>
  <c r="W1715" i="9"/>
  <c r="W952" i="9"/>
  <c r="W1265" i="9"/>
  <c r="W651" i="9"/>
  <c r="W652" i="9"/>
  <c r="W1316" i="9"/>
  <c r="W1227" i="9"/>
  <c r="W1228" i="9"/>
  <c r="W378" i="9"/>
  <c r="W6" i="9"/>
  <c r="W953" i="9"/>
  <c r="W851" i="9"/>
  <c r="W37" i="9"/>
  <c r="W130" i="9"/>
  <c r="W440" i="9"/>
  <c r="W365" i="9"/>
  <c r="W1184" i="9"/>
  <c r="W568" i="9"/>
  <c r="W569" i="9"/>
  <c r="W570" i="9"/>
  <c r="W571" i="9"/>
  <c r="W1786" i="9"/>
  <c r="W476" i="9"/>
  <c r="W83" i="9"/>
  <c r="W61" i="9"/>
  <c r="W461" i="9"/>
  <c r="W831" i="9"/>
  <c r="W832" i="9"/>
  <c r="W1364" i="9"/>
  <c r="W1365" i="9"/>
  <c r="W1366" i="9"/>
  <c r="W1528" i="9"/>
  <c r="W1529" i="9"/>
  <c r="W1530" i="9"/>
  <c r="W116" i="9"/>
  <c r="W117" i="9"/>
  <c r="W118" i="9"/>
  <c r="W327" i="9"/>
  <c r="W1808" i="9"/>
  <c r="W1411" i="9"/>
  <c r="W1412" i="9"/>
  <c r="W525" i="9"/>
  <c r="W526" i="9"/>
  <c r="W527" i="9"/>
  <c r="W528" i="9"/>
  <c r="W1093" i="9"/>
  <c r="W1094" i="9"/>
  <c r="W1095" i="9"/>
  <c r="W1911" i="9"/>
  <c r="W1912" i="9"/>
  <c r="W1556" i="9"/>
  <c r="W1557" i="9"/>
  <c r="W943" i="9"/>
  <c r="W366" i="9"/>
  <c r="W367" i="9"/>
  <c r="W368" i="9"/>
  <c r="W406" i="9"/>
  <c r="W48" i="9"/>
  <c r="W407" i="9"/>
  <c r="W477" i="9"/>
  <c r="W62" i="9"/>
  <c r="W63" i="9"/>
  <c r="W274" i="9"/>
  <c r="W7" i="9"/>
  <c r="W1217" i="9"/>
  <c r="W1888" i="9"/>
  <c r="W1889" i="9"/>
  <c r="W1890" i="9"/>
  <c r="W673" i="9"/>
  <c r="W605" i="9"/>
  <c r="W1074" i="9"/>
  <c r="W1161" i="9"/>
  <c r="W328" i="9"/>
  <c r="W1299" i="9"/>
  <c r="W1300" i="9"/>
  <c r="W25" i="9"/>
  <c r="W923" i="9"/>
  <c r="W1780" i="9"/>
  <c r="W757" i="9"/>
  <c r="W758" i="9"/>
  <c r="W542" i="9"/>
  <c r="W543" i="9"/>
  <c r="W1236" i="9"/>
  <c r="W1237" i="9"/>
  <c r="W308" i="9"/>
  <c r="W349" i="9"/>
  <c r="W350" i="9"/>
  <c r="W1608" i="9"/>
  <c r="W1609" i="9"/>
  <c r="W1682" i="9"/>
  <c r="W441" i="9"/>
  <c r="W442" i="9"/>
  <c r="W443" i="9"/>
  <c r="W833" i="9"/>
  <c r="W1386" i="9"/>
  <c r="W1387" i="9"/>
  <c r="W1388" i="9"/>
  <c r="W1950" i="9"/>
  <c r="W1880" i="9"/>
  <c r="W329" i="9"/>
  <c r="W426" i="9"/>
  <c r="W296" i="9"/>
  <c r="W794" i="9"/>
  <c r="W408" i="9"/>
  <c r="W409" i="9"/>
  <c r="W410" i="9"/>
  <c r="W944" i="9"/>
  <c r="W945" i="9"/>
  <c r="W946" i="9"/>
  <c r="W585" i="9"/>
  <c r="W1375" i="9"/>
  <c r="W84" i="9"/>
  <c r="W85" i="9"/>
  <c r="W411" i="9"/>
  <c r="W489" i="9"/>
  <c r="W38" i="9"/>
  <c r="W39" i="9"/>
  <c r="W490" i="9"/>
  <c r="W40" i="9"/>
  <c r="W1866" i="9"/>
  <c r="W924" i="9"/>
  <c r="W925" i="9"/>
  <c r="W834" i="9"/>
  <c r="W835" i="9"/>
  <c r="W1844" i="9"/>
  <c r="W926" i="9"/>
  <c r="W1891" i="9"/>
  <c r="W1075" i="9"/>
  <c r="W1127" i="9"/>
  <c r="W1128" i="9"/>
  <c r="W1673" i="9"/>
  <c r="W166" i="9"/>
  <c r="W989" i="9"/>
  <c r="W1600" i="9"/>
  <c r="W811" i="9"/>
  <c r="W812" i="9"/>
  <c r="W131" i="9"/>
  <c r="W1531" i="9"/>
  <c r="W1006" i="9"/>
  <c r="W1858" i="9"/>
  <c r="W1859" i="9"/>
  <c r="W1892" i="9"/>
  <c r="W1317" i="9"/>
  <c r="W1318" i="9"/>
  <c r="W544" i="9"/>
  <c r="W1812" i="9"/>
  <c r="W823" i="9"/>
  <c r="W715" i="9"/>
  <c r="W529" i="9"/>
  <c r="W427" i="9"/>
  <c r="W642" i="9"/>
  <c r="W1152" i="9"/>
  <c r="W167" i="9"/>
  <c r="W824" i="9"/>
  <c r="W728" i="9"/>
  <c r="W729" i="9"/>
  <c r="W1389" i="9"/>
  <c r="W1282" i="9"/>
  <c r="W1390" i="9"/>
  <c r="W1283" i="9"/>
  <c r="W1391" i="9"/>
  <c r="W1392" i="9"/>
  <c r="W1558" i="9"/>
  <c r="W1601" i="9"/>
  <c r="W1602" i="9"/>
  <c r="W1687" i="9"/>
  <c r="W1688" i="9"/>
  <c r="W1635" i="9"/>
  <c r="W49" i="9"/>
  <c r="W1340" i="9"/>
  <c r="W1341" i="9"/>
  <c r="W910" i="9"/>
  <c r="W632" i="9"/>
  <c r="W813" i="9"/>
  <c r="W86" i="9"/>
  <c r="W132" i="9"/>
  <c r="W133" i="9"/>
  <c r="W954" i="9"/>
  <c r="W955" i="9"/>
  <c r="W1397" i="9"/>
  <c r="W1581" i="9"/>
  <c r="W275" i="9"/>
  <c r="W262" i="9"/>
  <c r="W825" i="9"/>
  <c r="W1346" i="9"/>
  <c r="W1347" i="9"/>
  <c r="W565" i="9"/>
  <c r="W927" i="9"/>
  <c r="W1142" i="9"/>
  <c r="W990" i="9"/>
  <c r="W1742" i="9"/>
  <c r="W1511" i="9"/>
  <c r="W1512" i="9"/>
  <c r="W1716" i="9"/>
  <c r="W1743" i="9"/>
  <c r="W698" i="9"/>
  <c r="W1048" i="9"/>
  <c r="W1049" i="9"/>
  <c r="W237" i="9"/>
  <c r="W1654" i="9"/>
  <c r="W1934" i="9"/>
  <c r="W1567" i="9"/>
  <c r="W699" i="9"/>
  <c r="W276" i="9"/>
  <c r="W277" i="9"/>
  <c r="W278" i="9"/>
  <c r="W41" i="9"/>
  <c r="W1568" i="9"/>
  <c r="W42" i="9"/>
  <c r="W43" i="9"/>
  <c r="W1435" i="9"/>
  <c r="W1436" i="9"/>
  <c r="W248" i="9"/>
  <c r="W249" i="9"/>
  <c r="W665" i="9"/>
  <c r="W666" i="9"/>
  <c r="W667" i="9"/>
  <c r="W1291" i="9"/>
  <c r="W795" i="9"/>
  <c r="W606" i="9"/>
  <c r="W1076" i="9"/>
  <c r="W796" i="9"/>
  <c r="W797" i="9"/>
  <c r="W444" i="9"/>
  <c r="W445" i="9"/>
  <c r="W393" i="9"/>
  <c r="W1860" i="9"/>
  <c r="W1861" i="9"/>
  <c r="W1674" i="9"/>
  <c r="W1129" i="9"/>
  <c r="W1130" i="9"/>
  <c r="W491" i="9"/>
  <c r="W1284" i="9"/>
  <c r="W156" i="9"/>
  <c r="W530" i="9"/>
  <c r="W157" i="9"/>
  <c r="W531" i="9"/>
  <c r="W1285" i="9"/>
  <c r="W1286" i="9"/>
  <c r="W158" i="9"/>
  <c r="W159" i="9"/>
  <c r="W1131" i="9"/>
  <c r="W1132" i="9"/>
  <c r="W1287" i="9"/>
  <c r="W572" i="9"/>
  <c r="W573" i="9"/>
  <c r="W386" i="9"/>
  <c r="W428" i="9"/>
  <c r="W574" i="9"/>
  <c r="W387" i="9"/>
  <c r="W862" i="9"/>
  <c r="W863" i="9"/>
  <c r="W1698" i="9"/>
  <c r="W1699" i="9"/>
  <c r="W105" i="9"/>
  <c r="W1393" i="9"/>
  <c r="W1809" i="9"/>
  <c r="W1700" i="9"/>
  <c r="W1701" i="9"/>
  <c r="W575" i="9"/>
  <c r="W1702" i="9"/>
  <c r="W1569" i="9"/>
  <c r="W1570" i="9"/>
  <c r="W991" i="9"/>
  <c r="W1348" i="9"/>
  <c r="W992" i="9"/>
  <c r="W1096" i="9"/>
  <c r="W1097" i="9"/>
  <c r="W1748" i="9"/>
  <c r="W1749" i="9"/>
  <c r="W761" i="9"/>
  <c r="W1218" i="9"/>
  <c r="W1050" i="9"/>
  <c r="W1238" i="9"/>
  <c r="W1239" i="9"/>
  <c r="W1240" i="9"/>
  <c r="W1689" i="9"/>
  <c r="W1241" i="9"/>
  <c r="W1242" i="9"/>
  <c r="W1243" i="9"/>
  <c r="W1690" i="9"/>
  <c r="W1051" i="9"/>
  <c r="W503" i="9"/>
  <c r="W119" i="9"/>
  <c r="W388" i="9"/>
  <c r="W389" i="9"/>
  <c r="W906" i="9"/>
  <c r="W1103" i="9"/>
  <c r="W1104" i="9"/>
  <c r="W1105" i="9"/>
  <c r="W1273" i="9"/>
  <c r="W1274" i="9"/>
  <c r="W1275" i="9"/>
  <c r="W1276" i="9"/>
  <c r="W1277" i="9"/>
  <c r="W1278" i="9"/>
  <c r="W1349" i="9"/>
  <c r="W1350" i="9"/>
  <c r="W1351" i="9"/>
  <c r="W44" i="9"/>
  <c r="W228" i="9"/>
  <c r="W1725" i="9"/>
  <c r="W1726" i="9"/>
  <c r="W1738" i="9"/>
  <c r="W674" i="9"/>
  <c r="W1913" i="9"/>
  <c r="W1192" i="9"/>
  <c r="W786" i="9"/>
  <c r="W891" i="9"/>
  <c r="W1062" i="9"/>
  <c r="W1063" i="9"/>
  <c r="W1487" i="9"/>
  <c r="W297" i="9"/>
  <c r="W775" i="9"/>
  <c r="W1917" i="9"/>
  <c r="W229" i="9"/>
  <c r="W230" i="9"/>
  <c r="W231" i="9"/>
  <c r="W911" i="9"/>
  <c r="W912" i="9"/>
  <c r="W913" i="9"/>
  <c r="W914" i="9"/>
  <c r="W462" i="9"/>
  <c r="W915" i="9"/>
  <c r="W864" i="9"/>
  <c r="W453" i="9"/>
  <c r="W232" i="9"/>
  <c r="W64" i="9"/>
  <c r="W65" i="9"/>
  <c r="W66" i="9"/>
  <c r="W99" i="9"/>
  <c r="W1730" i="9"/>
  <c r="W865" i="9"/>
  <c r="W842" i="9"/>
  <c r="W843" i="9"/>
  <c r="W1750" i="9"/>
  <c r="W1376" i="9"/>
  <c r="W1603" i="9"/>
  <c r="W612" i="9"/>
  <c r="W613" i="9"/>
  <c r="W1209" i="9"/>
  <c r="W1106" i="9"/>
  <c r="W633" i="9"/>
  <c r="W1029" i="9"/>
  <c r="W1030" i="9"/>
  <c r="W981" i="9"/>
  <c r="W982" i="9"/>
  <c r="W1244" i="9"/>
  <c r="W1636" i="9"/>
  <c r="W1637" i="9"/>
  <c r="W1638" i="9"/>
  <c r="W1813" i="9"/>
  <c r="W1814" i="9"/>
  <c r="W545" i="9"/>
  <c r="W546" i="9"/>
  <c r="W1143" i="9"/>
  <c r="W1144" i="9"/>
  <c r="W1145" i="9"/>
  <c r="W1052" i="9"/>
  <c r="W1377" i="9"/>
  <c r="W1378" i="9"/>
  <c r="W730" i="9"/>
  <c r="W620" i="9"/>
  <c r="W621" i="9"/>
  <c r="W1559" i="9"/>
  <c r="W1107" i="9"/>
  <c r="W1332" i="9"/>
  <c r="W1333" i="9"/>
  <c r="W1623" i="9"/>
  <c r="W1624" i="9"/>
  <c r="W1867" i="9"/>
  <c r="W1868" i="9"/>
  <c r="W160" i="9"/>
  <c r="W700" i="9"/>
  <c r="W1815" i="9"/>
  <c r="W1342" i="9"/>
  <c r="W1343" i="9"/>
  <c r="W233" i="9"/>
  <c r="W740" i="9"/>
  <c r="W1251" i="9"/>
  <c r="W1655" i="9"/>
  <c r="W1162" i="9"/>
  <c r="W787" i="9"/>
  <c r="W852" i="9"/>
  <c r="W429" i="9"/>
  <c r="W853" i="9"/>
  <c r="W752" i="9"/>
  <c r="W1252" i="9"/>
  <c r="W1253" i="9"/>
  <c r="W1625" i="9"/>
  <c r="W753" i="9"/>
  <c r="W1787" i="9"/>
  <c r="W956" i="9"/>
  <c r="W357" i="9"/>
  <c r="W161" i="9"/>
  <c r="W162" i="9"/>
  <c r="W492" i="9"/>
  <c r="W493" i="9"/>
  <c r="W1751" i="9"/>
  <c r="W369" i="9"/>
  <c r="W370" i="9"/>
  <c r="W371" i="9"/>
  <c r="W788" i="9"/>
  <c r="W192" i="9"/>
  <c r="W878" i="9"/>
  <c r="W1727" i="9"/>
  <c r="W309" i="9"/>
  <c r="W310" i="9"/>
  <c r="W311" i="9"/>
  <c r="W263" i="9"/>
  <c r="W134" i="9"/>
  <c r="W264" i="9"/>
  <c r="W1925" i="9"/>
  <c r="W430" i="9"/>
  <c r="W431" i="9"/>
  <c r="W454" i="9"/>
  <c r="W1656" i="9"/>
  <c r="W1657" i="9"/>
  <c r="W1427" i="9"/>
  <c r="W174" i="9"/>
  <c r="W1334" i="9"/>
  <c r="W1532" i="9"/>
  <c r="W1533" i="9"/>
  <c r="W586" i="9"/>
  <c r="W1658" i="9"/>
  <c r="W947" i="9"/>
  <c r="W948" i="9"/>
  <c r="W754" i="9"/>
  <c r="W755" i="9"/>
  <c r="W866" i="9"/>
  <c r="W1752" i="9"/>
  <c r="W1753" i="9"/>
  <c r="W1754" i="9"/>
  <c r="W1133" i="9"/>
  <c r="W1134" i="9"/>
  <c r="W1135" i="9"/>
  <c r="W1717" i="9"/>
  <c r="W1136" i="9"/>
  <c r="W265" i="9"/>
  <c r="W266" i="9"/>
  <c r="W762" i="9"/>
  <c r="W1497" i="9"/>
  <c r="W1571" i="9"/>
  <c r="W1572" i="9"/>
  <c r="W1573" i="9"/>
  <c r="W1019" i="9"/>
  <c r="W675" i="9"/>
  <c r="W1153" i="9"/>
  <c r="W622" i="9"/>
  <c r="W623" i="9"/>
  <c r="W1193" i="9"/>
  <c r="W106" i="9"/>
  <c r="W1194" i="9"/>
  <c r="W1604" i="9"/>
  <c r="W279" i="9"/>
  <c r="W280" i="9"/>
  <c r="W1077" i="9"/>
  <c r="W1881" i="9"/>
  <c r="W1882" i="9"/>
  <c r="W703" i="9"/>
  <c r="W704" i="9"/>
  <c r="W983" i="9"/>
  <c r="W1413" i="9"/>
  <c r="W592" i="9"/>
  <c r="W593" i="9"/>
  <c r="W594" i="9"/>
  <c r="W867" i="9"/>
  <c r="W1420" i="9"/>
  <c r="W1703" i="9"/>
  <c r="W1951" i="9"/>
  <c r="W267" i="9"/>
  <c r="W1421" i="9"/>
  <c r="W868" i="9"/>
  <c r="W1704" i="9"/>
  <c r="W1952" i="9"/>
  <c r="W595" i="9"/>
  <c r="W596" i="9"/>
  <c r="W597" i="9"/>
  <c r="W624" i="9"/>
  <c r="W625" i="9"/>
  <c r="W281" i="9"/>
  <c r="W789" i="9"/>
  <c r="W510" i="9"/>
  <c r="W511" i="9"/>
  <c r="W1905" i="9"/>
  <c r="W107" i="9"/>
  <c r="W108" i="9"/>
  <c r="W676" i="9"/>
  <c r="W677" i="9"/>
  <c r="W1301" i="9"/>
  <c r="W1302" i="9"/>
  <c r="W1728" i="9"/>
  <c r="W678" i="9"/>
  <c r="W203" i="9"/>
  <c r="W204" i="9"/>
  <c r="W1610" i="9"/>
  <c r="W1611" i="9"/>
  <c r="W679" i="9"/>
  <c r="W1254" i="9"/>
  <c r="W1437" i="9"/>
  <c r="W1255" i="9"/>
  <c r="W1612" i="9"/>
  <c r="W731" i="9"/>
  <c r="W412" i="9"/>
  <c r="W547" i="9"/>
  <c r="W548" i="9"/>
  <c r="W1181" i="9"/>
  <c r="W1838" i="9"/>
  <c r="W1031" i="9"/>
  <c r="W916" i="9"/>
  <c r="W1064" i="9"/>
  <c r="W1402" i="9"/>
  <c r="W1883" i="9"/>
  <c r="W1245" i="9"/>
  <c r="W614" i="9"/>
  <c r="W615" i="9"/>
  <c r="W984" i="9"/>
  <c r="W1163" i="9"/>
  <c r="W1164" i="9"/>
  <c r="W1534" i="9"/>
  <c r="W1560" i="9"/>
  <c r="W330" i="9"/>
  <c r="W653" i="9"/>
  <c r="W654" i="9"/>
  <c r="W1798" i="9"/>
  <c r="W331" i="9"/>
  <c r="W332" i="9"/>
  <c r="W643" i="9"/>
  <c r="W1646" i="9"/>
  <c r="W1926" i="9"/>
  <c r="W1927" i="9"/>
  <c r="W1414" i="9"/>
  <c r="W1415" i="9"/>
  <c r="W1146" i="9"/>
  <c r="W312" i="9"/>
  <c r="W844" i="9"/>
  <c r="W732" i="9"/>
  <c r="W478" i="9"/>
  <c r="W479" i="9"/>
  <c r="W1731" i="9"/>
  <c r="W480" i="9"/>
  <c r="W481" i="9"/>
  <c r="W741" i="9"/>
  <c r="W1755" i="9"/>
  <c r="W1626" i="9"/>
  <c r="W1303" i="9"/>
  <c r="W1304" i="9"/>
  <c r="W1305" i="9"/>
  <c r="W1306" i="9"/>
  <c r="W1307" i="9"/>
  <c r="W1308" i="9"/>
  <c r="W120" i="9"/>
  <c r="W121" i="9"/>
  <c r="W193" i="9"/>
  <c r="W194" i="9"/>
  <c r="W205" i="9"/>
  <c r="W206" i="9"/>
  <c r="W207" i="9"/>
  <c r="W798" i="9"/>
  <c r="W1474" i="9"/>
  <c r="W1475" i="9"/>
  <c r="W413" i="9"/>
  <c r="W1718" i="9"/>
  <c r="W504" i="9"/>
  <c r="W733" i="9"/>
  <c r="W394" i="9"/>
  <c r="W655" i="9"/>
  <c r="W656" i="9"/>
  <c r="W1582" i="9"/>
  <c r="W175" i="9"/>
  <c r="W705" i="9"/>
  <c r="W1659" i="9"/>
  <c r="W1660" i="9"/>
  <c r="W532" i="9"/>
  <c r="W680" i="9"/>
  <c r="W100" i="9"/>
  <c r="W1403" i="9"/>
  <c r="W1756" i="9"/>
  <c r="W1757" i="9"/>
  <c r="W1404" i="9"/>
  <c r="W1758" i="9"/>
  <c r="W1759" i="9"/>
  <c r="W1760" i="9"/>
  <c r="W1761" i="9"/>
  <c r="W101" i="9"/>
  <c r="W1744" i="9"/>
  <c r="W1229" i="9"/>
  <c r="W1896" i="9"/>
  <c r="W1897" i="9"/>
  <c r="W1508" i="9"/>
  <c r="W298" i="9"/>
  <c r="W241" i="9"/>
  <c r="W1583" i="9"/>
  <c r="W1584" i="9"/>
  <c r="W1585" i="9"/>
  <c r="W1829" i="9"/>
  <c r="W1108" i="9"/>
  <c r="W1830" i="9"/>
  <c r="W681" i="9"/>
  <c r="W949" i="9"/>
  <c r="W879" i="9"/>
  <c r="W880" i="9"/>
  <c r="W881" i="9"/>
  <c r="W882" i="9"/>
  <c r="W883" i="9"/>
  <c r="W884" i="9"/>
  <c r="W1498" i="9"/>
  <c r="W1499" i="9"/>
  <c r="W1500" i="9"/>
  <c r="W1953" i="9"/>
  <c r="W1799" i="9"/>
  <c r="W102" i="9"/>
  <c r="W1647" i="9"/>
  <c r="W67" i="9"/>
  <c r="W1906" i="9"/>
  <c r="W1884" i="9"/>
  <c r="W1501" i="9"/>
  <c r="W208" i="9"/>
  <c r="W209" i="9"/>
  <c r="W716" i="9"/>
  <c r="W717" i="9"/>
  <c r="W718" i="9"/>
  <c r="W719" i="9"/>
  <c r="W616" i="9"/>
  <c r="W1732" i="9"/>
  <c r="W1845" i="9"/>
  <c r="W1352" i="9"/>
  <c r="W1661" i="9"/>
  <c r="W1662" i="9"/>
  <c r="W928" i="9"/>
  <c r="W50" i="9"/>
  <c r="W51" i="9"/>
  <c r="W176" i="9"/>
  <c r="W177" i="9"/>
  <c r="W1683" i="9"/>
  <c r="W414" i="9"/>
  <c r="W415" i="9"/>
  <c r="W562" i="9"/>
  <c r="W682" i="9"/>
  <c r="W776" i="9"/>
  <c r="W993" i="9"/>
  <c r="W313" i="9"/>
  <c r="W1627" i="9"/>
  <c r="W1007" i="9"/>
  <c r="W250" i="9"/>
  <c r="W314" i="9"/>
  <c r="W315" i="9"/>
  <c r="W1219" i="9"/>
  <c r="W1846" i="9"/>
  <c r="W1847" i="9"/>
  <c r="W1848" i="9"/>
  <c r="W1165" i="9"/>
  <c r="W512" i="9"/>
  <c r="W1379" i="9"/>
  <c r="W1907" i="9"/>
  <c r="W1908" i="9"/>
  <c r="W814" i="9"/>
  <c r="W1013" i="9"/>
  <c r="W1781" i="9"/>
  <c r="W706" i="9"/>
  <c r="W854" i="9"/>
  <c r="W1147" i="9"/>
  <c r="W763" i="9"/>
  <c r="W764" i="9"/>
  <c r="W390" i="9"/>
  <c r="W391" i="9"/>
  <c r="W1008" i="9"/>
  <c r="W1009" i="9"/>
  <c r="W1549" i="9"/>
  <c r="W1628" i="9"/>
  <c r="W1928" i="9"/>
  <c r="W549" i="9"/>
  <c r="W550" i="9"/>
  <c r="W1158" i="9"/>
  <c r="W869" i="9"/>
  <c r="W870" i="9"/>
  <c r="W1020" i="9"/>
  <c r="W178" i="9"/>
  <c r="W179" i="9"/>
  <c r="W180" i="9"/>
  <c r="W181" i="9"/>
  <c r="W1929" i="9"/>
  <c r="W268" i="9"/>
  <c r="W269" i="9"/>
  <c r="W1788" i="9"/>
  <c r="W1789" i="9"/>
  <c r="W1691" i="9"/>
  <c r="W1745" i="9"/>
  <c r="W1021" i="9"/>
  <c r="W1405" i="9"/>
  <c r="W1574" i="9"/>
  <c r="W1762" i="9"/>
  <c r="W1010" i="9"/>
  <c r="W1763" i="9"/>
  <c r="W576" i="9"/>
  <c r="W1613" i="9"/>
  <c r="W1454" i="9"/>
  <c r="W892" i="9"/>
  <c r="W1909" i="9"/>
  <c r="W1513" i="9"/>
  <c r="W342" i="9"/>
  <c r="W343" i="9"/>
  <c r="W893" i="9"/>
  <c r="W8" i="9"/>
  <c r="W9" i="9"/>
  <c r="W1078" i="9"/>
  <c r="W1079" i="9"/>
  <c r="W1080" i="9"/>
  <c r="W815" i="9"/>
  <c r="W1246" i="9"/>
  <c r="W1428" i="9"/>
  <c r="W598" i="9"/>
  <c r="W87" i="9"/>
  <c r="W88" i="9"/>
  <c r="W1605" i="9"/>
  <c r="W103" i="9"/>
  <c r="W1022" i="9"/>
  <c r="W316" i="9"/>
  <c r="W929" i="9"/>
  <c r="W930" i="9"/>
  <c r="W317" i="9"/>
  <c r="W318" i="9"/>
  <c r="W1550" i="9"/>
  <c r="W1292" i="9"/>
  <c r="W1293" i="9"/>
  <c r="W505" i="9"/>
  <c r="W1898" i="9"/>
  <c r="W1272" i="9"/>
  <c r="W742" i="9"/>
  <c r="W743" i="9"/>
  <c r="W68" i="9"/>
  <c r="W122" i="9"/>
  <c r="W1406" i="9"/>
  <c r="W1800" i="9"/>
  <c r="W1801" i="9"/>
  <c r="W168" i="9"/>
  <c r="W513" i="9"/>
  <c r="W514" i="9"/>
  <c r="W89" i="9"/>
  <c r="W90" i="9"/>
  <c r="W333" i="9"/>
  <c r="W284" i="9"/>
  <c r="W416" i="9"/>
  <c r="W455" i="9"/>
  <c r="W1488" i="9"/>
  <c r="W1489" i="9"/>
  <c r="W977" i="9"/>
  <c r="W683" i="9"/>
  <c r="W684" i="9"/>
  <c r="W685" i="9"/>
  <c r="W1380" i="9"/>
  <c r="W1381" i="9"/>
  <c r="W1382" i="9"/>
  <c r="W1309" i="9"/>
  <c r="W885" i="9"/>
  <c r="W886" i="9"/>
  <c r="W319" i="9"/>
  <c r="W1739" i="9"/>
  <c r="W1586" i="9"/>
  <c r="W1587" i="9"/>
  <c r="W1353" i="9"/>
  <c r="W1354" i="9"/>
  <c r="W506" i="9"/>
  <c r="W1675" i="9"/>
  <c r="W1935" i="9"/>
  <c r="W1936" i="9"/>
  <c r="W1937" i="9"/>
  <c r="W957" i="9"/>
  <c r="W1279" i="9"/>
  <c r="W1230" i="9"/>
  <c r="W1231" i="9"/>
  <c r="W1232" i="9"/>
  <c r="W917" i="9"/>
  <c r="W1319" i="9"/>
  <c r="W210" i="9"/>
  <c r="W211" i="9"/>
  <c r="W1367" i="9"/>
  <c r="W1368" i="9"/>
  <c r="W1438" i="9"/>
  <c r="W1320" i="9"/>
  <c r="W533" i="9"/>
  <c r="W1729" i="9"/>
  <c r="W777" i="9"/>
  <c r="W778" i="9"/>
  <c r="W994" i="9"/>
  <c r="W1053" i="9"/>
  <c r="W458" i="9"/>
  <c r="W91" i="9"/>
</calcChain>
</file>

<file path=xl/sharedStrings.xml><?xml version="1.0" encoding="utf-8"?>
<sst xmlns="http://schemas.openxmlformats.org/spreadsheetml/2006/main" count="23651" uniqueCount="3074">
  <si>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</si>
  <si>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</si>
  <si>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</si>
  <si>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</si>
  <si>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</si>
  <si>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</si>
  <si>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</si>
  <si>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</si>
  <si>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</si>
  <si>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</si>
  <si>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</si>
  <si>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</si>
  <si>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</si>
  <si>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</si>
  <si>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</si>
  <si>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</si>
  <si>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</si>
  <si>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</si>
  <si>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</si>
  <si>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</si>
  <si>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</si>
  <si>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</si>
  <si>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</si>
  <si>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</si>
  <si>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</si>
  <si>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</si>
  <si>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</si>
  <si>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</si>
  <si>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</si>
  <si>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</si>
  <si>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</si>
  <si>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</si>
  <si>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</si>
  <si>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</si>
  <si>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</si>
  <si>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</si>
  <si>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</si>
  <si>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</si>
  <si>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</si>
  <si>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</si>
  <si>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</si>
  <si>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</si>
  <si>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</si>
  <si>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</si>
  <si>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</si>
  <si>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</si>
  <si>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</si>
  <si>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</si>
  <si>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</si>
  <si>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</si>
  <si>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</si>
  <si>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</si>
  <si>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</si>
  <si>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</si>
  <si>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</si>
  <si>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</si>
  <si>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</si>
  <si>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</si>
  <si>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</si>
  <si>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</si>
  <si>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</si>
  <si>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</si>
  <si>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</si>
  <si>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</si>
  <si>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</si>
  <si>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</si>
  <si>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</si>
  <si>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</si>
  <si>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</si>
  <si>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</si>
  <si>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</si>
  <si>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</si>
  <si>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</si>
  <si>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</si>
  <si>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</si>
  <si>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</si>
  <si>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</si>
  <si>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</si>
  <si>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</si>
  <si>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</si>
  <si>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</si>
  <si>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</si>
  <si>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</si>
  <si>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</si>
  <si>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</si>
  <si>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</si>
  <si>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</si>
  <si>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</si>
  <si>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</si>
  <si>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</si>
  <si>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</si>
  <si>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</si>
  <si>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</si>
  <si>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</si>
  <si>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</si>
  <si>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</si>
  <si>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</si>
  <si>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</si>
  <si>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</si>
  <si>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</si>
  <si>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</si>
  <si>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</si>
  <si>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</si>
  <si>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</si>
  <si>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</si>
  <si>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</si>
  <si>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</si>
  <si>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</si>
  <si>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</si>
  <si>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</si>
  <si>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</si>
  <si>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</si>
  <si>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</si>
  <si>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</si>
  <si>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</si>
  <si>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</si>
  <si>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</si>
  <si>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</si>
  <si>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</si>
  <si>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</si>
  <si>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</si>
  <si>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</si>
  <si>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</si>
  <si>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</si>
  <si>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</si>
  <si>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</si>
  <si>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</si>
  <si>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</si>
  <si>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</si>
  <si>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</si>
  <si>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</si>
  <si>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</si>
  <si>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</si>
  <si>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</si>
  <si>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</si>
  <si>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</si>
  <si>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</si>
  <si>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</si>
  <si>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</si>
  <si>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</si>
  <si>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</si>
  <si>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</si>
  <si>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</si>
  <si>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</si>
  <si>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</si>
  <si>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</si>
  <si>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</si>
  <si>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</si>
  <si>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</si>
  <si>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</si>
  <si>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</si>
  <si>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</si>
  <si>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</si>
  <si>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</si>
  <si>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</si>
  <si>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</si>
  <si>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</si>
  <si>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</si>
  <si>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</si>
  <si>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</si>
  <si>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</si>
  <si>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</si>
  <si>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</si>
  <si>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</si>
  <si>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</si>
  <si>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</si>
  <si>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</si>
  <si>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</si>
  <si>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</si>
  <si>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</si>
  <si>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</si>
  <si>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</si>
  <si>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</si>
  <si>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</si>
  <si>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</si>
  <si>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</si>
  <si>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</si>
  <si>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</si>
  <si>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</si>
  <si>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</si>
  <si>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</si>
  <si>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</si>
  <si>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</si>
  <si>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</si>
  <si>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</si>
  <si>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</si>
  <si>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</si>
  <si>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</si>
  <si>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</si>
  <si>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</si>
  <si>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</si>
  <si>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</si>
  <si>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</si>
  <si>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</si>
  <si>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</si>
  <si>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</si>
  <si>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</si>
  <si>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</si>
  <si>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</si>
  <si>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</si>
  <si>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</si>
  <si>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</si>
  <si>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</si>
  <si>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</si>
  <si>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</si>
  <si>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</si>
  <si>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</si>
  <si>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</si>
  <si>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</si>
  <si>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</si>
  <si>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</si>
  <si>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</si>
  <si>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</si>
  <si>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</si>
  <si>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</si>
  <si>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</si>
  <si>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</si>
  <si>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</si>
  <si>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</si>
  <si>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</si>
  <si>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</si>
  <si>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</si>
  <si>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</si>
  <si>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</si>
  <si>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</si>
  <si>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</si>
  <si>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</si>
  <si>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</si>
  <si>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</si>
  <si>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</si>
  <si>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</si>
  <si>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</si>
  <si>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</si>
  <si>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</si>
  <si>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</si>
  <si>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</si>
  <si>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</si>
  <si>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</si>
  <si>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</si>
  <si>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</si>
  <si>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</si>
  <si>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</si>
  <si>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</si>
  <si>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</si>
  <si>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</si>
  <si>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</si>
  <si>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</si>
  <si>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</si>
  <si>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</si>
  <si>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</si>
  <si>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</si>
  <si>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</si>
  <si>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</si>
  <si>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</si>
  <si>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</si>
  <si>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</si>
  <si>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</si>
  <si>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</si>
  <si>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</si>
  <si>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</si>
  <si>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</si>
  <si>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</si>
  <si>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</si>
  <si>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</si>
  <si>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</si>
  <si>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</si>
  <si>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</si>
  <si>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</si>
  <si>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</si>
  <si>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</si>
  <si>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</si>
  <si>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</si>
  <si>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</si>
  <si>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</si>
  <si>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</si>
  <si>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</si>
  <si>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</si>
  <si>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</si>
  <si>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</si>
  <si>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</si>
  <si>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</si>
  <si>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</si>
  <si>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</si>
  <si>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</si>
  <si>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</si>
  <si>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</si>
  <si>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</si>
  <si>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</si>
  <si>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</si>
  <si>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</si>
  <si>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</si>
  <si>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</si>
  <si>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</si>
  <si>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</si>
  <si>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</si>
  <si>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</si>
  <si>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</si>
  <si>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</si>
  <si>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</si>
  <si>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</si>
  <si>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</si>
  <si>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</si>
  <si>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</si>
  <si>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</si>
  <si>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</si>
  <si>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</si>
  <si>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</si>
  <si>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</si>
  <si>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</si>
  <si>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</si>
  <si>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</si>
  <si>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</si>
  <si>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</si>
  <si>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</si>
  <si>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</si>
  <si>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</si>
  <si>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</si>
  <si>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</si>
  <si>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</si>
  <si>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</si>
  <si>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</si>
  <si>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</si>
  <si>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</si>
  <si>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</si>
  <si>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</si>
  <si>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</si>
  <si>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</si>
  <si>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</si>
  <si>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</si>
  <si>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</si>
  <si>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</si>
  <si>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</si>
  <si>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</si>
  <si>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</si>
  <si>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</si>
  <si>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</si>
  <si>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</si>
  <si>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</si>
  <si>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</si>
  <si>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</si>
  <si>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</si>
  <si>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</si>
  <si>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</si>
  <si>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</si>
  <si>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</si>
  <si>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</si>
  <si>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</si>
  <si>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</si>
  <si>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</si>
  <si>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</si>
  <si>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</si>
  <si>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</si>
  <si>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</si>
  <si>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</si>
  <si>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</si>
  <si>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</si>
  <si>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</si>
  <si>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</si>
  <si>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</si>
  <si>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</si>
  <si>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</si>
  <si>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</si>
  <si>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</si>
  <si>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</si>
  <si>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</si>
  <si>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</si>
  <si>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</si>
  <si>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</si>
  <si>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</si>
  <si>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</si>
  <si>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</si>
  <si>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</si>
  <si>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</si>
  <si>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</si>
  <si>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</si>
  <si>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</si>
  <si>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</si>
  <si>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</si>
  <si>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</si>
  <si>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</si>
  <si>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</si>
  <si>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</si>
  <si>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</si>
  <si>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</si>
  <si>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</si>
  <si>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</si>
  <si>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</si>
  <si>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</si>
  <si>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</si>
  <si>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</si>
  <si>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</si>
  <si>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</si>
  <si>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</si>
  <si>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</si>
  <si>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</si>
  <si>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</si>
  <si>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</si>
  <si>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</si>
  <si>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</si>
  <si>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</si>
  <si>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</si>
  <si>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</si>
  <si>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</si>
  <si>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</si>
  <si>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</si>
  <si>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</si>
  <si>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</si>
  <si>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</si>
  <si>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</si>
  <si>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</si>
  <si>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</si>
  <si>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</si>
  <si>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</si>
  <si>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</si>
  <si>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</si>
  <si>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</si>
  <si>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</si>
  <si>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</si>
  <si>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</si>
  <si>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</si>
  <si>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</si>
  <si>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</si>
  <si>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</si>
  <si>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</si>
  <si>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</si>
  <si>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</si>
  <si>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</si>
  <si>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</si>
  <si>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</si>
  <si>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</si>
  <si>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</si>
  <si>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</si>
  <si>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</si>
  <si>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</si>
  <si>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</si>
  <si>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</si>
  <si>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</si>
  <si>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</si>
  <si>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</si>
  <si>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</si>
  <si>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</si>
  <si>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</si>
  <si>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</si>
  <si>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</si>
  <si>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</si>
  <si>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</si>
  <si>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</si>
  <si>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</si>
  <si>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</si>
  <si>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</si>
  <si>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</si>
  <si>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</si>
  <si>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</si>
  <si>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</si>
  <si>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</si>
  <si>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</si>
  <si>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</si>
  <si>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</si>
  <si>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</si>
  <si>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</si>
  <si>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</si>
  <si>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</si>
  <si>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</si>
  <si>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</si>
  <si>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</si>
  <si>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</si>
  <si>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</si>
  <si>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</si>
  <si>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</si>
  <si>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</si>
  <si>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</si>
  <si>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</si>
  <si>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</si>
  <si>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</si>
  <si>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</si>
  <si>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</si>
  <si>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</si>
  <si>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</si>
  <si>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</si>
  <si>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</si>
  <si>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</si>
  <si>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</si>
  <si>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</si>
  <si>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</si>
  <si>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</si>
  <si>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</si>
  <si>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</si>
  <si>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</si>
  <si>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</si>
  <si>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</si>
  <si>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</si>
  <si>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</si>
  <si>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</si>
  <si>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</si>
  <si>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</si>
  <si>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</si>
  <si>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</si>
  <si>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</si>
  <si>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</si>
  <si>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</si>
  <si>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</si>
  <si>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</si>
  <si>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</si>
  <si>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</si>
  <si>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</si>
  <si>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</si>
  <si>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</si>
  <si>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</si>
  <si>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</si>
  <si>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</si>
  <si>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</si>
  <si>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</si>
  <si>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</si>
  <si>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</si>
  <si>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</si>
  <si>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</si>
  <si>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</si>
  <si>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</si>
  <si>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</si>
  <si>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</si>
  <si>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</si>
  <si>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</si>
  <si>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</si>
  <si>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</si>
  <si>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</si>
  <si>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</si>
  <si>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</si>
  <si>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</si>
  <si>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</si>
  <si>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</si>
  <si>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</si>
  <si>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</si>
  <si>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</si>
  <si>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</si>
  <si>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</si>
  <si>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</si>
  <si>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</si>
  <si>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</si>
  <si>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</si>
  <si>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</si>
  <si>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</si>
  <si>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</si>
  <si>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</si>
  <si>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</si>
  <si>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</si>
  <si>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</si>
  <si>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</si>
  <si>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</si>
  <si>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</si>
  <si>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</si>
  <si>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</si>
  <si>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</si>
  <si>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</si>
  <si>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</si>
  <si>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</si>
  <si>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</si>
  <si>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</si>
  <si>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</si>
  <si>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</si>
  <si>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</si>
  <si>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</si>
  <si>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</si>
  <si>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</si>
  <si>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</si>
  <si>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</si>
  <si>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</si>
  <si>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</si>
  <si>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</si>
  <si>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</si>
  <si>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</si>
  <si>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</si>
  <si>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</si>
  <si>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</si>
  <si>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</si>
  <si>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</si>
  <si>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</si>
  <si>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</si>
  <si>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</si>
  <si>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</si>
  <si>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</si>
  <si>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</si>
  <si>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</si>
  <si>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</si>
  <si>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</si>
  <si>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</si>
  <si>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</si>
  <si>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</si>
  <si>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</si>
  <si>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</si>
  <si>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</si>
  <si>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</si>
  <si>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</si>
  <si>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</si>
  <si>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</si>
  <si>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</si>
  <si>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</si>
  <si>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</si>
  <si>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</si>
  <si>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</si>
  <si>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</si>
  <si>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</si>
  <si>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</si>
  <si>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</si>
  <si>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</si>
  <si>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</si>
  <si>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</si>
  <si>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</si>
  <si>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</si>
  <si>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</si>
  <si>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</si>
  <si>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</si>
  <si>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</si>
  <si>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</si>
  <si>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</si>
  <si>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</si>
  <si>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</si>
  <si>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</si>
  <si>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</si>
  <si>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</si>
  <si>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</si>
  <si>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</si>
  <si>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</si>
  <si>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</si>
  <si>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</si>
  <si>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</si>
  <si>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</si>
  <si>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</si>
  <si>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</si>
  <si>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</si>
  <si>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</si>
  <si>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</si>
  <si>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</si>
  <si>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</si>
  <si>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</si>
  <si>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</si>
  <si>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</si>
  <si>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</si>
  <si>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</si>
  <si>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</si>
  <si>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</si>
  <si>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</si>
  <si>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</si>
  <si>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</si>
  <si>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</si>
  <si>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</si>
  <si>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</si>
  <si>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</si>
  <si>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</si>
  <si>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</si>
  <si>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</si>
  <si>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</si>
  <si>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</si>
  <si>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</si>
  <si>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</si>
  <si>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</si>
  <si>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</si>
  <si>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</si>
  <si>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</si>
  <si>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</si>
  <si>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</si>
  <si>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</si>
  <si>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</si>
  <si>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</si>
  <si>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</si>
  <si>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</si>
  <si>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</si>
  <si>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</si>
  <si>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</si>
  <si>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</si>
  <si>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</si>
  <si>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</si>
  <si>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</si>
  <si>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</si>
  <si>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</si>
  <si>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</si>
  <si>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</si>
  <si>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</si>
  <si>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</si>
  <si>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</si>
  <si>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</si>
  <si>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</si>
  <si>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</si>
  <si>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</si>
  <si>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</si>
  <si>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</si>
  <si>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</si>
  <si>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</si>
  <si>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</si>
  <si>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</si>
  <si>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</si>
  <si>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</si>
  <si>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</si>
  <si>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</si>
  <si>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</si>
  <si>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</si>
  <si>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</si>
  <si>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</si>
  <si>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</si>
  <si>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</si>
  <si>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</si>
  <si>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</si>
  <si>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</si>
  <si>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</si>
  <si>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</si>
  <si>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</si>
  <si>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</si>
  <si>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</si>
  <si>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</si>
  <si>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</si>
  <si>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</si>
  <si>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</si>
  <si>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</si>
  <si>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</si>
  <si>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</si>
  <si>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</si>
  <si>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</si>
  <si>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</si>
  <si>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</si>
  <si>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</si>
  <si>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</si>
  <si>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</si>
  <si>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</si>
  <si>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</si>
  <si>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</si>
  <si>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</si>
  <si>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</si>
  <si>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</si>
  <si>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</si>
  <si>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</si>
  <si>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</si>
  <si>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</si>
  <si>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</si>
  <si>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</si>
  <si>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</si>
  <si>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</si>
  <si>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</si>
  <si>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</si>
  <si>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</si>
  <si>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</si>
  <si>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</si>
  <si>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</si>
  <si>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</si>
  <si>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</si>
  <si>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</si>
  <si>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</si>
  <si>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</si>
  <si>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</si>
  <si>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</si>
  <si>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</si>
  <si>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</si>
  <si>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</si>
  <si>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</si>
  <si>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</si>
  <si>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</si>
  <si>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</si>
  <si>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</si>
  <si>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</si>
  <si>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</si>
  <si>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</si>
  <si>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</si>
  <si>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</si>
  <si>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</si>
  <si>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</si>
  <si>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</si>
  <si>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</si>
  <si>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</si>
  <si>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</si>
  <si>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</si>
  <si>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</si>
  <si>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</si>
  <si>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</si>
  <si>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</si>
  <si>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</si>
  <si>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</si>
  <si>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</si>
  <si>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</si>
  <si>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</si>
  <si>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</si>
  <si>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</si>
  <si>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</si>
  <si>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</si>
  <si>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</si>
  <si>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</si>
  <si>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</si>
  <si>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</si>
  <si>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</si>
  <si>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</si>
  <si>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</si>
  <si>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</si>
  <si>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</si>
  <si>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</si>
  <si>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</si>
  <si>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</si>
  <si>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</si>
  <si>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</si>
  <si>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</si>
  <si>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</si>
  <si>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</si>
  <si>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</si>
  <si>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</si>
  <si>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</si>
  <si>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</si>
  <si>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</si>
  <si>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</si>
  <si>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</si>
  <si>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</si>
  <si>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</si>
  <si>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</si>
  <si>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</si>
  <si>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</si>
  <si>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</si>
  <si>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</si>
  <si>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</si>
  <si>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</si>
  <si>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</si>
  <si>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</si>
  <si>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</si>
  <si>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</si>
  <si>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</si>
  <si>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</si>
  <si>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</si>
  <si>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</si>
  <si>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</si>
  <si>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</si>
  <si>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</si>
  <si>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</si>
  <si>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</si>
  <si>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</si>
  <si>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</si>
  <si>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</si>
  <si>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</si>
  <si>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</si>
  <si>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</si>
  <si>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</si>
  <si>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</si>
  <si>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</si>
  <si>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</si>
  <si>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</si>
  <si>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</si>
  <si>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</si>
  <si>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</si>
  <si>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</si>
  <si>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</si>
  <si>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</si>
  <si>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</si>
  <si>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</si>
  <si>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</si>
  <si>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</si>
  <si>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</si>
  <si>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</si>
  <si>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</si>
  <si>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</si>
  <si>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</si>
  <si>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</si>
  <si>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</si>
  <si>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</si>
  <si>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</si>
  <si>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</si>
  <si>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</si>
  <si>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</si>
  <si>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</si>
  <si>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</si>
  <si>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</si>
  <si>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</si>
  <si>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</si>
  <si>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</si>
  <si>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</si>
  <si>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</si>
  <si>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</si>
  <si>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</si>
  <si>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</si>
  <si>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</si>
  <si>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</si>
  <si>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</si>
  <si>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</si>
  <si>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</si>
  <si>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</si>
  <si>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</si>
  <si>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</si>
  <si>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</si>
  <si>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</si>
  <si>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</si>
  <si>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</si>
  <si>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</si>
  <si>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</si>
  <si>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</si>
  <si>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</si>
  <si>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</si>
  <si>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</si>
  <si>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</si>
  <si>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</si>
  <si>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</si>
  <si>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</si>
  <si>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</si>
  <si>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</si>
  <si>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</si>
  <si>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</si>
  <si>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</si>
  <si>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</si>
  <si>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</si>
  <si>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</si>
  <si>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</si>
  <si>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</si>
  <si>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</si>
  <si>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</si>
  <si>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</si>
  <si>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</si>
  <si>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</si>
  <si>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</si>
  <si>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</si>
  <si>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</si>
  <si>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</si>
  <si>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</si>
  <si>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</si>
  <si>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</si>
  <si>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</si>
  <si>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</si>
  <si>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</si>
  <si>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</si>
  <si>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</si>
  <si>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</si>
  <si>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</si>
  <si>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</si>
  <si>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</si>
  <si>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</si>
  <si>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</si>
  <si>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</si>
  <si>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</si>
  <si>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</si>
  <si>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</si>
  <si>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</si>
  <si>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</si>
  <si>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</si>
  <si>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</si>
  <si>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</si>
  <si>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</si>
  <si>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</si>
  <si>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</si>
  <si>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</si>
  <si>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</si>
  <si>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</si>
  <si>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</si>
  <si>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</si>
  <si>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</si>
  <si>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</si>
  <si>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</si>
  <si>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</si>
  <si>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</si>
  <si>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</si>
  <si>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</si>
  <si>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</si>
  <si>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</si>
  <si>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</si>
  <si>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</si>
  <si>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</si>
  <si>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</si>
  <si>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</si>
  <si>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</si>
  <si>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</si>
  <si>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</si>
  <si>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</si>
  <si>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</si>
  <si>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</si>
  <si>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</si>
  <si>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</si>
  <si>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</si>
  <si>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</si>
  <si>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</si>
  <si>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</si>
  <si>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</si>
  <si>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</si>
  <si>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</si>
  <si>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</si>
  <si>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</si>
  <si>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</si>
  <si>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</si>
  <si>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</si>
  <si>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</si>
  <si>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</si>
  <si>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</si>
  <si>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</si>
  <si>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</si>
  <si>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</si>
  <si>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</si>
  <si>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</si>
  <si>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</si>
  <si>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</si>
  <si>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</si>
  <si>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</si>
  <si>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</si>
  <si>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</si>
  <si>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</si>
  <si>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</si>
  <si>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</si>
  <si>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</si>
  <si>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</si>
  <si>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</si>
  <si>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</si>
  <si>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</si>
  <si>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</si>
  <si>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</si>
  <si>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</si>
  <si>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</si>
  <si>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</si>
  <si>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</si>
  <si>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</si>
  <si>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</si>
  <si>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</si>
  <si>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</si>
  <si>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</si>
  <si>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</si>
  <si>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</si>
  <si>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</si>
  <si>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</si>
  <si>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</si>
  <si>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</si>
  <si>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</si>
  <si>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</si>
  <si>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</si>
  <si>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</si>
  <si>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</si>
  <si>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</si>
  <si>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</si>
  <si>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</si>
  <si>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</si>
  <si>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</si>
  <si>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</si>
  <si>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</si>
  <si>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</si>
  <si>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</si>
  <si>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</si>
  <si>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</si>
  <si>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</si>
  <si>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</si>
  <si>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</si>
  <si>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</si>
  <si>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</si>
  <si>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</si>
  <si>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</si>
  <si>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</si>
  <si>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</si>
  <si>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</si>
  <si>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</si>
  <si>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</si>
  <si>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</si>
  <si>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</si>
  <si>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</si>
  <si>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</si>
  <si>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</si>
  <si>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</si>
  <si>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</si>
  <si>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</si>
  <si>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</si>
  <si>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</si>
  <si>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</si>
  <si>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</si>
  <si>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</si>
  <si>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</si>
  <si>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</si>
  <si>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</si>
  <si>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</si>
  <si>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</si>
  <si>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</si>
  <si>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</si>
  <si>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</si>
  <si>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</si>
  <si>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</si>
  <si>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</si>
  <si>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</si>
  <si>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</si>
  <si>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</si>
  <si>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</si>
  <si>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</si>
  <si>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</si>
  <si>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</si>
  <si>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</si>
  <si>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</si>
  <si>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</si>
  <si>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</si>
  <si>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</si>
  <si>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</si>
  <si>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</si>
  <si>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</si>
  <si>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</si>
  <si>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</si>
  <si>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</si>
  <si>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</si>
  <si>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</si>
  <si>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</si>
  <si>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</si>
  <si>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</si>
  <si>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</si>
  <si>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</si>
  <si>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</si>
  <si>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</si>
  <si>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</si>
  <si>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</si>
  <si>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</si>
  <si>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</si>
  <si>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</si>
  <si>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</si>
  <si>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</si>
  <si>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</si>
  <si>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</si>
  <si>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</si>
  <si>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</si>
  <si>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</si>
  <si>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</si>
  <si>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</si>
  <si>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</si>
  <si>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</si>
  <si>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</si>
  <si>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</si>
  <si>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</si>
  <si>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</si>
  <si>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</si>
  <si>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</si>
  <si>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</si>
  <si>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</si>
  <si>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</si>
  <si>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</si>
  <si>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</si>
  <si>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</si>
  <si>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</si>
  <si>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</si>
  <si>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</si>
  <si>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</si>
  <si>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</si>
  <si>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</si>
  <si>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</si>
  <si>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</si>
  <si>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</si>
  <si>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</si>
  <si>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</si>
  <si>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</si>
  <si>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</si>
  <si>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</si>
  <si>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</si>
  <si>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</si>
  <si>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</si>
  <si>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</si>
  <si>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</si>
  <si>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</si>
  <si>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</si>
  <si>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</si>
  <si>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</si>
  <si>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</si>
  <si>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</si>
  <si>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</si>
  <si>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</si>
  <si>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</si>
  <si>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</si>
  <si>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</si>
  <si>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</si>
  <si>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</si>
  <si>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</si>
  <si>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</si>
  <si>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</si>
  <si>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</si>
  <si>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</si>
  <si>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</si>
  <si>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</si>
  <si>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</si>
  <si>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</si>
  <si>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</si>
  <si>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</si>
  <si>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</si>
  <si>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</si>
  <si>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</si>
  <si>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</si>
  <si>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</si>
  <si>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</si>
  <si>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</si>
  <si>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</si>
  <si>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</si>
  <si>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</si>
  <si>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</si>
  <si>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</si>
  <si>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</si>
  <si>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</si>
  <si>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</si>
  <si>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</si>
  <si>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</si>
  <si>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</si>
  <si>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</si>
  <si>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</si>
  <si>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</si>
  <si>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</si>
  <si>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</si>
  <si>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</si>
  <si>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</si>
  <si>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</si>
  <si>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</si>
  <si>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</si>
  <si>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</si>
  <si>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</si>
  <si>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</si>
  <si>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</si>
  <si>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</si>
  <si>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</si>
  <si>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</si>
  <si>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</si>
  <si>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</si>
  <si>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</si>
  <si>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</si>
  <si>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</si>
  <si>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</si>
  <si>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</si>
  <si>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</si>
  <si>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</si>
  <si>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</si>
  <si>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</si>
  <si>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</si>
  <si>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</si>
  <si>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</si>
  <si>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</si>
  <si>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</si>
  <si>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</si>
  <si>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</si>
  <si>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</si>
  <si>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</si>
  <si>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</si>
  <si>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</si>
  <si>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</si>
  <si>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</si>
  <si>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</si>
  <si>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</si>
  <si>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</si>
  <si>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</si>
  <si>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</si>
  <si>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</si>
  <si>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</si>
  <si>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</si>
  <si>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</si>
  <si>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</si>
  <si>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</si>
  <si>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</si>
  <si>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</si>
  <si>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</si>
  <si>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</si>
  <si>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</si>
  <si>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</si>
  <si>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</si>
  <si>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</si>
  <si>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</si>
  <si>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</si>
  <si>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</si>
  <si>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</si>
  <si>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</si>
  <si>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</si>
  <si>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</si>
  <si>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</si>
  <si>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</si>
  <si>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</si>
  <si>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</si>
  <si>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</si>
  <si>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</si>
  <si>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</si>
  <si>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</si>
  <si>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</si>
  <si>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</si>
  <si>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</si>
  <si>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</si>
  <si>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</si>
  <si>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</si>
  <si>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</si>
  <si>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</si>
  <si>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</si>
  <si>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</si>
  <si>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</si>
  <si>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</si>
  <si>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</si>
  <si>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</si>
  <si>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</si>
  <si>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</si>
  <si>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</si>
  <si>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</si>
  <si>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</si>
  <si>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</si>
  <si>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</si>
  <si>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</si>
  <si>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</si>
  <si>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</si>
  <si>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</si>
  <si>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</si>
  <si>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</si>
  <si>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</si>
  <si>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</si>
  <si>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</si>
  <si>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</si>
  <si>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</si>
  <si>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</si>
  <si>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</si>
  <si>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</si>
  <si>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</si>
  <si>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</si>
  <si>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</si>
  <si>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</si>
  <si>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</si>
  <si>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</si>
  <si>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</si>
  <si>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</si>
  <si>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</si>
  <si>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</si>
  <si>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</si>
  <si>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</si>
  <si>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</si>
  <si>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</si>
  <si>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</si>
  <si>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</si>
  <si>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</si>
  <si>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</si>
  <si>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</si>
  <si>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</si>
  <si>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</si>
  <si>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</si>
  <si>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</si>
  <si>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</si>
  <si>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</si>
  <si>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</si>
  <si>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</si>
  <si>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</si>
  <si>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</si>
  <si>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</si>
  <si>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</si>
  <si>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</si>
  <si>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</si>
  <si>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</si>
  <si>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</si>
  <si>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</si>
  <si>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</si>
  <si>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</si>
  <si>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</si>
  <si>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</si>
  <si>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</si>
  <si>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</si>
  <si>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</si>
  <si>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</si>
  <si>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</si>
  <si>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</si>
  <si>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</si>
  <si>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</si>
  <si>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</si>
  <si>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</si>
  <si>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</si>
  <si>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</si>
  <si>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</si>
  <si>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</si>
  <si>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</si>
  <si>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</si>
  <si>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</si>
  <si>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</si>
  <si>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</si>
  <si>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</si>
  <si>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</si>
  <si>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</si>
  <si>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</si>
  <si>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</si>
  <si>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</si>
  <si>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</si>
  <si>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</si>
  <si>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</si>
  <si>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</si>
  <si>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</si>
  <si>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</si>
  <si>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</si>
  <si>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</si>
  <si>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</si>
  <si>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</si>
  <si>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</si>
  <si>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</si>
  <si>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</si>
  <si>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</si>
  <si>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</si>
  <si>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</si>
  <si>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</si>
  <si>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</si>
  <si>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</si>
  <si>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</si>
  <si>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</si>
  <si>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</si>
  <si>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</si>
  <si>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</si>
  <si>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</si>
  <si>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</si>
  <si>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</si>
  <si>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</si>
  <si>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</si>
  <si>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</si>
  <si>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</si>
  <si>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</si>
  <si>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</si>
  <si>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</si>
  <si>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</si>
  <si>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</si>
  <si>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</si>
  <si>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</si>
  <si>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</si>
  <si>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</si>
  <si>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</si>
  <si>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</si>
  <si>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</si>
  <si>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</si>
  <si>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</si>
  <si>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</si>
  <si>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</si>
  <si>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</si>
  <si>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</si>
  <si>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</si>
  <si>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</si>
  <si>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</si>
  <si>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</si>
  <si>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</si>
  <si>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</si>
  <si>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</si>
  <si>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</si>
  <si>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</si>
  <si>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</si>
  <si>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</si>
  <si>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</si>
  <si>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</si>
  <si>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</si>
  <si>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</si>
  <si>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</si>
  <si>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</si>
  <si>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</si>
  <si>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</si>
  <si>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</si>
  <si>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</si>
  <si>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</si>
  <si>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</si>
  <si>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</si>
  <si>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</si>
  <si>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</si>
  <si>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</si>
  <si>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</si>
  <si>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</si>
  <si>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</si>
  <si>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</si>
  <si>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</si>
  <si>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</si>
  <si>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</si>
  <si>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</si>
  <si>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</si>
  <si>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</si>
  <si>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</si>
  <si>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</si>
  <si>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</si>
  <si>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</si>
  <si>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</si>
  <si>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</si>
  <si>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</si>
  <si>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</si>
  <si>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</si>
  <si>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</si>
  <si>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</si>
  <si>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</si>
  <si>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</si>
  <si>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</si>
  <si>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</si>
  <si>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</si>
  <si>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</si>
  <si>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</si>
  <si>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</si>
  <si>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</si>
  <si>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</si>
  <si>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</si>
  <si>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</si>
  <si>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</si>
  <si>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</si>
  <si>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</si>
  <si>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</si>
  <si>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</si>
  <si>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</si>
  <si>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</si>
  <si>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</si>
  <si>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</si>
  <si>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</si>
  <si>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</si>
  <si>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</si>
  <si>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</si>
  <si>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</si>
  <si>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</si>
  <si>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</si>
  <si>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</si>
  <si>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</si>
  <si>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</si>
  <si>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</si>
  <si>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</si>
  <si>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</si>
  <si>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</si>
  <si>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</si>
  <si>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</si>
  <si>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</si>
  <si>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</si>
  <si>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</si>
  <si>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</si>
  <si>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</si>
  <si>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</si>
  <si>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</si>
  <si>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</si>
  <si>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</si>
  <si>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</si>
  <si>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</si>
  <si>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</si>
  <si>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</si>
  <si>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</si>
  <si>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</si>
  <si>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</si>
  <si>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</si>
  <si>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</si>
  <si>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</si>
  <si>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</si>
  <si>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</si>
  <si>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</si>
  <si>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</si>
  <si>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</si>
  <si>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</si>
  <si>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</si>
  <si>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</si>
  <si>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</si>
  <si>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</si>
  <si>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</si>
  <si>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</si>
  <si>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</si>
  <si>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</si>
  <si>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</si>
  <si>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</si>
  <si>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</si>
  <si>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</si>
  <si>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</si>
  <si>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</si>
  <si>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</si>
  <si>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</si>
  <si>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</si>
  <si>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</si>
  <si>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</si>
  <si>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</si>
  <si>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</si>
  <si>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</si>
  <si>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</si>
  <si>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</si>
  <si>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</si>
  <si>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</si>
  <si>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</si>
  <si>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</si>
  <si>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</si>
  <si>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</si>
  <si>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</si>
  <si>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</si>
  <si>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</si>
  <si>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</si>
  <si>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</si>
  <si>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</si>
  <si>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</si>
  <si>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</si>
  <si>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</si>
  <si>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</si>
  <si>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</si>
  <si>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</si>
  <si>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</si>
  <si>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</si>
  <si>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</si>
  <si>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</si>
  <si>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</si>
  <si>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</si>
  <si>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</si>
  <si>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</si>
  <si>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</si>
  <si>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</si>
  <si>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</si>
  <si>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</si>
  <si>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</si>
  <si>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</si>
  <si>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</si>
  <si>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</si>
  <si>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</si>
  <si>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</si>
  <si>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</si>
  <si>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</si>
  <si>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</si>
  <si>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</si>
  <si>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</si>
  <si>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</si>
  <si>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</si>
  <si>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</si>
  <si>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</si>
  <si>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</si>
  <si>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</si>
  <si>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</si>
  <si>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</si>
  <si>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</si>
  <si>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</si>
  <si>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</si>
  <si>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</si>
  <si>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</si>
  <si>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</si>
  <si>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</si>
  <si>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</si>
  <si>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</si>
  <si>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</si>
  <si>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</si>
  <si>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</si>
  <si>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</si>
  <si>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</si>
  <si>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</si>
  <si>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</si>
  <si>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</si>
  <si>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</si>
  <si>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</si>
  <si>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</si>
  <si>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</si>
  <si>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</si>
  <si>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</si>
  <si>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</si>
  <si>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</si>
  <si>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</si>
  <si>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</si>
  <si>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</si>
  <si>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</si>
  <si>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</si>
  <si>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</si>
  <si>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</si>
  <si>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</si>
  <si>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</si>
  <si>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</si>
  <si>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</si>
  <si>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</si>
  <si>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</si>
  <si>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</si>
  <si>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</si>
  <si>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</si>
  <si>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</si>
  <si>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</si>
  <si>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</si>
  <si>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</si>
  <si>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</si>
  <si>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</si>
  <si>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</si>
  <si>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</si>
  <si>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</si>
  <si>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</si>
  <si>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</si>
  <si>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</si>
  <si>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</si>
  <si>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</si>
  <si>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</si>
  <si>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</si>
  <si>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</si>
  <si>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</si>
  <si>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</si>
  <si>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</si>
  <si>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</si>
  <si>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</si>
  <si>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</si>
  <si>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</si>
  <si>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</si>
  <si>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</si>
  <si>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</si>
  <si>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</si>
  <si>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</si>
  <si>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</si>
  <si>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</si>
  <si>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</si>
  <si>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</si>
  <si>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</si>
  <si>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</si>
  <si>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</si>
  <si>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</si>
  <si>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</si>
  <si>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</si>
  <si>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</si>
  <si>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</si>
  <si>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</si>
  <si>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</si>
  <si>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</si>
  <si>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</si>
  <si>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</si>
  <si>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</si>
  <si>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</si>
  <si>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</si>
  <si>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</si>
  <si>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</si>
  <si>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</si>
  <si>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</si>
  <si>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</si>
  <si>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</si>
  <si>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</si>
  <si>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</si>
  <si>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</si>
  <si>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</si>
  <si>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</si>
  <si>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</si>
  <si>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</si>
  <si>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</si>
  <si>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</si>
  <si>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</si>
  <si>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</si>
  <si>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</si>
  <si>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</si>
  <si>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</si>
  <si>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</si>
  <si>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</si>
  <si>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</si>
  <si>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</si>
  <si>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</si>
  <si>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</si>
  <si>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</si>
  <si>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</si>
  <si>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</si>
  <si>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</si>
  <si>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</si>
  <si>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</si>
  <si>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</si>
  <si>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</si>
  <si>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</si>
  <si>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</si>
  <si>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</si>
  <si>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</si>
  <si>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</si>
  <si>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</si>
  <si>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</si>
  <si>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</si>
  <si>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</si>
  <si>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</si>
  <si>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</si>
  <si>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</si>
  <si>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</si>
  <si>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</si>
  <si>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</si>
  <si>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</si>
  <si>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</si>
  <si>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</si>
  <si>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</si>
  <si>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</si>
  <si>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</si>
  <si>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</si>
  <si>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</si>
  <si>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</si>
  <si>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</si>
  <si>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</si>
  <si>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</si>
  <si>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</si>
  <si>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</si>
  <si>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</si>
  <si>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</si>
  <si>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</si>
  <si>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</si>
  <si>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</si>
  <si>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</si>
  <si>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</si>
  <si>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</si>
  <si>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</si>
  <si>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</si>
  <si>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</si>
  <si>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</si>
  <si>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</si>
  <si>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</si>
  <si>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</si>
  <si>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</si>
  <si>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</si>
  <si>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</si>
  <si>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</si>
  <si>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</si>
  <si>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</si>
  <si>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</si>
  <si>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</si>
  <si>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</si>
  <si>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</si>
  <si>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</si>
  <si>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</si>
  <si>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</si>
  <si>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</si>
  <si>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</si>
  <si>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</si>
  <si>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</si>
  <si>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</si>
  <si>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</si>
  <si>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</si>
  <si>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</si>
  <si>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</si>
  <si>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</si>
  <si>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</si>
  <si>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</si>
  <si>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</si>
  <si>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</si>
  <si>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</si>
  <si>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</si>
  <si>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</si>
  <si>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</si>
  <si>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</si>
  <si>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</si>
  <si>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</si>
  <si>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</si>
  <si>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</si>
  <si>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</si>
  <si>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</si>
  <si>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</si>
  <si>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</si>
  <si>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</si>
  <si>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</si>
  <si>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</si>
  <si>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</si>
  <si>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</si>
  <si>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</si>
  <si>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</si>
  <si>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</si>
  <si>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</si>
  <si>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</si>
  <si>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</si>
  <si>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</si>
  <si>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</si>
  <si>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</si>
  <si>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</si>
  <si>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</si>
  <si>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</si>
  <si>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</si>
  <si>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</si>
  <si>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</si>
  <si>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</si>
  <si>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</si>
  <si>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</si>
  <si>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</si>
  <si>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</si>
  <si>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</si>
  <si>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</si>
  <si>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</si>
  <si>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</si>
  <si>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</si>
  <si>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</si>
  <si>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</si>
  <si>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</si>
  <si>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</si>
  <si>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</si>
  <si>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</si>
  <si>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</si>
  <si>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</si>
  <si>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</si>
  <si>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</si>
  <si>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</si>
  <si>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</si>
  <si>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</si>
  <si>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</si>
  <si>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</si>
  <si>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</si>
  <si>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</si>
  <si>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</si>
  <si>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</si>
  <si>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</si>
  <si>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</si>
  <si>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</si>
  <si>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</si>
  <si>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</si>
  <si>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</si>
  <si>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</si>
  <si>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</si>
  <si>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</si>
  <si>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</si>
  <si>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</si>
  <si>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</si>
  <si>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</si>
  <si>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</si>
  <si>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</si>
  <si>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</si>
  <si>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</si>
  <si>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</si>
  <si>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</si>
  <si>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</si>
  <si>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</si>
  <si>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</si>
  <si>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</si>
  <si>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</si>
  <si>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</si>
  <si>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</si>
  <si>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</si>
  <si>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</si>
  <si>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</si>
  <si>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</si>
  <si>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</si>
  <si>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</si>
  <si>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</si>
  <si>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</si>
  <si>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</si>
  <si>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</si>
  <si>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</si>
  <si>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</si>
  <si>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</si>
  <si>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</si>
  <si>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</si>
  <si>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</si>
  <si>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</si>
  <si>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</si>
  <si>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</si>
  <si>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</si>
  <si>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</si>
  <si>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</si>
  <si>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</si>
  <si>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</si>
  <si>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</si>
  <si>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</si>
  <si>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</si>
  <si>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</si>
  <si>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</si>
  <si>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</si>
  <si>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</si>
  <si>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</si>
  <si>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</si>
  <si>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</si>
  <si>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</si>
  <si>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</si>
  <si>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</si>
  <si>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</si>
  <si>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</si>
  <si>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</si>
  <si>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</si>
  <si>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</si>
  <si>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</si>
  <si>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</si>
  <si>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</si>
  <si>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</si>
  <si>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</si>
  <si>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</si>
  <si>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</si>
  <si>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</si>
  <si>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</si>
  <si>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</si>
  <si>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</si>
  <si>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</si>
  <si>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</si>
  <si>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</si>
  <si>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</si>
  <si>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</si>
  <si>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</si>
  <si>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</si>
  <si>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</si>
  <si>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</si>
  <si>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</si>
  <si>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</si>
  <si>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</si>
  <si>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</si>
  <si>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</si>
  <si>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</si>
  <si>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</si>
  <si>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</si>
  <si>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</si>
  <si>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</si>
  <si>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</si>
  <si>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</si>
  <si>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</si>
  <si>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</si>
  <si>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</si>
  <si>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</si>
  <si>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</si>
  <si>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</si>
  <si>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</si>
  <si>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</si>
  <si>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</si>
  <si>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</si>
  <si>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</si>
  <si>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</si>
  <si>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</si>
  <si>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</si>
  <si>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</si>
  <si>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</si>
  <si>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</si>
  <si>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</si>
  <si>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</si>
  <si>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</si>
  <si>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</si>
  <si>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</si>
  <si>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</si>
  <si>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</si>
  <si>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</si>
  <si>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</si>
  <si>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</si>
  <si>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</si>
  <si>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</si>
  <si>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</si>
  <si>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</si>
  <si>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</si>
  <si>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</si>
  <si>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</si>
  <si>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</si>
  <si>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</si>
  <si>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</si>
  <si>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</si>
  <si>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</si>
  <si>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</si>
  <si>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</si>
  <si>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</si>
  <si>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</si>
  <si>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</si>
  <si>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</si>
  <si>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</si>
  <si>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</si>
  <si>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</si>
  <si>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</si>
  <si>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</si>
  <si>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</si>
  <si>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</si>
  <si>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</si>
  <si>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</si>
  <si>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</si>
  <si>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</si>
  <si>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</si>
  <si>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</si>
  <si>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</si>
  <si>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</si>
  <si>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</si>
  <si>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</si>
  <si>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</si>
  <si>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</si>
  <si>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</si>
  <si>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</si>
  <si>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</si>
  <si>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</si>
  <si>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</si>
  <si>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</si>
  <si>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</si>
  <si>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</si>
  <si>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</si>
  <si>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</si>
  <si>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</si>
  <si>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</si>
  <si>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</si>
  <si>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</si>
  <si>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</si>
  <si>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</si>
  <si>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</si>
  <si>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</si>
  <si>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</si>
  <si>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</si>
  <si>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</si>
  <si>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</si>
  <si>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</si>
  <si>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</si>
  <si>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</si>
  <si>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</si>
  <si>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</si>
  <si>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</si>
  <si>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</si>
  <si>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</si>
  <si>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</si>
  <si>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</si>
  <si>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</si>
  <si>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</si>
  <si>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</si>
  <si>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</si>
  <si>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</si>
  <si>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</si>
  <si>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</si>
  <si>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</si>
  <si>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</si>
  <si>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</si>
  <si>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</si>
  <si>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</si>
  <si>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</si>
  <si>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</si>
  <si>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</si>
  <si>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</si>
  <si>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</si>
  <si>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</si>
  <si>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</si>
  <si>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</si>
  <si>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</si>
  <si>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</si>
  <si>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</si>
  <si>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</si>
  <si>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</si>
  <si>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</si>
  <si>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</si>
  <si>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</si>
  <si>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</si>
  <si>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</si>
  <si>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</si>
  <si>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</si>
  <si>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</si>
  <si>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</si>
  <si>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</si>
  <si>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</si>
  <si>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</si>
  <si>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</si>
  <si>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</si>
  <si>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</si>
  <si>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</si>
  <si>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</si>
  <si>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</si>
  <si>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</si>
  <si>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</si>
  <si>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</si>
  <si>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</si>
  <si>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</si>
  <si>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</si>
  <si>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</si>
  <si>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</si>
  <si>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</si>
  <si>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</si>
  <si>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</si>
  <si>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</si>
  <si>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</si>
  <si>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</si>
  <si>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</si>
  <si>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</si>
  <si>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</si>
  <si>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</si>
  <si>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</si>
  <si>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</si>
  <si>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</si>
  <si>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</si>
  <si>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</si>
  <si>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</si>
  <si>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</si>
  <si>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</si>
  <si>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</si>
  <si>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</si>
  <si>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</si>
  <si>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</si>
  <si>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</si>
  <si>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</si>
  <si>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</si>
  <si>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</si>
  <si>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</si>
  <si>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</si>
  <si>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</si>
  <si>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</si>
  <si>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</si>
  <si>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</si>
  <si>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</si>
  <si>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</si>
  <si>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</si>
  <si>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</si>
  <si>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</si>
  <si>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</si>
  <si>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</si>
  <si>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</si>
  <si>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</si>
  <si>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</si>
  <si>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</si>
  <si>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</si>
  <si>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</si>
  <si>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</si>
  <si>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</si>
  <si>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</si>
  <si>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</si>
  <si>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</si>
  <si>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</si>
  <si>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</si>
  <si>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</si>
  <si>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</si>
  <si>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</si>
  <si>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</si>
  <si>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</si>
  <si>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</si>
  <si>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</si>
  <si>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</si>
  <si>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</si>
  <si>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</si>
  <si>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</si>
  <si>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</si>
  <si>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</si>
  <si>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</si>
  <si>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</si>
  <si>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</si>
  <si>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</si>
  <si>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</si>
  <si>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</si>
  <si>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</si>
  <si>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</si>
  <si>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</si>
  <si>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</si>
  <si>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</si>
  <si>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</si>
  <si>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</si>
  <si>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</si>
  <si>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</si>
  <si>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</si>
  <si>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</si>
  <si>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</si>
  <si>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</si>
  <si>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</si>
  <si>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</si>
  <si>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</si>
  <si>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</si>
  <si>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</si>
  <si>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</si>
  <si>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</si>
  <si>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</si>
  <si>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</si>
  <si>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</si>
  <si>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</si>
  <si>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</si>
  <si>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</si>
  <si>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</si>
  <si>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</si>
  <si>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</si>
  <si>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</si>
  <si>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</si>
  <si>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</si>
  <si>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</si>
  <si>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</si>
  <si>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</si>
  <si>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</si>
  <si>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</si>
  <si>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</si>
  <si>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</si>
  <si>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</si>
  <si>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</si>
  <si>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</si>
  <si>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</si>
  <si>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</si>
  <si>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</si>
  <si>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</si>
  <si>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</si>
  <si>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</si>
  <si>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</si>
  <si>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</si>
  <si>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</si>
  <si>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</si>
  <si>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</si>
  <si>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</si>
  <si>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</si>
  <si>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</si>
  <si>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</si>
  <si>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</si>
  <si>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</si>
  <si>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</si>
  <si>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</si>
  <si>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</si>
  <si>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</si>
  <si>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</si>
  <si>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</si>
  <si>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</si>
  <si>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</si>
  <si>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</si>
  <si>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</si>
  <si>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</si>
  <si>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</si>
  <si>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</si>
  <si>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</si>
  <si>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</si>
  <si>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</si>
  <si>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</si>
  <si>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</si>
  <si>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</si>
  <si>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</si>
  <si>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</si>
  <si>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</si>
  <si>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</si>
  <si>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</si>
  <si>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</si>
  <si>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</si>
  <si>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</si>
  <si>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</si>
  <si>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</si>
  <si>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</si>
  <si>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</si>
  <si>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</si>
  <si>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</si>
  <si>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</si>
  <si>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</si>
  <si>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</si>
  <si>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</si>
  <si>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</si>
  <si>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</si>
  <si>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</si>
  <si>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</si>
  <si>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</si>
  <si>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</si>
  <si>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</si>
  <si>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</si>
  <si>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</si>
  <si>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</si>
  <si>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</si>
  <si>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</si>
  <si>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</si>
  <si>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</si>
  <si>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</si>
  <si>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</si>
  <si>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</si>
  <si>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</si>
  <si>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</si>
  <si>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</si>
  <si>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</si>
  <si>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</si>
  <si>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</si>
  <si>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</si>
  <si>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</si>
  <si>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</si>
  <si>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</si>
  <si>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</si>
  <si>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</si>
  <si>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</si>
  <si>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</si>
  <si>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</si>
  <si>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</si>
  <si>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</si>
  <si>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</si>
  <si>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</si>
  <si>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</si>
  <si>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</si>
  <si>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</si>
  <si>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</si>
  <si>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</si>
  <si>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</si>
  <si>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</si>
  <si>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</si>
  <si>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</si>
  <si>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</si>
  <si>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</si>
  <si>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</si>
  <si>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</si>
  <si>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</si>
  <si>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</si>
  <si>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</si>
  <si>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</si>
  <si>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</si>
  <si>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</si>
  <si>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</si>
  <si>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</si>
  <si>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</si>
  <si>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</si>
  <si>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</si>
  <si>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</si>
  <si>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</si>
  <si>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</si>
  <si>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</si>
  <si>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</si>
  <si>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</si>
  <si>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</si>
  <si>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</si>
  <si>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</si>
  <si>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</si>
  <si>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</si>
  <si>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</si>
  <si>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</si>
  <si>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</si>
  <si>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</si>
  <si>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</si>
  <si>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</si>
  <si>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</si>
  <si>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</si>
  <si>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</si>
  <si>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</si>
  <si>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</si>
  <si>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</si>
  <si>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</si>
  <si>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</si>
  <si>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</si>
  <si>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</si>
  <si>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</si>
  <si>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</si>
  <si>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</si>
  <si>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</si>
  <si>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</si>
  <si>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</si>
  <si>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</si>
  <si>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</si>
  <si>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</si>
  <si>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</si>
  <si>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</si>
  <si>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</si>
  <si>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</si>
  <si>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</si>
  <si>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</si>
  <si>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</si>
  <si>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</si>
  <si>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</si>
  <si>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</si>
  <si>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</si>
  <si>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</si>
  <si>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</si>
  <si>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</si>
  <si>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</si>
  <si>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</si>
  <si>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</si>
  <si>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</si>
  <si>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</si>
  <si>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</si>
  <si>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</si>
  <si>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</si>
  <si>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</si>
  <si>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</si>
  <si>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</si>
  <si>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</si>
  <si>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</si>
  <si>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</si>
  <si>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</si>
  <si>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</si>
  <si>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</si>
  <si>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</si>
  <si>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</si>
  <si>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</si>
  <si>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</si>
  <si>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</si>
  <si>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</si>
  <si>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</si>
  <si>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</si>
  <si>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</si>
  <si>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</si>
  <si>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</si>
  <si>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</si>
  <si>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</si>
  <si>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</si>
  <si>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</si>
  <si>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</si>
  <si>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</si>
  <si>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</si>
  <si>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</si>
  <si>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</si>
  <si>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</si>
  <si>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</si>
  <si>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</si>
  <si>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</si>
  <si>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</si>
  <si>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</si>
  <si>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</si>
  <si>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</si>
  <si>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</si>
  <si>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</si>
  <si>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</si>
  <si>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</si>
  <si>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</si>
  <si>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</si>
  <si>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</si>
  <si>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</si>
  <si>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</si>
  <si>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</si>
  <si>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</si>
  <si>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</si>
  <si>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</si>
  <si>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</si>
  <si>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</si>
  <si>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</si>
  <si>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</si>
  <si>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</si>
  <si>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</si>
  <si>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</si>
  <si>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</si>
  <si>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</si>
  <si>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</si>
  <si>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</si>
  <si>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</si>
  <si>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</si>
  <si>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</si>
  <si>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</si>
  <si>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</si>
  <si>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</si>
  <si>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</si>
  <si>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</si>
  <si>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</si>
  <si>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</si>
  <si>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</si>
  <si>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</si>
  <si>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</si>
  <si>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</si>
  <si>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</si>
  <si>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</si>
  <si>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</si>
  <si>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</si>
  <si>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</si>
  <si>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</si>
  <si>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</si>
  <si>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</si>
  <si>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</si>
  <si>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</si>
  <si>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</si>
  <si>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</si>
  <si>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</si>
  <si>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</si>
  <si>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</si>
  <si>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</si>
  <si>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</si>
  <si>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</si>
  <si>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</si>
  <si>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</si>
  <si>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</si>
  <si>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</si>
  <si>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</si>
  <si>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</si>
  <si>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</si>
  <si>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</si>
  <si>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</si>
  <si>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</si>
  <si>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</si>
  <si>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</si>
  <si>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</si>
  <si>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</si>
  <si>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</si>
  <si>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</si>
  <si>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</si>
  <si>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</si>
  <si>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</si>
  <si>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</si>
  <si>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</si>
  <si>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</si>
  <si>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</si>
  <si>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</si>
  <si>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</si>
  <si>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</si>
  <si>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</si>
  <si>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</si>
  <si>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</si>
  <si>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</si>
  <si>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</si>
  <si>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</si>
  <si>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</si>
  <si>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</si>
  <si>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</si>
  <si>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</si>
  <si>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</si>
  <si>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</si>
  <si>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</si>
  <si>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</si>
  <si>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</si>
  <si>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</si>
  <si>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</si>
  <si>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</si>
  <si>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</si>
  <si>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</si>
  <si>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</si>
  <si>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</si>
  <si>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</si>
  <si>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</si>
  <si>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</si>
  <si>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</si>
  <si>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</si>
  <si>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</si>
  <si>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</si>
  <si>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</si>
  <si>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</si>
  <si>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</si>
  <si>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</si>
  <si>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</si>
  <si>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</si>
  <si>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</si>
  <si>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</si>
  <si>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</si>
  <si>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</si>
  <si>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</si>
  <si>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</si>
  <si>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</si>
  <si>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</si>
  <si>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</si>
  <si>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</si>
  <si>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</si>
  <si>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</si>
  <si>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</si>
  <si>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</si>
  <si>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</si>
  <si>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</si>
  <si>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</si>
  <si>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</si>
  <si>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</si>
  <si>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</si>
  <si>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</si>
  <si>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</si>
  <si>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</si>
  <si>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</si>
  <si>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</si>
  <si>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</si>
  <si>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</si>
  <si>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</si>
  <si>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</si>
  <si>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</si>
  <si>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</si>
  <si>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</si>
  <si>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</si>
  <si>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</si>
  <si>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</si>
  <si>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</si>
  <si>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</si>
  <si>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</si>
  <si>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</si>
  <si>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</si>
  <si>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</si>
  <si>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</si>
  <si>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</si>
  <si>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</si>
  <si>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</si>
  <si>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</si>
  <si>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</si>
  <si>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</si>
  <si>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</si>
  <si>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</si>
  <si>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</si>
  <si>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</si>
  <si>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</si>
  <si>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</si>
  <si>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</si>
  <si>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</si>
  <si>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</si>
  <si>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</si>
  <si>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</si>
  <si>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</si>
  <si>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</si>
  <si>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</si>
  <si>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</si>
  <si>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</si>
  <si>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</si>
  <si>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</si>
  <si>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</si>
  <si>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</si>
  <si>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</si>
  <si>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</si>
  <si>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</si>
  <si>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</si>
  <si>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</si>
  <si>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</si>
  <si>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</si>
  <si>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</si>
  <si>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</si>
  <si>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</si>
  <si>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</si>
  <si>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</si>
  <si>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</si>
  <si>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</si>
  <si>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</si>
  <si>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</si>
  <si>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</si>
  <si>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</si>
  <si>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</si>
  <si>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</si>
  <si>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</si>
  <si>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</si>
  <si>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</si>
  <si>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</si>
  <si>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</si>
  <si>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</si>
  <si>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</si>
  <si>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</si>
  <si>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</si>
  <si>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</si>
  <si>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</si>
  <si>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</si>
  <si>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</si>
  <si>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</si>
  <si>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</si>
  <si>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</si>
  <si>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</si>
  <si>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</si>
  <si>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</si>
  <si>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</si>
  <si>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</si>
  <si>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</si>
  <si>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</si>
  <si>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</si>
  <si>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</si>
  <si>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</si>
  <si>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</si>
  <si>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</si>
  <si>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</si>
  <si>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</si>
  <si>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</si>
  <si>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</si>
  <si>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</si>
  <si>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</si>
  <si>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</si>
  <si>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</si>
  <si>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</si>
  <si>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</si>
  <si>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</si>
  <si>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</si>
  <si>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</si>
  <si>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</si>
  <si>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</si>
  <si>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</si>
  <si>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</si>
  <si>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</si>
  <si>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</si>
  <si>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</si>
  <si>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</si>
  <si>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</si>
  <si>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</si>
  <si>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</si>
  <si>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</si>
  <si>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</si>
  <si>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</si>
  <si>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</si>
  <si>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</si>
  <si>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</si>
  <si>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</si>
  <si>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</si>
  <si>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</si>
  <si>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</si>
  <si>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</si>
  <si>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</si>
  <si>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</si>
  <si>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</si>
  <si>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</si>
  <si>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</si>
  <si>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</si>
  <si>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</si>
  <si>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</si>
  <si>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</si>
  <si>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</si>
  <si>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</si>
  <si>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</si>
  <si>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</si>
  <si>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</si>
  <si>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</si>
  <si>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</si>
  <si>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</si>
  <si>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</si>
  <si>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</si>
  <si>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</si>
  <si>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</si>
  <si>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</si>
  <si>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</si>
  <si>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</si>
  <si>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</si>
  <si>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</si>
  <si>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</si>
  <si>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</si>
  <si>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</si>
  <si>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</si>
  <si>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</si>
  <si>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</si>
  <si>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</si>
  <si>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</si>
  <si>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</si>
  <si>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</si>
  <si>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</si>
  <si>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</si>
  <si>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</si>
  <si>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</si>
  <si>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</si>
  <si>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</si>
  <si>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</si>
  <si>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</si>
  <si>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</si>
  <si>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</si>
  <si>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</si>
  <si>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</si>
  <si>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</si>
  <si>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</si>
  <si>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</si>
  <si>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</si>
  <si>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</si>
  <si>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</si>
  <si>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</si>
  <si>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</si>
  <si>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</si>
  <si>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</si>
  <si>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</si>
  <si>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</si>
  <si>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</si>
  <si>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</si>
  <si>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</si>
  <si>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</si>
  <si>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</si>
  <si>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</si>
  <si>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</si>
  <si>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</si>
  <si>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</si>
  <si>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</si>
  <si>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</si>
  <si>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</si>
  <si>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</si>
  <si>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</si>
  <si>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</si>
  <si>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</si>
  <si>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</si>
  <si>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</si>
  <si>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</si>
  <si>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</si>
  <si>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</si>
  <si>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</si>
  <si>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</si>
  <si>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</si>
  <si>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</si>
  <si>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</si>
  <si>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</si>
  <si>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</si>
  <si>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</si>
  <si>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</si>
  <si>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</si>
  <si>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</si>
  <si>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</si>
  <si>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</si>
  <si>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</si>
  <si>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</si>
  <si>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</si>
  <si>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</si>
  <si>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</si>
  <si>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</si>
  <si>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</si>
  <si>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</si>
  <si>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</si>
  <si>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</si>
  <si>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</si>
  <si>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</si>
  <si>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</si>
  <si>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</si>
  <si>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</si>
  <si>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</si>
  <si>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</si>
  <si>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</si>
  <si>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</si>
  <si>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</si>
  <si>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</si>
  <si>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</si>
  <si>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</si>
  <si>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</si>
  <si>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</si>
  <si>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</si>
  <si>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</si>
  <si>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</si>
  <si>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</si>
  <si>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</si>
  <si>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</si>
  <si>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</si>
  <si>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</si>
  <si>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</si>
  <si>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</si>
  <si>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</si>
  <si>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</si>
  <si>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</si>
  <si>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</si>
  <si>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</si>
  <si>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</si>
  <si>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</si>
  <si>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</si>
  <si>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</si>
  <si>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</si>
  <si>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</si>
  <si>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</si>
  <si>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</si>
  <si>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</si>
  <si>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</si>
  <si>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</si>
  <si>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</si>
  <si>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</si>
  <si>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</si>
  <si>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</si>
  <si>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</si>
  <si>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</si>
  <si>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</si>
  <si>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</si>
  <si>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</si>
  <si>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</si>
  <si>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</si>
  <si>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</si>
  <si>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</si>
  <si>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</si>
  <si>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</si>
  <si>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</si>
  <si>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</si>
  <si>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</si>
  <si>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</si>
  <si>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</si>
  <si>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</si>
  <si>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</si>
  <si>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</si>
  <si>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</si>
  <si>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</si>
  <si>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</si>
  <si>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</si>
  <si>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</si>
  <si>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</si>
  <si>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</si>
  <si>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</si>
  <si>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</si>
  <si>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</si>
  <si>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</si>
  <si>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</si>
  <si>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</si>
  <si>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</si>
  <si>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</si>
  <si>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</si>
  <si>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</si>
  <si>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</si>
  <si>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</si>
  <si>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</si>
  <si>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</si>
  <si>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</si>
  <si>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</si>
  <si>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</si>
  <si>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</si>
  <si>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</si>
  <si>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</si>
  <si>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</si>
  <si>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</si>
  <si>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</si>
  <si>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</si>
  <si>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</si>
  <si>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</si>
  <si>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</si>
  <si>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</si>
  <si>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</si>
  <si>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</si>
  <si>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</si>
  <si>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</si>
  <si>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</si>
  <si>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</si>
  <si>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</si>
  <si>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</si>
  <si>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</si>
  <si>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</si>
  <si>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</si>
  <si>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</si>
  <si>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</si>
  <si>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</si>
  <si>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</si>
  <si>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</si>
  <si>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</si>
  <si>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</si>
  <si>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</si>
  <si>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</si>
  <si>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</si>
  <si>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</si>
  <si>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</si>
  <si>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</si>
  <si>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</si>
  <si>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</si>
  <si>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</si>
  <si>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</si>
  <si>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</si>
  <si>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</si>
  <si>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</si>
  <si>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</si>
  <si>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</si>
  <si>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</si>
  <si>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</si>
  <si>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</si>
  <si>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</si>
  <si>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</si>
  <si>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</si>
  <si>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</si>
  <si>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</si>
  <si>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</si>
  <si>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</si>
  <si>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</si>
  <si>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</si>
  <si>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</si>
  <si>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</si>
  <si>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</si>
  <si>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</si>
  <si>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</si>
  <si>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</si>
  <si>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</si>
  <si>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</si>
  <si>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</si>
  <si>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</si>
  <si>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</si>
  <si>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</si>
  <si>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</si>
  <si>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</si>
  <si>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</si>
  <si>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</si>
  <si>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</si>
  <si>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</si>
  <si>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</si>
  <si>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</si>
  <si>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</si>
  <si>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</si>
  <si>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</si>
  <si>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</si>
  <si>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</si>
  <si>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</si>
  <si>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</si>
  <si>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</si>
  <si>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</si>
  <si>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</si>
  <si>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</si>
  <si>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</si>
  <si>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</si>
  <si>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</si>
  <si>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</si>
  <si>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</si>
  <si>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</si>
  <si>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</si>
  <si>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</si>
  <si>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</si>
  <si>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</si>
  <si>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</si>
  <si>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</si>
  <si>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</si>
  <si>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</si>
  <si>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</si>
  <si>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</si>
  <si>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</si>
  <si>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</si>
  <si>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</si>
  <si>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</si>
  <si>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</si>
  <si>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</si>
  <si>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</si>
  <si>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</si>
  <si>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</si>
  <si>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</si>
  <si>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</si>
  <si>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</si>
  <si>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</si>
  <si>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</si>
  <si>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</si>
  <si>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</si>
  <si>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</si>
  <si>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</si>
  <si>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</si>
  <si>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</si>
  <si>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</si>
  <si>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</si>
  <si>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</si>
  <si>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</si>
  <si>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</si>
  <si>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</si>
  <si>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</si>
  <si>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</si>
  <si>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</si>
  <si>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</si>
  <si>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</si>
  <si>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</si>
  <si>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</si>
  <si>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</si>
  <si>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</si>
  <si>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</si>
  <si>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</si>
  <si>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</si>
  <si>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</si>
  <si>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</si>
  <si>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</si>
  <si>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</si>
  <si>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</si>
  <si>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</si>
  <si>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</si>
  <si>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</si>
  <si>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</si>
  <si>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</si>
  <si>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</si>
  <si>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Returned</t>
  </si>
  <si>
    <t>Return Status</t>
  </si>
  <si>
    <t>Order Year</t>
  </si>
  <si>
    <t>Order Month</t>
  </si>
  <si>
    <t>Profit Margin</t>
  </si>
  <si>
    <t>Repeat Customers</t>
  </si>
  <si>
    <t>Sum of Sales</t>
  </si>
  <si>
    <t>Sum of Profit</t>
  </si>
  <si>
    <t>Sum of Quantity ordered new</t>
  </si>
  <si>
    <t>Row Labels</t>
  </si>
  <si>
    <t>January</t>
  </si>
  <si>
    <t>February</t>
  </si>
  <si>
    <t>March</t>
  </si>
  <si>
    <t>April</t>
  </si>
  <si>
    <t>May</t>
  </si>
  <si>
    <t>June</t>
  </si>
  <si>
    <t>Grand Total</t>
  </si>
  <si>
    <t>Count of Return Status</t>
  </si>
  <si>
    <t>Column Labels</t>
  </si>
  <si>
    <t>Not Returned</t>
  </si>
  <si>
    <t>Revenue</t>
  </si>
  <si>
    <t>Orders</t>
  </si>
  <si>
    <t>Return Rate</t>
  </si>
  <si>
    <t>Repeat Customer</t>
  </si>
  <si>
    <t>Count of Row ID</t>
  </si>
  <si>
    <t>One-Time Customer</t>
  </si>
  <si>
    <t>Jan</t>
  </si>
  <si>
    <t>Mar</t>
  </si>
  <si>
    <t>Apr</t>
  </si>
  <si>
    <t>Jun</t>
  </si>
  <si>
    <t>Feb</t>
  </si>
  <si>
    <t>Super Store Sales Dashboard</t>
  </si>
  <si>
    <t xml:space="preserve">  Profit</t>
  </si>
  <si>
    <t>Units Sold</t>
  </si>
  <si>
    <t>MoM %</t>
  </si>
  <si>
    <t>month year</t>
  </si>
  <si>
    <t>April-2015</t>
  </si>
  <si>
    <t>February-2015</t>
  </si>
  <si>
    <t>January-2015</t>
  </si>
  <si>
    <t>June-2015</t>
  </si>
  <si>
    <t>March-2015</t>
  </si>
  <si>
    <t>May-2015</t>
  </si>
  <si>
    <t>MOM %</t>
  </si>
  <si>
    <t>MoM Growth %</t>
  </si>
  <si>
    <t xml:space="preserve">     +16%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</si>
</sst>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mmmm"/>
    <numFmt numFmtId="165" formatCode="[$$-409]#,##0"/>
    <numFmt numFmtId="166" formatCode="_(* #,##0_);_(* \(#,##0\);_(* &quot;-&quot;??_);_(@_)"/>
    <numFmt numFmtId="167" formatCode="[$$-409]#,##0.00"/>
    <numFmt numFmtId="168" formatCode="&quot;$&quot;#,##0"/>
    <numFmt numFmtId="169" formatCode="mmmm\-yyyy"/>
    <numFmt numFmtId="170" formatCode="0.0%"/>
  </numFmts>
  <fonts count="11" x14ac:knownFonts="1">
    <font>
      <sz val="10"/>
      <name val="MS Sans Serif"/>
    </font>
    <font>
      <sz val="11"/>
      <color theme="1"/>
      <name val="Calibri"/>
      <family val="2"/>
      <scheme val="minor"/>
    </font>
    <font>
      <sz val="10"/>
      <color theme="1"/>
      <name val="MS Sans Serif"/>
    </font>
    <font>
      <b/>
      <sz val="10"/>
      <color theme="0"/>
      <name val="MS Sans Serif"/>
    </font>
    <font>
      <b/>
      <sz val="10"/>
      <color theme="0"/>
      <name val="MS Sans Serif"/>
      <family val="2"/>
    </font>
    <font>
      <sz val="10"/>
      <name val="MS Sans Serif"/>
    </font>
    <font>
      <b/>
      <sz val="10"/>
      <color theme="1"/>
      <name val="MS Sans Serif"/>
    </font>
    <font>
      <b/>
      <sz val="22"/>
      <name val="Bahnschrift"/>
      <family val="2"/>
    </font>
    <font>
      <sz val="22"/>
      <name val="Bahnschrift"/>
      <family val="2"/>
    </font>
    <font>
      <sz val="24"/>
      <name val="Bahnschrift"/>
      <family val="2"/>
    </font>
    <font>
      <sz val="22"/>
      <name val="MS Sans Serif"/>
    </font>
  </fonts>
  <fills count="11">
    <fill>
      <patternFill patternType="none"/>
    </fill>
    <fill>
      <patternFill patternType="gray125"/>
    </fill>
    <fill>
      <patternFill patternType="solid">
        <fgColor theme="0" tint="-0.34998626667073579"/>
        <bgColor theme="0" tint="-0.34998626667073579"/>
      </patternFill>
    </fill>
    <fill>
      <patternFill patternType="solid">
        <fgColor theme="0" tint="-0.14999847407452621"/>
        <bgColor theme="0" tint="-0.14999847407452621"/>
      </patternFill>
    </fill>
    <fill>
      <patternFill patternType="solid">
        <fgColor theme="1"/>
        <bgColor theme="1"/>
      </patternFill>
    </fill>
    <fill>
      <patternFill patternType="solid">
        <fgColor theme="4" tint="0.79998168889431442"/>
        <bgColor theme="4" tint="0.79998168889431442"/>
      </patternFill>
    </fill>
    <fill>
      <patternFill patternType="solid">
        <fgColor theme="0"/>
        <bgColor indexed="64"/>
      </patternFill>
    </fill>
    <fill>
      <patternFill patternType="solid">
        <fgColor rgb="FFF6BDBE"/>
        <bgColor indexed="64"/>
      </patternFill>
    </fill>
    <fill>
      <patternFill patternType="solid">
        <fgColor rgb="FFEDBB8A"/>
        <bgColor indexed="64"/>
      </patternFill>
    </fill>
    <fill>
      <patternFill patternType="solid">
        <fgColor rgb="FFDE8A5A"/>
        <bgColor indexed="64"/>
      </patternFill>
    </fill>
    <fill>
      <patternFill patternType="solid">
        <fgColor rgb="FFFFDDAE"/>
        <bgColor indexed="64"/>
      </patternFill>
    </fill>
  </fills>
  <borders count="8">
    <border>
      <left/>
      <right/>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right/>
      <top/>
      <bottom style="thin">
        <color theme="4" tint="0.39997558519241921"/>
      </bottom>
      <diagonal/>
    </border>
    <border>
      <left style="thin">
        <color theme="0"/>
      </left>
      <right style="thin">
        <color theme="0"/>
      </right>
      <top/>
      <bottom/>
      <diagonal/>
    </border>
  </borders>
  <cellStyleXfs count="4">
    <xf numFmtId="0" fontId="0" fillId="0" borderId="0"/>
    <xf numFmtId="0" fontId="1" fillId="0" borderId="0"/>
    <xf numFmtId="43" fontId="5" fillId="0" borderId="0" applyFont="0" applyFill="0" applyBorder="0" applyAlignment="0" applyProtection="0"/>
    <xf numFmtId="9" fontId="5" fillId="0" borderId="0" applyFont="0" applyFill="0" applyBorder="0" applyAlignment="0" applyProtection="0"/>
  </cellStyleXfs>
  <cellXfs count="47">
    <xf numFmtId="0" fontId="0" fillId="0" borderId="0" xfId="0"/>
    <xf numFmtId="0" fontId="2" fillId="3" borderId="1" xfId="0" applyFont="1" applyFill="1" applyBorder="1"/>
    <xf numFmtId="0" fontId="3" fillId="4" borderId="0" xfId="0" applyFont="1" applyFill="1"/>
    <xf numFmtId="0" fontId="3" fillId="4" borderId="2" xfId="0" applyFont="1" applyFill="1" applyBorder="1"/>
    <xf numFmtId="0" fontId="4" fillId="4" borderId="2" xfId="0" applyFont="1" applyFill="1" applyBorder="1"/>
    <xf numFmtId="0" fontId="2" fillId="2" borderId="3" xfId="0" applyFont="1" applyFill="1" applyBorder="1"/>
    <xf numFmtId="0" fontId="2" fillId="2" borderId="4" xfId="0" applyFont="1" applyFill="1" applyBorder="1"/>
    <xf numFmtId="14" fontId="2" fillId="2" borderId="4" xfId="0" applyNumberFormat="1" applyFont="1" applyFill="1" applyBorder="1"/>
    <xf numFmtId="0" fontId="2" fillId="3" borderId="5" xfId="0" applyFont="1" applyFill="1" applyBorder="1"/>
    <xf numFmtId="14" fontId="2" fillId="3" borderId="1" xfId="0" applyNumberFormat="1" applyFont="1" applyFill="1" applyBorder="1"/>
    <xf numFmtId="0" fontId="2" fillId="2" borderId="5" xfId="0" applyFont="1" applyFill="1" applyBorder="1"/>
    <xf numFmtId="0" fontId="2" fillId="2" borderId="1" xfId="0" applyFont="1" applyFill="1" applyBorder="1"/>
    <xf numFmtId="14" fontId="2" fillId="2" borderId="1" xfId="0" applyNumberFormat="1" applyFont="1" applyFill="1" applyBorder="1"/>
    <xf numFmtId="164" fontId="2" fillId="2" borderId="4" xfId="0" applyNumberFormat="1" applyFont="1" applyFill="1" applyBorder="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0" fontId="0" fillId="0" borderId="0" xfId="0" applyNumberFormat="1"/>
    <xf numFmtId="166" fontId="0" fillId="0" borderId="0" xfId="2" applyNumberFormat="1" applyFont="1"/>
    <xf numFmtId="9" fontId="0" fillId="0" borderId="0" xfId="3" applyFont="1"/>
    <xf numFmtId="10" fontId="0" fillId="0" borderId="0" xfId="3" applyNumberFormat="1" applyFont="1"/>
    <xf numFmtId="167" fontId="0" fillId="0" borderId="0" xfId="0" applyNumberFormat="1"/>
    <xf numFmtId="0" fontId="6" fillId="5" borderId="6" xfId="0" applyFont="1" applyFill="1" applyBorder="1"/>
    <xf numFmtId="167" fontId="6" fillId="5" borderId="6" xfId="0" applyNumberFormat="1" applyFont="1" applyFill="1" applyBorder="1"/>
    <xf numFmtId="0" fontId="0" fillId="6" borderId="0" xfId="0" applyFill="1"/>
    <xf numFmtId="0" fontId="0" fillId="7" borderId="0" xfId="0" applyFill="1"/>
    <xf numFmtId="0" fontId="0" fillId="8" borderId="0" xfId="0" applyFill="1"/>
    <xf numFmtId="0" fontId="8" fillId="8" borderId="0" xfId="0" applyFont="1" applyFill="1"/>
    <xf numFmtId="0" fontId="0" fillId="9" borderId="0" xfId="0" applyFill="1"/>
    <xf numFmtId="0" fontId="8" fillId="9" borderId="0" xfId="0" applyFont="1" applyFill="1"/>
    <xf numFmtId="0" fontId="8" fillId="7" borderId="0" xfId="0" applyFont="1" applyFill="1"/>
    <xf numFmtId="0" fontId="0" fillId="0" borderId="0" xfId="0" applyFill="1"/>
    <xf numFmtId="168" fontId="0" fillId="0" borderId="0" xfId="0" applyNumberFormat="1"/>
    <xf numFmtId="14" fontId="0" fillId="0" borderId="0" xfId="0" applyNumberFormat="1"/>
    <xf numFmtId="9" fontId="0" fillId="0" borderId="0" xfId="0" applyNumberFormat="1"/>
    <xf numFmtId="169" fontId="3" fillId="4" borderId="7" xfId="0" applyNumberFormat="1" applyFont="1" applyFill="1" applyBorder="1"/>
    <xf numFmtId="169" fontId="2" fillId="3" borderId="2" xfId="0" applyNumberFormat="1" applyFont="1" applyFill="1" applyBorder="1"/>
    <xf numFmtId="169" fontId="0" fillId="0" borderId="0" xfId="0" applyNumberFormat="1"/>
    <xf numFmtId="14" fontId="3" fillId="4" borderId="2" xfId="0" applyNumberFormat="1" applyFont="1" applyFill="1" applyBorder="1"/>
    <xf numFmtId="170" fontId="0" fillId="0" borderId="0" xfId="0" applyNumberFormat="1"/>
    <xf numFmtId="0" fontId="0" fillId="10" borderId="0" xfId="0" applyFill="1"/>
    <xf numFmtId="0" fontId="8" fillId="10" borderId="0" xfId="0" applyFont="1" applyFill="1"/>
    <xf numFmtId="0" fontId="10" fillId="7" borderId="0" xfId="0" applyFont="1" applyFill="1"/>
    <xf numFmtId="49" fontId="0" fillId="0" borderId="0" xfId="0" applyNumberFormat="1"/>
    <xf numFmtId="49" fontId="9" fillId="6" borderId="0" xfId="0" applyNumberFormat="1" applyFont="1" applyFill="1"/>
    <xf numFmtId="0" fontId="7" fillId="6" borderId="0" xfId="0" applyFont="1" applyFill="1"/>
  </cellXfs>
  <cellStyles count="4">
    <cellStyle name="Comma" xfId="2" builtinId="3"/>
    <cellStyle name="Normal" xfId="0" builtinId="0"/>
    <cellStyle name="Normal 2" xfId="1" xr:uid="{00000000-0005-0000-0000-000001000000}"/>
    <cellStyle name="Percent" xfId="3" builtinId="5"/>
  </cellStyles>
  <dxfs count="46">
    <dxf>
      <font>
        <b val="0"/>
        <i val="0"/>
        <strike val="0"/>
        <condense val="0"/>
        <extend val="0"/>
        <outline val="0"/>
        <shadow val="0"/>
        <u val="none"/>
        <vertAlign val="baseline"/>
        <sz val="10"/>
        <color theme="1"/>
        <name val="MS Sans Serif"/>
        <scheme val="none"/>
      </font>
      <numFmt numFmtId="169" formatCode="mmmm\-yyyy"/>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34998626667073579"/>
          <bgColor theme="0" tint="-0.34998626667073579"/>
        </patternFill>
      </fill>
      <border diagonalUp="0" diagonalDown="0">
        <left style="thin">
          <color theme="0"/>
        </left>
        <right/>
        <top style="thick">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numFmt numFmtId="171" formatCode="dd/mm/yyyy"/>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numFmt numFmtId="171" formatCode="dd/mm/yyyy"/>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numFmt numFmtId="0" formatCode="General"/>
      <fill>
        <patternFill patternType="solid">
          <fgColor theme="0" tint="-0.14999847407452621"/>
          <bgColor theme="0" tint="-0.14999847407452621"/>
        </patternFill>
      </fill>
      <border diagonalUp="0" diagonalDown="0" outline="0">
        <left/>
        <right/>
        <top style="thin">
          <color theme="0"/>
        </top>
        <bottom/>
      </border>
    </dxf>
    <dxf>
      <font>
        <b val="0"/>
        <i val="0"/>
        <strike val="0"/>
        <condense val="0"/>
        <extend val="0"/>
        <outline val="0"/>
        <shadow val="0"/>
        <u val="none"/>
        <vertAlign val="baseline"/>
        <sz val="10"/>
        <color theme="1"/>
        <name val="MS Sans Serif"/>
        <scheme val="none"/>
      </font>
      <numFmt numFmtId="19" formatCode="m/d/yyyy"/>
      <fill>
        <patternFill patternType="solid">
          <fgColor theme="0" tint="-0.14999847407452621"/>
          <bgColor theme="0" tint="-0.14999847407452621"/>
        </patternFill>
      </fill>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34998626667073579"/>
          <bgColor theme="0" tint="-0.34998626667073579"/>
        </patternFill>
      </fill>
      <border diagonalUp="0" diagonalDown="0">
        <left style="thin">
          <color theme="0"/>
        </left>
        <right/>
        <top style="thick">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border diagonalUp="0" diagonalDown="0">
        <left/>
        <right/>
        <top style="thin">
          <color theme="0"/>
        </top>
        <bottom/>
        <vertical/>
        <horizontal/>
      </border>
    </dxf>
    <dxf>
      <font>
        <b val="0"/>
        <i val="0"/>
        <strike val="0"/>
        <condense val="0"/>
        <extend val="0"/>
        <outline val="0"/>
        <shadow val="0"/>
        <u val="none"/>
        <vertAlign val="baseline"/>
        <sz val="10"/>
        <color theme="1"/>
        <name val="MS Sans Serif"/>
        <scheme val="none"/>
      </font>
      <fill>
        <patternFill patternType="solid">
          <fgColor theme="0" tint="-0.14999847407452621"/>
          <bgColor theme="0" tint="-0.14999847407452621"/>
        </patternFill>
      </fill>
    </dxf>
    <dxf>
      <font>
        <b/>
        <i val="0"/>
        <strike val="0"/>
        <condense val="0"/>
        <extend val="0"/>
        <outline val="0"/>
        <shadow val="0"/>
        <u val="none"/>
        <vertAlign val="baseline"/>
        <sz val="10"/>
        <color theme="0"/>
        <name val="MS Sans Serif"/>
        <scheme val="none"/>
      </font>
      <fill>
        <patternFill patternType="solid">
          <fgColor theme="1"/>
          <bgColor theme="1"/>
        </patternFill>
      </fill>
      <border diagonalUp="0" diagonalDown="0" outline="0">
        <left style="thin">
          <color theme="0"/>
        </left>
        <right style="thin">
          <color theme="0"/>
        </right>
        <top/>
        <bottom/>
      </border>
    </dxf>
    <dxf>
      <numFmt numFmtId="165" formatCode="[$$-409]#,##0"/>
    </dxf>
    <dxf>
      <numFmt numFmtId="165" formatCode="[$$-409]#,##0"/>
    </dxf>
    <dxf>
      <numFmt numFmtId="14" formatCode="0.00%"/>
    </dxf>
    <dxf>
      <numFmt numFmtId="166" formatCode="_(* #,##0_);_(* \(#,##0\);_(* &quot;-&quot;??_);_(@_)"/>
    </dxf>
    <dxf>
      <numFmt numFmtId="165" formatCode="[$$-409]#,##0"/>
    </dxf>
    <dxf>
      <numFmt numFmtId="165" formatCode="[$$-409]#,##0"/>
    </dxf>
    <dxf>
      <numFmt numFmtId="167" formatCode="[$$-409]#,##0.00"/>
    </dxf>
    <dxf>
      <numFmt numFmtId="165" formatCode="[$$-409]#,##0"/>
    </dxf>
    <dxf>
      <numFmt numFmtId="165" formatCode="[$$-409]#,##0"/>
    </dxf>
    <dxf>
      <numFmt numFmtId="168" formatCode="&quot;$&quot;#,##0"/>
    </dxf>
    <dxf>
      <numFmt numFmtId="168" formatCode="&quot;$&quot;#,##0"/>
    </dxf>
    <dxf>
      <numFmt numFmtId="166" formatCode="_(* #,##0_);_(* \(#,##0\);_(* &quot;-&quot;??_);_(@_)"/>
    </dxf>
    <dxf>
      <numFmt numFmtId="166" formatCode="_(* #,##0_);_(* \(#,##0\);_(* &quot;-&quot;??_);_(@_)"/>
    </dxf>
  </dxfs>
  <tableStyles count="0" defaultTableStyle="TableStyleMedium9" defaultPivotStyle="PivotStyleLight16"/>
  <colors>
    <mruColors>
      <color rgb="FFFFDDAE"/>
      <color rgb="FFF6BDBE"/>
      <color rgb="FFEDBB8A"/>
      <color rgb="FFFFEAEA"/>
      <color rgb="FFDE8A5A"/>
      <color rgb="FFAD70A4"/>
      <color rgb="FF2E4057"/>
      <color rgb="FF008854"/>
      <color rgb="FF154734"/>
      <color rgb="FF006F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[El,evvo.xlsx]Pivot Tables!PivotTable9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panose="020B0502040204020203" pitchFamily="34" charset="0"/>
                <a:ea typeface="+mn-ea"/>
                <a:cs typeface="+mn-cs"/>
              </a:defRPr>
            </a:pPr>
            <a:r>
              <a:rPr lang="en-US">
                <a:latin typeface="Bahnschrift" panose="020B0502040204020203" pitchFamily="34" charset="0"/>
              </a:rPr>
              <a:t>Customer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4"/>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hade val="76000"/>
            </a:schemeClr>
          </a:solidFill>
          <a:ln w="19050">
            <a:solidFill>
              <a:schemeClr val="lt1"/>
            </a:solidFill>
          </a:ln>
          <a:effectLst/>
        </c:spPr>
      </c:pivotFmt>
      <c:pivotFmt>
        <c:idx val="2"/>
        <c:spPr>
          <a:solidFill>
            <a:schemeClr val="accent4">
              <a:tint val="77000"/>
            </a:schemeClr>
          </a:solidFill>
          <a:ln w="19050">
            <a:solidFill>
              <a:schemeClr val="lt1"/>
            </a:solidFill>
          </a:ln>
          <a:effectLst/>
        </c:spPr>
      </c:pivotFmt>
      <c:pivotFmt>
        <c:idx val="3"/>
        <c:spPr>
          <a:solidFill>
            <a:schemeClr val="accent4"/>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4">
              <a:shade val="76000"/>
            </a:schemeClr>
          </a:solidFill>
          <a:ln w="19050">
            <a:solidFill>
              <a:schemeClr val="lt1"/>
            </a:solidFill>
          </a:ln>
          <a:effectLst/>
        </c:spPr>
      </c:pivotFmt>
      <c:pivotFmt>
        <c:idx val="5"/>
        <c:spPr>
          <a:solidFill>
            <a:schemeClr val="accent4">
              <a:tint val="77000"/>
            </a:schemeClr>
          </a:solidFill>
          <a:ln w="19050">
            <a:solidFill>
              <a:schemeClr val="lt1"/>
            </a:solidFill>
          </a:ln>
          <a:effectLst/>
        </c:spPr>
      </c:pivotFmt>
      <c:pivotFmt>
        <c:idx val="6"/>
        <c:spPr>
          <a:solidFill>
            <a:schemeClr val="accent4"/>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Bahnschrift" panose="020B0502040204020203"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EDBB8A"/>
          </a:solidFill>
          <a:ln w="19050">
            <a:solidFill>
              <a:schemeClr val="lt1"/>
            </a:solidFill>
          </a:ln>
          <a:effectLst/>
        </c:spPr>
        <c:dLbl>
          <c:idx val="0"/>
          <c:layout>
            <c:manualLayout>
              <c:x val="0.18139022035341096"/>
              <c:y val="-0.1107242564208507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Bahnschrift" panose="020B0502040204020203" pitchFamily="34" charset="0"/>
                    <a:ea typeface="+mn-ea"/>
                    <a:cs typeface="+mn-cs"/>
                  </a:defRPr>
                </a:pPr>
                <a:fld id="{5986CA5C-843C-4C26-A464-ABD1BB5030AB}" type="CATEGORYNAME">
                  <a:rPr lang="en-US" sz="1050">
                    <a:latin typeface="Bahnschrift" panose="020B0502040204020203" pitchFamily="34" charset="0"/>
                  </a:rPr>
                  <a:pPr>
                    <a:defRPr sz="1000">
                      <a:latin typeface="Bahnschrift" panose="020B0502040204020203" pitchFamily="34" charset="0"/>
                    </a:defRPr>
                  </a:pPr>
                  <a:t>[CATEGORY NAME]</a:t>
                </a:fld>
                <a:r>
                  <a:rPr lang="en-US" baseline="0"/>
                  <a:t>
</a:t>
                </a:r>
                <a:fld id="{7123B13A-E3CD-4092-97D0-3DE757E9F0E8}" type="PERCENTAGE">
                  <a:rPr lang="en-US" baseline="0"/>
                  <a:pPr>
                    <a:defRPr sz="1000">
                      <a:latin typeface="Bahnschrift" panose="020B0502040204020203" pitchFamily="34" charset="0"/>
                    </a:defRPr>
                  </a:pPr>
                  <a:t>[PERCENTAGE]</a:t>
                </a:fld>
                <a:endParaRPr lang="en-US" sz="1100" baseline="0">
                  <a:latin typeface="Bahnschrift" panose="020B0502040204020203" pitchFamily="34" charset="0"/>
                </a:endParaRPr>
              </a:p>
              <a:p>
                <a:pPr>
                  <a:defRPr sz="1000">
                    <a:latin typeface="Bahnschrift" panose="020B0502040204020203" pitchFamily="34" charset="0"/>
                  </a:defRPr>
                </a:pPr>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Bahnschrift" panose="020B0502040204020203"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58310147759232"/>
                  <c:h val="0.19840755699683671"/>
                </c:manualLayout>
              </c15:layout>
              <c15:dlblFieldTable/>
              <c15:showDataLabelsRange val="0"/>
            </c:ext>
          </c:extLst>
        </c:dLbl>
      </c:pivotFmt>
      <c:pivotFmt>
        <c:idx val="8"/>
        <c:spPr>
          <a:solidFill>
            <a:srgbClr val="F6BDBE"/>
          </a:solidFill>
          <a:ln w="19050">
            <a:solidFill>
              <a:schemeClr val="lt1"/>
            </a:solidFill>
          </a:ln>
          <a:effectLst/>
        </c:spPr>
        <c:dLbl>
          <c:idx val="0"/>
          <c:layout>
            <c:manualLayout>
              <c:x val="-0.12818242238307709"/>
              <c:y val="5.7769177263052467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Bahnschrift" panose="020B0502040204020203" pitchFamily="34" charset="0"/>
                    <a:ea typeface="+mn-ea"/>
                    <a:cs typeface="+mn-cs"/>
                  </a:defRPr>
                </a:pPr>
                <a:fld id="{87F3BEE1-1538-4490-98F5-73125532A7C8}" type="CATEGORYNAME">
                  <a:rPr lang="en-US" sz="1050" b="0">
                    <a:latin typeface="Bahnschrift" panose="020B0502040204020203" pitchFamily="34" charset="0"/>
                  </a:rPr>
                  <a:pPr>
                    <a:defRPr sz="1000">
                      <a:latin typeface="Bahnschrift" panose="020B0502040204020203" pitchFamily="34" charset="0"/>
                    </a:defRPr>
                  </a:pPr>
                  <a:t>[CATEGORY NAME]</a:t>
                </a:fld>
                <a:r>
                  <a:rPr lang="en-US" baseline="0"/>
                  <a:t>
</a:t>
                </a:r>
                <a:fld id="{4CAED277-CFE2-4D6C-A2FC-E7CB130BE831}" type="PERCENTAGE">
                  <a:rPr lang="en-US" baseline="0"/>
                  <a:pPr>
                    <a:defRPr sz="1000">
                      <a:latin typeface="Bahnschrift" panose="020B0502040204020203" pitchFamily="34" charset="0"/>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Bahnschrift" panose="020B0502040204020203"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doughnutChart>
        <c:varyColors val="1"/>
        <c:ser>
          <c:idx val="0"/>
          <c:order val="0"/>
          <c:tx>
            <c:strRef>
              <c:f>'Pivot Tables'!$C$103</c:f>
              <c:strCache>
                <c:ptCount val="1"/>
                <c:pt idx="0">
                  <c:v>Total</c:v>
                </c:pt>
              </c:strCache>
            </c:strRef>
          </c:tx>
          <c:dPt>
            <c:idx val="0"/>
            <c:bubble3D val="0"/>
            <c:spPr>
              <a:solidFill>
                <a:srgbClr val="EDBB8A"/>
              </a:solidFill>
              <a:ln w="19050">
                <a:solidFill>
                  <a:schemeClr val="lt1"/>
                </a:solidFill>
              </a:ln>
              <a:effectLst/>
            </c:spPr>
            <c:extLst>
              <c:ext xmlns:c16="http://schemas.microsoft.com/office/drawing/2014/chart" uri="{C3380CC4-5D6E-409C-BE32-E72D297353CC}">
                <c16:uniqueId val="{00000001-2B48-4D89-9371-DC5362336D9D}"/>
              </c:ext>
            </c:extLst>
          </c:dPt>
          <c:dPt>
            <c:idx val="1"/>
            <c:bubble3D val="0"/>
            <c:spPr>
              <a:solidFill>
                <a:srgbClr val="F6BDBE"/>
              </a:solidFill>
              <a:ln w="19050">
                <a:solidFill>
                  <a:schemeClr val="lt1"/>
                </a:solidFill>
              </a:ln>
              <a:effectLst/>
            </c:spPr>
            <c:extLst>
              <c:ext xmlns:c16="http://schemas.microsoft.com/office/drawing/2014/chart" uri="{C3380CC4-5D6E-409C-BE32-E72D297353CC}">
                <c16:uniqueId val="{00000003-2B48-4D89-9371-DC5362336D9D}"/>
              </c:ext>
            </c:extLst>
          </c:dPt>
          <c:dLbls>
            <c:dLbl>
              <c:idx val="0"/>
              <c:layout>
                <c:manualLayout>
                  <c:x val="0.18139022035341096"/>
                  <c:y val="-0.11072425642085072"/>
                </c:manualLayout>
              </c:layout>
              <c:tx>
                <c:rich>
                  <a:bodyPr/>
                  <a:lstStyle/>
                  <a:p>
                    <a:fld id="{5986CA5C-843C-4C26-A464-ABD1BB5030AB}" type="CATEGORYNAME">
                      <a:rPr lang="en-US" sz="1050">
                        <a:latin typeface="Bahnschrift" panose="020B0502040204020203" pitchFamily="34" charset="0"/>
                      </a:rPr>
                      <a:pPr/>
                      <a:t>[CATEGORY NAME]</a:t>
                    </a:fld>
                    <a:r>
                      <a:rPr lang="en-US" baseline="0"/>
                      <a:t>
</a:t>
                    </a:r>
                    <a:fld id="{7123B13A-E3CD-4092-97D0-3DE757E9F0E8}" type="PERCENTAGE">
                      <a:rPr lang="en-US" baseline="0"/>
                      <a:pPr/>
                      <a:t>[PERCENTAGE]</a:t>
                    </a:fld>
                    <a:endParaRPr lang="en-US" sz="1100" baseline="0">
                      <a:latin typeface="Bahnschrift" panose="020B0502040204020203" pitchFamily="34" charset="0"/>
                    </a:endParaRPr>
                  </a:p>
                  <a:p>
                    <a:endParaRPr lang="en-US"/>
                  </a:p>
                </c:rich>
              </c:tx>
              <c:showLegendKey val="0"/>
              <c:showVal val="0"/>
              <c:showCatName val="1"/>
              <c:showSerName val="0"/>
              <c:showPercent val="1"/>
              <c:showBubbleSize val="0"/>
              <c:extLst>
                <c:ext xmlns:c15="http://schemas.microsoft.com/office/drawing/2012/chart" uri="{CE6537A1-D6FC-4f65-9D91-7224C49458BB}">
                  <c15:layout>
                    <c:manualLayout>
                      <c:w val="0.23758310147759232"/>
                      <c:h val="0.19840755699683671"/>
                    </c:manualLayout>
                  </c15:layout>
                  <c15:dlblFieldTable/>
                  <c15:showDataLabelsRange val="0"/>
                </c:ext>
                <c:ext xmlns:c16="http://schemas.microsoft.com/office/drawing/2014/chart" uri="{C3380CC4-5D6E-409C-BE32-E72D297353CC}">
                  <c16:uniqueId val="{00000001-2B48-4D89-9371-DC5362336D9D}"/>
                </c:ext>
              </c:extLst>
            </c:dLbl>
            <c:dLbl>
              <c:idx val="1"/>
              <c:layout>
                <c:manualLayout>
                  <c:x val="-0.12818242238307709"/>
                  <c:y val="5.7769177263052467E-2"/>
                </c:manualLayout>
              </c:layout>
              <c:tx>
                <c:rich>
                  <a:bodyPr/>
                  <a:lstStyle/>
                  <a:p>
                    <a:fld id="{87F3BEE1-1538-4490-98F5-73125532A7C8}" type="CATEGORYNAME">
                      <a:rPr lang="en-US" sz="1050" b="0">
                        <a:latin typeface="Bahnschrift" panose="020B0502040204020203" pitchFamily="34" charset="0"/>
                      </a:rPr>
                      <a:pPr/>
                      <a:t>[CATEGORY NAME]</a:t>
                    </a:fld>
                    <a:r>
                      <a:rPr lang="en-US" baseline="0"/>
                      <a:t>
</a:t>
                    </a:r>
                    <a:fld id="{4CAED277-CFE2-4D6C-A2FC-E7CB130BE831}"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B48-4D89-9371-DC5362336D9D}"/>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Bahnschrift" panose="020B0502040204020203" pitchFamily="34" charset="0"/>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Tables'!$B$104:$B$106</c:f>
              <c:strCache>
                <c:ptCount val="2"/>
                <c:pt idx="0">
                  <c:v>Repeat Customer</c:v>
                </c:pt>
                <c:pt idx="1">
                  <c:v>One-Time Customer</c:v>
                </c:pt>
              </c:strCache>
            </c:strRef>
          </c:cat>
          <c:val>
            <c:numRef>
              <c:f>'Pivot Tables'!$C$104:$C$106</c:f>
              <c:numCache>
                <c:formatCode>0.00%</c:formatCode>
                <c:ptCount val="2"/>
                <c:pt idx="0">
                  <c:v>0.67418032786885251</c:v>
                </c:pt>
                <c:pt idx="1">
                  <c:v>0.32581967213114754</c:v>
                </c:pt>
              </c:numCache>
            </c:numRef>
          </c:val>
          <c:extLst>
            <c:ext xmlns:c16="http://schemas.microsoft.com/office/drawing/2014/chart" uri="{C3380CC4-5D6E-409C-BE32-E72D297353CC}">
              <c16:uniqueId val="{00000004-2B48-4D89-9371-DC5362336D9D}"/>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[El,evvo.xlsx]Pivot Tables!PivotTable12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panose="020B0502040204020203" pitchFamily="34" charset="0"/>
                <a:ea typeface="+mn-ea"/>
                <a:cs typeface="+mn-cs"/>
              </a:defRPr>
            </a:pPr>
            <a:r>
              <a:rPr lang="en-US">
                <a:latin typeface="Bahnschrift" panose="020B0502040204020203" pitchFamily="34" charset="0"/>
              </a:rPr>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Tables'!$C$124</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Tables'!$B$125:$B$131</c:f>
              <c:strCache>
                <c:ptCount val="6"/>
                <c:pt idx="0">
                  <c:v>Jan</c:v>
                </c:pt>
                <c:pt idx="1">
                  <c:v>Feb</c:v>
                </c:pt>
                <c:pt idx="2">
                  <c:v>Mar</c:v>
                </c:pt>
                <c:pt idx="3">
                  <c:v>Apr</c:v>
                </c:pt>
                <c:pt idx="4">
                  <c:v>May</c:v>
                </c:pt>
                <c:pt idx="5">
                  <c:v>Jun</c:v>
                </c:pt>
              </c:strCache>
            </c:strRef>
          </c:cat>
          <c:val>
            <c:numRef>
              <c:f>'Pivot Tables'!$C$125:$C$131</c:f>
              <c:numCache>
                <c:formatCode>[$$-409]#,##0</c:formatCode>
                <c:ptCount val="6"/>
                <c:pt idx="0">
                  <c:v>274766.92000000004</c:v>
                </c:pt>
                <c:pt idx="1">
                  <c:v>326101.47000000015</c:v>
                </c:pt>
                <c:pt idx="2">
                  <c:v>271696.67000000016</c:v>
                </c:pt>
                <c:pt idx="3">
                  <c:v>389831.94999999995</c:v>
                </c:pt>
                <c:pt idx="4">
                  <c:v>306572.06999999989</c:v>
                </c:pt>
                <c:pt idx="5">
                  <c:v>355368.8</c:v>
                </c:pt>
              </c:numCache>
            </c:numRef>
          </c:val>
          <c:smooth val="0"/>
          <c:extLst>
            <c:ext xmlns:c16="http://schemas.microsoft.com/office/drawing/2014/chart" uri="{C3380CC4-5D6E-409C-BE32-E72D297353CC}">
              <c16:uniqueId val="{00000000-0B22-476B-89D6-97372663256B}"/>
            </c:ext>
          </c:extLst>
        </c:ser>
        <c:dLbls>
          <c:dLblPos val="b"/>
          <c:showLegendKey val="0"/>
          <c:showVal val="1"/>
          <c:showCatName val="0"/>
          <c:showSerName val="0"/>
          <c:showPercent val="0"/>
          <c:showBubbleSize val="0"/>
        </c:dLbls>
        <c:smooth val="0"/>
        <c:axId val="2084290128"/>
        <c:axId val="2027822256"/>
      </c:lineChart>
      <c:catAx>
        <c:axId val="208429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027822256"/>
        <c:crosses val="autoZero"/>
        <c:auto val="1"/>
        <c:lblAlgn val="ctr"/>
        <c:lblOffset val="100"/>
        <c:noMultiLvlLbl val="0"/>
      </c:catAx>
      <c:valAx>
        <c:axId val="2027822256"/>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08429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[El,evvo.xlsx]Pivot Tables!PivotTable11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panose="020B0502040204020203" pitchFamily="34" charset="0"/>
                <a:ea typeface="+mn-ea"/>
                <a:cs typeface="+mn-cs"/>
              </a:defRPr>
            </a:pPr>
            <a:r>
              <a:rPr lang="en-US">
                <a:latin typeface="Bahnschrift" panose="020B0502040204020203" pitchFamily="34" charset="0"/>
              </a:rPr>
              <a:t>Top</a:t>
            </a:r>
            <a:r>
              <a:rPr lang="en-US" baseline="0">
                <a:latin typeface="Bahnschrift" panose="020B0502040204020203" pitchFamily="34" charset="0"/>
              </a:rPr>
              <a:t> Selling Products</a:t>
            </a:r>
            <a:endParaRPr lang="en-US">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6BD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DBB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D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Tables'!$C$112:$C$113</c:f>
              <c:strCache>
                <c:ptCount val="1"/>
                <c:pt idx="0">
                  <c:v>Newell 323</c:v>
                </c:pt>
              </c:strCache>
            </c:strRef>
          </c:tx>
          <c:spPr>
            <a:solidFill>
              <a:srgbClr val="F6BDB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Tables'!$B$114</c:f>
              <c:strCache>
                <c:ptCount val="1"/>
                <c:pt idx="0">
                  <c:v>Total</c:v>
                </c:pt>
              </c:strCache>
            </c:strRef>
          </c:cat>
          <c:val>
            <c:numRef>
              <c:f>'Pivot Tables'!$C$114</c:f>
              <c:numCache>
                <c:formatCode>_(* #,##0_);_(* \(#,##0\);_(* "-"??_);_(@_)</c:formatCode>
                <c:ptCount val="1"/>
                <c:pt idx="0">
                  <c:v>268</c:v>
                </c:pt>
              </c:numCache>
            </c:numRef>
          </c:val>
          <c:extLst>
            <c:ext xmlns:c16="http://schemas.microsoft.com/office/drawing/2014/chart" uri="{C3380CC4-5D6E-409C-BE32-E72D297353CC}">
              <c16:uniqueId val="{00000000-05BE-4C46-95AB-ABD2CFB170BD}"/>
            </c:ext>
          </c:extLst>
        </c:ser>
        <c:ser>
          <c:idx val="1"/>
          <c:order val="1"/>
          <c:tx>
            <c:strRef>
              <c:f>'Pivot Tables'!$D$112:$D$113</c:f>
              <c:strCache>
                <c:ptCount val="1"/>
                <c:pt idx="0">
                  <c:v>Economy Rollaway Files</c:v>
                </c:pt>
              </c:strCache>
            </c:strRef>
          </c:tx>
          <c:spPr>
            <a:solidFill>
              <a:srgbClr val="EDBB8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Tables'!$B$114</c:f>
              <c:strCache>
                <c:ptCount val="1"/>
                <c:pt idx="0">
                  <c:v>Total</c:v>
                </c:pt>
              </c:strCache>
            </c:strRef>
          </c:cat>
          <c:val>
            <c:numRef>
              <c:f>'Pivot Tables'!$D$114</c:f>
              <c:numCache>
                <c:formatCode>_(* #,##0_);_(* \(#,##0\);_(* "-"??_);_(@_)</c:formatCode>
                <c:ptCount val="1"/>
                <c:pt idx="0">
                  <c:v>216</c:v>
                </c:pt>
              </c:numCache>
            </c:numRef>
          </c:val>
          <c:extLst>
            <c:ext xmlns:c16="http://schemas.microsoft.com/office/drawing/2014/chart" uri="{C3380CC4-5D6E-409C-BE32-E72D297353CC}">
              <c16:uniqueId val="{00000001-05BE-4C46-95AB-ABD2CFB170BD}"/>
            </c:ext>
          </c:extLst>
        </c:ser>
        <c:ser>
          <c:idx val="2"/>
          <c:order val="2"/>
          <c:tx>
            <c:strRef>
              <c:f>'Pivot Tables'!$E$112:$E$113</c:f>
              <c:strCache>
                <c:ptCount val="1"/>
                <c:pt idx="0">
                  <c:v>Eldon Simplefile® Box Office®</c:v>
                </c:pt>
              </c:strCache>
            </c:strRef>
          </c:tx>
          <c:spPr>
            <a:solidFill>
              <a:srgbClr val="FFDDA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Tables'!$B$114</c:f>
              <c:strCache>
                <c:ptCount val="1"/>
                <c:pt idx="0">
                  <c:v>Total</c:v>
                </c:pt>
              </c:strCache>
            </c:strRef>
          </c:cat>
          <c:val>
            <c:numRef>
              <c:f>'Pivot Tables'!$E$114</c:f>
              <c:numCache>
                <c:formatCode>_(* #,##0_);_(* \(#,##0\);_(* "-"??_);_(@_)</c:formatCode>
                <c:ptCount val="1"/>
                <c:pt idx="0">
                  <c:v>183</c:v>
                </c:pt>
              </c:numCache>
            </c:numRef>
          </c:val>
          <c:extLst>
            <c:ext xmlns:c16="http://schemas.microsoft.com/office/drawing/2014/chart" uri="{C3380CC4-5D6E-409C-BE32-E72D297353CC}">
              <c16:uniqueId val="{00000002-05BE-4C46-95AB-ABD2CFB170BD}"/>
            </c:ext>
          </c:extLst>
        </c:ser>
        <c:dLbls>
          <c:dLblPos val="outEnd"/>
          <c:showLegendKey val="0"/>
          <c:showVal val="1"/>
          <c:showCatName val="0"/>
          <c:showSerName val="0"/>
          <c:showPercent val="0"/>
          <c:showBubbleSize val="0"/>
        </c:dLbls>
        <c:gapWidth val="219"/>
        <c:overlap val="-27"/>
        <c:axId val="2056981344"/>
        <c:axId val="1980922384"/>
      </c:barChart>
      <c:catAx>
        <c:axId val="2056981344"/>
        <c:scaling>
          <c:orientation val="minMax"/>
        </c:scaling>
        <c:delete val="1"/>
        <c:axPos val="b"/>
        <c:numFmt formatCode="General" sourceLinked="1"/>
        <c:majorTickMark val="out"/>
        <c:minorTickMark val="none"/>
        <c:tickLblPos val="nextTo"/>
        <c:crossAx val="1980922384"/>
        <c:crosses val="autoZero"/>
        <c:auto val="1"/>
        <c:lblAlgn val="ctr"/>
        <c:lblOffset val="100"/>
        <c:noMultiLvlLbl val="0"/>
      </c:catAx>
      <c:valAx>
        <c:axId val="1980922384"/>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056981344"/>
        <c:crosses val="autoZero"/>
        <c:crossBetween val="between"/>
      </c:valAx>
      <c:spPr>
        <a:noFill/>
        <a:ln>
          <a:noFill/>
        </a:ln>
        <a:effectLst/>
      </c:spPr>
    </c:plotArea>
    <c:legend>
      <c:legendPos val="r"/>
      <c:layout>
        <c:manualLayout>
          <c:xMode val="edge"/>
          <c:yMode val="edge"/>
          <c:x val="0.69920480257643813"/>
          <c:y val="4.9205359093317143E-2"/>
          <c:w val="0.29348449286352429"/>
          <c:h val="0.51895771929092371"/>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[El,evvo.xlsx]Pivot Tables!PivotTable3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'Pivot Tables'!$F$46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Tables'!$E$47:$E$50</c:f>
              <c:strCache>
                <c:ptCount val="3"/>
                <c:pt idx="0">
                  <c:v>Illinois</c:v>
                </c:pt>
                <c:pt idx="1">
                  <c:v>New York</c:v>
                </c:pt>
                <c:pt idx="2">
                  <c:v>California</c:v>
                </c:pt>
              </c:strCache>
            </c:strRef>
          </c:cat>
          <c:val>
            <c:numRef>
              <c:f>'Pivot Tables'!$F$47:$F$50</c:f>
              <c:numCache>
                <c:formatCode>[$$-409]#,##0</c:formatCode>
                <c:ptCount val="3"/>
                <c:pt idx="0">
                  <c:v>98971.250000000029</c:v>
                </c:pt>
                <c:pt idx="1">
                  <c:v>223930.48000000004</c:v>
                </c:pt>
                <c:pt idx="2">
                  <c:v>288310.60999999987</c:v>
                </c:pt>
              </c:numCache>
            </c:numRef>
          </c:val>
          <c:extLst>
            <c:ext xmlns:c16="http://schemas.microsoft.com/office/drawing/2014/chart" uri="{C3380CC4-5D6E-409C-BE32-E72D297353CC}">
              <c16:uniqueId val="{00000000-9F52-3B45-B3D3-71A3FF94A20B}"/>
            </c:ext>
          </c:extLst>
        </c:ser>
        <c:dLbls>
          <c:dLblPos val="inEnd"/>
          <c:showLegendKey val="0"/>
          <c:showVal val="1"/>
          <c:showCatName val="0"/>
          <c:showSerName val="0"/>
          <c:showPercent val="0"/>
          <c:showBubbleSize val="0"/>
        </c:dLbls>
        <c:gapWidth val="182"/>
        <c:axId val="495068464"/>
        <c:axId val="495068848"/>
      </c:barChart>
      <c:catAx>
        <c:axId val="49506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068848"/>
        <c:crosses val="autoZero"/>
        <c:auto val="1"/>
        <c:lblAlgn val="ctr"/>
        <c:lblOffset val="100"/>
        <c:noMultiLvlLbl val="0"/>
      </c:catAx>
      <c:valAx>
        <c:axId val="495068848"/>
        <c:scaling>
          <c:orientation val="minMax"/>
        </c:scaling>
        <c:delete val="1"/>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crossAx val="49506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[El,evvo.xlsx]Pivot Tables!PivotTable8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3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Tables'!$H$47:$H$50</c:f>
              <c:strCache>
                <c:ptCount val="3"/>
                <c:pt idx="0">
                  <c:v>Wyoming</c:v>
                </c:pt>
                <c:pt idx="1">
                  <c:v>Delaware</c:v>
                </c:pt>
                <c:pt idx="2">
                  <c:v>South Dakota</c:v>
                </c:pt>
              </c:strCache>
            </c:strRef>
          </c:cat>
          <c:val>
            <c:numRef>
              <c:f>'Pivot Tables'!$I$47:$I$50</c:f>
              <c:numCache>
                <c:formatCode>[$$-409]#,##0</c:formatCode>
                <c:ptCount val="3"/>
                <c:pt idx="0">
                  <c:v>1183.5400000000002</c:v>
                </c:pt>
                <c:pt idx="1">
                  <c:v>1257.76</c:v>
                </c:pt>
                <c:pt idx="2">
                  <c:v>1550.49</c:v>
                </c:pt>
              </c:numCache>
            </c:numRef>
          </c:val>
          <c:extLst>
            <c:ext xmlns:c16="http://schemas.microsoft.com/office/drawing/2014/chart" uri="{C3380CC4-5D6E-409C-BE32-E72D297353CC}">
              <c16:uniqueId val="{00000000-DC0B-9042-B3D4-D5AEB199D366}"/>
            </c:ext>
          </c:extLst>
        </c:ser>
        <c:dLbls>
          <c:showLegendKey val="0"/>
          <c:showVal val="0"/>
          <c:showCatName val="0"/>
          <c:showSerName val="0"/>
          <c:showPercent val="0"/>
          <c:showBubbleSize val="0"/>
        </c:dLbls>
        <c:gapWidth val="182"/>
        <c:axId val="502284416"/>
        <c:axId val="502307840"/>
      </c:barChart>
      <c:catAx>
        <c:axId val="50228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07840"/>
        <c:crosses val="autoZero"/>
        <c:auto val="1"/>
        <c:lblAlgn val="ctr"/>
        <c:lblOffset val="100"/>
        <c:noMultiLvlLbl val="0"/>
      </c:catAx>
      <c:valAx>
        <c:axId val="502307840"/>
        <c:scaling>
          <c:orientation val="minMax"/>
        </c:scaling>
        <c:delete val="1"/>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crossAx val="50228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[El,evvo.xlsx]Pivot Tables!PivotTable9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hade val="76000"/>
            </a:schemeClr>
          </a:solidFill>
          <a:ln w="19050">
            <a:solidFill>
              <a:schemeClr val="lt1"/>
            </a:solidFill>
          </a:ln>
          <a:effectLst/>
        </c:spPr>
      </c:pivotFmt>
      <c:pivotFmt>
        <c:idx val="2"/>
        <c:spPr>
          <a:solidFill>
            <a:schemeClr val="accent4">
              <a:tint val="77000"/>
            </a:schemeClr>
          </a:solidFill>
          <a:ln w="19050">
            <a:solidFill>
              <a:schemeClr val="lt1"/>
            </a:solidFill>
          </a:ln>
          <a:effectLst/>
        </c:spPr>
      </c:pivotFmt>
    </c:pivotFmts>
    <c:plotArea>
      <c:layout/>
      <c:doughnutChart>
        <c:varyColors val="1"/>
        <c:ser>
          <c:idx val="0"/>
          <c:order val="0"/>
          <c:tx>
            <c:strRef>
              <c:f>'Pivot Tables'!$C$103</c:f>
              <c:strCache>
                <c:ptCount val="1"/>
                <c:pt idx="0">
                  <c:v>Total</c:v>
                </c:pt>
              </c:strCache>
            </c:strRef>
          </c:tx>
          <c:dPt>
            <c:idx val="0"/>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1-8B78-4C00-9462-CC338F662B7A}"/>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8B78-4C00-9462-CC338F662B7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Tables'!$B$104:$B$106</c:f>
              <c:strCache>
                <c:ptCount val="2"/>
                <c:pt idx="0">
                  <c:v>Repeat Customer</c:v>
                </c:pt>
                <c:pt idx="1">
                  <c:v>One-Time Customer</c:v>
                </c:pt>
              </c:strCache>
            </c:strRef>
          </c:cat>
          <c:val>
            <c:numRef>
              <c:f>'Pivot Tables'!$C$104:$C$106</c:f>
              <c:numCache>
                <c:formatCode>0.00%</c:formatCode>
                <c:ptCount val="2"/>
                <c:pt idx="0">
                  <c:v>0.67418032786885251</c:v>
                </c:pt>
                <c:pt idx="1">
                  <c:v>0.32581967213114754</c:v>
                </c:pt>
              </c:numCache>
            </c:numRef>
          </c:val>
          <c:extLst>
            <c:ext xmlns:c16="http://schemas.microsoft.com/office/drawing/2014/chart" uri="{C3380CC4-5D6E-409C-BE32-E72D297353CC}">
              <c16:uniqueId val="{00000000-AEFD-444D-B5E1-3E00FCFECE81}"/>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[El,evvo.xlsx]Pivot Tables!PivotTable11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Selling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Tables'!$C$112:$C$113</c:f>
              <c:strCache>
                <c:ptCount val="1"/>
                <c:pt idx="0">
                  <c:v>Newell 323</c:v>
                </c:pt>
              </c:strCache>
            </c:strRef>
          </c:tx>
          <c:spPr>
            <a:solidFill>
              <a:schemeClr val="accent1"/>
            </a:solidFill>
            <a:ln>
              <a:noFill/>
            </a:ln>
            <a:effectLst/>
          </c:spPr>
          <c:invertIfNegative val="0"/>
          <c:cat>
            <c:strRef>
              <c:f>'Pivot Tables'!$B$114</c:f>
              <c:strCache>
                <c:ptCount val="1"/>
                <c:pt idx="0">
                  <c:v>Total</c:v>
                </c:pt>
              </c:strCache>
            </c:strRef>
          </c:cat>
          <c:val>
            <c:numRef>
              <c:f>'Pivot Tables'!$C$114</c:f>
              <c:numCache>
                <c:formatCode>_(* #,##0_);_(* \(#,##0\);_(* "-"??_);_(@_)</c:formatCode>
                <c:ptCount val="1"/>
                <c:pt idx="0">
                  <c:v>268</c:v>
                </c:pt>
              </c:numCache>
            </c:numRef>
          </c:val>
          <c:extLst>
            <c:ext xmlns:c16="http://schemas.microsoft.com/office/drawing/2014/chart" uri="{C3380CC4-5D6E-409C-BE32-E72D297353CC}">
              <c16:uniqueId val="{00000000-AFC8-5945-B2AB-6DC306A5D971}"/>
            </c:ext>
          </c:extLst>
        </c:ser>
        <c:ser>
          <c:idx val="1"/>
          <c:order val="1"/>
          <c:tx>
            <c:strRef>
              <c:f>'Pivot Tables'!$D$112:$D$113</c:f>
              <c:strCache>
                <c:ptCount val="1"/>
                <c:pt idx="0">
                  <c:v>Economy Rollaway Files</c:v>
                </c:pt>
              </c:strCache>
            </c:strRef>
          </c:tx>
          <c:spPr>
            <a:solidFill>
              <a:schemeClr val="accent2"/>
            </a:solidFill>
            <a:ln>
              <a:noFill/>
            </a:ln>
            <a:effectLst/>
          </c:spPr>
          <c:invertIfNegative val="0"/>
          <c:cat>
            <c:strRef>
              <c:f>'Pivot Tables'!$B$114</c:f>
              <c:strCache>
                <c:ptCount val="1"/>
                <c:pt idx="0">
                  <c:v>Total</c:v>
                </c:pt>
              </c:strCache>
            </c:strRef>
          </c:cat>
          <c:val>
            <c:numRef>
              <c:f>'Pivot Tables'!$D$114</c:f>
              <c:numCache>
                <c:formatCode>_(* #,##0_);_(* \(#,##0\);_(* "-"??_);_(@_)</c:formatCode>
                <c:ptCount val="1"/>
                <c:pt idx="0">
                  <c:v>216</c:v>
                </c:pt>
              </c:numCache>
            </c:numRef>
          </c:val>
          <c:extLst>
            <c:ext xmlns:c16="http://schemas.microsoft.com/office/drawing/2014/chart" uri="{C3380CC4-5D6E-409C-BE32-E72D297353CC}">
              <c16:uniqueId val="{00000002-AFC8-5945-B2AB-6DC306A5D971}"/>
            </c:ext>
          </c:extLst>
        </c:ser>
        <c:ser>
          <c:idx val="2"/>
          <c:order val="2"/>
          <c:tx>
            <c:strRef>
              <c:f>'Pivot Tables'!$E$112:$E$113</c:f>
              <c:strCache>
                <c:ptCount val="1"/>
                <c:pt idx="0">
                  <c:v>Eldon Simplefile® Box Office®</c:v>
                </c:pt>
              </c:strCache>
            </c:strRef>
          </c:tx>
          <c:spPr>
            <a:solidFill>
              <a:schemeClr val="accent3"/>
            </a:solidFill>
            <a:ln>
              <a:noFill/>
            </a:ln>
            <a:effectLst/>
          </c:spPr>
          <c:invertIfNegative val="0"/>
          <c:cat>
            <c:strRef>
              <c:f>'Pivot Tables'!$B$114</c:f>
              <c:strCache>
                <c:ptCount val="1"/>
                <c:pt idx="0">
                  <c:v>Total</c:v>
                </c:pt>
              </c:strCache>
            </c:strRef>
          </c:cat>
          <c:val>
            <c:numRef>
              <c:f>'Pivot Tables'!$E$114</c:f>
              <c:numCache>
                <c:formatCode>_(* #,##0_);_(* \(#,##0\);_(* "-"??_);_(@_)</c:formatCode>
                <c:ptCount val="1"/>
                <c:pt idx="0">
                  <c:v>183</c:v>
                </c:pt>
              </c:numCache>
            </c:numRef>
          </c:val>
          <c:extLst>
            <c:ext xmlns:c16="http://schemas.microsoft.com/office/drawing/2014/chart" uri="{C3380CC4-5D6E-409C-BE32-E72D297353CC}">
              <c16:uniqueId val="{00000003-AFC8-5945-B2AB-6DC306A5D971}"/>
            </c:ext>
          </c:extLst>
        </c:ser>
        <c:dLbls>
          <c:showLegendKey val="0"/>
          <c:showVal val="0"/>
          <c:showCatName val="0"/>
          <c:showSerName val="0"/>
          <c:showPercent val="0"/>
          <c:showBubbleSize val="0"/>
        </c:dLbls>
        <c:gapWidth val="219"/>
        <c:overlap val="-27"/>
        <c:axId val="2056981344"/>
        <c:axId val="1980922384"/>
      </c:barChart>
      <c:catAx>
        <c:axId val="205698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922384"/>
        <c:crosses val="autoZero"/>
        <c:auto val="1"/>
        <c:lblAlgn val="ctr"/>
        <c:lblOffset val="100"/>
        <c:noMultiLvlLbl val="0"/>
      </c:catAx>
      <c:valAx>
        <c:axId val="198092238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98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[El,evvo.xlsx]Pivot Tables!PivotTable12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Tables'!$C$124</c:f>
              <c:strCache>
                <c:ptCount val="1"/>
                <c:pt idx="0">
                  <c:v>Total</c:v>
                </c:pt>
              </c:strCache>
            </c:strRef>
          </c:tx>
          <c:spPr>
            <a:ln w="28575" cap="rnd">
              <a:solidFill>
                <a:schemeClr val="accent1"/>
              </a:solidFill>
              <a:round/>
            </a:ln>
            <a:effectLst/>
          </c:spPr>
          <c:marker>
            <c:symbol val="none"/>
          </c:marker>
          <c:cat>
            <c:strRef>
              <c:f>'Pivot Tables'!$B$125:$B$131</c:f>
              <c:strCache>
                <c:ptCount val="6"/>
                <c:pt idx="0">
                  <c:v>Jan</c:v>
                </c:pt>
                <c:pt idx="1">
                  <c:v>Feb</c:v>
                </c:pt>
                <c:pt idx="2">
                  <c:v>Mar</c:v>
                </c:pt>
                <c:pt idx="3">
                  <c:v>Apr</c:v>
                </c:pt>
                <c:pt idx="4">
                  <c:v>May</c:v>
                </c:pt>
                <c:pt idx="5">
                  <c:v>Jun</c:v>
                </c:pt>
              </c:strCache>
            </c:strRef>
          </c:cat>
          <c:val>
            <c:numRef>
              <c:f>'Pivot Tables'!$C$125:$C$131</c:f>
              <c:numCache>
                <c:formatCode>[$$-409]#,##0</c:formatCode>
                <c:ptCount val="6"/>
                <c:pt idx="0">
                  <c:v>274766.92000000004</c:v>
                </c:pt>
                <c:pt idx="1">
                  <c:v>326101.47000000015</c:v>
                </c:pt>
                <c:pt idx="2">
                  <c:v>271696.67000000016</c:v>
                </c:pt>
                <c:pt idx="3">
                  <c:v>389831.94999999995</c:v>
                </c:pt>
                <c:pt idx="4">
                  <c:v>306572.06999999989</c:v>
                </c:pt>
                <c:pt idx="5">
                  <c:v>355368.8</c:v>
                </c:pt>
              </c:numCache>
            </c:numRef>
          </c:val>
          <c:smooth val="0"/>
          <c:extLst>
            <c:ext xmlns:c16="http://schemas.microsoft.com/office/drawing/2014/chart" uri="{C3380CC4-5D6E-409C-BE32-E72D297353CC}">
              <c16:uniqueId val="{00000000-BD62-7945-98FC-E254E616A755}"/>
            </c:ext>
          </c:extLst>
        </c:ser>
        <c:dLbls>
          <c:showLegendKey val="0"/>
          <c:showVal val="0"/>
          <c:showCatName val="0"/>
          <c:showSerName val="0"/>
          <c:showPercent val="0"/>
          <c:showBubbleSize val="0"/>
        </c:dLbls>
        <c:smooth val="0"/>
        <c:axId val="2084290128"/>
        <c:axId val="2027822256"/>
      </c:lineChart>
      <c:catAx>
        <c:axId val="208429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822256"/>
        <c:crosses val="autoZero"/>
        <c:auto val="1"/>
        <c:lblAlgn val="ctr"/>
        <c:lblOffset val="100"/>
        <c:noMultiLvlLbl val="0"/>
      </c:catAx>
      <c:valAx>
        <c:axId val="202782225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29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latin typeface="Bahnschrift" panose="020B0502040204020203" pitchFamily="34" charset="0"/>
                <a:ea typeface="Bahnschrift" panose="020B0502040204020203" pitchFamily="34" charset="0"/>
                <a:cs typeface="Bahnschrift" panose="020B0502040204020203" pitchFamily="34" charset="0"/>
              </a:defRPr>
            </a:pPr>
            <a:r>
              <a:rPr lang="en-US" sz="1400" b="0" i="0" u="none" strike="noStrike" baseline="0">
                <a:solidFill>
                  <a:sysClr val="windowText" lastClr="000000">
                    <a:lumMod val="65000"/>
                    <a:lumOff val="35000"/>
                  </a:sysClr>
                </a:solidFill>
                <a:latin typeface="Bahnschrift" panose="020B0502040204020203" pitchFamily="34" charset="0"/>
              </a:rPr>
              <a:t>Sales Trend in United States</a:t>
            </a:r>
          </a:p>
          <a:p>
            <a:pPr algn="ctr" rtl="0">
              <a:defRPr>
                <a:latin typeface="Bahnschrift" panose="020B0502040204020203" pitchFamily="34" charset="0"/>
                <a:ea typeface="Bahnschrift" panose="020B0502040204020203" pitchFamily="34" charset="0"/>
                <a:cs typeface="Bahnschrift" panose="020B0502040204020203" pitchFamily="34" charset="0"/>
              </a:defRPr>
            </a:pPr>
            <a:endParaRPr lang="en-US" sz="1400" b="0" i="0" u="none" strike="noStrike" baseline="0">
              <a:solidFill>
                <a:sysClr val="windowText" lastClr="000000">
                  <a:lumMod val="65000"/>
                  <a:lumOff val="35000"/>
                </a:sysClr>
              </a:solidFill>
              <a:latin typeface="Bahnschrift" panose="020B0502040204020203" pitchFamily="34" charset="0"/>
            </a:endParaRPr>
          </a:p>
        </cx:rich>
      </cx:tx>
    </cx:title>
    <cx:plotArea>
      <cx:plotAreaRegion>
        <cx:series layoutId="regionMap" uniqueId="{A08EF308-3B00-6D48-9827-91E464C209CC}">
          <cx:tx>
            <cx:txData>
              <cx:f>_xlchart.v5.2</cx:f>
              <cx:v>Sum of Sales</cx:v>
            </cx:txData>
          </cx:tx>
          <cx:dataId val="0"/>
          <cx:layoutPr>
            <cx:geography cultureLanguage="en-GB" cultureRegion="KE" attribution="Powered by Bing">
              <cx:geoCache provider="{E9337A44-BEBE-4D9F-B70C-5C5E7DAFC167}">
                <cx:binary>7H1pc9w4kvZfUfjzUE1cBDExvRHNow7VodN2218YZVnmTZAgeP76N0uHR6IlzfZbmtlVxLIdbsvF
ApN4kJlPHoD/cd3//Tq72amjPs+K+u/X/e8fIq3Lv//2W30d3eS7+jiPr5Ws5Q99fC3z3+SPH/H1
zW/f1a6Li/A3bCL623W0U/qm//Bf/4DRwhu5ltc7HcvivLlRw8VN3WS6fuWzZz862n3P48KLa63i
a41+/+DKTKrdd/nh6KbQsR6uhvLm9w9P7vpw9Nt0rF+ee5SBaLr5Dt8l9rEQNmMmxebthT4cZbII
7z82kMmOGeU2scjDQ7e7HL74IMrfjj4Wsb75fnSpd/qmfrjpOclu5dp9/65u6hpe7fb/rwz05LXg
vtMPR9eyKfR+OkOY2d8/TJ4c19K9u8GV+3f7eHk7Gb89BeS//jH5C5ieyd88wmw6l//qo18g+yPb
fdvlu9fm5S8iho+5ZVFsmeIOMQDmMWK2dWxTkxBsYnF3PTz7Drh7gQ7G7aVxJrD9sX6fsKl4lMVb
wkaPsSAY24jeocKfwoYQOgZYmbCY9aCId0p+D9udQIfD9sI4U9i+vkvYPupd9LDcnzNBf1HVxDHB
hNumyV7GjNsYY8t6eOodWns5Dobq2UEmOH28epc4/aHSXVHvXnUXfxEremyDJzMJusfKfqpfAh9T
IhBjDODcX+wpYg8SHYzaiwNNkPvj4l0it735pnZ1+oaWkaJjhjkinN8ZPhNPkBPHNjI5eLPnkXuQ
6GDkXhxogtzWf5fIbeKiuKmlfkvorGNCBQLFuocGTaCjx0jYxAS/91TbfspyMGgvjzRBbbN9l6i5
uyz+IVURvyFshB9jRi1LoHsKOYENIXFsIY65MO/JylP0/inTwfC9MtQEP/ePd4nfZlfXu+uoqW+0
fkN3R/ExAEQYs8CPPab/HGikyUwIAP7pBx/zyCfyHAzf66NNENy8TwRdCXbzWsfXjX5Qg8Op5d7p
cYYYwHRHRyYqyCHKIzZEC3jCUx5JczB6r401wc59nzzzIXdyJH8cQcaiyb+9qR2F5IlJOefsPtSe
xHScH5vIwrbN73VxguVz0h0M6n9r0Am6nvsubat3k+26nbp5O7Uk4tg0bW6BZf2ZPHliXdkxtWyL
EgTBxv6aInov0eEovjTQFDn/XSK3vemOFru8rKP4LeGj5NiymYXEg1Wd5MbAOTIIM7B4yJ1NaOkT
sQ7G8PXRJkBuF+8SyE1c1/tfZRm/oRaC88OghvaDEoqnHMcGesosDDnr+6T1JPvySKiDQXxtrAmE
m8t3CeEMagrx993bwYftYyYYQ5hMcYMcjM0JxRAS3l6gno+56b0kB2P20jgTvGZvlpp+WmF4VF5B
9jFUThj8os/SPMs6hoUMKeE9Zd9fE4N0/yZHm6aIr+Myln87OoOCkpZHF/H1q2Wg54st/2q86Qzd
LY1/Pv6XBf5EmmkB5uzi+QLMi9NlEHJsE7jwQ8YVNPux/2XsWCDLsri4n0/60gpSTdjshodPnyPs
r84QrMGHEZ6fk19m4uf901n4+OX5WZgUnf69ZahPNyqXxVsGMPTYBN4L/019LIY6BraEZZNnKdK9
JAcr+UvjTOD69D4Dl/mNVOGbxioAC4WA0t4nUvfXJFaxyTGllHBq3qfyJrb5XqCDYXtpnAls8/eZ
K9iAju3esmxIIYSEHAESAMztNdE2ZAIXouBrLTIxhfeiHAzYS+NMANu8mZ696B2A3YOXFPhniecp
vcDkeO82LOAdD2b/rhj38w2cJgt36nWtet4rPDPE9P0fkJ/0KPzzmVO/4Mz/F/iF5fdd9CqP+GtV
OEqPiS2gWEPRnZWZVOEQokDdBeHA3Z+CdCvIwYv1+VEmUC29X5330x6WKVT/KzpJLmWjoyN3p2QW
v6WJAc4lTCIoRuhZE2ObUFkFtwAdCneYTqKtp3IdDOG/GG6C5aX7LrFcZoChjOsHHXiOn/5FzTOP
EWgdhVauZzUPYmZEbQhEfgbVD8++M5IPEh2M34sDTZBbvln09R8l0p9van30KQZy9rYlORvcOGYc
Ev538E3pmQkVOcKJMP+ppI9D5ydiHYzh66NNgPz86V2q4Gmaget70848aJW0CaXWfSxvTmo6ggN/
2ac+OL/DGPjLYwwfJDoYvhcHmiB3unqXyG2lAkfo7dK37WXgEABZBPzcfdz6lF1CJ6wJuf99C9+9
G5yg91iqgxF8dbAJitv3SWf2iVXZqPhBBw53gdDLTCwO/V303kYCxXycPNq3gHG+z8fdF28mROZB
ooPRe3GgCXKb99nSvCy+x28a5ELVDVpRBLSb3NvFiepBSzNUwm3TEveWdRLq3gt0MG4vjTOBbfk+
O4mubvb9X/XNW5ZLGfSaA2GBmujzpHPfH0ag1+iFettPkQ6G7uWRJuBdvU/wlrJ7wwoNdA+ZHHgK
p89nlcRtpsW0kHn/+cRS7qU5GLJnB5mgtXyfacDVWzc321A4o5C55fwuRJ8yS/B8tgkW8qFtAaKH
x8zyTp6DEXthmAlmq8t3ySpP1U0oi4d5O5yNQLZSEBuaRYj1k+0/ZiMIm8fQjI4QATAfg3UnyMFg
vTDMBKxTKNFdv79dVfvWii9SpQ8z9wZwYYBrn1u2J5E3Z8fQamBSG5Lwt9dEtx5EORiwFweaQLb9
8i4hW8Eab67T4e0ggzZm2DhAMLCPp0TfZsAXwVRCPHcH2YQvPohyMGQvDjSBbPU+IVvLJq7fmOqb
xwJ2c5j2tGwsEGSZEeylsu+DgAlmP2U5GLSXR5qgtn6f5GOzi4s35PiUAYff70x8xC0e+zFLHGNk
IQqE8llluxXnYNCeH2UC2OZ9NkOeQWBWD1m7e9OMMt2XbWCPx30535xmI6E52Sa2vaeUd7iBEX1M
Qx5LdTB8rw42QfHsfardaRS/ZSEVko2wWRF2V90zfqhpP9Y6G1okTWhztV/IRu6lORi1ZweZoHX6
TvtWd2rIdsX3hzV/OIHcn6SwpyNskrziFiAFVR2osN7pGSD5WM8295IcjNaLA00Q23hvxR9f7tSA
/l0oZ0E8eheu/mJ7jjncAG2P9zs+zRfmBPZsNIUe/na0jr/d/P81btzP7q8jTWflV4r286HTdoD1
C32N/9lC5A6a54tQv2nMCjUQCEghX3cPzCTPcBezQh8Z5NifruLPP6U5eB2/MtQEs89v5ileXMl7
rf6/LT6PzrP55bCUf2/f6ia+juJw95Z5GTgogFMuoNT+k/c88awMdt6ZUIzYlyT21yT3+SDRwev8
xYEmq3yzfCt7/R+1T9ubdveWuwqgSASN9BS2m987laltQha0ljGy33lw63Xg88d+9k6eg1F7YZgJ
Ztv32RPxOa6vZVHHb6tuFhTUGYHziu6uCZEVoG4YQBPP7wn5KdLByL080gS8z+9V4bqjkxtV3wwP
C/9wUgtBJLRDmADf8yV1Du2csE0LTkC7B3dCC/Y5zTuZDobvlaEm+G1P3qnB7I42N/2/2Nfz17oC
CT2Gvk7CEb0ndJMwEpnWMYKeJAFtLw+r5q4fcD/dd9K8CXIvDDVFbvM+kbttSPo3dOZCQxmBZmkG
fOT2mpYmoKfTZhRxqPzdXpOe6rsuoge5DsfxyWv+MtwUS/ddYnkRwdmBR8v6bZMDcNwDnAMAbu6+
T0JMKhb7jckIoqr9AXC31yQgfizVLxN/x3KeM/bPb2Z4dbAJihfvwxe+XsJ8PEFP7rzdgPE09nv1
sEwBDZyEcZNBTPA4ZhBwbACyodHloXgxgW9yUOXL8jwP2OTrT17hfZyC+W9omIbiH2TVzP3WhNtr
4tk4NFQL2OoP7u/u84l/e5DoYG16caCJJn36413aw8vbXSdv3mwLvIRAAhBOY3jWswFmx5jA6VPI
mjDKx/IcjN2rg03wu3yztOl/NAy/uunf9JhFBE3QxKbQt/JTrSaWcL99G6pK9/sYJlWlW3EOxu35
USaAXf35LhXu8yDh0OfwgY0/59b/WgwAzX6gY7Al+4WTMeFsRWhEQpTuN1feXg/PvosE7gU6GLSX
xpnA9vnL/wxsE618dNDzT0rg7fTOvz14+7/96a1Dh/Tp5Kv3malnwb1jB8vvv3+AHXn77OPPA733
gzzJaT2kEB8Ae/Slm12tf/9gQJ2QgpuEABAOFrYxHI/64aiDLUzwkYASI4R9glEBRw7DeYDiw1Gx
p/i/f6A2BBYCDpCG/Q4WMB4EUtR7RwAfAZOFNmw4FRfiDtjkz9nPI8/PZDZAC93P6br/+aho8jMZ
F7r+/QPaP6S8u28vLIOjQBCBHmEORQXo1zEJPKm83l2ABuxv/1vVG72ushqtjABdalXJTTC27EQS
NpOd+NajXp2YjYw8nmnTlzgeT1U1RCsxou3tTw2S9kmeifMhU/Q8j/I/Kzl2q9ufWJ8hx0BRPkNl
eE1z86bA9bk0DLqOCkXcEZWZlxZBfII7y2+GKF+FqcWcupKVY+QNcQaWowWpiuqi79svZZZaK261
F7Wqw1OsCvIxSEbiGL1Zn2Bu99Dzmp/CXJ/V2ugvCm7FM8sKZO0IU0WOavJgpZN+wSJcn1KsrW1g
znMchueINa03DEXjxKzWTjZ20c7S1SLv225Gotb0hh4Vl1WaRM4Q2NiP+4IudRQEjoATV85Hs4ld
HlhnbYCNyzxhO8Jq87xvqVrFzAChq2tLht0lz2k3H5Os8ZJcOrLCw9fQNEtXNHHq8IS1Ds0tNaO4
X2kcGU6W1ZY/JGZ7mYflIqxssbabPnKyKM2XQWuMC4AvczQhfGsPrfZQUDOXoiRa27Q9LSlzFZT4
lkgb7VY2/aykYXEzoIavm64Wl/ZouQ3Gct62KXfqNDFPJQ4sr1NR7sZtmvphXLdrS1uXlhkFc0zz
xC0tVJwWMnNTnlvrXg8LWcf2uqv7kyIizG1Ya88k3L5NuNcaoTqL8Y9iREbsioQyDxukduHtlqYd
WmfWCLBELDy3OzPd5Ly9GAOTX7BOzwcL6y2twt43SGZ7RsfYucjQvGVJsom08TUbxsTXWlSrYLBT
J6s+hbmWK9SOoxuZ5UVXic5lXGpnaFN71aecubjneNnaYb2A6r5vJzh16WCis1r0ndu1iT3nRZA6
AzltUNlBsuungXhO44AXP1U4CnoGoSg3bcwYniqcXTddFqhRrTqLG34bSMvLg3ZNdC8d1MSb2myi
JSPxpY5CtCzi+gsNktqLaNI5KMwD6MF5TR4MRxX8IhE1EeKwdRU2qAJnB8b32AQYcUZKo5HhSoRR
t8zSPJkxVhpuVnYXTZrTpdmmOehknbp2Y33NkWmcByVbqRY5lSDqs0wqyw0q5Osst8+qTIxunAfh
1452a6sInJzm3RcOuDk1ScIrcV0KNnjUEMOqbZLcRcymDkWpNS8SO/CTmjmNbg231fANKaONlVle
JcUw0w18MbTK1guFUE6I625JStY4lBvI0awZT/mQbNomX5TDwJdV29peUZ6ijFqrqCWxbyKduYkK
+y01l5oE+TejHZlnBgafW0a0UXRMrsJGrwcU8RUPuO3aZqv9NEVkSZG1SQ0UbqBzP3VxGWRuU0Z6
k6viEg/G106Ew4WtiM+U+SnFCV1LUp9Y2KBnowrmUYAilyWdPROi9XRS4ivTjWRauDTpzSUKu4u+
xMki0iJywiSjSxr1S2TwfNF2P/KA6HmVNB+RskC5Y1S7FTFarxbRdihMUGNuylUYJmsrSYRP8i95
rkM/7grm00xoT+doJ+y6dmQxWvO0aT5zq1feoNN0mXSVV+YiWxq6DR1e6tCNdOQZeT36w5ivaF0Y
rh1KtVApac8L3vg1LpYgklxEg1S+nQ5+ktSxw6quX/djg/2AF7FTNlWzSDhyMGq/c9FJN06k4epo
dBEKqY9zPrimwdcRS+SqVdnC5nW9ilLbq1uWLhGDBdJo9QXqiebcsMzMyULLmtOoqTytR8NlRtp5
ZQODJnsdUcxYjKaCrwfD5zaKO6cdkpluqRE7ehByVVGRe32NA3eoEycTpfB1bVUOjShd4XG4gnc6
HXlwSa1W+AmN202NrG02VraXNT3aZjQGkWTmcGj+WuhIx24iaDzDgYrnCH9qq4G5GrTDNYeAz7gy
XUvpxMVS6FVkmgsJCeE1C/h5ZCXpLOlI6thZzp0qEPY6ZPGpQsJwtP2xYrAGMjEkjk2CHRNDPA9F
6KoSRXPUxZaTBpdGYwRuFvFqQ8vEaXKRXrDCjSwtvUJIMRd9W3oFUchtGrud97TyZVlf1Rr1FzZP
HG6ABwhqY9gMYeIXtC+WBrUapy/ZJekRPR2bWYlGsqwJvjYqXLr9CO+ZxsEVofyTZEXuGKSYK4PG
fpVIuR6UV6LeRXXVn2XUrt0hLbZlogwvwKbwgyL+hFFB3NYqQR0inHpJMvQ+j8bUqYeWOKUqZ1Ij
4Ud13jhGGxdzioEL2GXhajtIZ3mRRm4NXqrqFbsMVaYWlVEbcALpOXCS2i9gY40n4ir0h6EXvl3L
j2E7fKNloxaUhGeJEqajKzOex/CvnfSw1Xxe0eyrMGgLaw0sTzWqr5FpS7+NDOwypj61hfhYN8xw
UDnm874wqNft50EqtjITo/dSWSySbMRzFlzx5k8l2sRl6EybhgAK1HMnbELt9ETbnrC0n1h40XRm
vJYRy5woM9i8K+l1GWd0S67zEUvgDLnXVN0Mjp/50cU5rMU6cFkdfYemYcsXe2UsguAsstQCFUns
kLaL500cubc2rkwpKAMFklFzsi77Vq8GHS+yvjLcHLHqhHbqq+y6ZGHkrlXW8VyZ+muZy8pTNpXO
WBW2k7R4ng6J4YqBkWWy11xMh5MBW6NfdknoBF0xY/kFCwifNWbNnbFnW90VfHarkTmJ3WiI5JZz
dVLWQKhUzdWiVc1WjrI8b1XghnRU63IoB6fSQ+WD47AU/PEmx3a9zZtmhnhjLAJcbgOF7DNhhuLM
tgfllmFXO7RD0mlJsx4arwLZnGDMyYlVWV/joZWOHZD0whqMFS2HepWFQGFlHC21KAeX53nkVEaL
XaDNV0FGrEVR5jOSjXxdSa+qYuzxxEi8IizwJhgS6tRjZHhdZESr1E6WuT2aqyLt2Gxo+I+uA/2L
dDp61I7NVVuQGwus8SLt7cqnqKeuJUI+Yx3cAawkcJOAFSdZaDOXNOH3VKTFeZXGyAmk/GIGNDlR
pDmXPNWrAozJVmUMr+JmNByj1GgN0cMyoz1bapM5qNbCh2alcmZ01lYW29SMk2VtFg7Js5M6w4Hf
0UGuNJxBNbNItjPGZphBpqFympGHZzwUmyE2gZBlVr1uE6cbUkeDMzoton7wohrb3mBWoCYNZc5I
itEt8kH6EpXbzoyqjW3b1K3Dbtdoir1KgxK2WmOfhXRYxbZeW2DTZnbbJQ6DGXPNduhmdaBrL7cj
cBC0N52KcHg3A5SRGhVbcqUy10gq4hRB366NpDs3ZMy925+61Khdyst4Dq6m8DS42MsMRws2juai
Ym08L4rMafOwd2CNpZ7Zgi1HYb9MGhych7ULwfgc2nODz3nZEHdoq3yme/MUki6dMyZY+COzdxkv
M78dwsZXA4Qlba3hvUP6cVBfy0BoX+4NbLw3tU2YlL41MtMVoEpL1Ax/knyM1tgO2hkt0ayrMQaf
XqeeVTXg4lU0uFF0obV9k2bgt1NsoKu6RSeNANaUAaUF3qK+o6R04UwxtC0JugJxkkWRxjd9aOqz
1mJLkkaAYG/l8zCsPtYlsuYx1a1L+0DPu6oevXYPe9zheDt2/ae0a0oPTJEZd36YM7HVlbGUQ3VK
SfojNkm5iKJhbsJapYapzvso2rZ1Cs5gRNehla1YaldzEmHfACUDJfRA0N4f9pM7JMks44VxAa6L
WgPaFso8M8HsLuhYZ17eG6Ojoowvmci/8KxSqyq2zseoKi5KlYIH7Bvqy7ypgHeWEIWJ/iI2ce2j
BIwFyRrhpIaFHTtUMyxC8rHm2Beq82Ih9VneK+W0VhLPIlkVq9vfmsL8LpMEbjciCMBUOKwi7YVp
m6+SRjDw/hy7eGyXja6Ua/Q0ADsMb7Loq57NdV20rraYXN8FkCrm40WRzeKYYTdtwC+X8Zg71Tg2
Xgxs0DOLoHYGRagfRHm/iMYgdhIbh4s20KeZiopZ2Wnt8TItHVz2iZsPll6MeXYTBJZwjbbt4Na0
dawwosuY69HpsXZE3JRfbldlHobDWdtF69Rkp6KsyrOoCnO37lk5w6z/FkGE5CZayZlUJp51Aph3
SYdyVvLqM4bozu3ipHaAXZcndiyR2xYW3YFkIJ4uOy8ETu81VprPk3bAbp8N0Wwk3Qnfm35t14Uf
NmXlFDhdStFZEIaWXtR3AfgtIleyIKPHi1LPg0juV/q4EEb+LTBFvU1gjXILLJi9HMy08kkK1Lxu
rQtixIlvG9kqNMR132DzhKr4hsbyG4S4dNXXFV8gDHFDa9t+Ulap06sk87q0s2YiIunXbkzcbGC2
G2KTg5MDVYa/t+ZKD9KzggY5BTEyp2KN8EO8JG2L1m2Dv6EBWE5IhUsGjP2mHE0nLrrRKWJBPB4H
lddG1HYME7gVs6PYk5bVObLFmV9F9nlAeQieR+Tzum6DNftqg2XbdgW6IJCIMJBdOVlQhDNT2suM
SfmJybh3g8JUzqg4Oe37r1hnPjmX2rIXQ96Mc9njrVBANXJjgQyqnAHl1SxWQD/AV5CTa456c5u1
YeRRUVleYYFtx824jE0g14EVfqlyW12mGl9qe5g3TZWtw6HjawKT5UOAjz2chCkAUyiHhwma15T+
AFTik6pMkZdLEnmhWtIRdTPoCiYOhvMjlizKz5sq+RTE0nJxq5mbWHstENYISQYwACKvvgVpTdas
GZRTU75CaTJs9aItCnuTdVnuyEiQhamMeo0Y3sgmSFcg2C7oR37OApzPm1FDkIiZuTGBc8/SCrh1
SM+0TIUT1yryWQXqTfKYfgKWe5kNTsuxWvaF3gIHSNc26wjceDogEs0ilg5nJiRyEK+ykzKGNFNU
JMiFtQnxf7ZhuSpXHROpl4t+xSrKNihl9R2bK3DA3SgJN1nAzRmzIHIwFCQPNHB3PzdJPOdDLdZm
arhdYqPV7W9j7CtK09MgQqavEjz6jZauzaW5sAoIahPcfU8xaFLXAmHEwK16FhkXXdHIVafqdl7v
025xuU98jSIDrgDJG6G4CwEFWhpyaFdKUtsN7FSCnbKiVdwn8er2TxXKvaCNsxNBteWVsjScyJbV
GhiavSAIncaxmVxAfrI4ZU0OERoYAjdM5ODAPwlUeLxvdiRI0jPQlfSsNyPlkQaCxxKnMx7i8rRK
u2AdYI2w06IeuKgRZSug+umqsMHZKTupXWSOwYnKkHA7rGsbKHpyPVoJLR2jyC8gAYoWaGiQj7UR
urJz4yrnM1oEX4JG52sd7TWrsIRHm8Q+aRiEES2vepcqbFx1afEZmG4zj9MhyJ28WkpYkm4mZOBX
ZTyconxUfpgFsduOVb5KIfcQkj69MKQc3IykxDWF6p1CoJUd4fy02ye9jJ5s2170TlNY4Txuwvgq
7At2UmiQxYjN6Aqs9LgeZPh93dGYX5oV55dRpcAkoMJaRgNTruIaz8GNJ+dySN0Yk3ZlygwiFQW2
cUg8SOtWX+VIInBmrIWcWSvnRpzjs8YOLluI2GewlyFZZFFjuEMvjWWa2svbl05IOpOhKNxB4Q2x
FdrcrhWN0BKi4fMOuPBZWWajc5uELLGVrkZIZXg0wN8Dq40d4MnZogra0zHwB7PoziD6csIxrU9Q
0isn7uwB+DJPPEgGAg2uzU1UfRy5GtcKsgEbZVgXAQeWVjHkUGmYM1QJuq42Wt8kYyTXcQdmCU7M
1JDcw+B4VZ7MFVAvj8UxX0kWKHcQy4aJcNMS04EsYbrmOOnd1E4Dt2/60gttjYHBwyuhuO8dIQGp
2q6vCiAUC9WnelGrcWvxWrtRFnSbfGwCl+Iq3hr1WLtZQboNMZPSM2u78oqxy6kTx7U7tsFF3kAy
MqVULTIw6OBtzX4ejeimyEW5qrss86IYwqSsRcY8aIhXJCJfZb0OIO06RE6Xab66/Y1KrOdj112y
FvNV25kEKGXfLG4JiG2okzFUuVfXPTohSMPDR7SUmIVuXZiZV1kS7AWGTEyCvHHsbkpRXPS8WnWF
QVywqLuQ1BLYQxn6GDzUTGi7cdNwUUPSw6EtsZcGg9yPmfQcVncbzyhh1SJItk2d1p9EVn1Upblp
UCc+FvkGW1HrMJSE27xAaMOMeGb2Bl+Ay8COMYAFrdLaPht1lgDftc8bLkZP8DFdizFymB2TVaXK
UxUxueqr+k9SItBv0W2smGdu0Id0yeh4Qpm8CvJ0dhtIyjqHuLHJ/9Q2JHTqGoJbI5cLm+rCDVN4
/XqATKq05C6uxxsZ2Wom6s9GPzojHDK9JCTeBKFZzQYb6E6e9aObJNY4H6VhuUPWRItRnsRhLXwA
2XBJ3y5LwyRrabTnuojiDQuLP6PY6IB5ih3bh3h55mZ7Kt0XLYM5zqGikPjKCrwAvPxJsapZBzmF
BGJ1WmHINwWwaPPQciHkhWQelGpmYGjqWQZm3AEqHa5ozDIXTmKu5hDH4ZldZhABZobfAFP+mKjE
SZAVOZYk5lXIytCpy6KGDI00/Vv8gboNXmCMwrVo+dlodTG38QihUNYmM2Qp4M3k05ADCRvybNtC
FnQNrfMQ3Yd4PWZQXhiGmPplVpPNUNgz1HR0boiCQlABiUyVMsiZoLpcG9R0U/CVp9HgdylOHZhH
sgQm2J/VBSi6ocp5oCzt5dbwo8NWtanBMtWNLWcIMp3zNjRCLzI7dpL3hU/tPFlALinxog4MoWo4
mEpiO40qlGewwoYcQWu5bQCJyjImV1YH4Uxf8sJLjChyw4ZXbmjjwMHRHMKEzqlUDpm6NFGLeADh
Buk0pmhP6qCAWQghiwlMJz7xoQ02XHYt+dNOzXGrqHVR5KmCfF74iUWMAbSicYgB2T0tdbigdfA9
TVoP4mHwWWauFn1cBa5gVe8EBaS5HEi2G26acPC7FqSXbMgM/+AFqtZGFhqXDRR3LDmIu2RKE1R/
QtnjouzT1h/brF3k4+gkucLuYBXJSf7JiiAbHsIsOUQBtaKW/E5UfDIMuJ01BKKLwjD4Cat07qGo
XIjRhGiAF+YiCoPk/1F2bj1u41i0/kUCRJGipFfdbMuuKtclt3oRkk6HoqgbRer668+yGzinOxkk
OBjAqNTMlGVZ2tx7rW9RaLHIddNRlfI2RPsv2aFZzR4HHLINZ9B3oL9PWasrk07D0mUOf1eLoYXp
UXcWL+ie50XnYvALdF4sb8p6zty5XZK7FFQT1mWLlmXcf63svLxH1n/rUTn2DkZUXT7Qbe6e3V2k
U0ibmCodYcwkw5fQWxikzG7JuobIdJ4FminvzQ4kOglm5XmdjIbQs/MC1+nnFXKWhAp6V+4pruuA
af1IrXwxHIN2tMOMtBhzo96rkkqW0cc5Ch9HtWN2KAcU0HFxzlNv9uSuSEwUNTyo0W2F9b7EXrOM
xwX+lxCfamn4MXDrJg7ZCsV7H/bYDSJ5nBkti2hG44fyBY2LV6+dIGFMNRUYY8QQczpVr2ZjfbIs
UZ/5ZBjOwe3Fl8FD4wp7uDctlbc+B71x8qgJxNnDpWNJuM9QjWybC2JqHHeoz/Ugs5sm0MdwedXJ
xz+dyGsv0e2l485H3vdBbMdKJCRa3MdeR/lUoVRbS54VUVVq6I/QsfTYBfM7FWMINYNhetLBni3W
2+LGiOAMmfRaLqwrVjXoi/F47G6DKPaav7uO0Ie+H2qoB2v5bBb5Cev/t17b6FWhcsEv0UHK0FEe
1c5MAtWmeeO7Thxbz8ledzf5KPIOA3zTeKA40DGY6adqt38pg+EbXREpvJqLlI3teljVtGTR2sVt
OIVxa4nBOs7bjI2bTuu1b992ty20F7Yn60gNpWiC/1vCYlVD739AC3ScAzNkyzyX2d645UM9jdBn
PFngL9NkisL9zYRo+usItkEUzMcFe3Nebd2+j8OSV6HrvWn23YDYTAMRuNe91pdokU2uPdnmqqd9
whaoYHS3H7jflTkdB4gdZKFn4vUf3BCXc0R3OJpTGcZi3T83mpuM+p9prziW1GWAXdv6GVlWD6M4
GpRobg8tzMDCNUNSQ9fEUxJS3lvYkXBpL3vEroLjVDeNu35adPmjVDvGQahul3Becxel9HM3eC+i
hnajuqHK9gULC74i54BHS5jrzGa0KP4Fdwd5qKUzpWVpVV516Gp3GU5xM3mJ6KrwZRURT6LZFfmu
wiGv122L67r67NhNHIJZi5Q0jUoGQ51iboIRYhyqZGTRYfJOhvla6uHLMDXhOSr3Jb3/t1gz4Yu6
CWTM7sKdXqU9zMdk2DFPsCleQro9TS2GtHrqD9rfruVUzSfhVN7D3FRYTrblivtQHnCrJ7DF3ARb
tkwfyuqrdjabeKRkpzKEaIKZaExhYQ0PzN+gU0fo5aeuMnFQmvqT33/fKlHDa+shgpdsQY3Q1VlM
lcba367ndcHE6OjwGeMbRFhYgPu4TRlvd/bQcZs3S1lv8VQ7uBsDN0jXsb1sG1GwbDYUrr1GQ6JH
87S0Lb245IcXNf/Y2qpGhx+p6a20cnwNl08u9658krA2UUbSTYZ/zY2F+i33MK5Gal9XrqMzxJyr
s+3fl6mzL4JmEPCj1Gd6ie3uQWIk9Y8VhSodNf3aee4bFzyKsUmwytOViTbeIkcnm9hEYlf6xIzM
bVO5B1mLp9qfXpk3n2oMH9k8lWMc4TLn3PleCsPSyiEKljBGCe1jJnfMg8Vsi3NpcuIcXZcHxWpw
+1QuOWO+kThtDhoRpvKwa80hWI5jOT8HqrZAAGocydx+Jy4R8B6Sm5XCyb7kpAvXlLTuu3XQmsN8
D5O13nDTyxn2gdO00MSnIcZAIpvh3Rmkh1sGrQtTST34UcwXfXFbVT5UFY8e7j8J4VyUWaKT5evk
prSh8xF8x+dFhB8WAZXApyUsMV0JWPt4uf90f3F24xaz5xy7dRSPomur42qr75pS5cam0dXjUC4n
088bAJXb76bb7xYz24NlWCfgttYJHl9CsqUPBjem6MAf7y+uR0U+gcf553flvpF8tHBIArbWj64I
60e0/vtJiPaq1q5+/H+/v/9E3J6jJxh5HAa5Kx3IKdMQ1oXP+wvDjisPS6//xkKOEquD7dZDqsQ6
nZPW8+rm+PtBIuapOVIIwqku6QyNRbkFtvZ797YIdw9ROnHd5jg7qkb71fWpt+sxIxGaX1due+aE
Pclcr1xeFaTJyyyHFA8neOF8F8nGZH30UBFKC70PWvy1xZlNHBRBEzaPsoNCRkv+vmDyiodefujd
4Ue3yI90qY6Y/AvoyRamxIbhWUPKsRs9jFRCfh/ZmaywVlpq47C3RdC3sKeX7133hfP5K4H5N4mR
HBd98MiY1E3wqSE+bLXK5KPgl2iDWIzZDl0bn8a46sSLgY+q/GCKRaTrZIdyFhNMcUEUTz0Hp+FE
c1z5VdIr92u3Riau3ifyLYBfhEmKFf2yBlmnXbg2s2izqFaP1OvChM3cjbupcWKv9ltwJh6J1/nI
WL8+sZG4EKW/7KQptiBs4520QCrC4LnhDSzeYXz09znH2DrNZTy60NZY2cKOjpxTWQ4VmlUo0ZU/
PZeQxJPQljOm0unROa7NWn2i/hCAW0F/UKNpdCyDjmebS1DhD4Jh+NKFAkt5Z1B2dYZFI4F07Meh
wd90m9tUaI7K2Zq46781s7/EtU/7dN47mzolT+ogw3H4KSVqjYPtukbf1Bq1seirWyPd8xgUL0mW
SEG2yeFaoR9ugyb1JoPR9/YpRvp9X8oP6PP22Jv912gIUrnL7yuJeXC7L0a3SmpZyZgNwV+71Czu
G9UcqnB5aQb12LflM7xjnXjWc2NXrTrnY3nGo9txFwgMZyzcEuA3W6a1/xbCJooCC4mnIksSVP7f
kfqupgCuqRE3QY92MbRjmfo9P7aCbiktuwMfOptsi+kzd7IF/tevy6xN4kz67NVbFJvOjJi72Gvl
SS8m3LjZUM+QQF0GOW385PXqsPqLTLB2/O0H7hFte+4pt40Xq06o8BDjq9zrOnwDHemydtcv3ujr
vN39PCxhJFEneI6CBY6CCAbovzYWsxgyzJnfyUqv0wj1kZVdSrvKZq5vAV7JvwNG8EXKKYVZGebB
WqdTZERqS9dikRwPnt89GQg8lK8cLn0b5la57zAlv+C8yuGJrg4ucI6Lqrch2nkLg35yMrjWWGN6
yCiDYQAeFnT1Dr6fEkhENpUdrAFlTpU1R8ycHVw2HybMANFezV68d8uxd/omX7b6avhtJlU+SQYd
RSkUNCw4Xr+omJrxFc/GCmMz513NbDbLHr4hM2lnpj7dW4BJDZbDRYww6HkdDyuWChHoixilyvRe
x8qD2OQ2Sas5ScHUZRJ4U1aHQ0Ic9dyHNUtKv9mT3YmyAM+wi7fJYSiEHbyyDvoWssaPsEM7jLC7
jhc+yHiJ3G+2UbEkGq29GhsYwm6XOMP3re5p0g4Q7Xc8WTlpyw995B2bFlrKSEaRwnB/nYju4jFv
e/ZXKxq4K9tXkE1fFSpaHPhaxBWAmsaMPF9K911vkHygYMR6pR+nhVRx8NZOxOZ7l5deuB6DwD70
LazakkOIY1ubdKRP/Vu/yRbfniSfY29HE++GizrMw/sI5CVZbBXi9JjXbZEiph1Iyr4VhS/xpXKX
58yoEwa7T3WtvpFq6WMfxbgbtyySS3VA4uJtW8+all88VKLUwo7Kw5W9uJDrqxDiMgsx+Ur1ud91
lYnB+2voxccJd10deX5cqxWNer+/t1H7dzCb4TD053IOT2IYv7R8EulOZ1gN+6UfKaTTyoMYMa7p
1Fo/n535SkxbYYwv5QN2lf3WlrVNGwbffKj7C/TS76AD3kU/Lyduwx/zHv1d4omQmW6cfBlDN/49
nnYjXX/C5bBlNP6DJ/BE2MMlBM/+bzhN9y0N62Yoi0mpVG7hp4EPNgEz2iTVIujBo1UHWcJjqP1l
ppp1gU/4oDDop1MAZZ4pbgBL8uog0B394eCQ//vl4HxsIonNVoiH/beQ//v3wbFyr4IKXkJRm5Ce
xpv8xSNp86BiGSR66PlN9BDRSd4UrSaZwyrId5m0HMasQ9CXLXuJEaUlFzuBRPW2lz8cIOjiXw6Q
Bzg8bI2DUnjbNeTfBzhXPZ9MJMqCYcwTcT+im+iqXO3SOWgceFKZZY3XEo6j2yzgm3hCPdpjD9/f
MYa/MMa3Z/RiAyx8jwSPp2E/fYeETcYRQA8L0DQwKXaV9JKnfeu/9xxNZ3P7MocKMEnfNH/AG29/
+j94M7DmKMQ3g33/sbXkLTj27xOgRRQMoIN5QW+WtIFdWEsZZv4SNcl++8SCLwsImT5E/OR3n9m7
ffc/vTO5PVsQV+4tVhi6/31nEvZ13zWtDwtK6idgX4VdnDQqDTlaIQ/b0qJsmfWt28MffbCPaciu
273ba6cQiqH80a6NSrdohv7WrRQe/HRu6nF+8P3+a8vRxIN1+BOeSv1fDxt78OPhnx5luGR+xlO3
FpJPhM64oNMIfcXZi+VGEPQwHVJF2XylJIFTMB4B6LGd6qT09uYCAHcEATpvOajEevH6i1Dw3B1r
AV2b7ai88Xmwgz1P7pBNI/i9gDoH+MaAyPfv7RJOh8XUMBxgTcQtgIvL4FVg5QKeQIquQU/U3gHW
9AMab/L2+2/q16sTj6zFQBbiuRAeTMafvqi+Y9rFmebFBN04NriBY5fqTM/TZ0PRCcoRAjAJ6k8j
V27++/f+tbrhvQMEQzCTYPMq96c7oym9BfS74QVxedbtq8kBaU7ZEJRpcJNNf/9uv5ar0A+wySOe
Wo8dIfyfaym31NOgJXkhPefvpR8+gPGO7+q+Iu2PdSj//v37ebfy8tM94EeMuhQp6RCRhZ9OrdKt
vj1U0y9UWQaZdOoELfGBGNbF/XQTO24Wgewh+wvnZRjGDpgXxWrbhxABb/aoHgN2omJ4uUOj7RDV
SUcxVS1l6vQ+yxUK1m6F/ySMLtBDR38oH96vBTTkPsoXThgCc/gU/72LOzmX29JwVlS1EyTQLLpD
bcYrmUJRrEG0HglxPlMYYTzC4QKomuKoXaGx3XDEJQQhMnQHU04ybtgWwc7gD6EzfPTkIN727kPp
6/3w+5P+Py7nCLudEWzTgv10f6k7kbdIdx98r4DUAIHfh9vhh7o7ggA8kbInaXcLOkAKF62L55P8
ruaR/1HzcCUHeBYeai3jP6+HAcRbvHfrFestPaC7fYtJCHJnHtWZULj55ThvD8SGQ8xqC6/rxtSO
q7vGYPzmP1zt5HZ1/XT1ISCDqBxDYJj79Ha0/4q2zK7saIXn1RUN16hXN3povzE/V1x/1WEfPmAq
xw2H/tAJnP4Pd3bw662Np3oFPoC6215Hv5YVeF2h21VuMbjuF2iCA8gRun32w0NLm5ddwoKmfgsJ
tLxZOG4twCILmCQVfw+kdywbh3wbSXDcp95/mmkB5T6RZBzScQfNIHg95xLG5dPKyHWv0GIMJStE
NJGzmvVc+P4eT97sHqzf8dhWsNwGMLWPQoqMQmeJERjx81aPWP02HmWyb6K0Zu3LTO1x0lF3hilx
M/78zRviEhXsyAZQs2QTVcIrD+iXQZsejQRrGenea1e8eHto8jqCUbiQ8ihsgqf1kFQGYr2I2uOH
ZdVDLAbnQui8va8LPTo1qCSnVS+jg8YNTe3FzMsOXyyC2WkwUdWTu8csnMNLFzSvVqjrZCqC6awj
f7hc/seCjZ3GMLJiE2o8PhUP8/rv5dJJTI+bU/qFWFh43pV/AGnwra5M+Dxb9xwKYBhqAzNQEwwy
xrdxV3dv01r6J3cfYS5DghUaXLE3NYeILNAJwDLCLBnG06T9D/7eOTESCt4fDvy2weFP1zme+Icq
i/Y4wpai9yvxX9e5aGZgK+gBizsm6oMx2Z3txySE/61tx/fQ2Yqm8YMHte8lok8NPOluutqI1fgy
sJwCoWnRf6FmSfdSNjKB+kxBD45rArOTnpTooSvWHwXcqmyGy3dg5YjI0QCvwcDWItFnWi/A64nT
sjNt4ORzYOoFWYfrvbOymPsv7RWJKRTGaPWyxpPQkOEtn1lLn1cHXkgz/jWWgJ7TtZFwClEyjxoK
3rhsUe68h3RAKKWVNAWHhc+H7p7iDD+15drGI9Jgx96C8/K95csfStqvcR1k3LHv1W2jeNzE3k9L
mKtNtc8hlrAmPEYQex5NYHUGnA35oqihsbDtBiEOlqDqWV80OiDJWgGKUNEgDqP6Q3Unvyyp2M3p
Vl8RIUJtYz8fj5YGxuW47QW+3uUUGCAVQZCtvTs+SgYlwT4r2/VJMIB7XN0hr3aQ6l0A401WvblM
klTpH07RrY7+p87ikEJEB93bbre3h2/998YJd2wTICAeFl4lKTBTHkOjh2EIv0FVBPKMB7wu4O72
AL1/O/HGJq07e2dKApr84Vh+6fdvxwLWmOCprWhe/Z9qfot0zmBKdyt8QZALRDrhZKw+SNiA8TLh
Sys9D+grfM/UcoekwYRjc5bhSaimizfdXuHrl/j/TCzVmHYxTMr6vK/7+x8O9NfViaOhuA0lCDdh
QPh5NGtoJVc+BEvhjF4UIzvpnlrhXkDHRpjTVHiEALugxJjyqSyjoxMdNJ4jf4hkW10c+UJ3hFCW
wP9QiXE8jbOc4nEM20uzLQ9VvgL0fRn02iYod482ssMrKkR7hmOJwNEyZN6EMtwrM6QbU2O299GX
srN/uzvwz36jZe64tgVnNXRRWnUAwv2aQVy8gdWVLtt8Dn2QhdwcKEh9ZgL/5Gu6xuPWBpn1tIkH
hIXOfgVpG2RazqYwOEymuVFkQXeEWECBB/Eo3/tOplO9b0+4pzuokksBbbQE3uiESc/87rxS2ML3
l8FuNp+3nh3uA0gPQw/0K7WXHWlJpEM6/rRvQBDmrJ0C7wPZ0M7XSnxoveFLYzDiCtlkDrPkhATn
j9EFDzLTPUygvTyIyrcJn6bo6V5Ea4iGZzecXzc9fXH7HdkIJ1tAWl0kcV6MZxHEWcFSBEw8iOET
DP8amYMoKvi4He+TtCzHH2sHgr2OZpwNrARJtwvySBqJNa4tj4b56x96jl8vfsTIgdMh+o8ti34Z
dmWHhAxoLlNIRTGtjcm9hx6WDM9co7mjYSAs2///3e8T3PYswE4fuGF/7vGtcD07r9VYhErZ3OnZ
QzPN0bl2uuZUz1yme0gP1kqoNKCyWoR5/uEV/ImHeETl7/pP76cBh6FND0IPKyHCYD6enfPzEo7o
B9Gjz2BNO286CLsLbiIswT4EW2C/B8Q32IlX5YPDpi295TX2AFei3wfRx1o5eTUusMrC5UHK7hsa
EQjHnpMMAB1Xp0XvFMHK36tnbOCq0x5kdrL3Y+4rk/Xr6v2p0ofkl4+DGk85p/gsHvZevG3Z/+8G
ljVwKhmg7aJatUxDpyLF3vpu0Zoauvb934gskuL+k+qaxAybPC1BuRe1RRI6vv8YlkCe4iZsm3yj
zsd1VXtxf5Ho4oG4r2g8Rz+9/8p3eoiHkC5ioe1eeKuCoWDtkQKEgwmiaaoUAhRP03Ya9Q4zpea0
kH7ttHE1rP/3RxdkiiMgPCM5Tou6CrfM5+ZHG21OIft9xfpupmRsTekn7dpXMS1nYEsNbY/MV8fa
GeBr16wsGuDaZTjgY69hF9vbjxvCQjAkiu72cv8pMhIDpdu5eEU6Gc0qdZ873yIsM9avtmRIS5da
HDGLNseVs4MXusBs1upVT1i0UMVAzOm31rYAjR2sApW3H4LqQ9UK/xBoxNngJYAXd7iMvbF6uycz
/4lfgRdE5E5Mib8iDzRtsGWGhumrI78SOxYlbfXjzio04KNcc4qYVuyaXhzbUjXJCpbEg7nxUpOZ
vHXVlBqwLNlaKlgFDQxWsrHxHCETdGhQpZOtDcNL0NIU2nOZD4zk9/ZsW4Yrq0UTD0KFecNsdbQI
it2PEh74Qwfv/TTJUSZu0PmvVnkyjRSuBowvcOaBCKW8cezFof10qQE/YbgYgNx7bE9GC63JdvO1
LLX7Vgs3OgiwwyOLyldk/hOlcQ+5jqZYl8zgpFVwp/3Yg+hE86RrALO9AoHFF85P97gOli0nFgus
K2ecAVPYDvH2DXF5pLWOuAZFvHYV4FXqdIdqHTEvGIzTkS/63Ji/kJ09WrqQt4UpGistHGRAIclv
vd9eQLncaCf/4iuQZwI5ioMF5HpAcovE0mJ+irSB91jyNwBjXlaDrjn0LfKQauoRt5QO/B/xERrR
E6JWkKEIO4ZNRU5ey44Cwz4Y9d3LbDkWm1wSWB+q0+Rz1/ofWdd+Do0AWDpVyJUiFX/ypjF35sA/
UkEQ5RP9ibuI+A8VUn3j7H0COIveuWtYtoxMHk2VLXjTehrXKw4zthzx+H8USlcBOwzHl16DUkeQ
7OUeTN1uWO6qozcPfBdMGGiZPlq/S7dOTz3Zp6Rz6i4LF+BVcyM/gYTVhznEZXRPF5cgbK9shsPk
SC7/Gquvrtj5ITKkOSwV+L7Nbbykq6sesVaM60gZ4HrdvecdZMzbAkY8VrKpACfhn42eHhDkIai2
Lgc3AnUhmBZALRVdr3JE10/n2uStDOuj0e4l8p3uSGfknusG4cUVgb+MOVuFFHZJX8AL4O338XXz
miB1fTerHYWwFw+buMbKm4QKlmd/YhsfXrEzg0iGUU8wT1iT0B0Oa9fc+CNEb1OLOx+brmQACJoj
E30EaEjclt5NALZ1gUCO1QViSXViNaqQcXFDdHRy8pEqk1pshpDOMLAeuGcg5gTon5YQC34Ahzrq
KQg9JAvOy2FTfw8KqCjYvuHiSnkjUxA4aQBWXqLuGZOKvUDqbTIIkFGig5rmYc+CpHF6cQpngy6T
C/2Gvjbpw449o2NCZCUyD3iiD3mMqFMjE/GC4E4bIwyFGmPM3qSzjSCosHU54/NXBe+8RLrheq39
bruCoKpwBezxvAQ691kVXh1hyNOAm0ljnE0EYMwCj1lGLMVD0zVr51KHyBMLmGST+7kfVmhy3fKm
vKjESrltqR3EEwDi8FWpv7AwwGE1NCxsi6kHk6QWHmKbgHnZwSJkMZczQKhrtBLzBlme5K7eaKKq
rinWRpzbtdiUDBAtsV+brRsPsqUiEYOa0hFY0rnvwxfjrj5O6ddqEqcIOZlCRYDgNsDvuYStHfOG
iNgf5/ZDqz5MhiYr0lZnCZr8OM9DAZexPjvY9S8ZI79EBmQA1xgwtJUDSsqLo0Q+OOA/SB899dYN
8nV0x0Op6mfWQeqzA278fuhY6rjIpE0gzE+y7dyT2NoPWPJRqMCo4my7EPoiMyGQBL4tQU8cIYK0
zmkDM/ggJh6vol/ubmo9gCJioTkPyODKeIoOjh5wN7v+Y1TTH0rwdKMV/FgPLk3pr34mQU11An43
wNn+vLVol3WZ8o69l3rzYuyG4OU29NE3N+oJ1D2+hnpwU4OdHuAAL0h+OQfRICiAtNj+CEsSQpu7
RylBmjivEFvOkIppD+WukZWIiDqP7oM3ufQRYwtYNexP87SMFEl+YK1gkzyahdDsD6sd0z7wwgsA
uinr/b7KgW65B5zX42ybLe+1Wk8+1cic3/40TGGZkNtuLUB3Qtwc6+uCKpQFKKEhatCr9kSdUDGt
gCeuDE/CedUolW1guuu+9d1hme2S7CNH4GRWiPiUU5jo0iUZzmSd+YGPLOVmbpERebFyAZW3r/VX
N/rI1SOTU/CFY78N4+sGea2exfW6zK+g1JI7+9srCZul8r+2AQdVWDfVKXJspkuHPbQd27JxHq8Y
Kb97Uh/DOdpPxE0ZWikMRut34BxIH7bmOQiIid2e+Ec2BY+NEo8eNO4nz2xfNjaUaSOai2fc6OiN
rZvsFKitQDwxmcRCDmjRsknu/GgQnogDSJfQ4jB1VEwmfIPMYM1cYWrmp1Zpkvaavd5tmclSdeLO
yHHc3Tt1QXDYmV9sp8/sBluvAtxOoy59zcaTpybYyaVA0Hq2DGDesh4p3oW0w3LmXX+QoiIXf+bn
PWy+a1tHjyWwIAqB52D38apXqvAxyi3py30qJCnTaj93WzQ8gi8DUswG5wTnGZu8uGOUKZwOiU0a
IAVhB4GtfumjsHrwEZ8gGwkveuRpuFM/Hcvl6z1ZbiUYI91W2bibiw5tGPsRdpCJrE3uZogdqBNP
s0q1JiRdgbZmq4RG1EOIzuDng2l1l5OqhyoNW/I8QB2pp79cP9eAEdhYRicJpiSuykEB0EPgnnWI
3vMB0fflFmFEQhQ54ZHCqKu+AS1ej4OlVxCtXbrV4wAIYCoLDHng5BGNTogOx0uJeOZBev5XWVL6
4O/mFlSqT57bfC7XheXwQ0lctQgvBMj6SLez5zHgr1EzJIrVTlG2WoPZwwSqhuW1o8Y9T0ykMFG3
xG6sg1hsjgSxXw+t+Qu0vbd289xzs4NXWUp1amTjw96e52wLaPUInCRfdsSbsUFJcCGTRfBkmWUB
/ZFkCGU0BWTBFgOzf+WO/IgyPhYLxKOnHYsxBd56omGFAmLV47T70ROkEy4BUEo4ggAsYftpM79D
/Rue+fN9gxOhgvV670MBTedNRKsL+n2KMg6k29F2zBzc+akz7i7oQgGmcMLFubOUMTudAHmYVNBw
fnai5eQi1/xgJ8eAhPexy5DP1aGrgqfaZePBaRuEZnaAd9izAKCKkd+CWe2ndZmQWI3al5EoLGit
8+oKNhxqaiKU+xrwib8gDC7LU7Tq4aXbsVECcfht5RTHcsB7rbP6NFPzqtv1IydL+QK1CDzUoLyn
GSFryEPYYGarDWA+FbZHozC1INuEaN68n6Vx9ydvwsYDY7s47xttnpBEmrgT/CirGp92dL9iHnbS
0bMXOcId1TtUUKvIaVQd+huGa6O5haqQADMDkkczN8uFIh965Dr8ht0BPCTHztrCJdvLrS1Ur4cM
+9hSBDewu9M/ELDB5gSAR2GnIlwUc70tBfbx+aB9L6uioXsGjd2fZBWusAKm55C2wdcFN1i0IxY0
NaYrBODIl4GDuUE1OUkRIn68TjUC6uVtzcCotbZVUbPPXDvoB/FArS0ezEBSC2StMIOWp6rdrkLv
fc7YXn7mFWiblcdLX89XMTPcc7Whj8GOVfn/MHZeu5Ej0Zb9Il7QG2AwD+l9pnypXoiy9N7z62cx
slopqft2DwogGMEgUyUlyYhz9l6nRPo9BL56cTX97Bg9HpBOiw8DXmoniJ1HW8PjiLzv2BT6Pu+G
8s6o8uqubVFEtvmoz6f1g/jedmjC510Jw6VqUP42ltbf912pnMJGc555+zhLY0APj9FnNeQACVr0
sYvSasqF0w3bUWKdxwr7WXc6fS8lMgZLWU3X/GVe+jI1yNHxtHVDeZ47qEPTMvHuJqRMXiKOH6Je
B9Ck9Q9JDbSgi9qNGWPsJmxoP8T2qzsaAFAU56EDv3LlinBbl/NqDHitT+mCRsX2xLcN82LmkkZM
AbdUer4M06icEThDc5X220SueU+WOoiatu3BAbRLCrtn+7jQAFzE0bh24g66QZzpB141A3wIFQFS
nv4mlOEsyaqo86pMmrmk9sNWVnBFuL2hrUJEekct01aIeaJ9QrJpW1v1Qe39YteTZLGN8sLlEP+G
AxLmKMrXtYNUo5draV0OQ73OXPkhJQewHwhIi/DWWPk/0pYcroPzdZY0bnjAYs2jWTUfScE/dulw
KiVcXTozuCGtQhyPBkbRyi83WYnXU1lLsVzN64llVIXGcxDgwSmquFq6k6sJq351zou2Wqeeg89K
sfc8SNo1/mp7pRL8WgRN9U2tGw0kWTuSTUC5M2u96RmWDtKTjHzZM1gZmIO8iG31RLKsf40NLCjD
Koljk6ltvzTdDnm7l6est9Lq1NV1tFNqd5fUcba3i+i7VxfSOvZ6HB06WbBMIx8mEEk1+tklsi1/
VkfOPCAEdYKJs0qNqrzTQiaSblh+H3xnYKqNLssO2lnlJng/VfIuZtDHCwAp9b71am2XBAYBs8xo
dkyHg4OR7HN39I594XcrTADOrCRVggQczIlJktXw+R2mqKjmxC2wm/XdtrFKcxO4/clDcLnpVfW3
VQ7GMZHtw2Dji6h0PCnFEHYbH1nmQpa0rzqK46XJioJFUzvOW35/G6t87mweDarGa73punsBgmJu
JHPjOzMFMpvATCA1V07uEMzawi+PktE8FqgW51VdJsvcNl0W7EGzbD0lPhJCdrusP3RGv7NZQ+xy
EGANyrolit8IqpZZ7q1QPSudXd2zPufrORlkk+DU2snOjhz9jC93nzVxj+hW9y7E7xdt6BRLy/Pk
RW0hqxwkvziURd7M47I4K3kzvDQrNOWzXPbKc4UQXce1ZrVjdbIaY++1Pn958BAr18i+diUDhfXQ
6MZ00TfpOcIqtFA81JcFropZZNfPRaM9ttiQsRkNwE70uRW6YMJgEM158n9PJB8PWqwWx47P3Dqd
8SxlzlfmKrNCt+M1tlqmuQQ11nGZYqCJw2NRJTOxyizT4RoojXNT26aWsqoUUq+jwbtLnqKWThuf
CtVnwtvED672SwHGhT28GJhWGRu5yNQX2/0GRfG71+OZ0a3OXfpqjD9SYdnfq5q9xGapLNyq9lY4
2zYe7pho1Kql3sKO8R3/iHPwp94wkbMIDMxMpTBmbo0jCME0bjX1MdIIiSlKY/4c52b6VRo175j5
KasdW3l0YnNWeear1hrtWQ3ibSlb8T4sknuvZOGlazrcF7e/6wZdQoElRcs6Mu15FeT2NqjVfdV4
w7LqNONbqwTGUhqMrRml2pm16IGvfGZW/ZY8lbqQAjzGYgaX8XRVArIXAapj/ksOgjYgjFaboimp
vfUoW799hXgUrkyM3g2ygG7gXq1QrPoW69es47HjVNqXiu/6zPeGequNbY+zSkqXjjwseUwEq6Du
9upACrRVitMVBDkJyIA/9YvQlTUMDkQl+lCPF9QW0FbuwHezbdAZpxl2lohgZRI+OOZkr6wQDqL2
XduFLi3Qv+VzTXJrZs6uiWEmPOIa62aeO6agd7AIjWP/yzKB841y6BAR7P3JKzg90KufeRiUG1gi
WM/b8bu0hsuD48c5dWrT7cxO7ea95rcLge+CKgA7qUe276l1vutUgrVCNEmiONqZBC9nkQHQxfD6
tW6VRGFZ1tlpXq31jmm3E7Oc4hVktuh5U4zls7qNlip00l1bR9+a2gyOTOWLWWlqvLuYN239rL7r
akfbapXFK2WQRdCUSN7UJ5fDQUkUb6EZabvyuva108t61dVxOo8ik9inZZVLx+5Y6PWTRaXuENr4
lbwRb/ymhiSRZe2qZLVVaPjC+E5iQwVq18dJ98Ws1G2g43q25BMmWtno823akzIbAA4BXZkDN+0v
SDytmVWSKZXLZd+o2tblIdvYZrUfZflutCPl1JUAQppSwrHdddw7LETtabET1+73soOaYJcN3+YC
yIZtVNlMdrpwp4P+mo+2uY6nZKKMN49lVIecPivW5E+0bY49aDZCzNi4I8YqxS2+cgzzi9os6yBQ
DlVXnNSuN7fSgAGcWPrF2WXnOcQWk2hRTnQKp8s2jORqUSm5vVDN6iGP1eo+LkN9m+g1oUQpuZQn
szP0OyPyDqWd/ZDt2F7mrV6sbcQJBCrsZkXEV3kseFVtU7IeWZldYgOWWxfg5nN5IWAw3yJpHu6D
GLxFNNiTfiM4hvdxYRt7s4mVBY+Pi2UO4AK6wpurIY/o0R/MAzPRdjgTQ15oJQyPENrpHZpVknSF
OcwMs6u4G6PhrOFywzicxzN8kNqdZPOw1dXK3rhAZuZ5g6ORtbJBKmL65hZQYbD6NmvgpwC6jNQj
EV7p84xXLj7szl8mvWqtIqXhvSaphKudwHzthp+2jztLyl2WmGofn+Qy+eY66dfGIGgyxI9VoqpP
ajviNkX/CNYj36tG+5M1v7/ANJWQsxj9M2+rhW6q6aECVLLScG3PCGvDVPD0+9IwliMPzoeMh9Hg
2zuDSdPK7/XveTEEz+gNvthKvgTzW/4yiHd60ZOd2tqhaWT/qPNAVtCUHdSG9IFNuGVjpOOvLsh8
rA0xmSut1Z9d95UV0WNCxOg+8yJtEfjRuW5imUxGMKxG38dg2gXRhgn9oUsJp0uhOzyUucztUw8G
Hu+imbluZ4C8Iyblm151h8frWWUKdNTyg6QG8lpJAePuBj9qyAYVz5HRVIsiKotXe7IiuF3en4si
k+86Jf2Cny6/DFn1O22gkaldGK+jTrJexkGdCHWjdMoGvB9RN+orlaXXpmqckAmUVJ28/tJAQcrW
VuwuNCtEFEyIbQ6BhGeVOYEKjLqIDiXq6Z0bjAQAB3U3YpHBz4NMdouSk0CXE8szX00furB/cTOp
X/kgdA+u0u21KTRiDm3LbJvFXJKVwwkd3XBSeZQtpL4nqtsMT1Hj6Zd24MIznR+tKDpmu3FNErop
2gcfy+bGbGVujqk55G7zIDtb3Yzlc5z568zKlCfP75aWKievJdmVdQymYlVmSv1kFcmWif+iNXG7
z5YuXmW+jxBqQEVK35R8eO2Anjz7DjZw27GXbbIw4jo6JCMyMicxtlYNfYpVvG3W+8xvgA/z2ThA
otmUkg7xO4Cva8zl+p5/v35d2lk7w//OP97XS7SWa7hVe+OkXuzH+MX8STRYzWdVN+s0DP6QXEgb
LWpmEMEimOtYdJYOT2HoAMMGvHF56Oxz0D2gY89hFZcLVLNrfbFcnpan1xPOstk3e6bM3Vm/7Jfq
ytgV2+ASXNpn+4v2G+wNs97cBCxIOGeOR5RmeF/Uy8Yg9bGMkpX9vSddtZG38X64dBf1sXotEa3j
M8ETZcF+mhO4dqsFTjCpXjXdmlg+7lWUIDhI5JM/JMPcyP1Hv8lXFUA03FIkKpvczjeAENu1GzY6
VvzSmYfaIG3tLj1hu8tOduO/dlnSc6OaS/LW2veIicCM6awEGjSyNl6aHeKo7b5lOTCAppey44Dk
7tJ08vPopauqa+MXdkKUSZnHHDOIX4gkz40SCUJk+AXecl1/0VqTiFnIdDNM9xqGj5Qf4uGlXJoz
PDbD6lJ3CxyZu0sEuMp9uFh3+CqLvDMXRjUUO7Ep9LzYFeA+r03LD4kj5rh+QjUsdxbUtp1bVOVO
NMVeVPHVaJLkoJBO25H5Okj+ISFyuyrUPts5uZmRL2fvU7MkO7IZjXYR2lq6yxILkofvFWwV8mWr
PrbvxZHRNY15YJREiJUk3bmhdrBIEK7EQTdr013Retlu+gm6TpXe9eepRRAOD07aKclObLzQTbi5
2dz6xB5Ym+mxzzs7xrWsTJ9Zpbyv3dEtxrn40Y0gZ11JTnfuKTk2nCbfuZWXrYc6Lqu9nKvNOgPv
NhrGn6tXVOK7fs6nvrAA4KSUcTknT/o0poW/Ki0VI1PlB/WCFxpEKKlId6x80l2FrTNOw3GNjlHl
0aP6OIRIVKux/H4j+jyrjAnpZXtp+q2LDflYYqeBE7HtzR7cjYREQpN56rdGAGWrrLNdNH1QR3r/
qh38w9K/XFVaVyD8jywfSiK49afm/33Erp8l/2c6522MwObfWnDuy6zKftf/Omr9K5sqFlSfB324
Mp/+56ebaPofGsvPaP//Bd5//4tfaf2/HPxA9v8xlS8uh/tfXpC91VQUkH4dacibtORvXP9PBX9+
iR/s7bw/aH/T/B/HkjV8SdhLJm/JX2R/xVL/R3eQ/ZqWgbyKefwb2J86UxpycoRfqq2onPGH6q9Q
5lZTEdKgO7WwOqFs+ev/9+GPSCWDP+33VH/tk0qQVChXl5E2ayqSGM1WP8nWY6CJqdJFxi9CREcj
lbWnvmCllPujs1ZaU33qoN8sQGc5a3FUttHCiaMCqi+OQhj4c/Sfzr0N/qdzFedbgD914bV5wcKa
jR3Hk/j3re30Q7G3ps2nvtAbMQpeO6ERmCk8KIGIvW3i3CkPt2agJ9I+izYOMPIXL4+TgwZpdS5N
zQLOFjMgADeqWegvqlX/jNK6O0OEmCm+v8yskuTq2A1fjbyYp7XivLRevwLMNQU+ZYtAdcwjhgBX
4e7Fnpk77j4VkNpbO3IVbdcik2Nd4y11yx1QfMA6X9jdqECdU0jCIumEQTa1fbM5S8TOvucRvm0B
ZBBYLREG9l2YLTw6WK5MpIbbAdEUGzMos0OUg0DFvcEupBk0vAdxLO57CVNfHy7BRbYrhHP2KaxK
FlW5a5/8aW/sAW6RFM3ANK+zSgMlJRfShdhWtI4kHzxd3mandtq4UsQGDQwexRTiQd3BgERkg4Yh
x1sFC6I+KV49nlB16w9KBvZVbV1vVU5cZt/LO9Rx1VORJO5C9mWjvY+isCK4OLdMo7pv5Li+5//R
btIAQbDoE5vpXoF8GXpb0UR34N3/20niQrHRbrQyy7Zdr2XFzAiaYd9hSn63EX25avWf+1o9f/rz
N7e10xDiG1e6+Ix6zH9wXVJFlY7FGnWO/wByAXFMV7HUVzuA7FENckRRmx1aznZjKxDKCGjj5rHH
7F7tbW0ClPsvEWxUQtZOu88xry8ylhzzEFvTs9iL3/YqhNTXvtseBVxV2NK+SYwXGQ8KSmPtkAT1
56Ldgbpae4njbVo4exjHYcJKVec/WH2UbsayLTZeL9v3edXCapOS8CfYzmVd+MnX2h0w7uoSJK1a
dQ+eFukLGAIudAI4v0nuespMkwEM86XPkBupGbMscM6yVWanYdoUVmfMegditzhQ2oOvcN9wRPJr
TO5F/sNq+mPhxl/VMCGvkjuFtJuaadqS08T6JuE1y75ye/IfemuWqV7eVeRaNejzo1FDKtYjXdmH
KalVpBnQQzQA3NfO6/GwUr6bOcwIKzGCZYbXEDu/RDkHQ/oh1Ul/jCxXOyW9M7dDKx6fW+iUM6DG
HtIy26vjmQJBbIYwYrg4U+hebBAAcEbwvsfrUTUV5bh2dYZCAJj36MDWIISCu8wFfkpsKPkRdN6m
D5v+hXXoyUqLdTQ9R8SGp567N6bniGheide3Nn/AMwGfgFiEEh7qVkmOfqmj0rKM8YvnygfCGeZP
Pxgf9NEIXlgpdPjRibRnY5kcA8f5M7RNxwOOjuzl3avwH94uCN8/CL7x9ciOOhWtgXY0GSU+yywt
JQlYlPqQi03Cetepi+oE+fsJzecJjmh/Hvqu/bfdd5MjsVsN+EaluteXujbKT03h3UOp6c9JEIRP
UCXdpEqI8g3uMp7+zGKjmKPOMwy4TxrX1/5EzXxtJo7a0xm9VLpLMe522tsZt35DHZGPiDP++zOI
/hyLtEsfBrvE29Nm3V2gliSLTT9cGGadf4NCvCN74D0njhRsdZtwOFSo/Fu7rwMv+lYlGcakILNJ
KEH6k6Rkm4RkvEaYNN6YXiSzNu4Tvzl6g9V8GQwDUJ5p6oQS6uZLCst6lpQV7gij8jalhyNBKRXC
yuXgf23dakBIIPeHNrWHB+QEF3IC/tfK7v2lnIzutgiM9GVsZNZ79LM6t1ZDjf0S6J//VanP3dBb
X9whlTYtTISl6Ca/t63DPHjyHLuGMj5GC7fzgq+aGv6X3tj+aDfg22dNhnBV12ycEApfxY+q2DHU
7AobffAzVCItCua8ukI5Gr/qMoUMCMMzZ8iRkTWjzas8G77KMTAlyaurw1gN2r3vSS8DNywpxyxc
DLFLREGTWWNDob7uiT7JBgRDSmvzqV+M7RuzJ78wnXs7HJrFBUc9v/F/uJzok6twnfvNHa6xjABj
0x3kOjEOERTVZZKN3pfaDM/WdHMbrnEpMA28iKGqDxJcDG1H9d3QzIqtn5mkXcI8UV5MFyC7QmmI
BUhnD9GrpEtjnl7sBlGEioeW8hgEedmTEZd61CPw/+x9PPp5nNQH+Akyzvg4LrMnZljZ6HM7deQD
jKT3GydXtqFmlkQsP/TfxpIAkw+iOVG26x5NPNqJoZndhtzOFX1Glp7VLu434lRxUPR/Pi1xZPRd
arfos2jljvHwyMsznCu2Un4xKYKAGNTuvnt5fRwjjzR1GNWAuSRMmkmQz2rDKe9RSCGNNNIngKnh
WfVl9emtNU74cUzdRAeT8KxMremYaKm8qW4j/7/OG6dPeLvK7fM8PkG03o7dPm86dmu9/WRGCl89
ylkkh0rgH+3c0+e9oWZXo4LoE5aF2yaaHAyIhylOoPR/xomjnwb7vetu/v09Irz3N98QcC5Nm5ZJ
k+daxbhmfbqRyccRLJM0+6fkwQzCG6cU6lKsPzJlDQtNehSNKAIOl0uPeWBmD8HwrU2sPSQxivCY
JfOJt2buyswnws69HnUCq7yjHg9gdomyAIV60PQYtmouqwdj2tOmPrEn+m5Hs9yV1rdxYq8LunsF
7cihsxxmrxhOViIVHSG2OYuNOJA1Ts9y4q8+MYTYAvOa6UBuxL0xE3QyZeoUlxGjxUAngnPz779j
66OFQPyOtamqk2biDJkWlh8flj1wVNUvNelnEMoPiLjsO2q+hEc0LO1cPDWZdv2Y0J53TC+DY/HW
Tz7qR/XW344InkWxsml8bwXOu/GiX/OsH7H7LSide6eOR8q2oME6uG9Phuve1CePVbEMAxPBCgkc
Bk4PCHFYbMQdLfbEQGYgOjhHnSuKzuvFbcVNiVgjVZIyFh5FDFQ/bTGtFtPCA5a5vPahdS9EU07t
+K5WwKhNB7Npo02QyKAHjhQYXyHizm13MBBU1NWZPFk+r4Mo+VHwJwpds4ekMmHq30aYxk9colVr
m1sLCtmsVky+eLd2rv3HjMv8+1/RmmzMNpIPYCOs6T/+FT1sV5Lc+9pPI6UwUzVlhAiF/dmYVcBv
UbTrWmd2CE4YRl+1u3UVKbdXHLTacgwM/SQFkY6ACjm15ldHfWh04GdsRH9A2nLpoH2ffzogjpL5
Y2WrBsu6QSS5RexnkTrJ2nARqFT+6wMQ1WRezhXQ0LM27U39mW5SIk6MjUJI6eSU963eqk+UuXEu
lhXsS/K3T9QFsC/TsUK23x2rppaud49ZFg+UIJSKbYV3Zy/2wm74sxe/7d2O3va8zgopslGV63+/
w4SLnM8hlSkKKOrUaVQ0nTkJQQWkup8JAd0w9kE54lqBfymH1HLB/8kMfp1bWbRNiRvddyPrDG1a
E3RA1lFUlM+3EahMxynZ2M9QpuNuUTHaIGGOM6qDjN9jyrIdBi3zHww5KUjTclQ0xcaru++D2XsH
X5f9h9v5aWdAio8U5bvc/YfFX7igP/53cXra1mQ+JR1qfS4Wl8DrHxrP9DbXL4CWM+ViHbck8ecc
VQ+TzqTQEc848WQT/dDOZ2gtefhF5jigNZsAfrJVzzRP1UjcSY2/1DzpQ/t2XHPj6oxa99//cPZH
gz6PRgNPNCwMLKsm76DPeABS1HIIctX9EQ3pAmubCZN4QsiPMitOU7GTvWgWhqsgMw/HRTYStJ2J
w58GghazrEnrnOwLMaifriFG3oaLS4qmuKSdYzNRtWQVhPVAylLLEXS7QOXyvegZO204RaKbsi8u
SXEwCTHPTnV2O04AsplZVhytRyUYqFE2Hf5zFYWACJ5QGKeZt8xLu6lZ/AN1UcKsSAC3sys2lRS7
+8RbioZM3v3wbvBt2DAd8aFT7aV4CcuLy4mu6y6EC96IFtILt4ozhCPpgLx+JE1EGOko+sTGYJEM
m3kaY0NQzuWhxJAHnuDadxvok568XkH0ObAm/7MS49++AXyRcS6aQDJgNXD3fnyswm5CcTPI5U98
M2OlL63cWQH0l46xXVzABrVb0bp2WYqLODLFN4he1ZnH1/Y0WhwPo2DYdVa5hdItHbXEN9o11ebe
XUYcEGMDU9UBWHc1QOQSIlE2Sq+Gmt6TXcLSQGhzqKkvUnrapVfTArlQ7s0xSskPsj/2yzSTpqyQ
jMo4SIutbfoaRQkjhG1dWD5oSQrevfK9r9MV/ciSpyvqrhfdo6osKa2EFZzEfPKDuu7rou+GLwF2
1CVKyG6nxKZ7ESPi0uxOcRiGM6E/oKqTfOj1Rj5Y4m3TFcgCDc2LV7cjt4EZBISFhgFjnnZadedQ
2TKe7HY6BpkHtWtUivZAihB9byPgnEULpXfviynyY4wUzFFdN1hUU1P0BbGVrAqHVZslYkXeW1vI
68RA0Sc5YbgYlbDCBYju7natRIScUmBhSiXV5Ir8ZVEj0Wu8nkjWtGepSXbKjdTYK1SP+9QvRoiD
05li6O0kYzqznM58u6wYIfrFMDXA0DJdVnR9Ov3jZSsn+4/ZtqJ/itrwvJv4FiJwwxf0b0ZdzxlD
w8lr6TvmlWVN0Al/fEntBIWqsGiomBLcJgHYHPqTDZqUWUEgnDNiMjAkWrEAI/FnvOgTZ47B2J/a
H3yRpqvervXx+tcPDULrt8UjD05ddSesE61176ODvlyn7NO8ndjJrcezk4gKFgcdYhCa+hLCQWw8
OFLrLSodN7jnOgYyVDPcm4VazMRR6hYbD9MJU/HU6wmEyjmBIj9xVaVrsbSQwAFPyboMUwbuFA8x
xIJyQ9lGnpq++9dRkTK5HRUpE3FUngZ/OleJ5PQJamCyHfP+tzuoycWX/fS6kbz250i9na3oEgcb
SgFsQ7X8nShVeollFdXqxCgpZkmWNqsQpnk7TUfDFmHkoA7GuUA8tbeo47SEk+F9RTs3L11f+wLf
Y0HaO1u7feMveLb4D22h+Q+AQ1HU19JZdPVBnzE7xiXRGSGPuKajkFbdpCsSjy36HvxQBUjbs3BG
5YbnzQiDxdvbgR715bGQyLpOw2794iINbtF3BwjyjjNNlpglBq4+wiItCEtFLKbCPLvIkvmjHqz+
C+bPdGUpxrA283z44jbZ2Wzs7j7y/f+4D6yPtBTdmsBIOtZwQ8F2xrrok0e86Vy7lPEHfe9LUjQg
Y3ssvyaF9I5MsO/wkbqQwWv9t9b6zn4M5faBeDuAVgvQvmiKTZs/mulY3IsGxqBmwRTRXYmmr6TG
0QsNvJKcjUSmfWgD93eETXKvtlJ+IiiuXwOUwyAtqcEo7UXw8RpkjG0Hi1MLzfc2ThPhRwfCYeEY
Cyneidlz4rBQjfJYXogJc/ax6eBGRgibr8hXGkctzh5EVkZs8ihBk19i3JlWQy5/gmWsWSY0ySmN
E5bmbXymYNyjlp+Oy6/XFmIvMXv7EWP0oZsCbKJfHyJ95+DQfoTu9Llf62TehsgT5x0FHtz/mIJT
DpgX9W1SOv1NTXBTmEvhkGg6gemPL3LqclT1UJnZ92rABktRzHJbJ80Jbno0TH7i/kixzP4o9ii3
W23NsjqxSKwo+TMNnppgPuGKO9p9LMfW0ckCSgg7jr+rpS45WuFo4pVDIsI8CuF1ECTfLGDlUZMD
1C9jG89WpP60Bkq1pvj5VIK5R7IvKaFJzO86a+5FMcq2PYmW0kuKTRrmOKoMF8VAq1LST01RFqRU
QJ+P00TrtjGRZh/saXPrA6A6kxXEO/hJlaXD272+z1pzm7rlJlF77UXDuLsYch0sB6iNF9yTFHFy
8vsGPMh9WLt7HoHRc26dLVH/ZdqIPbGxxxLBVdgiMapi1N/TUcqZktpTPXl9XYuTMXyMIa2sb6t3
seC/Nd1p6S8W829jRZcYYUo5Dse2xvFCWb7bZmzzgRIuyYbSxepGg/xWUFDlryHXNnDNB8V0R2oh
dZiSzG7RQNA/alNLdNW8dfZy3R9Fi2fMn/42k4PVEMpUn3zrE0NIvn1VmqFadwTny+8hRoxlV6O2
1MCQzOJ88F4TDekhQedhnw1J+qJgtRT9metm28EPYXYTSnzVqIM+S0zFOetJat4pev1kTv0GUZdV
5PTuGm9pSvYP1ng3c4teoQR235kPqQaVu8ZsPUUa9UoRDRH4w7rrT0dEI56Gee27YV6wKkLH/w/u
nSajRfh0S/FsZJkHT4OZg2lOt9w7qFSvdSlg6lH7nvjcL5aOZUBsUGOGq2KIa8xVf/Xpfj0Awp3q
WojOlBIJB+48422E6P7UFOMNuNizOOG/ZBX1gy+xOgxbh4j2tBkAb+g6M5Fbl4nfCkyPCkNGzfTr
MAr+RSuTOlDIgOjTOsrZGYVTrDCcgLDqq2QrjPKFKclLU8tJxU++eXxEUOFqGznn1AyHlERultcz
0WxsQzm3sn4UrcgfM8r7XE8UPYnZUokptC6eE/wAx5HuE0jsm4bKmzORuxym+eenPnnqYwn8ftyt
TzKQHFyTpJ/OazR72BvIi2ej5L1Skz16rtpWWiqqzytl8NyjOcpYjo1IfoUTh8dnkuR/GBpZvH3w
vbtHo2gpt9P33doufYuUWeuf7GlTyMThZXzjPs7+k2kUiQySlQOi3dn9iVWAvpVKlE0z0ee0ho+d
J6rnmj+ky3fnFZKK8NFGwFH4fnymTMfX0XLk59BkmqbjowEiShN9rr62sIUvRbPCBbPUbGpKXgfH
rj9X47bci6YnFV8sw2/Oplcqzz5MAFszfjUuXHnhGR7QvB5zU/ki3mKii6TqnuVNcLYyx4JJqt8j
5iVBLebjlI6TZ7lCKPc2Ub/NysVRtSBs+2m6Lrlytu2VwN45SN+6RU2Fhl0R6Fu/h8oSqthWp0JU
2rTxkrwi08vemEUZTztncesSe2KYGCGaYiPXVrV3XaVaI5egiqjX2GsKE2pLahcHXyg2M1DnYhiP
ESGfZ2c4+xipv8iu4e5HN8VCNjVVJ9EXQLeSrWgCrqQiseLeU7Hq1a3Mb5EyWMBv3X7n+FnyVE9l
/WKofKI/mPpVXf7HfotH1C6QNAyCUx67NwHPi6ZIZos0tjhwy3ff+qj0uKHY5laqZO3oytAlePkB
4Jqat43z1nRlmAdGoQdrcRQQHcoasVsWangcg62LRPwYYn1cej0FkLRRs489qzAYI13xyrpxnAe+
6e5bEgNPeeNyswfFqx5JOnUZ43pVjXL+Wqj6MeDN/mDrvnM9naje305PGmkh+pkq6UsjCA9BYePs
nbQsYqMByZ6FiaXtRJOZgHKuRihj04ghteq5QWH5ld140dlqnoKeOirYCJkm+GSJF30g4W8MyTyK
PrDapJ6sJ1TgH4al2HQ6Vj4gdyTnTh/uR6Ky6BUdwKiRqgUrY6p+JDuFOx0sJtGK25rnfw+fEeP8
zAombUMgECq3CilGt+3P7whZLtLMglFAsobJX9MnVNLpsKRRRcz7AmKAtDNLIdsqifhSOWYm+r2w
oYJGGygrdI7+F0empA4rUxMyljk8IW2fi2Ep6La95zv9tZkZMnicsJO3ph2E87pH+g/9+DsFg8Pf
SX5yDB2pcErIxKLgz2uSUMNHZTl3T1XfepXIRXHAqGrtlKro1nWpj5eswG6iDor6Ml2nrd3g9zj+
uY4q6ZfAnIEwypE3+SaCH1ysJ1cbjzbMWm4NKi7MCltvCBh4wE+kp7JrmpMYJbpFc2iKcaO38jfR
L7rEQbGh5DRfxtow59dPEJ3VdMlKQYnepKm3Fn3vPsy26jVPm2r/ri9pU4poysXC6GAPXn8o8VFG
2oAUj0uKFE9XvfaJMZKB3r014ha4/99/6hLDOMUSQP2klVdsPbm6aHFvpatQV1DV2jHzl0hWDVhB
arsvIsXNZ0UjtZTJop3ZGZVuPCVY2tqwjHnUZCRqKFvTOXawscw6ebAa3zqOuns2MTk8iK4mJsha
1bKxDRwjeZApNriX9OT3bURnyL+LlFoYKJMi1mucCdBucqyWykxcw5muHfcQ/MzGOIoRelxEm6Ib
eu5RDoo+JE7LKpX8y/WTYFKtEuyr3KOMcIJi64YjWXiQJFXUc1vTi/ckXSqOYv0/ys5juXFlW9NP
hAh4M6UnRVIS5WuCKJWB9x5Pf79Mah9W191xunuCQFpAJIVMrPWb9XWGwq8eYX9cLyurHG3GIziC
dy5nNefSP0dpcEAX1iogs7bx0iv9acermpyxDXzzOLbZm+wuq8aZzxEPCPHs4Jp+6JoHBQnN61Vk
XRWAb0xt/ShHBW6g7OqS70TegqwDCX/IkZk+y/6RGdVbwtfhSn420+h/ExvUowv2gBC92EaarIji
YMwjzzbN8NatbYU5sBg0fCIne5Rdmtkxtg6ZCmxO9WKt4xax9frNZDXpd0BU6WacTWAsil6+pmiM
agATviO40KywRkfncejRW+n7Tw3w+PcgH4hmgrQ8u+ip3ev+bC9kQ26Pv/vKUR4jv0jAarTpSl6g
h/hKPOp9wvbn7KRKt3dGvgp5kdR/LkrP+BjbMd2m5eAB1FPKd+KoS+K6/kZPEQ/nNc68KC1mvRXc
g26EWMLTJd5rBEeflImPDLc9dgJjpMLP5SHma0H+KFs1GzcVO1KCrSyGCjaoTZF+u05V8xuuCEKe
Xa9Tn3QVaiBiOsVaFgEBqfd4AOyufdsxxIdagx3vN8YPOZsj5Flwe7eWhJu0Jx0L8kvGHlTc1rWG
98QlfoDJ9VZdpc0PPNvxNRJdjHTmMYGRw8FoyDlFzT/3XJodNERSUPI+ukI1SX3nX/c82K4gCOXX
exY/B4B7FsARMWWKHDUyD5huywuIg7xvE7Lb9b7+2z3LQWOj/K97DpIaWVxkYu7bfNwMCtK6Xe3t
y4Q88lqB63tQMCfLIWRyiu1nbcKWB60coZ5FmI8WFztffjSptryW8djBbMdyCdHOAcPFwEFtse2I
3LfECMuvydS8aZHLFM3XWpgS6oJ9tJ8rCS6wLABG8hQ3lbbp6mpckcFLnwitp4hBvLn8nh5lh85B
+kZ1i3oti6Wa6BcGy45ySJZO7moIMY2TdQ1BeTKyS8Ag076AD/Y1jHmbsE1WdldlqIb0KVoVFs6f
mr299ciqqePPxMpPzsWWyTvxiYiwWgkHTdywHIp2k4ND+djsZV0+qgP0//hjruZu7xpVutJUN4Zf
MVoHNcEgNhiRnwjGlZ+Xezcp6pdZxb4pDcvpVzhv0txpfk/p/GNQM/3VLQZnFdd+fgYJ5u7Jjjhb
TW+DR7wiJu5Fz76Bib/LxaAY8WmeCPp3fIvIZrQzps/iyiOqbIc45j0aJPYWAni9TXBLuWvj8Jcx
6BWGSoq6623XOkWsGhsTO2DoN761mjCnXKq+676gBQJzBg51NGjf3QBvxaxs0YhTUbga+ZBjvIjC
SC9+Kl3wo1J7+90e1QSZr8l/ggKEPNycqPeuMX9dO8j18vDXdfF/dh99a8bKMgyH1y4i+oGd3V/X
w1rTCRdFU268qdQ2tpMagiw5rPzUx7qp15yVNfXad0Vwd3q9+fDgp6AoOY07NcEC3jPtQ5WJWWvc
awAHdyf8bLX7PEqsxXWkiHyG1fTke1p5cExcSOWALN8C+3K/mXqYbrR2QM2PIObz7NkPsp3Id44S
QjWcw1Idz46CT811oBc8zprpPPNv1+5HNUTNUa999Fs214EIr6AEixqDpnYzmkz1+/VG8ETCu5sP
LpmG/qQ7CDmhtqh9x/f5UERd/jq74bTT3cneZG3XfSTgZmUHxcCaVSk0jLgRlbp4LogzeanGalo4
Wrr1EARDd4RAhz+ymFKxmo3HU/Otcw1z65b1tA2TUXkrTL550aGsigrRTRc7+2COH20FCR95lwXu
wQsUEoMLWrHdna/VxnXKOkb2lhTYRzvj7j3OZb2zB3d6hSm5lyOTzEB3EoNAXpsVFF+TGGV4lqQX
K8tfkE7B8wHy8g5CZXsFMkg0g9W2kB2R79vdEA5a4Dwp6I7txWpaK7F1KcXBTdnbQaJV1nL5jHhP
vpTujxDU4HVBLbNo3vKygHWR6C974bL4NLGdPMkS1nneYcRWaOEUhb5lm6sdnLRfOGkZvqSmojwm
QXmn+X3wNjoFH06S2Sh2RcFbXWvjtlOzcS1bbYyQVoo59XvZ2g/m77R01bMsiRn1wQ1ecjFjP8PG
EFNYFdedsxrX4wWxgGQtFdg9FT2KzurZnfbVqO8Gp7vXhTR77btKtfqjWRnLHQ99mwxITGRISzLi
j5b+z+kUouTVzuPPQPs2mEGMBV2fLa3CM1AndEJ041kjtxVxfBC/QbrVe0D5jVVklxmnMpKr6v1X
5xx+pzV20CTlYD1Hg1hHsXTP+z6TNflTYKvxY4qG0WWwrEAoEv/qbHzhl3rnZljSN/zM5IV4ofrR
lS029R5hoqiLiHoXdvyG3La9zhSv2MpiNfiIIIRJiQYBraOh7yKgOxez8EUSqlwXU568BWGdQJ9V
e7GRTt7QgHaREPa/WiGQJcDS/GkvW3vV+W4WYX0vh0Itnw11fK3hyzwQeniR10FsozrIm8rE/KB4
/v2mZCtSLtebUhQs44wkqdDAFCArAb/yRFxWFjEAnBY+bzLrW50bCkiWKxFcsjZQfHLzopNzBWH9
Z6JrJzlnJDpZWTavqjZYg4hZCu/op8DK5hcCiWuI2t1FllTovQ2W2o+yhC4x+gpqci0RUD0aiOU9
yDa/9e7TqXDvZYnI8xMJh+Ja8g3jrRsdFHnFFfIgw0fLitAWmucX1Sdj1aQm1BPR6KroNPC/4R9l
q5YF9SL3pvZ4vQjyp1iNYZQqW3PW+YWWobp6bbURY4tQoTzwxq6+2A6mQRkKVXad7IGDFc+zjbxo
oqho5YhikKrtya39d4dIMb9imOnB5KsX2ai2XKpAleqQN0rxjFMbsjDx2AhgWfE8+EZ2BJ4M6F+O
bVdO4qbPsmuWC36vF7BxF13DbujX6CSkG9nqNRUe6TUaJ0NzTg0zhJWbaStQxM3ZqgrIKp04RZSr
R8Qq8jfXygoNGt4WG+0hzgBvg9yZoDqJOVQUIDMjewdcuR8xN9vmiZ8/YWycnasoPKuKphTLOp15
YcPxaS9brahp7/zJxaEuq4onWaezT7YyvUMlkKrIG/ydfBFClpsJJq3ZNXrR8PRl9lEr7Y0fov8k
i3IEOo9h0qsXWaOF7PUmKwXPK2YLp2R4AEV07S57DCPinV0JEEsW3bDtT3GBea8zfsv9vj3K6lYR
uJV57A+yGDSVCV8WupAsygMU7GejTYVGDVfy5rTZRaxey1sPFbXkAYvvzEwfBnNU14ba9WueNNUm
bwtnJQf2BUrhw6/rX9tUHg6zxMw2chYw7Pp9ksZbnbDpk+wOuT9f6uqsf92+G5i8A1lvZKiDEqcn
ewNAHEp2bD6MjoEsHeHTo6e4h1uVPEtG4Po6ZBdZulYNvbLwynFEur37Gt4kkUHsa+qXY5Ds0W52
1qjoIIghglEyBCUPfuNesFHxD9cYVNaQKh/H/Kuf4XXDpnMcxFdDOP1DEmgnDcL6yUrCbJWMafjD
30usya1dNfv/2i7HszRnvPylxSbrCVNWUWHedbAKUIUgPXIrSiT2rShTJIXo3NrYhugCi31rlWOF
4f2q9tRx746ld98Y2u8qNKZ32w3DjVLX9tYSCWh2bScEXrxLyy5U9vJj52UaNOKK2eBtCIYzRtde
+i5qUeDwqsfUSF/DNJneyzjACbIES9SxdL6HfFg2fgghilaEHPH4RliJPL+Cb3Eo3kuSKCzXty6R
ZgkL2hDpkrAf19NQkEnBnv3BR7xib5GDPF3rKiFUDmG4WeleHXb7EgHTtV6O6ra3VZcPLQbCMJvq
FlNmF93H3niRrQj2ecvS1dGFHILNCHFsiRBqgcybXqinMEFJrG6nB0McpixC0y0rPye9TrB/pyTr
3U7/Girr5EG1lZGcY+TcW0aCeugIHHdymv7ZSpDegG7WbAZRNBWExuw4iBB1oViYmNhUtQl4ipKs
KklQeFgnPMoS/qsIM0xgdeMm+HM2VdtEQW0/AuttwfufOj0fHjWUJC4DzNa957fILIk2WWcjZ7sE
xkxA6D91XnJq604/9nF2vg20pxGfGzHPXwPRPcHskkGDuFLkz19XkgPiLPd3he7it5uzMYC0rhHC
CpydouQ6hNHB/l9n7PBJzvuvMwJvaHomGlEKU73YpOSHqreOsoTagHUXasZ3WZIHTEcn0Nu5sTWy
Qbv0vRtceuKpYrCcxo9aRfx3RyswI3O2FDO2oWVBwFfCix1uLCXNj1E2v+ryT4on3V4hU+6uVfFn
y0Nc13epYSgnWSKvnh3HQXuVpRqq47Eu3BndKkM9St1QeSDXqV2LVuR12zapPmSPVEMdWvaQxQkV
Ksss45Mwh1hI+u1MSnbhpYpzHqrUu1dFQyZ4uYXpmwtXVZ0zxhXefT9qXyPi2Ps9l/pOKDTve8RD
L4Y2m49mgp4tyjcZAiQXh0c7kH/CKLKDrMOFCIySWX4NagCQPzreJndONko3NvLo6Izk5lkeBm8E
Fz3HwaavJ25aNIRuAoVsEi1mr61Hg5Ca7CdblaF57nOfb9tKxlPuoe1g2e7dYMOC9DTIhdgR0CDL
olXxgx+uFfSPIdrhq9wb9KfbWSBUsUtRp0DXWZmJ92frrd9YWMfCaz9DkfQgOAuamK//jCm4fqlK
71HW12DlCZs15U4VyY2Q16RsLO3XvmPDMxUIx8n62/C87AOQ2U7y0Ooouc+gu954kUDjQ5zVok6e
yTrZKvsNfR3+3QpH8WtsUfv10htCfSvlwtw2DE9pWCMIXU5rWXWrl2eF3SIE6ZrN1rOS+RlXhJNS
VuNPcYKW+yBPwuqrBv0mZC3joFeefL6JLu5CHFa0h9TnHSKS35w8bby5wqRkGgiQ8J3a4iAbjFkP
D9haXUe4/KVnO8vAusO0r3euY8wrvRjb7eBW2jNfpbId0gChQFFMG6s9WoRtFrLYjAmvaewUMMzV
O4S99A3apfGjbPSUol5U/OfdIfGlIZLNxHVcEVgVxdBmYi8n1u4T4X3WZ5DxFoCvMtTHs8TJSfic
agEOMxdKWkLbNY03NY7nuybJUKf1UvNNQdV3rSt5tWv9yniry+Zjsoz0AT0T6/lfBikaqoh5odun
vFspigLnkMh4EPScYCMUyZNhRmWotHdYV1ibTEEtc8r8jPh4YLzIotGYvFmJxVcWW8whl3MWVo/T
lJrIYnjKktz/9K7iDrFEFi2DzDD1b5p2yk1zepe9wtIE1FZ647vnTkTQRS+jV2QvOfjfehkK2si5
hvIXWrD9mwk0V8xQYuZzvaws/nVZejXpUCASjJ4X8PvsfDvExrYgpnK61WQa6/gC1NSyrq3yKBtI
tOdnLJO7o1r28C8z/pdZZ16iNsXgeqqsTQJx4L2vmxXWw9Fn7Ajt57J1j7Hj6Pdjb2JOLRrESES8
kxeIKF8jNSS25UjZAdDx18hKz4zryEJzw88qbR+nokXrMa6+g24cLT/8DV2d6EvZ2y9Wg6gjKp/R
qUYL+a5WRn0Dv7d4ItJCbsvp4QBBsJGjkmL66MI5emsJxq9yayD/b8JMwOwUeXQHHDGWRGir4Q39
GYG2InYf/U58VlmlbN7nyKtWsQX5tOicfu/WxQeb/gzqjUksCijcMmgn9xsbzl00ddFvzdKOCFXr
H3mGeYNfWNEDQpv6zkXkf1cYGkmiiFighfjZh2kXJ89jbdUU/6NjQeg0C4nqSiueeyfyl+WUpGhm
FcWzSqpqx2oxL0szLJ+HaVDvEahDupO+sgd+HbtgntIHWWXXaInGrhvuZf85gFBfZVq6kq0E8VE5
GJ1HeSlZ5YbjCsY8SrpixjY0hB2CiuWZuHoU1crGLmJrJYt2gAYHTuLfZN+xyOozyp7qAr8J465z
o+yZ0NW5T/PimxE1/soEBnqoXbd61fChbhqt+Db50Jr5FfOjKHP1vVQ/ZXdFc6Pt6LKxl0VX2zhF
O3wURlft0JJoNrJ66tNVa8bZG+q1+r7Qw2otJ+0V64DpnwKQES322EAZqi6SCzZmzhJDFTYQTt9j
1dv7LIUVazUx3UvZFul9OPXo6OZDgs9b3e3cflBIkIry/+Pg61Tiav86gRb07QIHmz0BD0KiaL/H
eu+9xFrenDqttBayPtfGeVUGg3HtVufjH91aF13sWzebzdIeFmJ9miKD/caCJOLPKGnxlXe07ti1
s/kGwYrIQBO9qqoX3tt2FS5m8RBlf9BvvTgHIy+KdmVBYyFQcJRF33jpA7t9DY3aPI9ZAN9bTCZ0
ox3gw0kZ9wsbysyPBv96Vc8JTrD9v4uRgvlmInImJArUS2k7aHUkrXLne+B0amJyGyMqlcd40upl
2CXxN6vvzrocPyfuohui+meZW4h1OO3wMhp1tC6Rrzs75dTtlSia0NZs2vtsUrpVmYT+KwmiX1nc
h78DdWfpKNWRjdJf3NQd3x3xv6eUhfEQx5W2NUy7O7ThjP5nn2NCgI7JsyoeFKQxx0/FbtD1JiZm
Bl6/SwzV300KyOoWyUyhq+PuyooghCyihm3v4CagKSZaFd03djr6rtfiEPBfmuVKulLRp39J1ZFs
uZHnrK8UWyseKdrFtbNDunpX2XF1bbXroN2hS8JnKjqHhcM+Lw3ba2tpkz1Bp6O7jjX8Mdv5ptJf
WzMLCbfOVcdrq+eV0S7QlOnamgoUbdCj8S/veU5jf0uKXb9eqHZIhET4iVxbQRhjE6kX1rUYRqqx
VVsbmX3x97K2adu5w3NG3mQ+DvNWt3zv2qr1+ohsR2Uu0qnZN27Z7mDVv2itkGep+qw5yQNf79dZ
bEAOn8fj3z1ktzCE10wiL93KInLZ6jIPrXRVjL6HJLnunry5XaZ96d+z+BrOIiS5uamCcL5Wyn7y
gC3BpxNZ2F+IoXKErfiEfrNhE4vxt65xSiwqjcmF3erkWaurGNOkw0EOl1XIXit3bghzEiS4s5B1
foy/XFX7iKmIibWMh88isopzZgXN3e1iqLdGd5VSPCS8kP9x/SFhUTXnPF7LvreLOXqyt9ymPN7q
u0DJDravvMor3+aOct3FFdzXrnM4T76jlcS0k+56UCKzO4ZeiMBOCc7+n+o0DS3crUVZL9XbqUUq
rWDhhYKhZCsVgAU22uJUdm2Ryl+g0eVdW/7LdG0aAfoKSC2IS0xiHhuR9q9LmhNGJkGO8YEWu+zN
kvndGzRvjyNST7Sfom0lDu9NYXGCGBK81sDlZL2GJM2+wqd3pcNdfNcaVDPtxu1OYdmZLxnRAFmf
ZN6IgQ+I7+vkyFaRI0H6nBgIG1ow2kd5KLGJONbiIItta4G79CF+yTrUOUlSk+MHr4yOCJGp2DlJ
3fEkbVadZ8x3LMImsTHRYPtOvybwxbqC0O+8kh1liwY4WvYOHTTLb/XyzPO1r2GyeB1bB9YBcsiY
sjdqttOkK0cgDalrZrC7OExmlJ8GcZBnsg6PKHsVOCow9f+zIWRJ/mNYrIBmVxGb+6teTiKHkib3
NzXb5esV/+1icqxWe58EEEVkjtAvtpnTRhXwb8msu3HvroS81Ha9vR2o61qS+W59BiNQl6qnDFu9
cbBq1KzoCXupYO+UmbBzCtLXyE8eDaxrfsyNH/OzaP/s4YXt/6WHj5MDnky4hvienh29riV41Qb5
UVcd9Fhic3+rctLYblDS/KfLbUSNAwlWctXJFZPI+mtnZ1KdVZ9V6tLquvZhKoXiq6kSayR2grL5
VDu7AiLhopqs9uFaWebgtXVAgLKuEA0Nguhr3rHVlZzm2qAhEmiDfl3fmJijMqk4rPn49wmepuRt
Ximcsvw3z/Nvbugf7bJ/0yCW8td0f08ky/+dFSpvQ5JE+a9jYZdD3Lwal/0GciEgHjIu4wI0PNSC
ScvI7BSVelfF6JQZIUXZ0vmN3q0CVPHwOGmjjay0a9sgLDIZMa6Q0aI0huZSRSrPEj1y9q6XEC4Z
6uRRd99lm6ypPD8G/O/ly1udbWEyG+WpAM9Y9SUEK3ApLrK7PKRItuwK1XWu15B1JkZDy8QJm51e
uMNOw2SBIH6Wgt4c0lND7GMXIs1e+YU28Nt1OcoW2QeccrtstN7As4jessEpOm1T9AY+NFmqHwor
6ZtnP4uFfZ9q8zEFTwhAjR8aFgvL2spa8tBVjWBlAEAC44rDVKFbysYxwNwlqqHCmtprwqvzYsjM
6acRQwDyrCFYpCinOKPhgVky0fFMo+5Z8Uni9egXnwdHTfdqmsR7Rey71KIq1sY4jc8YcqiLyHbC
T81N9teZkI8guOK3P3scEcC752d/zlaF0ZZ3hoWysOZMaUl26J+yPJMHdIWLnYlxhlkFwcn+z4HQ
WnAqRx5r2KrpW9VtPmTjrf6vvjO+AQLb9q9z3IaGqIAf2kxfy7lv9fLsVjeXOBJE7tOt5tb1Vidv
JplPuoIV560aj7NoW9k5lnKB1Zzc0CsWihMYmxGBpTVU6wIF+UfPaa0npWjd5zLXH0pnSu5xanaf
m06b8e1s07t+yLzn2UeNmLiLw2dAq9kM9sZg+7/WRdGbJg+XDyA4cqa4r7WTF4bfZaPlhNHF59+F
PfexTqxyn00BFO9EHv0oy+7IQIFlkGV5mvEjOoBobe+scfReMt/5xj/lgOQbJb3TnrJcHe6vpRAr
VFAqD9eS7eyyGZFkWcJ/ca3bqXnJDedN1Yt5nQ3tfC8POkDYde4b+OWIurwyvxpqEJWoHbnuulUt
jMVS2aLV4SKAvb67zVBhXHcfY3+Yo/lwvNV3Az4puQH60hsqPA3wXVi3wrKvBXTzYBYOYoTotaBY
VQItEQeDqMgpy0hU+byNsCulrjOCrVHPaLqJkuwbRya61zY603aH20vXrexYGbHCm4ZVRmTrM17x
7mx/1l3brdQkQ4tFKZ3z1JNWkw2VxZPJaNSPfrAMEsjtLy9T3O3UoH2a+T0ajn+cxqgbHEjrNvMy
DvTigP5GueYFxd8L0kGbpN2DbdXlMxw6/LyiHDJYbpbPGRucbd3Y7Uq2Zs5oneoheyUYjSN1BzHU
7aIGlTyys0MUzgvLGeC7BR6OyD1iO4u8y9VDAw38ekjy4c/ipzLb2TLXlOCOqFBwJ8/wKwr/KMqG
v+pSMaJ087hYyCHa3K55tli7mjzUGIZkPCY8sUDd19iCRPGjZtX9Iqya6rPp7WdvVI3npBtNGIqm
v0nL3n9D8IywQFl/VjOuL3k/tWcYKsZpJNu5rLCuuR+jUG22ARKR6xyU14M9DP5eE6Z2ZqP7D7o4
8NZUnQcDH+yYcP8aDCyb9GY4y0bZjSX6F+Hr+CDnkAdEZACBCwlkgUsLzfm1nqtNYBrTN6PEibgj
kb4fnS7eRj2IcF8QSGIjjs7I3QdL6Kw2kQiKt4ZQFDOzBfpkTEAv/jNCgaFyUgBuOlUOFSRvnHcj
8AfeemrnDhpp+TZ0n7aoRuzF3nciOEiWoMIyJw92mpopR7cdlGMJyevYgLxeDwGMF9kg62SrpfGa
iw0PfYDDVkshL65ks3PvtSDEXceMPtUpvTRVhUIR0K5dM6Mtlla58o7oylJ2gK+UrLoqMY9ypJ8D
1Qk6FghFzS+ZppLfvWJtvNbCxBdZs/vYtvR7IpLDJsiU7I862VrHYbUU4YzN5E0YLyS8GfXT6PLD
ZKw8WHWqn73iWRaMggfEIgP0tx8L56dTT12yZt+drs3WzbAM+GdUJc4Co8SVBv/MrWyQt+KDfViQ
gY4WklAIDQe0ZhO+4qmU3PclsgUk9Ak41/O0darGWcturk+KABlB1l3R+v89Ct2b6qXrmoVi6P2D
iZTlA2yE/gES194jk4Rn7T/1XYSZVjXPLq+DdJMNSaoiWODoezlI1vP3TrupHUSIyzHuyXYTYcfc
5k211PcMB6XfsbS4dX5hl4kBjOaWr06j2KveA19nBCGUxdztdyCzjHurbL5G84m+gx7+jYfhL6YL
TnCh42HhilNE38NTaNXuMvLTBEVY6m4NbT/eI2mpCt45YODGPUnimGSFxb2+DdTIPcmSrBdVspc3
h/72mvjVsUKGcg3No5x0/1HJLpIAIg+zIIXE6PJcSSHARYkIYB65reK5fw7d7tho7XRvzVn/3JF1
x82im/eyMUKdVzgI5GvZinnLeJfhZEXSgqF11oWXCRyXbJRVMC2A2poTvr90sHxiDD7K+7ze5GgN
D9khNb3g1AMoXSHJRyxCFBFfIf8jzuB785HJ8ij6NJXS4ngmrJ0dd9zXcCWfXBftAV3R8fAwwvlJ
QRSHl4nxBd/M+UlWqbr+mldFepL9G36yW2herDqiBwah6mMfmgTwmcyDTFHrGHkbOq4ienS2IVsN
2cjTp0wfJ9Vm92hGJ/JS6oobGh5nC3FP5DN4bj6OdV8CrtSFLfME4V7p34Fbvweoxz1goMLD5tHB
xzKdJrKtaeZsYZjD/EE0emMWKSCBUgGkbysYfpXkiFP8pZ06evR8Hu4oEw7fXALdZovljIYU4qrg
VfYszxQLuFFV6tpGt/laY+jJy9rAqiolrU/8iVWaUCyRM5bkQUUrfWh8c+UWOlHcRCDJd874iF0C
OyIPGnHA9Rc5UN2Dodfz8kWP/Ds3jrH29p1xAYzth6C4XkrVCPYIMXx4ffA9jANv60eahxCfQmyL
12FWyYhf0fxiRVO6tQXgwcWfB9tE/lYPp8foDLzdWkxZGT6UlYH9aPegJz7o80p77gztG0Kj7kIF
EbYyO59oJ46jNbqwS3UC+IPs8LIf+O8hSpDjwd42MdYdnfrgeSoaruQJF/qMkh/omnYN9NhRDiXE
zxWZDtSfO9ZlNY3vRmCLC3xoTh3heOQMo5+JlWsABo12HRRatUEdA9N0jNYsWIdLvYwAOkUfmt3N
39uqw6Uz2jezdW+UtYpLENhWFqce5+E6XyC/89vvvtdo/y959/0VjxqfRfORo/wae/lbn3mXVi+7
jTEhCwxabTHUZbHQlbcgTzAKqFhWqvZUF6H5Pc3f7TLZGHwyuVeTl3GaXyrbhJVlvsIGqA5Ajnk7
qSN1YcY9IQNFGZb6nKcArKxveqTPAL7ZU3qYhSzp8GEZ1rrMWWCnrG/2VZmcIxtk9RyQt7OSZlOP
RbcFLfpdGfL8ufN/40tFILFuXhSio+wT5jO+4M0yiwJY0GPK4jFjXajpZ/CY/CVzFe9Qg5mASA6/
0jioz4gGDPhOP2Poob0YzqEHQblU/PBZgxeyKiBnInJhi4inucf37WzO46FAE+MyJxl+a36KTZtv
rueEL4NEb483aVIfIjy0MIxw9NLc+wW+GbY5PHZaVLP5bKttZONL0ffdA9CPlVlPAyhk86AVroKf
UpSBtOuenBk/2Wkq5hXCDPUhjAcUMMDmqqgMInezjJVO3WGZEi8LMwf4Cq7LLzyy/ZHzEhQ47cQY
YB2y3up4nNtn15mri2Ouw66yt20XHbw8Upc2CEhMtO3dPMNjMHnELRCs0w68luOXg0EQ+GChOsB2
q2onUBzqAQ53c2AXEenraqoQb0vssUbpg9MK3lu6+KNt1lUq8sLut6A190VJoAt0JF3lLCj20nyd
IMhrNOwwMx/nAa1v/A6G2qwR8jbH1Yjo0SH0Ipw6OvVe1cvqAJB85j8scuv7lPfjVQMpetvp0y8W
MRuazOw9NmiLLxV2BgtWv+Bg65tEyQOsiJy1G6buzwsG5B+xywvc5FTRItc/IZljm9ItdHJ6+8Do
Ily0+h9lw9cTevNDadrRQS3R9yMDX+S4vqi9d1+nSLu27gb0a/icR3O1TjuAyHX3K3MSQhgtFKBI
Kcs1tjXuPfaO+2x2Rc4ff9cputOM7iW3oM3HZfmB76mydvyGLy/TwDz4/QmHvp4UPolqrSmemqj/
FtQm/qVWZG8Tm4RKOXQbv69xYuii5C7LRhzu+UCyMvMWemb1p6rgw9LS8BnbT32jV7y6+OE2iTFp
JqC8s8MGk40CD/ikeBlKdRkKZ4vZFbbfgVeS0Uw2beEf6xKjc5Tc16rWP5S+9h7pDqGapr5Ted9Y
djPWrtJiU9GVkJh9Yu7TUB1WdVv9DrUCq3HI12r9W0ejdzGa8bjELHHl+cFjmxvaLs4OddBhslst
Cqd5UtPwtTKxCfaMkVdfNztHjo1cuzEgiRSATa29bK9rbBISN3lva2/md+RiktccSwSyXXuyF6GX
6wsnK91NQboHn1gdjeGmPedWRzQ3Kzf+yB4K3o268JSmeyGmHyNyYb0bRQAji5DTfYgN8pAuWyL0
h0KZfuGzoKO//mEN2SWxjGGfk3laRCHpYhbncTlZwPkKRESXhKGRf835fTtJtajSrLqLh5ZnsDua
G9u39UWnjMPKSLVXvNRGsKuIX02ut4rLPl0MCeTUcBAeXBz60MK5sk/v0qyGdwSdEBhv/+Qmzb4j
soSOA3bDbf07NqxXa5h+1HpLDiwyj4Cx70pYiMh9IFBgo6Fk+PVbg1gNGiHpsxt11nlkuUcpMa13
2I1nD9kEDk+Jusewmxdml6XrjE3dSoeYtfKsGMVubQBLmyFZrjXZutJD41AWbrKrMzfAUZcsG1Z4
0d0sXIB8dmqHMEq0QzwYMDSjfL4r4mTY5WM8IWlqG1u8DaZTH2XBNiigtQKPqTb9MOhAqhtss+PE
ecjaIFoHKFV3/8PWeS23yqRr+IqoIjZwCsqSZUuyvbzWCbXST85NvPr9gGfGU1P7hFI3SLZl6PB+
b0DWY0aCYurUWXfSYotNURvFIYYp7i8sSF+mKnVzE0o8IZPWqzDcwR+wmX9r20OviNgvisR5kxTt
yWC2uvcmiRUPXX70zZh6y0tg1H+ba3ZOWt2XH0pNTdRNJfF9lmltEKcSH8dw+TFaKH1idC0fyIol
5GS4D/BUcWTocDdiAuvIwa61j1F0nRenETH1MdG8FrjIR2jl8JvLefgAT2fDltb9h+YGvZfDkvpw
LTKOrNlpPsKSIWIMsvoDCdnoab3ZvISKcYonVkgkFLgAEnawWZtJNOvXQkFFNMYfs0zJbK5xIyWs
Te5qc2SSNc1TLNgTB6HZXyXR49eWv/U8Os0Owhl7ZSagDclNSC0z23pirQ2i5L4oc6O8ypSvbDD9
XvBbVkFC6mU6Ei2raCnGY8aCgnaQNKMG2m/YcoeMpkbKYjLuVFVpdxha/3T6jBJzizVLrWLvo87T
rk9CiaVVJfwaiNTrNSN7rq3B9qYoNbYpELBnYE2nl6l7G5n9dnN17dN6OnRtElxn/hYlERc4i29Z
HEQvAKkk7rCJYLmhqM9a2DU89vOLMCcmbBK0fIAE2HXRsqgO2MmqfdL5iBnkziC6OOxwozNVI30W
Q1ce3VlzTlo8G5uhmn+UpAjJppz3dTuwoqjcd8jBm64ZEoQvPP/BDON3qp2IP0XADXEGRCOwtfEp
CtI49IIMoJVAi4khHzFWkiAZigIkK0Q3vAglverL0B1mAFciJ/C3K/KNUjWEFaFh4/ZUCPzolixn
N7c9NS8pRDI9SCxf7wOxpqph5bu2MyoijAE1Sjd0NmkZEmpJZXlLTKXY4O/enwxLiKck0gjrTWd4
Cy1wmWYyoBYsoTGeSC6FUUPSNS6TIq1tb2FYirajxmLYtvjNnpV+rA/alF4jpQ3OkkfVs8Pqt2nP
RCRSZTz0qnHB5R4IebK1LcEk5b4Mo4zM97dWaPVLOI26B6L2g9GbCvMQTScMEPqpx+O2DZVnUbXd
dRSj4hWU65/aCNtkncCNDqP/UyzR85XAPKlsXkC7ITd0EH/KxjUPhVUFe1vTokeGI6pXIX9XtfSK
vHHHLTFeZUu1MYWVeAoDp/Dz3HnKVFaBoUI2pqM+mwA6W0NMk6dJ5STd8i2KhH0ppPK3GflHjZZm
PJlVXWzbKf3TGvB3Gnz7Nmn3UnZNcsn6YSSxbiL7yx2eJfM+pqpMK6rIT7lqBtuJCIZN1KOU7oKA
KKcq30S28tcczeGM85uxHwmCiruRsKiI+6Sr9PykRD0SUANgdBrLozP1hIs5ZX0xB40QQLZUBlQR
wzR9XUkSyLKsyKJcnJvRHU/EDzSe1hA/jMh2G4+4SDh1NB9yi4BizGNeZVveFKwXfKej7Gi37Xct
ynTfaDSTJ4zYPmwon+duRCWHT4sT1lexYKIdDm9bwg9ZwYfatFHZfVRuHJ3QKKlUr+YfbWvAlWNZ
sOGhwOBxYlSeR6IIRed+zwKS76Tdg3WQ1jZmzXlsBa4gcryOkAwLBthd5oTvNkY7ZHfqlZ9E2XYe
Q8FmuOcLwsB1J0iW2EZ29k4Q2ripgcy2WQOjPCPQzy+V8DrnenUhNXPetgFTVC5Mg4RSN9spSW/7
Mk+IrgriPRhcdkrn4ihUXZxZ45NLY8mDmSQvhqYp+4oHyQumlwwCx5An0a1lPxtaFJqxLGTOR1ci
65Ydq9rorPTZ2VVGOO7ziqjaBIKNFzm+bSXPZNxYLG/a3s9hSG6ILb3FbnTG7LPZSleG1K1zdUf+
h3WYbdVF8VtjuknajKf3ZM11JKPPnSh3MZVnL1T45oJJ3ba2Q/Jpo2Y7TAUZSYIo3MpEftdSgVdk
1w4PbckFzlHf1LoeearrBr40BNhTkIybTG8e/KscMBbnJ/BnhqletQknY2NncGRCQDnY+kSZDgRz
bkad3AcjHiNSrpHlcMspcAMhtcvGJ0MblaYVIxrHCQJ2eCnvdYaEy6AQ6FLzb0YY9NlI8LzKStrs
tGwZf35hszCcoyS7KUsuWq9qwVPUGt+FSR1+7qtT0qXREZ8x0zMV6Fwl1YzKPtvsMpGenntD3Wgz
cHhda2TqlgHSuQCeUtqeJCF7fTlmHtT92guEpe5VhT1LX1vN58GaYUGYZd6Trm3dAjedd2g0CSxP
EaR2s8JOfczJO9Td+qglQ3cah6g/ra++DqEwuxNhFyA2HU/maAO3w2/fT0Xm7PnnVicjI1dNgHft
5EwIzZjOp6hmYkhyNm0uuiR//TRHUgzosnFfU2DExfkMeuF4QP3XSHObU1oX742TA6AU5kDOXYxP
LhP1D93JphNmI5i5Gl2x7fE7JWpYy7GhsTA31gvz2CtZD7ywH6e5ODGLFGyCxmBrdeW7WCLo5BJ3
l/I3pi2p0jlx60pcYmRK5PZpPbB8ZR0ap1cL2H0XKGT2zR3WrNlg7RuGw1OjpnAXY5alXt2Ur+QT
/G4lEZzrH7a+Wr8mQlA1VipkxmKk3EX7YMnfW/cZ6ytnaY7sOPh/bxqS5PmlOYgxGE4ifEPUVDHQ
bbWuNE6KTlXWtZN3owgLzW/VOj1Kwulr+L8Eid00xU22xcgfRvHN0qrFCYIVfNsGgc8gtfwC9TOx
mtdUYbiIEs6nU5B7sRpg5pTVhwFnYj8oCB1P4uMg0SUqLNagwY7Gaf0NMPOgLmzPb5TtqhMTgzP7
60vM0IiCbQNyeSUkSqxCkH+/loXL1mowwWtaRztBdNBPERpzv7LRsdW/nDn7Be7i8M0GI3eubjns
jmkXeu9hix8d1/9VtQQfNsthba4HEzMPbvPlX/n/nQ4qovu+rsb3v91NpC05MKG1avDrXnxnc9L5
rZnpYisUE4ORIj0Qy+JS1OGCsJKnuXTIFrUmr3Eb+JlLoON66GH87aY/UUDMLhmjmiIvmELHR+J7
Y088dxW+Zl3c34qguqSMA6ciN4j0rvKfU44hoGK0jpd3nXKa9ec2d/GlnBVna6eN4kGMppwQJvM9
qPOCsXvOCUEJbzZVsSB/xHb/1qiOse8XmEC1rPw0hq43No1+nrR5g4TfHexH1/AMu70DXzIvX91V
BkmgcxEipOyHo1KKlEfHmQiKijGlIYidVRM4o4t5Q91nJ1yf1ANmpCyrEGOd+WqOeMEoljdTdfaU
EZKWY+he6obmA8PwoqrSk1vOf/hn2yQ4K9bRHArHc/REbmJKZDoB0tchmo09oHKFasxP2EJsrKYt
n9UcUWPPNsqPMpyZuiwsn62EinNZEhXQFXuE9vOGKozLVXHgGWNEEmtL6XhOP2D9N+egSEw/wFtj
0ypzfUkxzjC0UnmvGGZ39tg4x0yi3XAVdsqzNcvfYxrt7Vnue8gyD9uOyj2PALnO4OjvZUFyXJEo
P7vArHwc/3sYo1F2VVT2Pa3bb6ssjn6GxOiAJPmlPZrf+zC6iSC2/+YReBrzgl4o4jkLWL4UYUK+
tjodarMVv0DmyWWXjFG2KrsDYMmd0iAal65GaAVasinDNj3qCjVNOzfnQxe4836mdLCBpWlsZkW2
W5aPm7Iakr1aL3iHCyJVgLTKqBNXiP4HpY76O76ANyMp4+8BuUwowSkm6I+0UstFvBJvVUPM93ZQ
v8tW+ygGWZ+DHsEk1X7qMGWO5Dlx8QEaik2YovyNkjRH3JpODFJbOeXZuc6r4Wwt6N0E1Xcwmvrg
9o3ypk4JCdIGkCqKPZK3s+0YJuEbTMFfkXTmJ7MhMcRQSTqYenXYOl0Os9Eq413WjM73Bvy6cR24
9W0wnQE+w01mYqfUU0E+GBMIdcGGqnUHw7dTW3tmB2Acmypu9y3as0dsSlTvVML/NurBtNzkTzNx
wwCxGDe3zCocU3Lz4GIaezMIN/OlEhW/s+ovtgIxNVJiZeZGuA/Yxji5xzaC4ZrE7WpO52cghj+T
TkL3FMnH0ErnRnY5JBv4zFPPtJDFDcPRWv/O+GVPa807pZaWeV/tz9PrlWvn2l4P6+Vf7/7q+38/
Yj0t5mAd5/H6V474G+JWqiyRrJ8vy4Gw1rW9vlrnmz5WuWht/9fLr/Nfl6996+F/+tbPWfsmTRYb
Q60IKewpzntQgism1eWlarOEAU79dy8Z2CwIlvOZAmV3qy/n1/bnWz+P0UQZULGUXZhG9Wk9VMs0
O5gkSnhr21wCdj/bSuSyiuyJU5v08G5pKo+Dkxs+JKLwvvZVuWB0T8xhv/atBxVtuhoPweWzKxfp
S8gw9vUmObju0dSh+Xy9qWjnhvoOG/7/6kuIddS0Xj1+9bHjxJhZGM+lmWnbmFyfvVWFpMootXVV
K1O9BmSUMPWN8mfjaO85ROSHrirjaQ6ifCuKSNzKaWb7FBLBXGbl9xjGxT4xqvRAYQTVMurEgeh2
TXf7Td9kYClB8STKvr2YJHg7zLHnRowskeY0O6Ic26ds+c9FY7d7zF3eiiazF3dIdauw7WJYCcXT
IMeEFb76lI7yhBlKfnYH1p41m5sDLKp5a7ia8CYlxz+unH9GthH6fNHuA0D/iVhX9Tt+a8UmGkSx
VWfthXJzxxazq3xRpiMpKHWxN5uSSo+KIZNG7G7F0nuT9r36RiohhFGZLmoKkKQst+DDm6HxkVR/
jLZr2SlDaOxC630ezIoocFfesxiTgmosf4HlY0K7dDWh3l3djPS1pbUeEAqHuxbp92a9fu2Tnf7m
Wn1zWVt9XM5UmMYnKScXnpqMNmWeDvciCgpksPGwVfAmvK99ccliF3LUdW25XV2f4zr/iw3Nvy6Y
R8vGDqOHg7J8xnrI9X/iwYpu68e4FSaIKtk03tcFfVcty/smO659BHXGF6kEV5fIl3LCZxD17os2
56RkNem0s51wgScYtte+0IpveUEFde2yyn4+R1n5ex3X1654mCdfrTR9vzaTqS3vE6j45ycU6U7R
ISqtnNeV5Aod9CWpEvuQtIyvWLb8m3T7eUmLHaqpBd+++v/3OiD+Ajqkoe/Wz/u6sNfix0g1jp0N
7tw4OJVPWAaaR2Nc/HNqkibWvvXQl2r5JJdDmChEfejTvHg+Ic35z4mvi7V0tg+Vrr58da2viHwr
n776nCT/q5J96RVN7HpO0yZPpU7JOBrjf7366hOKhETQuKf1CoUK0+dlRVhnB0WHDEMC5wBObQaL
e4t8CwGCtgFrht3a1LDp3LEnQXdtWy3m9MFC8lmwwuXieIjyQxJFkKqX5hB11XGM4Zlg1cTeKxJv
hpvBbyOJ57NpUlQ/6ORZb+TQibexaIYDBvD1Zr04G9v0IJtq2oQmWvleCvsUNCxKRAo6pypahEla
Jl7tvmAL5kbva8vKtfSx1AnWVuwE4hW3blySZH5bu8qOvHuZV/NlbcKYMv10tL7X+Dxs9BEXXivG
1lbpYmVrua7zqrE0OqgFi7q1WWL1gv8ai5z1YoPh4gUFw3k9GcDoeP2mc1v3/jAZPFdV9aIuH5pK
lrvSdYvLemHtEm4UTB05oIHIvLWP1NVgG7W4ULns78my7BHRMOWN68S2zk2OTqzvZxmHTE5l8g2h
zwc7a3c4rGZwP8N4X+AW8hoOt6pq8p2r1OkuGxbfy0E8AAksir9aty1hZb0paQ86lanf8AJldp+K
/M3Sxol1PqOca4uMtbhhn+cYuTMxPNlbr4wUW9zgvc667A2KcHlzO3O/tupqaF5t48joGG/FXO9t
WEEnW9dd5FupdhiLIHprR5CsrKYkhYxGP2hFaPsRNYEF5bP9HqbLNs7MbgeMtWBjDsv5/DF1RuGb
eh4eXH1Ddo/zItS+ua0HPTsYpvJsFM23TlfiXejU0zO/NDYc5QhenbF3UQxkkQnFYz8UFVJDHQ9B
XLPKn7LoX4KgVl+TEKdJbOQ9MuODRw6uldas1VWl5vuZNNhFy2F9FS1rDFGaT2ERZp9d2hjEJ8Xo
70mb/a6EYxxaw0AqTsKiN7HEPed1/sHau/3tmNG1H3Ptb4N/Q+q2FpulZ0JFPRbkZK0OUkKXsPBl
13GfChf+dVQ0Xuho1puZtMcYIu9vLccYTnnJXAvPJlGeG00tdqUGTlsoSbF1hqSi6B1/Y9FX73sH
IUMk3cgLUHa9mH1JomAsiFqPfqrhLPZuqy3s/MLZTCoYYYFnO5EnDqCtCjOW0GMCBIbideiSRV2Y
Rae1SYrAE6UX7YLyXrwE3UQdqhtqtBrG+BI35qIvS9odrODk0NZ4hFhKcTD6tPCTTDQHQL9may6y
cnbmxp2lPz9+pgZJgWIDCWqbKBT6KWqRDqbLGPBGeKZ+GxR5D2dGIIOhdhcGevk0JAWsL0Wr3kjV
JvIpL24Wu7W3fna0m2z13XoO61P33BHI4o3iT8fg/GZGtvvAF9kTQrfeesuYHrMSeOu5ESM4sGbV
X1sqfov3uge5X95HHsN8L/Riu7aI06rurZvuoqCy3mRZKzfw/f16rnMt9Wbjhf/Zqsz6Jof5aKqp
in2FfkjrbL7my0GqAxkPUgeuoVV1bb/rHUXgZaSL66hrNnveKfdAdPAMWDuN5UxiMcdMU37O9UZc
1UHjbDDJeWvGRGh8ttdT64ECptmW/XVtfH5UXrcWRdUSGJVM5MPQ58CSbVQSMWs1EYIhnMPWZrn8
AIoAgncvtGeqFtCJaI5S5+rZUedjF02vn831jNZU/Sm20mue9R9mmZTHHMTr2vf1vw44YNrbKhW1
/z8nBtUdn3R+la9rpWFrhteOWu1BIMdaZPmUWAIGjXqCYQDRA89G6oy7qEdMqWVq+MyThEhA9PN0
iaFXrX3rdc5Uhc9rk3DBFxR3oAzL+7/657rFvqgRCr6MYcNSLiCdegoiFKccikQWEIyRWA5ZRRF5
6YtNRk+MgELoHEK+5lbxVgV1dF1brjsFC7WyYLPLyUEmyl4ZRMJGuuheVVHoT6Kyv8EYkZBeuKKG
lsrmmMwOGlFDjSlv0vmyNjUJlQMxXrZfm9VUJMdgcGEOLxdj45k/z0P8+YPXLmFNftxk4X1tWfkA
xDrgibI24yEZt8JcgOj1ZwmrOqHFEN7azHTbemmQ4K6t9feToX7IRN68rL97vvC8RitRjusV9UIs
mnSt2q7NKlJnbs2i/vw0V+TYICUYQS0/av20OOhfsgqIl8IypTVLK1RfqdvmJCgWACRPNWO1WbYH
VVAZCoWWvdkjY3QShvZPCMTnhlcRCpMXo7Xmf8At3ieQ0O9Vh1yEonz0KPB18wjlKL2e/coVBkd2
qEoRnKQxR5ibK/GBOmRxKDHxfNbz5D3Dnu0PYTA4tEfju+1Uf4q8FF5ppuNJI/vz2Ulg34D9xH+O
FOJbEHw2BlroJNdsLBKYOGF4pkS6T8b5VcyF4WHHCX2jysSTnLty9vJa4/bmSe2z/Hk9KEJkz6Ch
JMwFP20cHv0+RYHuDKSoAWj2EK6gnqOhU/HY7FCxuHI8Q5afj01b/6raTCEWJ59era7mthtftKDR
38Uc/S5mBxf99KmfqmAXiehv3eXpc5zE+NZmtrJDpq++V1aisWiVO83RxVsk9pTEsm/GPA87Q1kS
J5XsHCrub5br6sls4r9mXP7qxsikvFPbBw3GKFU2Z5tUGI2NTZLhwIT4wY2M9MdAkSibLAcqUk2x
0ubBTuvR3egR5aUaIsC9LPcg8gklv2g3ySJ5ZBJ3YqoE2rd6Dt2D5VL5hPiebesIe0zThqw0wIVv
2z64WD8cVN/XodDuhtqeEKLXHlWocKeWIGIWdpcALyN4r8ravLGN53H8oUsWSbdSCucw5R32hyME
5cYHZ1QOmkJdDU1TvUM7r2MPEhin31A91GsGArbBX0lsClF4Bm6VR6ZHLDZF+L3OneYx60zadOnP
NoV7yN12BGLKQTHH6DK6ye+pIN9+HPDOnefqnxkZTCV190fYha1v9ZG8UbzV9hZxn6fQKkDl48rZ
hIVqvMP8/EVIUvWPiQsmtaC/cdcRMGUvOWplhTnEIDtPxaSO5JVwuKulFr/UsFTW1nqoLantEM4D
ji1XrIeg0mG6jO45QKxyx0ZFg/aXHOBGbBMxsODRTPUxUVrdujq17rVpYaR4zRP3aW31sAsfg4EY
exT9Ze0yUB/s7VjUm9ZJtYfbGxKWJwSipbV2aYaF4ZvM0tP6hmX2ORrMzKxd4kOpBYvbZ9U9pgBK
qxlXt7VV5lq4zZyg2K3NkZ0N9Wp5WluurnWPWMlgCNgkOq59+uRqx94tBExePm09sCjZ8WjkL+sb
QkeZtmmdqrARuIJVdfLS6VQflk9TlsM4APwpiAaO6xVA3cMpKHGB+vrI0MlOmK+mn79zHg+lH7vT
Y0qAOyZL0x9tYOMt10SnLI+Y6UqZ/COkwFeatdPdjsQ9G/5U7my8gmn6k2GNd+YJ47Uaq99RitHE
eg6IVvUxp3QPMEbNV6FJ+Fy9O2zXawtDD081mQz+enZQqfSobWztA/OF+b6CDNNMOfkKrCCQosX3
9YA5SrklZ7fcpv/p06c498Laxbxb6PF9CkdYXoGL97e5z6LYeDhlZzzSWWHQh9NyXJuJ4nZHbYYe
sl6iDcJ4MIFNdh5/Xl+0lJFHXFoPYnl7HTY76O4Bhuho22qls+/rIU1aRrt2GI92mNh3iTf6dUwU
ZOY6BLTSDFFH5zM4z/IOEMHohpcce5pAFj6s33bLFzRuITb/6/Oa7p8yV4Ityn6IUfqk3NHS6TtF
a7vP5tonzWbTaMxna0sN23I/1xDsPpt6wLvmfB9A3Hheu0ZjppzXJapPMlr4WPumOThpBQ/G2mqk
0h+k1ZRcwQ9dD72YnivIIU+fXaggjwPrf8+wi/jFdnjMJd5ZYiIRkNoulWJjCO/rwVWjvVoa83Vt
jYHTXkmI2Jd6Fqf+3C4ocFPb3nq2jJnlM0sHOmvTZPfVZ7jpX1dVmfT6qr1pBFh7f+1uZ42tel8P
3Ec4ePRUq7/6AnN4a2J1vODoo977MEgujSY+vi5I2afgvNG2+68+ZwPsP35+aNsPGFZgI+Rbo5gu
epy8yNHNr8yBOZlY+alHBHFaW4RjCtVbX7pZdNekKY//1be+zWrLX40Mwo1W1Tkkn8K+rQenASW0
EQSgUKevUhVIutRimmGTolF9NElQPYK0Al5zk3i/9uVxAVaZQDGPirLypzogzSfOg+N6sWk4P8IS
l2LDhP5TqUJuM4bZbdjFzaOZq7sEKHzC77V5lCkmt2akBL6KHJSsh+Fsd2bPF8DJCPrUhkIqTClN
NA91apLnNnGO68m1S3MMDfC+dY/aNFTXyRzPool6/p+D8daaQ3Vyx6aDFTSF+VMTVtui2irqUG3a
1m42mhXOEI+Cdmcqhv3Up0g0kj5IL7mpbi1Rf2uNoEQP31+Cqn+y+hDH9oiaFLqEX0GX7KwIw4PU
YqdTsgJwK60+jDGBPU4Bg605qn2IckKJ4HSrvb6RrEH8ltVH4f5oEz33ZljCPlkhCEkDZvO12gc/
BnW9CQddVYYTjIk3rbHjfciEAMCtQkmHpNz3+lmd8ZqTmmJQXECd5Cj7bNTf2Xcx2MBe2FSGes27
7DgptnKpuwp5bD84x7xHAGcYb0k7JGz/HPbJsD3zPnIec25puLYrJ/AOCZholF5eTBLNlKeORocn
DWg9cqJ241Y9adkzcySb4Se1v2lR674sJnwTIgYx1Sa6x9C4mG2i7hRyhb0yfsfT9ZWK0CaWWrUr
hXTOfU6YMkAAL78O04ADvDDqM6Zl32BYjMdAlf2uIuPVg6kRXPviDx8TnbBbMTx8nwffNg0qt6Wi
XXLWqrk1qjcj45OHOp/PFoazYQRJJFfmbUm66oAA9dBqQ3NquqDZqqYzbFrbDi+Z08wbVerfwpH8
ABhT3TYk86VW5+pmQf+41br5piRxfSA2T16wSYRXwpyyzVpbXqqyBCXRB/Rbc+CH9dRfIBIcugZD
RtmkftFUezcf3WNhTDUJTxCiRG9GnhGjjWj67mDVCyMw7LStOZCDBUH4F1ZNPxnl8oNJldzn2+p9
6HCdjzsbCB73jWgV6HqplGeNIz4J0LXwkmDH3hnM9oZAbaP+qlN9QldnNucBosFRWQAPo72tK2pt
WVazROE26qiDZBHGLAUBZ8d4kOqbnv/shXLNMnS+mKP4WXKDvfzP7Bj1ifqbykyYNniuqaeprLW7
icLD5Lan3CuaIYV/Y9e+UUTxpSvq8BSOrDByjed3ioi1zjryBd1huXurHMjK7vGksOO3iXyArZGC
oYq6afaRmH45SwDZ6JBPBRQoI6DQT7JDi8Ct6YV9DPuIRIgQMY2GL6dWNgtS8g0hQOEPSfynzStC
YmPzwFzepzBWsLdqdnyh/zQZETEjMDzVB0I5ZG29AIzoXgK7bEPk6IOAWzRmTmvwEBvlMWoYBxPF
JN2vb/2qAxNoihc8TdVLvyS5r+G5tjlZlOqRdhRepIfB1uxg6kWazg5FsTvGXqvdhmnq+JCydnEZ
/lGoPODEEOMoBJTxu7eG6l1ia86kfeiKgNwTB02THlIDUUfkqS7L46ewhcgz39iRSJ+6Z12ZxEBm
uaeCQWaJGvHjbWuhUG8mxMXPowvA3ujdRFU4vGOswvQpaxhKAU7RFc5SlxHmJWFEcLMAYyGMq2h4
TAl4PWfhTriL+2zd/wmdIMegzIDe6OgEB+MxBfEw2Eezjd8+gnmv05Ayyb8DosEY2u+2JcAyaoQN
6mx7ZiFVH6PpcquWHQzlTiGARVMV7CPxiwnDgMJC5TymerqPkWgvQI1kKXYTpmi5fEa9fAdpbj0L
P/mjO+mwQPXAOtrCOSlB756UNHBO1sLTqZPuZ+u4lypmmDVb0kHVrK4PMw5LUotIYy6dfd11P8g+
MNAEi3CrVOn0NJBVdLEBj8tFQBxm+iOznTP8h4lV9hIKpw8/RnbtoBsh9CUSA3WjC7y2RESRJzVA
hQxNqm6VdaiduvSsVMg91PUSUpxrQbphMtghZj7ZBUUpvcRzC+vYR2V1DihPqW3SJNlXkzT3fVO7
H5n7ipapU2XwexbNBs07c6m7UGSU37HR+4WVhyd9DEdfr9V2w07dPfQQz/YWPFB4J5SklIDNW4fg
3rZKQA/V3LACfHJHa3jJBjyKbFqYyRAmbIavRa6I89ehHkr7sylY+R9Fg0Ssma2rFbB2dAcLHqOT
Q/SsXXcXEODrRy7uaxpDn8+W2dPVkEcxMI3z3CSUTVl9/MkKfVuE6XRSZ+ybMIq6aUn411oSopDq
XPAtXm9GdmdMxMthMc8xi1G7qGYjb0NP5rBMlpGblluF8tbELHXrJttXoU3sXWbzb4QTdlQk+4+u
z1h5WPF7mun4HJrli2WMYjcWMfvv5RA4T7PboUOTWrJtu1tmt+kpYntwygI73hglAgDU2PHZEuZN
Dw3UG+7IHUUI2ADjCnwv2Q5Kc5v1AHANDIb7H4MzLT+sHDCxVKSRCkNLNK0l6woG5n8OSke9qMfb
lMxXHtUIS62ggqkx5q4EZiGvwcb2fCkEKLO+1YOTUhO4hUai26YuGuuwh401hcPEjjPgvUAjFwyl
j9yo5bk1p5claRxpRyA2I640PnGVI/ccdb/e5J9lZg5EMzvK0JV0WE/OGuwi1yzPMDIOw4QiBbrS
tTO7myLJfyrMJN3oXV3M/sqZixYBvwX/bGsPU4GmYHauY6ZpLAW7/NmlNHdK2vp9hm70RtYGbMPy
ZzTE2ZtakAXjyj9OGXBzryiBvUAFzayz08m4oWzX0Z7Ww8QUBsHKVTbBejUe4CGLyvWoQPYMYApM
TUFo7fIJ5ay9kg9dHPOkYsgeO3vTWAn0EEoKkODK2S9xTIvtUvBcCN9kyHsaNCS9DUQBpYNYlbb8
PCxHgqcEgPWQztF7hBUc5qM7UherjW2PCNwXvhEE7Q0xe/UJ/99MwX2r+Yd9jTzLId83Y8M0CSsw
tdNgr6aIhCQ6zqY52tH3sqiMb1jI48g53vU0tA7ZoNxnQIBF3kqau7kEDyQ/1M44JO4YUa3fuMns
HqPYuiaU0vxMx1ZJqgXGfwaMcXF2TH26aFnyOqrsUqM6xEYxQjK8hDTVAb42acvPgwr0/ukAEeZN
txMUvOFyVeLTOCKb/o+x81qSFNnS9RNhhha3ITMiUlZmyRusuroLrTVPPx+L3k1Ont7H5sbNFRAB
juPiF7+7wdFege26SGMrExMBk35aW3D1edo3hyK1vWdYAM6TOr3NIPieDcAIdh40pypOvpYMDJCv
xEKxL9lMleSc6hljvjIDoKngcty5IeMnIwX+Yh3yoDP2VVn0d7AjirfOrJs7bD6tvST1xGnAG9fW
LmyU5oHhMv+n7eyDXgZ/TrYynYs4nW8Ifzz3M2Bv07WTpwApl6eg0Wp2hpHCdHonPVq1XZ1LaOBG
ADtDSZCYy/h5C1PDHZAKdkI2GQtceOcxOzKLfjJY56AXP2TZUxcCFvuZ22+YlrWXbMHMlAuuLgRh
cTGdp2jBjdbGpF4ARoQLklSCSY++KIrhH+N/siRfqmfLa1dfy4D76rXQ6XAITwkF6NnoIKe1ugoO
/mlSDQaG4VvcgBTwX8cmSE8BdF67NeAWDeMrQuWoG+J5t+pqCEZIcEOZyYTBjR2UvBftDSno/BSS
5PjH5DbBFVyWNR8ZrPJLJCpvtFXBJbuTaDKzggQLi7831AVoX7fVURAqlfO0QAoZy2bXogduHTR4
Pfi7RNGWdQRyA7BYR3ZVvjtKfkjUwHmZ/jT7ARTzcuOa5YwS2/CJNl7r81GgipI5ztmU3UnNyGm5
M8giBn8f3y4nkVpaqE4728nSg/zKBK1pNmARPltc/c5Bo55FYcTx9pDchwsYzl/d8vxGM3LuctSo
ZTtYgkTuv0RxVQ7Y0sL4TpJZVp3DUtHxn1l+Uw7uM8B1404uKT/DC57CqBoQJ+mro1eWf8px6RjA
MV8e4/qEJVPwUrnProu1kEa3vLHUuzNSK3gyAfpYsb/SGqDdskM9Tul4VPX6p+CBJRiAUXc1/DrW
U5EcyarBxoyoclL6eLc5yqb3ivMK1eBHD3Px6DV43SPjALWxTZpXefZ24j4NrPuc5tqgW7eGCL09
hu5sbxXX1GH614Zotm0PDeywDoS6CQ7yuORpSKzUXLZ1JSqtwAp1n33lbucVfX7F19EDfSbRJYCI
QNtQzpXGLAp9wWQGiADMOWVGMx/fReVoB0cKkMiukV/X6Jz2oKHs6E6uNzYNa9TNIW6Tr/OoX+XO
rXcJaumusNLpIPda7krSFsz/Ww3xlYXKKc9EjpCY5K3NQdISGCmOIU0XAtFE9HHoPsmDX5um3Jqt
NUhJzcrnrgLDfpBbIT9S72vuTxsU+p4VdEa5VvVHu9iGIHe53l8zd/oZ4JVxwhDeotW9alXewrQN
T/kM0bnVp0/60nXIZzuLbec8BzNIYOz4dip0TpRwG/SErCQv/p8Lv/sNEsX2CrK7HuprzfXpoSaT
gzQx9IN0AfJ975Abv7MBZI2fUri8681d4RTv3pp3oIqPd9BgG6+IYE3OzckIc20+xm74Q+ky9bjd
YTrBq+64ULq3zkXtnzNMLE/yW3q/ekpxRz6h0djP+yYL79tBV4B5LP3Q8lrLkRL7r3leV84IB4TJ
QVpCH6cnhjBMXZaGoI9IO5lwrLfms1Swq5kKpr4fkGC7kxY8dtZwN+UW05LqmDsDxkfuAq78r9e1
i/Tih2CFvdwArrAAUra2N8cPrr4AGI3Crhd5G7q3pVuWliTJLa9g9WfpkSx9do6+Uw1gVtJnJ1Do
I6W+BNvb+q6JrlEpnytvuPMacy8tYT0EW4Gz8qVt2CCQvpAJe3NGofuyveFbW5Y8SQZLK1T7/tQA
0juHTnSSMlMau9TYjv/YBCUtT01i6zGSXqMfyiX5IW9ttmVl2393PdjKscGfmpcArtwuBR5TpIDc
ehuE8/Lh0D2IpoHORHXST/hQsE/PuECe+GDrGIM6T/ncvjiMDZgf3uusWMxqsWuhTuSAUoa6u1kL
VnUey5d8cLuTac4MJRpdPahBwdpNj8DMjg3ekzALpnyxizTnoT4EUfnkZNW7By9XlXawvk5bWjK3
ZrK1FalSDGl712M/KI1RgnrpriWmJ9CXzBjOk9x9OUkBnnECs0Kz631o9Xt5S2C1kyvRd7mDa3zL
LUSUZN4y4Rp8hFT33RYuRcgN62IlvbAODjUkXvANY6J/jnrg7siYHOUeSyCPPV6GJwjlMkee0j/y
Sb96sZGd1Hm8JWaJQJnX3Ukno9Frt3B2S9RzD2ERrF8Ao/0TUn52kRPKk5cYPX27sGHsaPhzHrxn
7OXcFbPsJ/arj+fZKZcWsXUGqqY6F47bfp/ejtqhnyDeb3exzBx60mT5zGRuZh18C7qQkErgBXwD
l2wwEveQH5Uq7K1BOTHQRRk167jqmMlgC7xudZ5c5zIBzGE/9ww9Eo3iyN5nOIato6t1FhVpQcGe
m66tnTBc6sfaSIyTnF9+l29H46XVn2Yjb0+qabzIU90ercTyrvsVG1O0G4sCpX8o5H9P0LaOQ5Fv
v6TXgR3T0xJHGqYPYPyPWmbnsPPbfHhAkN28A5pWXYW1M0RddaUt/C7DLFufrzyJrY/ZHgwf6L/w
Ht+Zk1cfLAjSyGI4Bg4nBS+BSw9+QCHwWHLL5MlIsw5U1h4t4MF+gW/IP525VNh69O1Jrg166e+3
m7CVSkyq/P9PxVhthL30IO+TjBTkx0hyHYtvaYmtmXOE7QcDWoQZZKCrdPadiseiVJHLrkMuieKw
yau2RtnX/htWv34o5Xe+G2Wsx5a5uwcWcM+GIPYYfOhl/MrmCEvX8pos5vPzPpjMH2itsJ4c9sld
0YShepTqa9RfvqARYJAuSNdxnLRUGdFtwZY3zRlbDhpKkRowsWUQJn9nC1aUpKTfjWXXX1/OI0yc
h7FA160n3gBPP9nsUs179HoLNqH+cOWHmPVVd3X1IjdbBnUS2+79lsdGEJrXAQSQrbJcfUtux0ps
e4xbwXa+D8dG+ecOoQ76MPpM6TiRcANbJGl587jjCdP4pXz98XOpFbtIGdR3w0h5hGvLm38GEO0v
0lwjXXUATS/PIOw6JDekpfx7VI5euypAOc2dW6aHj1SQAKbINoX7wAkRgoeUbgXbHFAKJNjqSXLw
fw1anV/WX7+05JXssb0z63hmbcyS6+l5x/7JP++dxNZaEv2YloPWs76r9fECH49SNDY2WvtNm5Ga
lX5lGz3Isf+Wt1WR0nWcLdEtkOexJSUmx/3Xs76bzkhtqfjhUv+W9+GsH64ULB0+RnN1F8LoW15x
PJzZq6jmda4qL7wELKVAzoRGxOR9WWbbgi1vzvAEhX5Hnao1iK6VpLuVk29V35VI1DcDEEJswa8t
Wl6W7Y3/8FJtL9D2oknedpgc8V/zPhz2b6dfX9c5X8j9RQzabzy4OLQxrF3GwvLh2oJ1Jrul361V
/Fv1D3nrfGI57XoFOc+HOusVhsS715Tht9p54V66BpmDSmz7RksfsiUltg3Itsof8j4kpZ7fIxjQ
/9JqJBGSwobIx8vJ3jvDW2nCa1RyJT2zlM20Oquyk+4Vr1v3DpgK2viWVuaFRi5p6fkZCwWsKFmZ
5a5LR35gtfNeugdW/5FkbVAG/puutnYatsoagvQuRTlDwkT87SBPUoKtu5WkNAVHJv1bna0ZbHkf
mtB2mjFoUpYsXJhegzqbh87R03kv898EgAHLRcn4FrRDdFrfeLkpW7B2q1tabtd/TUrB9upKMmAh
5e/uW9IfziB5c5aAndASXqOts18H1mu5PJ/tyAavEiZv2cViYcRYVkjezRy3anKsBDIw2JIS+1BP
OtEt790fl5IPhwxepRxn4wFU4HMNlQLXAKnBSrmhgeRYPlwljnjtq3RdfpZk2Z3cmTLp8+xuVp1d
kznWnTzh7Ymu7/67xcx3Q4WtqsTk4UdFz4reWmld5ModRE+MOEImRUcre5i9ku0Y1Fy06VFe0XWd
UlrAOOtx801e5L9XtWo1OGKdzdZJw+ZgnmeXBIlgWOKQ1iSoG3Yrd1vatwIF/bPQ2pWL7rAzWxiQ
0SFvKx+WrgVnU/dvwtm22ACIVLRr5K7Kc6kzqEx6VbyVMTwT4ZPrywOeW0R32nU988Ptl5v67hGt
U9f1rsucRaLrax6xOTl75nSUuyyX3QL5AVtSbuyHvHVWJyUfyZxbTSne/pIehvrexlpvh40hVnFB
7n/ping8GwgBHnUYsyShniFAWlzwmaTU0tk7MxxkepZSzwPmqScJ3k118Bpp2VlbzqEmdfZQBnW7
k1pzl413ylyaB7XPAOkNQ7FrIl51CbzMNfe2B8BTA1N0nybuSY1CKz8iGYThMjP7I6uSoIYn59Lo
QfMEJ4u9ZkRjIZ5nDu5FsXqf+uPbgmj/FEBK+QT/pj6gGjeiykFS8jIEj7KE7Yl6RAUitqv0U+w5
KAua3cMUo4XgAFs46eztnz3Ln5/TqvkF3/GuN7Xyy5ibuGql/o+8ZEhe4wN/9QMVpHjWvPXebP30
WK1nZ9cP2HDQWtRxhmEXNHX9tZ7B9DIlLz/ramrvUdQBXhUh26UWiy2AyVLynFsV+k2qeqiQCEYZ
qgTHjRFj9TguJSwlYSYw4CgQJtq5KezycZ6S6lFiEmRF4aB7lucIC7MIbxVxcCgr5If8afhusnl2
btVFyi9TKwM7EpQ4DssC8M71mbnFRYzqtQrh0/AxElVRMDy0WQEmyGsH5sNN4V5BarC95rHY3qL6
NfVT9DwsAUSX6NlXkx/IaioXySozTLrRXUSVq0D4zLDYrXGC5wY17GeVndDnVNG0/TSOATMICmLb
A1qV2tzLHEtRPGR30zB0j1rSeU/zEtQZsD2btgW7mhpbQahn6V4rHVzRBnZnzAmzuXHU0YXx/5qS
aH5cU6A5UP51aHPb8VVkeU+ozET7Kmx36J4aR0ezzMM0NTkab4DpC0Mzr7YD1BlYq3bQbT1pd1jB
I4OBA3jpheV9BdXuvlmCLUn7PCcFa6gD0kY23LRSv+azmRp7zTS0qwTFFPwns+grZT95sNy9MGWx
GVGDt94HMOraY/89GfJvBlvp4MKh+/NumfCZQSaCVigqVGL6+S+2O7+GeaJ/n5oEtAKCOG/BmAG7
RgfradbYS7amxLpVbt5f9T5u79I0Lh55BBqU/1b91IwKjStLzQfV6N9qVIMe3Ch5Guyqgfqq1J/i
no0jB7HHoySlgK3Qz8iv58d63PUYd+ympXqspZjyxWC5luPYwSbLUaDd0mcc3h1s5T+cdDZvcqq6
MbVHxwvvIIfh1Jkhi3big1Mdtl/QBsnvMJyT9by1MbdPTdcecxVZm72PxXIfZK8YFc4s2hcNc2Xb
vEG0aD7BPe8fWTq+SAqj3fYTpnWQobIRsaalhuQ5RvnxoMR9U130uHANBKgN7YcViyWqwKC7Rz+t
v68HlpXLFLUTKXBQsrggg5mAZuNW6KbSnhHb1PaSlNuTperyqXLAhC33xx5HgC7VMtCLz/b4e/07
aZL7Z7uo4Zwt9w/BaRB52eThT0+bGQcT5RSJSlAFMwz3LS2tbWyRkHyXKcVS0kHuOAxPAGdA4AXo
XLNW/xP9UDolvf5W10F419tDgMZ7WP0oy5OUx0NYn1Id1aZqVhwWrBUXt3DWAy9NEAX33RIMCbon
ruGf3xX0fYqdzJfAt+MjFIb4Vo4ZHoZLIDHJM5llF5ACUFSLtajBb/C/VJRD1trb0d2IOeD/5ZDU
HcBXqNr542narkDk9mV8LFVWA/cffp3UlotMRak392m78CjYdjStFgYsYpQP0RLkCEw8SHLyfRQL
I3+AvK7GLK4vxaWKcvluqyQxHPRufPg69pE5OHZZVQnLysMTY1KUq/PFAoqPspSUfjhUknLhFtXR
Owch8PVQudq7IzLdPHYlAI2PBcuvmsoYsuPLXNjfUuxJQS7Nbnprpyq9uWME4ERDebPL2GdU2a04
JkWovaplONy7ev1HHmrq62AX6qse1o8dHewje9MwXRAd5OvXG+h/OXWr32ygJV/cjFOxmVM+pKgZ
fIkq5St85OBJCs0yePCL2H6WMpDCxxRC3ad8qTnWX5JBM980Pyo+a8lFqvDNyV7VpoF++RjW6XTf
B1r6MC4B4n76sDOTmqjdzDv6bNB4S1LqQDRlI8d3/1KTAfdSl7VLmEvpl8yr0dHWjHYvSaNvhjsD
19RDaVoo4u9sq+s/YXqFdJE16scIQuWXpscWQYWvd174lV+AgpUHO/PNuxHLzOfSHt+A0HTfrfLn
7DbuV0tx22tWRkgn2Xr3vZkBUqiOlT8jooOWbtj/Dhy7/Q5kSz/MMS7iduO/aYDP0LBtB/CexOKw
Pc5Yw8IX/k8WtMi/Cz/k6ZYDKjab78vBq4/4tZUozDnFW6ZY9rVJuwnN7b5402FMf8L6fSeFCjC2
NxAYX2Hyqg+SZfsN+wvuUJ4lOaImcdG8KdlLso5d83lml05ScsZuUB9UtN50GNG3YJrBJRRWaNxq
tGKgRdc+Kmx2/sCie9wdwOIh64m07LHyB+cqJX3re0dTGyzaHW4ns0/Pg2BM9KVXq34Pxye6StKJ
VBuYQtTfJGljRIQPpO7fS3JWpp8u3/xHSU199kx/nT8bMfgefwzuwmhQXtKsVR8iHxpx6GNXNeTV
M0CfI7IT/UvptZ+TuFVvgBWGF11veVViVOWrxL2XCpKPLuKpVOrsUbIkMFE5imwIDHWnY7ha4B6b
2cGLVI+hoz3n5kvTFCe3cysMC+sjMublzZ6c4hZ1kOUWseDypqgETVe5yMyq0yH2cNHS7ah5CjUH
K/DJekMhLP2uWpV3RDezvJMkHB0g9XrxpTRHJCmNHizBUk3rJ3+Hph+omnzEXVltAYpX6XdQ1NkZ
Or5z0tn7+G5bxi13FevVDDPnoUwsABZLtXZS/5pAS174tGkPDOs03IiIuUswa6m/ZwWvAb/7n7yt
isQspf2r6nXt/G/H6y0AmM6On+pxbh5HpQIuXbhI34HqMvkS/ZWr/mdzHOwvjTOiD5TrxX0WGjbK
xlUKIm6Yv/aV+yJVRyO9ryPD+1Y3uXpw69h6SEsPA5a6Ri0FXdjP0JF+KYhfHeNi7wIbuldLXip3
jH92GgAxy3CbJ8/sgqtiO8k5SkP1FVWVeiend+Zvauk1vzr2jYARmTE6jJNxx5ptiepuab14Nprj
vO4OwpZavkuyukAZF42q+5I+9d4uw0Pv6/G1Rpz874K1jhSXWy48EsDPyPgf1DlQ44OUh+Ae7+Vs
seOSaVfQCSvHvKxJKdY9LRlPvNrRWjPQ9BfLTKyzag9wt7dTWI55s4GXX53QUo6pVujYUg3OnQXe
94LXTXOvGaZzspNsep7wcTn0rdp85m1Ugf64zg/Gzi9o8yi/G+/NHRKGpGNhnV5e7bYwf8FJRCzS
pJ+n9fHSZokDSSWYj3VV1Y+x3tZ3plEN18htLdx9/RJbgs5BHwuwKh0fzEy9RBbL7/3vcTB+TiJT
+UsBableKMs1pOIK688pHX6GiuJ80+wmQ+1Ym19DG21whijBExRq95wtouKq4qe3Po2tM8sB6ZML
FQiMc2OxfkZHZvtz+J0O+AfkQ+VPPcAHGXQSI2wG4Ungmn9lKCPrXf8WvFpG037qOzDL6BQ3b17L
nLDrK+0J3EYHPAeHJXhXzoHFNd+/03UDD6rRWSQN1DS7zVqX3STmODVbgEggPHQJsi7413zSnMF7
y1PvmzbFyoPZex73APneOkzrqyQ7A+W53Im7ix73CFNpjMsuXQnUrWhc73MAIX1XDaH60Fel/zmq
5++6FeiPkpoXBLijW09S1dOcW6RZ/rOkwj44t2mZfjIL3f/sz+wlFlbzWhqO89k/j37mfI/5VJ7b
UW3PTjsEPwr9XA+1/aMEkYVlTlXfDcFQfMPmbt9bkfuJeeQ9Jg/FY+0riOcHkDe6PtR2a95SEBXs
OOOsuzBZxjNiRxMvEcJrRmT8JXaHFmJqoRN0n7cKjVEbh8rurNOApeBjtwQ0jOnQ4I18kKQUsGFb
PDYzbltYVt8AO3HloKtAN2A4umPtrng0lsBGivfmKsZD7lTzJ1YBvnVlNP2YogXo0cLnQAcKyb1U
/xbPw/RjrCNrPy750ZL/v+u7SC5t9X3X5zzA0/ZN4CL49p/zb/n/7fz/u75cV68GmNueeTRzK94P
TNhfymGqX3TH1M/2kodcRv0iBTmT3zVPqiAU2byUS96HY/lyImeleOdY55sogbWwLb2qUU+0jOzv
PBX7aC83T1s1KRxjz9vVNXyDoHxSstaCMAnna9TqITg6vOuHHh2bQzZqxZMEo8nzKvov+k5rqqMe
Jup9UEHEo5OSBArt6n27BJK0DQXS/ZrOqkPPdA2tx/+USv6WlCMkD227Wx4BaNuy1jNt6ZRObx7d
p5Lb9bPH/gNFMu97Ap+JRlXmF8+HS6qPzqfJ7r2fBgJ0rBZ6w5PluhiOJuitFKkasfsKmxji8aUp
lZOhe/NXFBmGc8dZRfD0C7Ssi1wjzIDz9VVrPeCE7T36ncZG13JuzCuedO7aZ3AjFq4DhnHSm3a8
6nWIZvc/DjuruY4VFpBzmXxJgQQ9Wt1HF5AVTPTeuZipWSKu0/ovmZMoLwhEdwf9zsNGLJlnNF0M
tGMQIXfMHUMQeDHxWJ+VKuvPTP6QxTd+V2b7A4mR4WsU4wSfdG3/FDW9dqfGbXbxx9R8DAMdTwyl
nL+kYfob0GH2m4ND7OCvimmijoX17wt+Mmdj7ILHqmial2IJDJXhYVggl7hUMPSFitQA2bDa8lFL
4cUjmaweB6/oHqW+VMPg6Yhp5IQBGuI0yeLJDmQeL9k+eQkQ6zjiS5k+IzqEQYSFMZrRqeMJH7T6
0Qq65FxBrXlIMkgVxmjO944Lshh2vH1zsiG6FEgZ3zwzsi4sexRXb5qHa1aN40VRo/KWGQXGPn4f
3SeNj8TT4Lj3STnh9VqzSBJ1iX+K21bFgUGtT65XjBBdEV1GAKp/Zn+iPKax0734qD2hGwx2kB4H
NFDV969zh9UP5s7jW2Qhj9yZu74LWZQKCvVzwx70PhxV48voumh5o3v6Fe+ZfldF0/jg40OFBHWe
HqopjFDCQj+ObxOEDz+d/0ga9+jjR/aN3esGXZto4drP0StY0t+Rrc5/KInxBwu/0MutgIXywNVP
WcvH2R/Mc7+cwY3x7wAHVmLxMDKhsidEOoGY/FGAS9Q786cH1oApYDbc0EYdn+vE0Rc1/hnRtfrB
s6YOKWTeAGZG5V3WaAjJIN43PsaotTAoH+9yU4nefMVzHh0NNq04vIdmD+XO8oe7Ph2mb6bN3EnT
gje34E3RprxANkAdv0UAAI9BOfR3cpQeJ5faGLRr7mjDgbXE4gojKGaquiCDLQ9DDr/drVnmhCCi
VJHYu0x7KZHMjyVb9TETfUIusJ1H8qrKhYfGBt4+wzHw0SpbrBxbpfvSYWB5HX01Q76CW5Kht826
5QDTY0miaOcdp7bA53JJ6uYEacm0iosk/bTWdrAT4x0mD5DkbIdJwRLoeYjfU2lO5W30kgoHC2IS
bHUkJnk4jVO70YEoDTlorP/DcTOCUSUE9f91bkm+u7SDj8CFkdDuXd52iFx/jMr5mqXfmikM3+hz
/V0RO9ZF9+FW9LnxqnqOfzaGUNnPOY/Z8Yr42a6KO0nJQabhvbZd5j1YlnKHdNH86HUNlMI2b7/2
o1PtjMEJfraB8gahyPvT1LRT7tIdoAO+D7Rcj6iAKG+Xxb9ZzHhCHST+o4rqmM9O035b7O73idWV
D6xz31RE3B8gClQPuVaFJ+RM511iqtXDViClDLD+rmdiyVO0zl7tvgCRwbl5OYMcIhW3ZG+Pzs4Z
avYs/7nIh1MrYwJfSPe/pGBUEcxcLrKdQJLpoN6x+RVfD+6gOPfdGGBAhHUoji9KH0Ih0Z1nEyXH
59Reel+tAGFghu6aB9MXS6XUvXNYKnhwVIxLYhWp/zW55OHUPTxESyB5QDC1I75o7IIspVuB1JO8
qlazkzngCiDJ1jbyY4QszKGLJ5b3q/qPCOKCV6j1dy2YoL/15fTFKZm011Pjv+Zz3h+AivUvehej
humM2ZNrIKoSI+L2MFn9cFeAqkXBMQKzj23VxUo9NEGWXnxw1OgxT9XqlDHXfVbR2mXFgNXr1KoV
FtaL7DO/Ltyz5u1+TWwUUKzZNH/gKfrNb1L7V2n5V5WFzAAlHHhNSZ0wlP5clK2NfB+LDGxodL/H
ybv387z4ZTTxT8VklZreEgA9qCHL6nHDMpFasJD0zOZs+OzXQ4OmORMIKR2dsLyFGVRAKc2x8Lz3
+7nZSWmchhmel2jKSenU2uljrZg/kuVM7HjkT2ldvUpZbLqsOSG0xJg8eipbVXmMcRIiHlhz9CQx
CdQs+D7ranXZsiSGG2p4iPHxWY/aSlUnc84xG1E7yXOaELlJt4F3ijjofqu3XUcdsofGLOyrP+vU
nWNcqWAivY6JV7JF5LN5oqXazXM77abCo4KzHmnndEYqRgokGF1Ug/bKUqdWlKk6bcdovvKrnEuU
7f45zbsqlhPDIZOTb2frsenY985UHtbzSrGfxlziXc3ZVpQ9dljmwbA9iGDL6ZWhhiIIg/XdgVKw
XlJ+YJip/skzzS9rniG/YLv45CU0Qd/p1EsTtod//U9b7b/Pq/2ZBeg2rL9huQsSe/djlx+3/iYp
WS/aldlTjLArVPGz1brqrViqSQXfrFnmkaiUSDDJ7Zeo6XZINwx/eOwIPSjdcGK0gZ3a2Dw0SVTt
awwsggiqWdDkP62imdDQA9PYqxc79Oez43V/AcudDinCimr0q9cTrCNNGz8KD30wb+guYdr+WWe+
d2LMdHORMI0qPTpo9rRI2Xq/bAWL7LjbKTUdOUKzJnL4rscaY4O7lVsnX5hn3kHC+2w2vbfree3Q
9Zjear8CXNx91oKRk0HzQxE7eezV5t6J4V9WoJ5Y0DmmrG4Vpv4zLIZ7hV3PqcAScUKCoVw2/AqF
TYcEvu8dPGKmqV5yixTtpW4T5VmNmfKW+Bk9V/7NZCyCvdySNYw9NKk0eVjzNExcdnMxZJftqICV
vENWI7mEb6ryLAVw0H62M4yrqu2hcs6vTfXapObwPDAQap0aLfScKfkwAxlBvCzmhwSflRKTFRxy
sD2oOgdlh3bcjVBNTQ+8oZU+9tqIA9gSTKn/Ug/w+LPi5gSDBeqfoGC1eA/HbDzpBVpjkpejwHCe
cVljwfQ/ed3MQAJJU/1c4aJXuJb/lC0BchRe6VTPrY1cU9qiizMyhnmelyBKjfLOnZxpJ0l6EOM5
Ro0CwlCzZm35jW1+jazWuEqWq1Q6umTjjF1oUxwlTwJD93W2idBslCrvClDMM6ZmvbBkW3rB/u5U
5Be5sOT54bCzvdY4tFPNjvXyI6UwStT8ZtkIEC5ZFsvqj46jHIYgjF+K8lhACH5uNS16Yc/89xhV
/mXQjAeEyNP7EbOqZwncGa1/ZK2s05aXTn2OiRvK/ImqxAqURt/A87q7JlZiPbPYb63HdpF9nAsf
96OwbfZ57jJp81M8hmardM9rGoek6lQXqbkH50t5WFr6bRk8x437NHuMDvq5Yq+o6sxnz0uUJyu6
BUvCiOK/g9Gqv3esWl4nM12mhfB9cP8DmLHVGxNUjtKZrldO5KiFjXdF9IzhXfdYFtNhbVFzGQVg
jdsdqsjNU1FnwYvJItmLHhevpR+MN6kmAUMyfYctUHknSamrobJ+sCqQ43KU5MGoSKEkJA/M4ca9
pwbec5ob3jO63PPVMLofgV+jErLk607W4yQV7/zYhfkv1VDAvLBzHz5IDUZ+z2qkGbdopv0VU9Te
KYFnP0MWdZ5xEKuOWujiZTDOzrMUaC3inmrJ5owkpQDBFPOxShkw4ryhoBwbtmwlG8a+j+h/k966
3+qGrJ1iZtY451Sv4pM7gZhAzjJ8KWFDHLBnSY6GgzLa3mkr/2R4Bsrh6Le8IPUcvZhtAzfUSFg/
GFkPdY0UU6HFy0QCxi4zblm4eerzyGijDLDDUzAL8RelPh/h4b9jSxJ9va95i5cf3hoe+LvFWsXH
HPoqMeyaM/avr+3CEuoWCKPEJBgEKLkETGoBTkom0rXd2dPZ8R5jBF+K6S1cgVcLzltl2F1/U/WZ
ZZaWWexCfNgCxshQHSSdCeuhN7Ov5kI86hYmTb38BLyJYB7Zwj+yKoTdUINkUQDd3asEetWOMwZH
9aK/8U9UT71fUaKjgdHkyD5Kcd/PMEQlGiM7g+R/ErPNgXA+m3ao7K13zJ2wIEnQGYldmy1EuYtr
MWIvt2VV5oz2CXYHMMygL5hHZTIUKHbdX1Nn/umjFpEW1XnE/utgaa8Bvo7Xouu/OdzWW4Qd2KnV
zB/hZHrHcUHVJpym8G70ONlR/u92tyUmT4A9rPBoBtwrBZe0m9rphzoJzLsWo7arbRTlxWaSkFRx
vVPU7jyY9ueUf21ZIwx9SB0qT5gmoNWMyV0E6WfFOsQ1JOaFlJYviGtneVgSyxBtOFbIgvDd7bVr
g7JFUNlsdBklSnxJOt6/uzFQlLlvttcgoehoe0XJfNb7WXCrQuuXmYXK0bDui6Eer01oD2tgmNF4
9fXlzmXTj0zTqyuU3+rq5RWi4xLNXa/XjhIV61WJSZA4fgXayUMNY8HOF4sdS2lUEHQYdPxrwyo9
J79EGUIAC0d0+ZsSyB/ekl1moCyj4ZvpLxymecEoyu0ohHMq0XZmwSvPnOmwPRlpp1tSYp42YG8F
gZfOu0AnkMBYYH9bYHVmeO5M65Ys2HtpBxJES3Jgi+M0R829ZJW+hblD4DIaEVuDXhwNbKXn+fZF
8SnVmhr3USOHA7awxtao0+nDJUHkC5I893TRh6hMbAwkkGQcoUKsRcrvmiHlcMMYst3NjdPjiqLE
481xi4OBTVdbjNMuyLDWDfGnPqhuxSxGV/0zaz9/eun4ppWLsC7jEXxjCwznoNJPbJ0f9ayHN5o8
ZEUV7tAoY6N0LsN7GyzMQ+B3e/bbm90wZY+Zxici9yrr4KGyelOrdk+XUbKFzspiWXUX5AaWqe2s
vsC+1+/mAQch28WT1vna1m1+MtmEAcXe9XixNMEpajGixAlc6TP2R4AJHvjg0mnET6au2ftJm5Sj
r7TYwvT6Ce1/5Onmz4aZXvKyZP0OS6KoMb9XQ4Vn4ZSekF+KjhZEv6Lt7sOgVnd8HGEmh0VxaCBk
hN09wq/gSWK2dBWVrdcgZlEFLtUeUbboNFSLR3RrgMJliYLN6f1c6gP+xm7zP1yd13KrwLZFv4gq
QtPAK6BkSZZzeqEcyTk1fP0d2ufeOlX3Zde2LEs2gmb1XHONGTYgKnoXrXFSf73DgXEnj6gUfn6d
vFO85FmQErAVVZkO15SI0tRArp50wLcW+ecLoZnt9JdFTGTrOKkCtdruLoJ1ozXDfjATDgIculRI
jrRImBXvZ4EvZn7x3Kt0SRAk9Vj/43Drvq4thgE7xpGHKt9Z2sIgsIbff5y1HRXFGtB//KB4Tjbu
wvx+o8kcNhE2HXel9hTM5rjg0bBv8ofHlbfsc/degUDa0/HUT5hpSc9wSWDQKz7ohildZubHGGCw
G7s6WVujgDnF1FOi/Q0R2TKdOl/PIDOTw7lI1l+bbwZVz42yZZOtOdFtbY7fbQkdyeQSDYx5Iqxp
mek3Jg6JOXomQgTRU533JOBK5sSY4A4L5ARLMBS+5noRyOGKFIG17CtzeI24X4RQXn1ymckHLWnh
uLyXbL0UJsQ6BbhyFohe9nlstW0Z99H9AnF9bd2vpiBVL9bjz2XStoPLRnA2pvBaAE7SSo545ba2
l/xocFj9WpFNbKj1zWsRLBAgDe3XISIRrpGVHiwDJc/L9HuIC25gLUUYJdPTYrhbgnCxjyRYsTSh
021lh6Tl33lrjNu1VWO4JEWz1dyXRKsq387KaNMVFfrMVG1tqdWnNeEF5wFlMDWMS6yyATTlchj1
T3b+SeAtzrQZu8c+J6q1I68LPX8jvebdGCbwLACSXIvQ42F6wZFrATvKkoAUz9KnGjSCFf6q7xGY
6g+LKv3MSfa20HR/AtklM/ECSKwVmCTBfBXUR60eVhnpKy7EUN0Y94YV23xveY296TOK2w6oU/2T
rW+rmQNfK5JvzLll2JvPRCg+T/gl6bpAS52PHsjUa29jUKMborWpZXSQzDABy8j8Q74BYSLfs9m+
rRVN+8I7CZOnlcZ8tnSqf9b0bDOROjw0/SlaRwJkq2VHPK8kXbZK9ssXydno1U95NX4YI4Hy+rDc
iYzKf1yvuN4aIZBodBp9ghW6AjI54hkGbBhzTgRdPQIEyz4nDpLfNYQCa5Z2aBRFViKMNhh2HHs9
LBwEfyIFjlaz7Uo7uifbcNjQ2skC1TrPUpWhVY0sBBoY2qJ4I+O+CA2PhnffDanf9+UrflGGHAf2
0CpPyUvCvSk7goSvObE4o9Wm14oXYP73oNNcv3+dJAS6Ns2Zu58Pbmr+1Fr+U6bmd99ahAV2kPl1
9lAo3LtqHpetW9IsSA287G6BjyhZ4jcDFVSVwP7mpX7Us/a2vQpV1XJtxP5avUP0wswvnGCV7Sfh
w73rNkqT13Hn5jIlmZ/WErXkatRtY3WoDW4KJR4hCbwP1gurpoyDzDh0ZXpxMGL4TVHflnn9V1rO
oW3lZ5+y8VLiLnGLMhR6sceogh4UDeS1zBFz9e58M5BmFoOqDlsc6JvRyiDyzFMeSo00elMbFl+z
KxVGlvbtQjZKogkjemptBKFS5uDI3aK6J2LeaEOXYocKsLNXlMykeq6UvhWkem/dROIfxrOS2pxm
Wv3m6XV2MwVx4l4ZYg+TlUAbL16WdShC+DPgwtfvWslXs17uJxmYpWy3MlbnFTRnLiHP9eRPGlKe
azDWbt3DGaxNOmqiP+RRhE1b7uZUC92UrPv3JW0+vLh4ks14UhJPoz6/JEOx7/Hg5IpzIhv6LUg2
0DTTKQEciKENMFpX2GHesAPXutDquD6hytvFvu3rGRF3gRkHHxpoANkVsf2xDOqDbOrSdwrtuXcB
2Qyp+d6X+fcMTs9q1TvzZb/YdvHFWrt1Sg+jKJ8WxsiDQq8fmhF4eQqHacpxVHM8HgUhYruaNgCe
PwvtqF93NCCBqfWHeBzvyTQiQ9BFH58H57cXPWgK7rBkbBP1XgmQvwCUfU3MRF7qFdim4mQO1X0O
msc31tneCM/bKekd3sseQB+0oUOt7AHefo5ZfsEekZCjSRr7kVCM+pa5YSx8Dth0kyuyiVB2UIUH
+1svh1Ouz28jvxRbv9cUEwakz+LF67QjK98j5rLGH0eHQx/fGiTT17a5G7J5r+po2+/7udr2HBYW
CXb+9A6VT28vpf6fQQE7zW2KSrUfyFPTe4LFlHfKa1ifo5XTT6m2c8rVO7vRb1EQoZzjT6tU9yrH
4WR6w93oFgF5DvfNEH/YJftGRsiIbpiLd4eZevik9RTQmiHlQRD9uXJu0BEAG19RNnTGTEWjNq6l
YzAed4J9xsFjt1yXt0SPdtQBqY5WxeUyvsoBUXktXOXD4bkUmer91oEIqAsMR1YZP9Wy+G0G1fnl
UMxh640kRjJ02CX6YdK9B8eiiFwSyNlVPB2tniq7GaOPceC6W0dzK4F5O/10tlDvIKfkIYg7qRV0
Q9sIlCjeKZC7rzAIMTrFSGgW2mE3WRxkh8NI5MnKgm6U4Wg6HgP/rutP2VyG5WNfwoiack3fmhbM
hr5LHwiAHyLY9tzgqCTvvR9djePJAETGbszeu9HwpIkF7KY3fogB0viipfhexo+u97bxBFK0T8ko
9nIvLJAIOhocBcb4sNI1Lh6KsFZkQRujCIy6XqJY5/tyndwDIZOvTgq8hzv4ODU/xkBtvMxcnjV8
nSw9Ca0mYW6GoZhxurTpg8HyEzKdhKuJ/J41bU9xWv8RMpr4whhpK1nPUe8SVFJ9GZDr3LVjSsIg
ESxKXfI5q/MYt0dJsRgP1e3k0TQkXwTU1ZkBohdq7ReXpkVgx9esCFN9LzY7gNyd1K3rcauRS5i7
4zVhkLu5JEAq6+Gotq+52XJ1zIHsVv1iT6WiGC9yX7jUYLLAtxGnfxN69nC06yshy1bw3tT8bNfz
xjBtRWFFaEbqwHaQ4502q+aQavmdFVOQk0lbmXa1s1Cm2nadKWiTaceQttXLMkQQepZJ/AXfCnZq
jmcvMVquAE4a7Q/R7zOt80MkLUUy8EC38rZswJiBuBd+gdt2v9pxF/YQMb05C7LVPnejhzd1/LW1
G6KWTynBrBUiNMBHvHd5s2GU8S6bhNjqVfsOZOFmrFaIz/UV0fzRCoKrlWcwrF8nz41wqITwQLmI
BH6rx9SddQpmEgt65e4wLdlEQzpzkEmGe+TCVIj9mY0gIKd5IbNdmlthLU+mLk9txhWYcIRzQagE
Xclf24mmsBggDpebxJC7VKqPVd3gnHkucKT65IK0m9LgOBElfsskBraRlf26ZFZpWK4SvP2qQea7
etsC6CFvZn/UjK0k8Mj3bO1R1GI7Abi9LlK1DweVUagFA/XuSpcj/SNnYdOsI+jA9ymxvkypLdvI
nIAlM0IK0ZDtaVGAt6MitD3O/lpjdoDChNjEhPkVavwhTWAk5dafJYfKlwq534aaxLqJhGiDFzT1
+9TVTahyTpiTcuprHmeJY5ufCC6/ZCg3xymna23SuF+IKspN4wFgXxlilWGA0jJCPa/t6w9sUjTi
0DRp7Lv5TthwaQ2l9o4xudQBWROAmuuhpwxvmdGCox6OWsrZVnfC74vmOSsqxpHkDWDMcK2pn+fB
I9UXkcKXRbKbSRyH2rneSizsjfhZDO+7KdcsxMjWcJqO9041vzv9/A1JdL8uSyBN46NWqQ0teQbR
y/BFpDobPslcBfRB9EY8TrlzP/YuYxlZeZ7ckQZKq9PI9t4zeyDRvrSeouFhFDqobhiiJIiRuKM7
UaiS6lzY4iQMyaUbD+Q50cfodOfSsOuY6moOk1S/I3Dk2ZxIxfTGahsny0MS2RNeQOeehgoBLlkE
s3l9c70HV2qYRMwri68cVDAMGQU2BSb4ujjMzDpcoNgSc+5P3Ui/IdlpTXWuimeweR7NzmjPORl0
TWJtVGawE5sMnmqm1UYzpRW4N30MsBPRD+8C2eDeiOekcjZzq79pRUGrZTR3kYK5pyLC8AowaK0z
BvE0fCct1nvbOlBf9FVBgTE7vk1Vye5rvuj5gUrahjpckFKVeoFRT5K3IQ+h8LQgwptbtZYRuG72
szjJW0KfclnGMtAm2ICZZy4HZ3mtRVpsInNXCBrSFXOozKDGG0kOTC3Gt7yKrwo1O/8o41PzZBdw
Q6BX0hkoreTVabuMIdJF5s9Kcfe2SfXeNjMlxyQH2oQ97eGEkGjP8WAo/zQRGRl50twOcbK1CBLZ
eos6Nrn5VWgM7CYZ5Pcrb6gdvnEkPdMQr7caHhW/5YrfeJrD3tDjUprn/rZath4U4GVBbsfP1YZR
HkNnqxkLbJlEKOhqZT2zf0WEFpKmP3VUnHRHA2qeNSQLRTatp7TfJwA2fExLjt/V5s9sgZ0qng3p
VCRuGR+Ooe2dVaGfeLh5rOanrkGdwuv+gTfzSUU9b1szuV1BDkP2zfOANFgoBOulS4hwvVPcTbkU
GTisPrHEYP2e/si3vI08IpZT1iiDoPNycl48Qx2XDhgJnDmy5K3uMnXis+LDAolyn+aeudOukctJ
s5wKW4f6nlbjNk3Zp+nU/k0zv3CNYgPBVH9dDuWmi5cdP0cXfIwB3yYHYoWec8PUQhKwdi8Mkkb+
3Ea4h3489dq61iva9pNTjlSbGFPtFccZ0dWMThyL3GObyhIVWRS8XJuYbNF62w57zbsuzY/WwEtV
4plAsH2oOXh+NVv3WpEjGQrrbaJvacTzFJL+c+WpePEpscVTvMq9UVCgi5hQPlYnKgBIe+xhXRN2
aztaGI0hCSNY3XlJfN/8svBGdH5mJitVMt0Xgp2a7JinyWZiUYT+lnQENSxmTR7U/ASAtNji4brL
nOlEW4FBP624FUU8hGwCT/OV3LpYj8ZnXLmfzti/9DonZm6/kH3xaMoqFDE5hUQAQwEnSHa56Tuu
Fsa6cIjve0t/Gwf7S3MmdGWcbr1Fdl2mI8Zk3P+dNbWYmJgO7Xibt3DAWQCwwV3hzcZ7dN28ulp8
WiEVgtQ+5aZcEe7676ZV29bRXgoiiX0nseZgrim8dRs3Q8TZQhUzVrXHqLjQfVsUN3U0fFWCEYpk
XIFSYn/qxkenEEerlH1gaiM1VYX9XgdQrTJNC8U1n3f0jA2j4ETRZ/V3UiZ7wBU3XZps9dz+SdwO
naqjC0iSKlGK6c5cmttcEijatcWhmYhMHfVmgyv8Mzd67KImCd12uslyGs/ZgP8tqgAH2xt+heOY
XJy0wiQ8nyrNgO8kjcRn6DGarYdoYIQiiv7WSnsyiRJSsk6etPwDZmJlr2agxTpurNm8XWCPhdZg
fDvjcDC99LGe6awzAfgzRNeDnRQfizG95hVz1aQtQL+q+ZvT+XbJ53OdYc+L4k9KiE+CVRPfqaet
3SwfY3Ody9O5kWulhyNwrWGPm7jtqM2vSqXa0cVLQmtBmtVTkwB4EzUh+fBsEinyvjqVBXFKtf1Q
urOgg669r/F80lsQ0l51NlnChePuhrp2g3IGclcNm3RO39KiE8FfazfftlV8RU2D19Ks70tojYNT
srjIjrQlewCPd1yreRORH4/LiVltozkyZ/RoahPmdCZ/mbLYLzNYwoRs0CzTEfXGauJsxHO+CivU
6anC4IqZBanmQA+GVWUkJab5do2dIxOUn1K0H8W6XiY4X7TV5Jkr5FXm0Nq0MfSqGg+mG+/MLguc
ecRwrJEWla23DC/dQK1dd61tbWzwBtx/DPIoi8A1ubqmVZ/2ZDpA0ccGrtwRyDp/VGN5D8pBvHHQ
U3yLio6zuDpbxcso8pAA1bsuGd6SiRb49RRcFyKmMJbo21hyojA/cbsW0Q5F/C1yhluU20sEKJ9d
AnNoRWtsSCE6FqJ8HBLzvVRSsNFLKGuZp3I9KE9i4MZYpY//rAKxjiiDeNzs2Y09Eqr91gzZN7vf
J6ZAhwPYfDKV1yhk7uXNbk5dE71THuDHSChRIoT6k0YjpzMIWxkXO9+4pbnHZYSsly0WJUMbkw+p
nWqn0W7Za76qEm13HZ0tedlVWNtyZk+vvG25gqJZRZHvq+5c1RoNAl5g4+baN/tef2EWQqSRu1er
xtxkCbKSkKxYufHNlM5sGiEn0NvXgiaziS1e7N3Sl8aNVtDBaplEoBPhsFFzE53xDGO3LF57YDwu
9buFDCZlWOWDtvRA45283/378j+PgaHPuC77IgodRjgA8Tcm96qBsHGnrMkyuKY/qTdXpMC4CbCQ
jlqC1lsOtcNIOkNOHxId2RD4Tx1r1Pb8PdvVoFAdRYTSB8Serc3LWnT9bqJC72buYVOHAJkOj+QL
f45DcZ3s4u6zavNBGJO3c6I/h8zOYCmMT3xk3Gt67G6ZLmJyjot3bQSoWluU9nI2fqPK5aKhwi6j
6MvKxBggEbkh2ADhWUCc9Yq/SbIsue1NOl9LtkQ7Jg4evsj5Tjzze+qxby8swtEYHSAxA0hHsRo8
89XLgX7b22bRzu317dJrB8aS2KdmyPee+wI/D+xhRbLEWgXTkp1WXT6UzaXJxORnxfxYxXSfC9c9
dI1A0nQuuck0ueP+dMoG4h+3d4td3GfX1oGnlciGqjsKPZ6DvrO4IjxS4JkquyEfowrbuFX08IeQ
4nrmsrYO1SQI1LHZve2tOBHAJnB26BIigeE0MFFzy4HQGHebzG4uXTa9qfIatKiyaRdZ5d+crv15
gLQRI2/rNjtlK/a4wS4W/QHL2niJ/pYuztmL/8zeoifbkYfmsuFsUrdiecwey/klslLoQi57tCS2
Yp8Ra18NsBxUrQLXy9g7O/bs01PdZaluvOYeqzXsWHa3SCyqJB/KSI9iRH2Rk7hlj/0k9fK1L91i
o3UixWgRv8EYYYTdNXdMM+kBRg+Wwavp0CF2COUQkWoMrrLnZjIZVjf5jM1rt3XVCIa083xHkCk/
ZR4temFb3ZWfK5P85YxUGU00V0CoMOJOx30eFHs4jdwltyrcIJfSYKJpejIKgIC6BfJlqhtsVQhW
dvOTZy3sl2reFws6s1HY3sEUh6EcRn+JaUz1K+KT4+SfIyIfd5ta8ytMD31RJ4c4m64FtPluM+Li
o1bG4E5Ud6eXJY0V0/6qr62n6KNFYQmMXKN2HU49miU22e4mZjRwpBi5jyRnZVUjdo46cyfT7cR8
XYBHpdl4lQ0lfaHtIa+JNWOL4peu40y/jBMGMkK+6xIoFZR3vury8b4lMz3siTe6AvmP6PLn2G6D
YkS3URA1jBlZk1qqOWRTC/GDO0LSiihox1Q/D7O+Lakp/cVhcjpdSSwX+sVrhLUT+thuIUQe1jZz
fJlXm8QksGWNuTnEseiPM3p77mJwz3L1IitMpvrwTNeMz79asf6gyEZpn90UNbI6+1Y4tZkkemXa
wmKAItFW6Wlw6J+2HaJ9YymNoVh4kIVXbtbB4mY8928gejaVfa0/a0bj1ulg56ykRVq/VHK19o5Z
42YW9XIj+mtPqMNOQ/wGHj4n76hrC/LEmd3YiITTQpsFA9g9QiAXGtssab+URVcGjlFFAciVCi8n
U69NFhDZVgGAul6Sl0LxFvnCJWwVnR0IIa55Cu3JFtnrIDm2kTHIfZbmGJi47Bnzeekkf3Fr85bM
E6HExJJljZaMdKdX27MxFuflCdSnOsb1vY6EwhlV+RGfyibJe3Dffcd2j/c2mmVL0MhE15kqy6HX
s5FuUwdZPO0FG3fihUsiVkdR7WgWWzBitt50rhPCW5iV/dSlIO7djDZTtrxaM1OXkzM99xGzntiA
ul1FEA1L9HBR6cqTtD9BShCyTvzVWHIMHXe8iemhIhx6JmCUeEE2l80P/GYO0ZLdTfqoET7tMgEz
ucRuVAwmtA1+WhOFziRsZCRhs+JMtiNwa1xITP03Z7EMLDeqMg+ASuqVssLmnBON8aNi+1M3/ya1
/oCeIdwCULjd3q291CHjROjQ0SfwLX5amHKrF0xQ0DKEXtMzZILuoc3T7UyPWZLikyXTpk+0d68T
7mY0OgLX0rw+0/lzNsXqko4n6OnQ9gp0g0qHfQ7DvVSs7Gt3gH1EABMjD7ltHzIrWm5kpNPbYOsj
Kiw5TlyrrQYLHh/y46AV+rZz72BcUBjqy8ukjP3a66jCqnseJjoich4CM676QM2eQaFYrPz28Tnp
h/dC0iKz/swpvXPZ7bMJ5q44TQqrEduBUdGATjyNmn3fMTd+ickj0WrCrAl3Cude++nq6d2KyfUq
onM+4q0U48/sIug3GRI87sqnAVGAvDcP7m8lET+s5ylie5hBb9gwoPOpXafXEmc5KofogjLL7jXR
QM+3F065tan9GitKaEzs+ZwrE79vql/dmr+GSadikfPeYO3ZXaHbc1184d0gvRL6Kf1edsam0z3w
F2WcVUmG/GIXuwQELmbDMNeyfakT6NxF1l3be9lN3XNuW20Yc5D9pfGwB9IEN1rP3iTDPN827sbC
PRu6SpC2MX4uS33hDptRBVu+aBif6+oKH0izXbLrwO7AvoPQNgzya/OTMWTFViF7NHUvCpIW6TWp
7ZT/IZwUcT1eKslkrvaN1j5/aPGe7qsO2kncTj1ttlVV345zZbMItkZdj7Fu4lMx9HUXe2t/Sa//
2KhvJU7am38PyaIlygjlocklf21/jaCJ1L7E/ogn12QtJVjd1Two/t20hE3LOhw1xlM2phnngf7a
g5cIDdN0gtjau1LaoVi91zhNBFNuaNp1X86bLmIjU87MQWR+p+r20Kr+aXKadWdmVrqZuuJWYRmj
d0x3zuqKdsfFQ7CxO+ZwhBW9WjpxlHCssUzpg6lAHd5YXT/eTo37UFQc0Got/LIxutvBGxoyvLcu
N323gcky0N6AOnbpogWRH5lxSNTXPBpQxB3a8tlovFgSZ2HTfzQtJBcmuiiFyo3XOZeSjljYrKIP
KFo3EaODEy1WmDnXoI35N+uWMJLTQHzhTd6Nagv4G+didOut8TmW7FXYlm1zs0mCWcvRY4z5xiB/
gCJH/bLkAo9y3DvD6u7bMUeGkfFLsdD/FNyXYgjSnbb8KfKDs8gyblPbmsKhKuOtVpCM0Brun2Pj
0SyHFzVMkS/AIAfOogdOv7A+W+uPUO6+s4jJzv4cyQm6lsV3q5it1Z2B2k8jxKha4uNsNc9djpli
4OQy+yfmOI5eh8MnjpJNlHZQPEbTdzzxfZ04oRCHTtJ7phVEpnMycV4X9F82UywPHpafGwYVn41r
zHjcaHTbaw6AI376gmFL5ohqxNetilygNlnx5En61KZDRhEskBtZL5fJontgi+g9ucOBwqoSRPO6
GU2s+1N3Xsa82GHLOCxTdCEuhNEXtIjcUFh1HF4zXpbXsrJ/u1WdhRgvVKlgi5NjHvEMzk4NQ1C/
zcXI2X2tzuijXGSWCMrZvkQ5sfatPRwMRQ56qR61ZTXOI14gEx/wtk73ZUeJO3jWr5lbo1/J/lWr
hxWdK+dmwHEzmcxsMT11bnIc6KWhuX2aYhhOBmGxWeIuW20YvLBf68ATCWdLel9AZghi1vq624FV
OuCZ5Fae6ybz/c1HIYkTi5RF4rT2G9vjZy7yr6FLVs5+cze3fC4iJbyQvPWtXPuP2EKEzLLrOH1G
B80i48ms3TgQIMpQGOjY2hzmqZu2GJ9YYW+yIXvm839wvrqm88IYvQCZFtG/93Rfm9lW2fGv6tVD
bzq/TTG8ukv/SBciCsxMg5PvEJzlQZRqI7YDwri6d+ijaqQGS4Elm8gD1x/LtWXLr9N1diLrCCjt
y4hmN2grfGLXblY1MJ7PTq0Iid05TEoCf7hZrGXncAVVcb0rWbgjqb1ZY/oH3KxCeW7VrtaxtTH+
nnS/ldO/kjOFGl3Vl1ZsjYg7J2s6dGVvX4oJ+nH1ZeYu3nS1Gd0US50uGnIZmDttrvEz2oLBLjJ+
HPOXhqa7SVbvrLCkhZUBGgHrddrqeHq95EbZq+FnaXJuao3USqs8SabV8qotd8Ni6xtsczbVxRyM
ldwZs4qhjTUtESztg8kLQ1jj8s/FTcemNGaik3THhMFrrx1Y4XdLk/0mdXuFTg0Hq9L4u0nlFBIV
h/KWTdg1A22ZX4w18Y4oG4HqyR537dTYKKd6SpruzhoJggBTza+RhnOJ19VFLWfe2z7LnK1QS7s8
SBed4CorP8HUu8f+DfRPNXSsFE0MRbgTzqldO2jNZm4uw6obx6qctnOlxWGbU5Q1/b6uDOpWNOG0
Svn0VLVxk/WclixAUdJWG70ZbmKX4PZYJ3YBx5Hhaf3GKzTGlae3QnWbbuopAYb4TjMo+ueq/olp
6LUZYZRerKWhtpifcmgvQh/2pVcsm8Gg3i2GXKIHWQwLFRBZovluiK2vRhxji1WTnECHdtifh8eh
FjZj7pP3S0bKJ+KXaN0XOig7RQwcMy1Hi01pElNGqNi8MLBySWb9ks4jbg/j0MRFuTWQB2Qp75Tp
Xa08lKNNS5Digte16czXXqVPOCwpR+FQ2cPEoEYlb6vVeoys7EGwpmxdZ9zl3brzGuMm4k7OsGgw
1jTIiKbcZBlqJImdWdr5ZqusEBslX7kxxU6DL6YvUc2Z5U7rZLdMxtYZBqoSxEaPzAK/0YqTUN1P
lE0/eU+vIlt9o30o2nHkomHkL6rfzET+pMr+HacaXr8ZWnrR7IDf0y9bACu07Npl8oUkS8O+qTrE
M+1i1etTYjsvmaP2umkd2oRSVRvME/gdxj0EHp2RG6Ldu6N/+jOEtmn1hhsGaIjJE1u75Q6rz19d
BTYw/xKWIIctPyDq3ksHJa4Y6tc18sJuWcUuGYxnjxzWtvXek/HqiE+TkzZjpMBoRwpEqU52Se5p
bSJwl+6zDsVtjOoLwKMJ59X02E5oMUPMMGztyDODYwTaRc1DySCD763LqRq9MF1tUpR4Ch2TkwUn
hTaru7Xd7sGyy8+uJ6tM0x1Y+xjS9OnJE8jLlsdYge0+zoNBwWaHLLl0oGEkYMMVzzkBnYybgBez
re6z0sdQw6XakhqqUvMiDYfMULiBGZr72ET76y2PvsDrWuW2L5KK2XRGfaLWvm+t/tbulBvQa2Tb
TWidr7XWXTHKflPh6ZldnI9qOJoj3eCYdkqnfUNyIOoRbdWfOwiS+FJNh492pl9eFAb7UueABM/a
mBoN97V1NxrjS6kjgUFFuk6k7zQGu3tPUpRQKM5Mq1zbgPCkUrATerwgDlD9Rv1H6xrbsROn0XHg
oTQkQ+as2QAtnBpBcxzOcyOGs1Gn4xkBYqWtN2t77COz32uNOpS9aB4yoeUPbKuv///3QN0z/win
iNumjGBBRklsBJ2t97v//TZP1NS0Idawvfx7CDsAfQhbvP/3RbI5zljHXbWx1755QIdpH7CLPTY6
8I5/D1nEu962nr7/zxOuzyoIMN3y2ybhf18IIZ0p/dnUDv+eh9la3auW+Prrq/77h9mSfcJAJW1r
frN/j/WyHwIcdjYYl/97rEjdwADqc/n3DNhdC26XDEHbzueLUNP//sPe7t4V1Xzz/x4X1AagdGYa
Wv/3fKOVUCzEiT6pefvfhwui1W5jHEb/XvTf40W9ED2V2HfsRbaN2UZ3GZmeT22Ecapu5uHm35fS
q/NrBty6SVU2PnldXBzNFi2xiueRO8fg3pOBEBSM3wxB5ajzrLP4/vvRpfP6IMasd/j3ZVZ42Y7B
BhH+54XjaD6RVYhodn3broA6lxv/eeq/t3K95pWuizj/e6c5JbJxjdwYQYKnz2Nb7tlOa8G/L1Mm
T8+zZz6XrcbvoesXqzX6x3+vY/CTSBlde/r3QnaFqa+tvGj777tDZgcLnl6maor6/t8/dtF227zj
0gKVlSTBKGtYF3PZB/++jaO5vucN031HBjOr+PU5ZbomuK5oav33dfJ+UewHqh0ihbkdBiu9ILEn
23pWxR0t+KtzoGnuQdQ5YR2n00MOUjPsoSo8Ll0rg4jpmydqry6IZ1m8DKhvXHf2/Jqs8Oycwnbe
KmVXfqGN9Yfoml9CZRmX7KpXd8rKb9VUjA1m1k+1YmQv3PpvUFQUJT0VOhx1MOkNC8eq30WKisbv
TqhVWHJLKDRCZtgPiCam3Jl49lrvEnohvzQijtawtj9F59w7OPy/0jl7d6uk+9TZE1C99d67Se/W
/x/Kzmy5bWRb06+yY183ojElhhN9+kKcSZEiKUuyfYPwVJjnGU/fH5Iu06VdXR19g8DKTIAURSYy
1/qHOErGdVj4WKO4WnnBTB5dzcRmCpoNl2WbHxdQKieFxU9XlhfZofmazSThFSsZyo4qJDkU+YnC
codb3cYV/rCygJgtZdjMN8ht3Vl1g4Oi3q/XwOs5Bz5NHU30ZR4spspW14qhoUI8j5H3d6kJboZS
dLe3Kjuy2ms3WU1NSw6R9x8UFZx/F1Dvz0vwbDDSt1MXYxdJCfQJt6B025YiwhK0CI78zJRVowzR
MyIG4aLSRPM5TZSTLorep0Z8mRwv+KNMxRcA3u5bb+kOFsgNtNneTsiquOVByXLjYOu9s2bz2vH7
T3Xq4kb3sfe6jyJHyiUQK9gD/IOmeLpkdmF9Giw9X/h+P11dLczXrpUit5PW3R50v7PBtdl7wta0
XhplrL6CKIwQTArOpRpfs0nXT0aRIrRgWD2lCWqBbRyUJ744FIr8PD7FbJ02BloLxzg2k01bopKS
ZBS40rgfj7Ewmo2RgSrITIr/ramlR60d9Q3KNv5Rc3Vrww/FfoxjiAA5Ey6/sn0G6GRTQO3fGiIK
LqxGWNJptvXNT/boSljfG/bhD3Xjj1c5NBSTQlbmz6FDV78bakBzvqp4fG+6RjD7tvEz6KnoEe+z
Te+hbYraMukM2UbCc9OVRR+seuxCl0WlUvXz+kuq1zgrR9600sOpv8gD9rL2wkBOYi1DbR6ndTBx
faMQm4KpDePuiFw2qj7+Tg/L4XZdEJFUdnSv2lME/z7h5odQFZl+sP7npnCRvYGnxG7Q2ea4qICx
7CEDw0u4GKgKLwHtDCvZ1ueOd2F1D0YfxU1qQoyTbXZvLPsReSYZ9YGXnpAo28pI3gh+mruNcM8D
zsw95EGYwsO4md/QvQ08Z0Up19J37a9x1D+WOtJ2T7KpcJ0MSbdqm1dYqA9J0ixVvQddQQKlWSuR
yf8OO8hgBRsRPqYyxeSy9PrJ5rEAEGBuJDcZL25xXVYI8JHHvY2UIcL5pJrmw/0WsiMXfvNkUVJH
c9pBBqavnzRvVLcycZ8pCW+CL+b/pdEXlrpVNFL88kI5UB5kBzxUysHzxdNUAB+PXWvnzxvQMqiM
U0f+58lPS2AtqAZ+JmtYU+QR+VkvEKoQE3ycvKXgaNjZj0zP3UvoQ7xxS/Lpsj213WfkPtRnd17u
liW0GCVoGZ/lh7xAFUqMuE17Y1auZHsbsCPq2+KNKo6NONGAvWpE6TIVWM5qQa8captv04M8bUac
S7OhQ8pcKAfZVEUxvTK+ncrWe3/nQlxLUuWPd+0yfNcmdEfbpWW86h1yqPhejYdAH38eVLW+hC1/
62SCF08DW3zUIsgHahEXnynafRdmYX1R7Oy10bRmZ1qGuXG0KFi5qYHqBxrwr2auUT6D4ZHpDvOp
r6HLVCXhG46XmBozYYLKUFa1MR4cVLa8MTKWoMKZ/7LhNJZl+mMsEPVsa/2jL2oVBGnusGPvlX3/
ttW1DllRldL9g9ob/tZLM7bWDdQuR0+/FK72CX9y5Ypgdn7IdGQGQ3sCkDC06zItkrdOpYg2Kom2
VqBwfba8BTdIV+1bV/nFXiurZK1CENvlrZ++OuO4IxmZfdF6I4f15HmHNOiiq2f6f8iXm3SH/2A5
5E92nnYnz6fKMMwXzO8DBCU1rQhsYGb55gY5ya8RkqRHeTCyoT2WZgu8VjhIHCjs0ksAkkdDD83h
QY6ByzmfAtOGA2cefoa/biGHp0XxlqZJvr3fOjGABZtK16zaEmrAMEw7dFvck4yyGAKa3SF7L8Oo
AsUCPHXXO/XJpiDY7GoyIKDD1HCRl0r1NnbUVaPMLD/ZE3XrcEjqL3mSvgHz6L9h0XxsWY/+qDsL
Slbm42CfTw+5A03gQWEjP6ejXR9+SzqAkHF8c6bbp/DEG3jKs7hcbpcozOla8RBiLb2R4b0jTpQU
H2Rwlh3p7qfwVemwETcQpH50rKB013UBxLcfrHoXGO1eRvIgh4h5nAzLmV1k9j75ssa+hIOq7DIH
XlcKS51deoeIgg75ahnO3XJMpXjqIknIiVZCMIbH6je29Mr+domuJYtK98XTbTD/p5OGs4SohH2B
MMRNfr3G7freSyu+WbxGDaTgMBRNv1404LCvfpxmV2/ecoRqBVbnV5tTt80yJgUGdAdJOJgr+rlS
Heex1KPqES7LG3ti8UGFVoXemHUuahtJ2Qg8uc0X8VF2ClTtl+BAiq1agBNsOqPYZDZ416Qx/JfQ
y+1V0SGOoEcDPCronZjndFDdhtT6MCWgbNzcV36sqa95P7KOJalRNeJDyr1WAGTjx0EYwbKIEghE
IAWeyWauBu51NoQhnqfKI3Fq6+wwIdmxN0fU3TCb6EH22gaVzrGxvUfK8wiMhmFyKmqrOtkg1iih
V+HX0k73VRaJ18oobDgVPnIgUxq+FQoJhHmA/dcrqaXWJNWd4Ct4kduVFjPWohhr/UxtiYy7XSYf
+gSGEgKe4SXyPHSjtCanRJLYm3609EPEMwI4TNpS0Y7yR+a3ZjOmqn0y+XxWdhwblzzB/i5UFfvD
MEsWocf7UJams6lbbxof0tmDobVH7UipMyFxierW3JSB4D8W8+E2rqnMHG8L5ecVsqcZRxySe9PD
ghByOzXuFYjE9moZbfBcWGhWhAi9rWQoDwwwbau9srKfWUAID90HyDYGaCbpQDIg/c5zWxNn2s4/
WFlSHfugT1dxmjSvehh9k/9qzfgjFH3wPeK7SjJ9xOhivsZBquhgztckNjmFKjLr18mYywe998PM
btdkbqI96E7685rSApcSJ9kBSpV70JrRPVDypL7V6xQkyijz1zHPhgo3bLoy2fX+lEWwsVTacJ0M
ZdpiUmDC48NV96Hmr0flGR/10UeE4UGoDsdsbrgfmiTEABjU64cJIu2qHXBcr8PBeMwzPV6FIlLe
IMk/9XwLv4uwO5t1b7zBW8goi9f/MdRL2ye5dDWD4Vy44c+h7+5qTioe63kZk0b8oleZ8aJ6VfHB
734Lwu6L1ln6rUdzf+t5f03hFv2mrjxAKFPZ4SxeqwPPWBj/FERVcyVPYw1BgHA+FG6EwqTzpKLb
dajieb8mTzM0aBU8Vf/aKmOU4av9ZJCydkdlnwn/AGXE3CSUivdU5ZW9bIf4TvJUNmrp4KCLPI+m
6OdmD3JUa2mt2MoBtWyVp/JQOoJamd1GDwXKGT/Hy55R8z+3bhUcRub5s89PY5sMJOa0tMzOXqZl
Z3nGKvS1oZi6v7cPnq9tHYPCvbz0r2NBm/4c26Dd+4DGQYvssOMf5UEg9Mn3KDVXdpmiXdK0cL/l
6X1MPVLueD9GdluqQKylw1gmBGbof1AQfz9kWaOSn55PdQXElzyTh9rn2QU8KXi4t3W6M5bHexxb
U7yOUnTM5MVQHFFqencf0pUUaeraYrpyqJH9dg8WTvYiGwcVfE0BVwu5vs4NzwgZZGdfDbJzmYw2
HHHPWLqjnv7esW06BPzurYVh2EsqrcZSXigPSCtn53pbzSNlQ92DD7NYcmzgaaQ4zbxNlBuPmCGU
DzKEypRvagOlJRnqJpRRBa7mowxDK1zygNQ/FK6un+PU/CCb+xDt1sbEQy4as/Gt1ij1soWwd7JX
EeoTTprTBaNs87nOptut3cRsD33UFugpcREVj3GFrhD70fltaQlqgrlQjFOPr9Kb7uFM8p/v1pzf
LcuwYE0laXi7v1t5y5h3m9YINJew9DdSCT3lcbFuch9c9CyWflNHn/XU72FZBzDRXCA0sld2TEPC
zC7jRM0+JVqSbWU0puWBqRKKT6Kt3Ii1LrTAMDyj7TYsa/LZq6G2R6BMQbrwECo45SyFsE7yBOWH
CvksOfp2oW0EYKdLZ/b1CM9CqcMzeDOfrUV/ifG/eERA/tAqg/Om6rz86A6wjlz3XHbxSz03Zy48
myqmnN60sfM2NEa0IBEfPsrexorwxBjjV18DPd2YWOwMveK8VZDG1lkVDWt5la73pCPbKDq5SuK+
TtGjfElH6dRHlF6pAM4v5UURhdwqUzYyHOPx04TvLBpWdfGh9r2VfEm3oTamTThft12iv5qwxuLQ
OTaJQcVDVSEXY2R1xCnbPvaloPYSaZYHLtR8HsfERG7oV/eggGG4XzJN08gkisS+4NFqCFgnQffs
B233jNESqcMEcKjnEyJ5g4FMP365j9Ba76WPjOQox+N6Um+MDqKlDKv5hnMVd76XvKavUrFAU8Td
uIbYNO1YPQ0ZfHsWAEDtK4Vfq4pIZmtY/vfg0gZd/h0PpxScoD97DZiwbafGgejfRy/Cqr+6hpJ9
jz0d+ItVfjR0Ua4alAkfyUZax2LSSjyQXPtzpJRLObR0qPPpvepcpwRvuFENeZKIqr9Ohds9yNez
ICkmnVV+8Qqgiko5sBhTYnGoIVWu8tBy3gAOHOXQJtI/dY4KB1G3NN4UGR35N+ReXy5s9lF//g0x
e6jb35CnrKnk31DBGnoJs/Ir8N1u7ZWxuU7UeNoCDkiXOsIeLzLsqjhb6oGqv5hN/bN3cn3jt1CN
9XJL0Shdw3amTmIo0auKT/pSHdXqBBi+35VaXG+RTUZHVAmTpY1u3sdx7N6AQJt/OPWhTpTpR1My
TSBCHkEo5+rJ9apTTT4zbxFc6I3sS5+WwQa9rBT5u6QvHsnMYRk1n70LW0SesRk2mwX7AEaXZT/C
jsAG2mtS65RoxsoblPCRspGzSMi7rmR76ehggSA6Z4+GyFd502MZ4bdcYbghxi/u4Nxu0O8M28RV
S5vt9WxbfTRNsKBzVEY+KJ68Gm+dXRVoq6rqUCSYO+QQ2et2en6ggICKfkSBCiWwdVL54miS3zxa
80GGQdJbhwlzSRnJdjlCS6kfUfSxUabOIqjv87V9jsdRINJ1gOvNQgqww3R9KRD6fw59AJO1Bs5C
CqHbU/1iuU78TDk9uLUXib1oNb3+jNoGbPPuO2rjPMOAv1z8wvS2PtJBGydIsue4p8jRKGr33ejV
BQLQ7RcV1aYlMo7aCelUHNDaJFwPpVK/Vqr24ldxj6QORllj5r6JCA+VSLPjx7YoezxAjBHV/tE/
s8eAjJ35F2jl/aOhN9ZFzAdTB7co8ssYhdasKNYegWAe4P+BtazMuNrpE8uK+/i2rsO12rBlk23y
si4AhT+GbbqRoexQw+oHsvVifx9mg6Sy6zx9grxpXZLSq5+cTlncB6Asw9IsGr/db1MbdrlpJkh9
8iLZ0bbhsIyTwINywY1km9ZkA2bXYbqTYZd71joLC9AQKt44ri/eHLZ0h94FBCDDehyDFUo16laG
dpy/NJS7zpCpvGcY6uu6acVbMfoQ2NyrNkTmkdIFEvy++gcwLHUTVQVbGtkmD2GY1Y9wrqAtM1ad
cmPtTVWxa7rsE1hgqOeupy811Ymu/ZiJs6l/bcktQJzBrmKHjBmU17kzr/L4qpqhulSpDq1k263D
Kz4Zo64dZISUoji72Vc5XLaEQlN3LFp/v0+U5CqoiEZZVXbXQSRt6k8+HKrbPdhcANcup0+QX5xF
5VKZjij9a/MEFKL3+nyPPO8WyblqQOXi3tf9Jfp1nZzkfo2U11Fz6p/1nlr1PAH+Gnl7vblvFtz5
m+vcwQf96Pc7vx/jI8zG+Chi79qmY7dFjiU+3tvl2a2tHCiY9SAbGH5vzipm+gcZ11P3LfEB5uPP
cPRSkR/lmTzU5Yimip60GIj92eFpajj8Fpt2uM1VP91HPT6Ut9vc79DVyrjSolm7b76/PMh7sSjo
Hv79r//5v//Xt+G//B/5OU9GP8/+BVvxnKOnVf/3vy3t3/8qbs277//9bxt0o2u5pqMbqgqJVGgW
/d++XMPMZ7T2PzK1CbxoKNxvaqQL6/PgDfAV5q1Xt6zKRn0R4LpfRghonMvNGnkxd3jSrRimONCL
T968ZA7mZXQ6L6ihmX1wSf3tY7nWzvSu4wEDvFYOkQcnLZ1FVoH3LR+UsHdZqGASkKz9KDZP1SSM
2yGdtJPJ1LqnNsxnjVqSeQKVX2wUzW8f7uNkBzU3DDTzEMnkIiQpKrJtmTn9UWTpcJRnxq+zeQTK
KRnLOHCnAVuTo6druyZs80sRAqX1zPG3yM3UnQjccf3Pn7xw33/ytmlYlum4wnBs3XCcv37yoRjB
8fmh/b3CxvVo6Wl+6ls1OeFuMZ/D3q6pb8wt5UqMOJMB2xiQDpkPP5ujykU2sKy9o0Jxc5maqkDw
ZqgvbmhXSCjQNniWAE6qdgGsvj/joq2+lUnV4j4TvJbA9Z9CquGvqv6axE37YkCausZguWWr0zbR
UfOgGMow0SiqDIaCeP58jYB7sPKTuoK834pXsBbJYrKz5CB7szz+7f5D8dv9FUPd9W0F0dLTcD31
vAaxjro7kn3+5w/aNf7jg7Y0le+5bToalC/T/OsH3TqZw4LVz36QEenRi+Hzk5+wn7p8qAIpC4h9
qOXJz/je3efIotZZtr+NC+oWpjA6ovvAnKpH0jrwYWO+cKk1tphmzo2dM+OH5annmfOprf8cVQjr
R1ey7ir9wt2hWWWsOqeZvjTNw1iTD58wiFmrqd7u2tR0PghPO8v+lF0OGXO9gMnpWacKeeNF3TnT
F6+OPwzkmD8wB7y7YQL84Kq6BkDDxZCgWzqJ4dzZdvDY9sVRRogEjuef7d0Zn2cU+Loi8x46A+VH
YC7G0jPvQ7i0MbPbpbpiVsuJ9ck2j0B5BEiHIGEfDlfVKz+Mg6Zh8NaRS3Ka+W/xlY+2vRpboX5S
Uf/fAhaybqE1hqcMDuuz4WASFOYixTCVq//urvPllYEWwj9/NTSh/+W7gcKOpTlMgJaqGcKCpvFu
+rNTJUNEC3mNgv/XIh1r66B2YQbEJdQ43s4tT4gD6Gt1ATwMlLrsug2QXbdDJTDc7aGKV3WA6WCa
JSs5YVI6LjdOEwCanOdSD2vbTa5gBC6nWauD0C17I1yDL647rFW7yk8BNI6TPGvr9qWy23B3by8Q
iL6N6P/slOPRAft5kQxdtiDRVF9zPWMBF4d4vcGB6tLpI9n5dBcAjF8afjV+dPuJp5A6BKfY7W/D
lMnujumAgrKXuepjX0fq2hPIKzhzKNvkAcgvgj5Oqt3aZHgfLDtk223wPO4e3u/szHd+d1N96B7Z
XTtP7tCc7Fq3UAuj8qzE/ZtZsaEzITs8YoTkong7r8iUKP1YG9UpRC/nS9uyLNplfuNfPWZSwHoz
LlKAUe51da/Pf7RRi3Rbj5W+kqEcprsQiQutIwfnocnDtzo9d5GTnkfMWs5wZV66YlD3bpvbzoNh
FcPWSHmKySHy0MyDAyt/aftc3d/b72PlPUmhcgNF5Lf7RYgBo5wUVAtrSuKrEY/acqjx+ShcEV3l
QU/Dz1NqjgcZeUiLn734owzkNYGNCjV4ivrh3vbuPkMWq6t//gEJXfzHD8jQYTW6msYjzBLWu8k1
BvueekFefIb8m/LQz4Kj9O4hOU9hqnDdpahFhj/gL7ufd90ybArxqQYadkB9lfSC+4TsSHeVQczj
cakjZrmRoTK0lA284cp84RULgN8/ytz2H7vKEdtRAzHqIXXdYyYI0tZAWnnZV6O1LaP2LWQFwE4d
ZZGG6QukGHALoOjGm5ORNZFtlpa7T9GoaI9MZhsZTaPZPiSULZBm6Yr6OmLgYwJ9ds0L+N2VfFNM
2xkUfitYkaDpnr28DS59BNIm9/tnOaJC3BrMYpLvZFjalrPvS746MoRfN/NFwx4xkCl7xNhw2RjO
eLKKcTxNZVNgKhWoSGK3wPsDB6D0UnbVivrZLRxzO7oYz/u4kG3zEQcKfxi0a2DXCD+oiUYBbYTj
P59FcxtKIfqRBIY2HuxYc/dIqGt7PQnOEn4ggQgSeSDb7ShCLQ+8woSCRBJE7sGxYvs8KTNDiV9R
TZ5v3ZGb2Gg4Yx1YK1i7IEPdIkGLX9ZXGj2Ld4GLKSbP3+BZHpDtvcSxXR9ldB8B+SJ4llf9uocc
EfoIehn84tEB/HNelJMd9NKAfef3d80ytDuUt/3u1nefMuU0Kvu89vt9TpVnpXnsaqeyTvPvG8xp
/GjYQNhdGrdWJPqjquXp2neS4dLZQciHKqLXNgATiNdQ/qVMmzMpV+8Pq/naZaNFUhtIaW5N+ve6
0T5nlpt98kGkLzIrMPaFHkVLfU6/jXpkH6M5RRdCu9plWnxxkGCZ8GOmTXZkzrMVoEvYqQop7NlU
dpF1ur+5L7+HLFnnMAX5FlwcCMjffp0kfnRrif48mbsazX5SAsyFLTVxjgrrG8Tvqh6YqYDcLhsR
R+FNlI1XrMFkhJcwEmJfqGDngrZBz7RGB2SJi6dLAVbUV2af6hKNT4nibEoWF4/3+Y/Es7UOJ+aE
29TXMTpwMLbSIn/XhzHMlgkYhWe2X9GdR7JP8+OrMN16b6vg+csqKz/PeQg5Im+1cNlUFYJmKDqd
LM9kIihtfac4mPjqrLgPRZpBS50PMrwfqlLd9EYS7O5NrRX3G2OswulVgyK1Eba/Mk01OFHzQ0ff
Noyzo0QI/CDMvulsE6ZO7kTdOigtdSG7zXlgOATRo6r6JyUso40TQs4zOgP/uaRCKj3NMoQkSGlC
W+TLAwBrUQvPfitt8Q0Z3exHEUPTcsEJwsYdt0pZDV9jJcSLqK09XIBNhGu7vHrO0bKjLkAWBAr9
MxYU4UptYyhnc6cRNjaZPHctO2UTlkGoxFtFsZOhoib9QfizrEkfN8Vi6pOXZM7TTmWRLQtRG/Ua
g7x0FWLUcggSFMhV00JNQJ7KRnnASQh18fkAqlvkD4iO/RwuG2XIdGttHHOgQuYFoK8Hswr3QRh9
pNzjPnlQnJ+6+Yz0IqW3uBhXsqOP82HrVVhIaOmEyLgXMq04w/hR19clIlJvRad7B39AqhLIHSh3
M5pep0xV+eLq0VUefOWl9YD1Kl0YXxv0Ng/aWH2+9xsVBNK+GPSlbNPV+ouTDxELBbvHBS0ZkVLr
/eJLI+CmuyALwfJT4CaT2C/4pqTf/mZE4asIxBbmR8Mc86vvorM0p2dlFAn/t2juY6Vh3PpyBDzu
0dw3Ql3BkTP1kAppozPUA0oM8++tTOpsM9hIvsvfG3vD5prV3cEz6zU/0vQ0NpryKhw0sVAHgElb
d1dVy3ZJkiuv+CMOj6VBBbqfR0VFj1NOGUAynXuTCGxkUBfaAzVQ90HeWs+T5Kw17e3V5Et2fZdv
Kg/ksAwjOCQbrOujB3Tu0AaadHIrNgT+bETcqkMebKUBnLnKA6JUp6HIBXqI9ZMwzIldPNValDEb
HYY8y8pbI5A2lAn1MsZjNOIRhgDJKoR0fS6MLmPTovRPqCrJlnvzfWig4e0oO5JUG+ahqj3T8QsQ
8dswhyg2BGjPuSgv/yAjCcbG+2GnDqKLVgMoLZmN+rR2ehwKTTsg/ji0CxaJyjIv9fGzkYR715q6
F9W3q33nO7+1m4MRHaH/f0391Ljy8FmoieF+0IbS/QCucOGGfXGVEQraHzVKK0cZ6VihLLq2zPGv
YWjnw3grlCnZyDCEPIZag60v5d2ssRr3tj6jr2EcrDstj1a6Dl128iqBWMYonipbY9MJWe0rv71L
p8X+C2J7zhadNQOlvbw8jh4JlbzJKJwr4Xc7IffIFNw+e5NPsSkYR5DmVneFUt0i+MuQKO4gr7La
SHqF/0gXNMcJwfXNP68mzb9ZTNqqbbNLB5IhEKL5604dTnbmQ/dMPuNw+WB1ZQvVU6mv8GrjfVGj
hAqGprnKtsKuNSb9pN3IUHZMUOreXTUo2nbM3UZ5FoAtsmnhDG6KemR7PzEtkWLg6OuAsYFzQNds
6oM8kHQr17lQv0yKUh8y30aQApmi+qDOBzlEhkiQc508vV/82zXyPsNYffrnj0sz1feLb5vnEGrj
lquZUHXef141aB4AKkb/SUc+DqSyBnJoXk9o80GeFUHCYz1Um2sFdXN3L/bdaoFO69YbWwHcIAuE
snKY6gZQ5c5mC5T7bEYt7endWacn+q1t+HX2/z+u16t1I/xpo84YEFIGDpkTKzrIbbEMfTOKD3IP
LcMYqPJvoey9D75f2+RIL74bfA/9uuKFUL1bqINmPzp5nj85I6KpEH2f5QGGG66HrmFsROkGz8nk
Zk8WUksmRmRf4f0qaAZkDdWDTkdrm01k4Jgx+wLDALHXWdQdH2r+29+tGGG2NBmifaExJVsFmnxw
s7OP/siUrwSDtpFhNtgflNzOLpk+lddANShrGSlyVTlCI0rbrG5hNCGC0HvjsY+68dXIfkTplH0E
qpWBGXPmbza3Vpo0XOaOWu9l72hiGRZk1QvM84HtBO9A3kxNQ1jR8zu4heY8Q3XZpXWz8lp34pT6
IOyFiNBV9hNtWQ22OKRJ4Z3DaAQrEpfhV34cn4AkGs+GGhk7C2mpdS2i6rNjf1UaO/j67kJsYd/+
+fuvW++//4ZtWSRJLV3oqm46xrv5YjKYNRWQ/q/WwLLj1dQcc10HEaQeP1m2XesdFMvwDkFXXgLk
TTYyku1N2tp4l8y9Mo4gG0B6L4xt35uUgtCQf8hgMSEkArkRvOBU74xODNeytIoz4icLRIvHq2wC
nt+tOwX3IBnKDlN3n62q1R9lk2333WONM7uM5GHwtAKFRLIqoPXdVaR7/prqn73Jgcgh6FAYbywy
kbxXwYUIct9vA8J25FPGl7Az/F0Z2QAPOkQBNyZ+tTCabQckL9uF209e/pTDJt+YZnXwW6ROBY+l
TTRTAEA7/jzAq4UQnSDgcO9AeA8Q+nyFPV8hB2eF9VUzPIsKWAGkqPPb8qDOZprNr7NK9sgY72jH
Qf3ShojjRms5UBnUE8r453d5ABne21A6noAyPMqWnMfR8Z5RaLAtPyDnh8QDtBtUQR3lFT+ZzyZz
/5OM2uYJr1vnBXWU9KLawRNWkcqr3gbDQaUuBmmuVV61sQ03iIms6l7jGVdSgb0yV0eXmn8Irs3i
WYk4lEGfU3+JyoNsSwt3kzfpuPGiojsontKi2DF2BzfRneLhHsuz+xhnHi1Dtn2nwI1XOoZT29sm
LiB5sQ+84uVePZFnZtBCsc1xlL3VUHy3/m2cyEE9Ivc0sTzQzCeNSsbCqlhBGXMoD2oD7jYzi0sO
5HQ/ViK0H5oOh9IK1YN3w6ISRXoVuWBWipNnHuK6Cp7kAeXv+OSMZxmQDYSU4ZjBa97q0y6b+tR8
kD126ARLzdRQFZgvdfkyHRwqBsw40RVgDnhnCB8yKiwkcnzykDKShzRxyzXCQOWsjRFd5cEsIGO2
BeJ9cRccs2r8Xnud8YJMvyMjWaOJlOm3KPgzqjFLe4lj77e+zsv1JanXdOkX1rRHskTdy7OmH6bb
mWyLpx7lyD4B69Am5d4WDoYRueapK8tuUfy5naNLFG9SVHsRP+z0nVOCgB/SFjl4lLw3pTJ6p7ZP
p5VCbfKKemK4NLOgeckE5Tyvr6JPQxf+iNhPfhOZxtd5QDcHeRW8dEI2HTWCXXbsp/CkEnxeSsX5
agX1H+iHOx8zN8dUpNDSl5zs/dJDMOX/kc2D7PXXBYVjGI7K5pFJlcmU7nnC/a0aGFtekPVlbb/g
naU+yEdvX7SA9NGe2Mv09aAgTwpIKNnLR6/sTcP6Z6+qoUMue+/Xyl6EuHeILRaXv7v+fkGgNz7Y
kEofD1mJw0fWIN2V2qZ/jDQUBOSZ1WKazWa406H+zkksJ3KhU+phvWC/3L8UgKoX+Kr1Lyab9rYd
l4qiP5lmWLxNTjjtBztXUXwiJFOorhwf3QQZWr5N0bZsyuPUaPmbEPkChjJsLwFo228Ca2s4dbkR
nW69oER3lRvBsZmA7Tdh/Yznh9jWPlJDfhPZL2hjXEPFara+CMwtgnV7tc6zT0LBfoPqq3Y0DdyH
kLwTKze3uldAdK8yy/1raFpnP4ciEqXdhjpIxuZ9oSxFo9tHE77AtMQSAvXDvD2gtsBir8W86ajr
UXo0mt75qqfT1eJH+RXJtB92MFifoLq1D27qTW8e1aVFYVndC/KQqCO5evucROhdlS1JClVBZAv/
E/Mpy4Ai9XYVnEDqqpuhNZtHqzftra4M7t51wJIbSo5zbN+rB6fE73i0cBdywzzctENhn1BJVECL
jNMZjXl/led9e82iPIEP6zQf6kpnL69n/SsTl4H8xaB9DG3kzuuiVyAeTR/5S6pvLACOUCzsH6LH
o7fNg71P0WZb9vw5HdDrpzEfy0tWlF/RQ9Lw5zVVhAe1cg8/YgY79g+yPR0ae1Nh870eIHF8Cnyx
RUgs+NC3TwM/bgAVY7QFnDNdMMJFSqju4m9mibhYGWO5VkIhba22gBqQ+Gsd8OQBUUSQs75IV5j3
+m9xb7327tT+UOJo3bbou1l5pG9H9jToC8ftNc09Y220anewozFmQvQLWONB8YztK9MlUkpfRTmt
tQLYCaLuKM5DfwcBqdi3gwwRDoJhXIlgKTs0WwNSKE/VNOJUDrqduvPlcFezQ/x/WDuv5caRrN0+
ESLgzS29J+VKUt0gysJ7j6c/C0m1qFZ3z/TEfy4KgbSgWASQufdngg/TiM52UON3I2fxVpUcjBc7
MpTupLna4I2F3IedPOKBi3yepKe/NP+1G/3xR8qLmZxkKt+pxZhuoL/ZG13y1IuEhO2koV18r7wS
YBtjUtv+3ahy9pQnerRq+OntDS3vjpKSWgtEunrC0aXMazFMYKf0D4KjKJSWtGmVIurLZny4Vd3q
q1F5EKUrvTEOqusc/1gnJhFX6Nv4JdGgJpiBbSwsWfMem7aoTnViX1Qp9B9FlWnUuypShjNGmf6j
7ZTJwsCmYi0aQ8NOdnpIMkAU0fkiHmeudUsOq3kFIR8lipMWj/XZrKUacVSsLxFmJvfWYnuiIODa
TlEtssshaGWnOhcYSj6ojfehWzO0MCedZy2yhk1OmA7PW5LNamGTgTaGt4MoJtHA/x+whgXhI+3i
KhlmAsFONlzilaIKXbWvmuzUb3WjyY3uoieNaB4DWGXk+/+yQFf/jHHQbd2wgZYAHDG4ORXARH9+
nxSALsYsTLFRqn2SMSuetfmuG+21SdztrpjAFiPGKY5dv5WmtltpahM96+m13v+p51/HiZ5g67Wn
9yu8jwsiqVx3ZTrO8CQgneI2HekV5yBXrXHsbXM4iRpxGOJ8WEsAoGafGiozZhcgAsW2ncgLCO5Q
dQ33iJhZeM8Njvx16W5ESRz0CkVNHhTlXDF8AFttbTdoftgDnHI8rEzLxpa6cc7WELi7QAvvgjR0
zqJKnEkB6ZrGG5EOf28gulWuELWCP+tUSxiIKm6kLFhBSecLeOHY5Fqp8eDDLNuzfojwv1C/l8R5
HwPF/jUiUfZUKqinD6j37BQ3Mk6IH/oLNfaqbZ51DlZh3pYwhnGPFm/+EOXpOkrM7NlMu/BgNMQG
RRGyucpTC7Xksk/z52FUg7k0KVLlzUmKU6CqAK4XRMNMbvPOyDB5wXq90k9xJaEdAe5o2SZKl62H
cfxmqKgIDhGEPCLT9lOTq/caydYfSUsKBanG8sFEy3UDpJmX6197EL9EXwO5lnXZ5cpqxL94b6pJ
cmQPnC9x5Ui+8C77Kag4qvra1E11gbZs6RvXwptL1XOD6E1sXLo4U3YhkRLkKSvjRUa+zO+N5Ici
wcQSPfj08q4ZYIVZJumrKkfYxU8iluB5PrwQUgckXLJXVvMgeBm0eSDZ3d4VyxTXb7xDMPSHXvYK
jLTIotRSNblphWhuDp3621P0E2Hm6HuJdD5mi477bKOwNmdRGj0ObaAsXP6YSxw49Sp1pPZo+Mmw
6WtZ3Q1B6+/d3sg2mQ0XlHBjvApLL7jjf6xZtBoJ5cFLzGrFGnw8asUwLjI107aeLA0vWHbNrbx3
iJm75bEHi423HPW6iw2S5vd0mx5cfYFc2ns3OSqQbZqeYMBHma3GLUF0iyJMuSLnN6/26FnnK1S0
sXz14i5exqYNkCQsQB8rkTv34kb9jgp77Mnmj0DGHXDEIPZseo66q+oy4MOqxXOEQ1BiRuaPJI5/
pVJXPlpFkf+3pa/xZ5TQ9KhyFE1XFcJpsqEr+qdHVd1HioU10/AkG4kDW+yLrTU8eFP0i4zWQdkw
jorXJAjzmSnVzblFC/+uV5VnUR+NEYo5uF/kJUYJeR9txUZEFIPK+FgUrWZW74sgv3NGOz64StCt
/LJHcAVE2rwn2vGqJSMc4xytHsfe5oZV/K7M/BsiU/azZCsQNTol2ZL8+V3XlbyX5IrkTYO0um+l
95XuqA/lVO+DyEN4URu+tti8IAPUyYTexY4eroi86pC6nYv9vtj+k+DqjwHabVsztvQaNoeMgpah
hWsrbllZGigBHLEhL9+C6VanLJzabTEvT4Hk+XLfHUTZ9bLu4PVGQ1YC5fNPDaKLmZsMER1r9NCW
id0DozUvqMJXd2Wql3cNkpqgjsyLFLbVnY/q2CHDIGaRy6p8tK0aiTR52gzJco4vTtD/rAM4slBO
f1t2cR+6tvSSwAGZR2GpXEZrYi8iG0768o/hkDvfhvPNXYebhqf/LtEjGbXBO6OZ3W2soE/PiI7C
lPHM9KUsAzSlLDNZS2WVvviW+dq4GKIHxRg8OPiYi+rBSe1NHFX+UgxKB3Z/ulq6B8z36ucg2+ia
m7w40OD3ZIlLtGkp9tLwII35WSDB09I9WaFRPHooI+87BSlDUe+l3tlVquJRw3ovdZBWQ6Fqpdc1
S3BW8odq6D4ebnVIGHZLPSu1mehyaxDFxsaENycvsUi7CuC3msR3DlIxS5YbMi/KyfktTHCEKhAP
jlgW7hKQC3uNG3SjhU1z9Ev0M2SvRc8nxDZoSML+HtVfd57bafWExrQ7A9zVvMg+WrgJqtbfVHfK
AecZ0irVasBnDlUlkOyGh/+NNrizJvLwI8J2bY82eP2j8YIHrR3T8DcGHSxXp/xZX5EXcJvoTp5K
mR0gH2lGd6KNjM61TZsgw+9tIif313FOVPqLtkvVpZfDxMUxAhGaDIybPvF0J/zsLsv9FjHOicSL
Jxhk6Tiv3Rm/yOYBe+8ty3jvt8WJ72bBK7EQFP2kPjrFTqztZA0aRxKq1oNdksWe5Hd+4XTG3Q/8
UylkdHRT6d5WYFqhnhzses+1T17BerNQ4+E1K7x94MT1sZIjbW0RyZsR+PR+o5iQpKihYL/6mpFc
fraaKF8UdjOeNSsfNqOm5lvNhZ4aSTGijiHw/9ivlL1WKsFRRmN/Cegreta6GEkUPhMoF6RPdP/b
EFkKO8PBx3qy50lTwKH2yla7s/wIhyAsq75b3VeWzOjQYnXeHYMefhK4hLzbT/nJLvV7FFJoABH0
dqYrQz+rDejv8mCYl7arX8vc6V9aexhWVqoTa5wQJbWiL9Agdh6HuEOR2c6CuVzrwUuTYYKp8fPY
iKIzljDrve4eS6UabY/oQZ16OZkWb5IaTo7oRfCOyKfk/0iNrjmRT+CryJEUv4GkRkTVyTQHxPLf
wVao/y9wGurOogrRDgSPMGMiV6DhydIbO3JBzlrPK54MMuo8kPGaR6hz5gy9te5r7eV3Ib8OD8m5
JaIvmT/D+mY/aK33vR6VBjv3QH+Sx9N1YYCrKg/qLy6OLc95rYybJknREZ2KjoOYuoTrw/7ayp/V
pZ55+s/rdPMv7z5T0wgQq4ZtKY6sWp/i6ApCs+ZgFtIjzEVselzs5IdibM9yl0S7qisnH3U/e3Qz
liW6mlg/c3CBXs1NfOs7GGBXB6RyCoPukBVR+vPjWZ5p5q17IttvU8cS2sDXvtPUBr4as8qt1Tke
jVaMJiB2OHEc72sivr/gHez6Jou+1lWrz1EkSC8QTNRNxr5jg1sQxEt7CoNiufE1GcK9x6JcDMK2
KSIKCk5jBDchCAK5kQSPiEPN1Ck773dIu0Udyd/pCSLa3kuYmn1um8aBcrH+Cw4VyNynwNskAqIZ
vHpMjX+6/AlGR/jG1YETWo8aqd1F1AxR/hwbiC77Y7QGKFbt4ZONOQ48nJYN6ch6OlxbUn1w5qKy
iysykeNgz73EAElqjkeBcxFwGHH2CRPzqdh1BnYSY41LcM3dtNWbyeSYfNoDinksOu222StSYR3Q
lESK21T0pyDBS2faBf1Kcmw3MuOnGJRIAYMsfKVQ/HwbVEUet6Vva09WnLPUj88qSr8/m65b2mrF
XVJ42Rx2SvorwIrCQv/oBTcwpA402biHVWkssygwjzUSeZsxj+RtJEf+0QAusNJHxE8cX//iuwTU
YkA2B0J02NxPQRgpGbvHFLgg78pu+IVwdVjr/EDA44H3aBF0xWdpiXf02yAC4cF1ENvW4n3QIJAC
JZZEJcTZ6yDEkMvDtG26XslVpe5Rdk1SJACA1q2O7D2yhH7wZay9b4phK4dOi8LdmIcOi12ijJXL
Wrbqe28jYpAFDJSZUQzONQaZBABRACY95bindjL4TUlSMIJrf1dxO3yFTNWvSuIpG9sIram60MLs
4unRCwYA7glof7mtKvU5rXv3JKrEQRSdJF4ReA8Pn+r1SlXnTdKVy3S4jxo0aASgnQxIeRBnt4Oo
i7w230TpgSeU3bJvkx9SXNaw73SNgzKldi0TPK1qpyZW4qb6JFqHRjYOpfPglX21VZNIe45GZ0WS
znyQe8u/K/3uIVZ7kmDoqm0UeMmwx1VtKTV9sMryMt10xN8X4q5V7CHdOIPdXIuiNTGRzVGGtZHX
v41pa9a7Mvh6YFxUUZRC5ViA/7x3s5/aYEmHCj/qo1jg+soqsOTieF3zqjZmpETn1XZBcJrlDN5p
yw7rOTIlPujqbvjKLtNbDJXvH/LQTx6MMfxYjwvYoU+N5GHqbzSJ86qrh3jQ7GNSy+lT1PhLXXyi
IMm3LP3tRae18sYcDf4DEh+BobqGzhv52ZNU4w839R3SJt8mxIfnXaQ2D0Pv5+vc1sKVSBS6UaJB
NNfxduUre07DSy4rw0S9eLyCYMB6aYtRw6WUtbG1S9xGwgm+ZnsZ1sWLUUcXb4p1tmG+MxGHfu0i
NMKQCQnOhRu4W2Rpq3XgOfp9nMaIgoNV+VnjJxlVv1NXNl7T7J5gMAYL7yfIDX2q+dgERyhFDOdD
n7SorVesYr6IlAPYlylHBONUJBXSipSRGuCQJVrbcgv0cvhu4302sFd3+e+cw2qsTzHmOocGCvky
xmXutUlKGOR4WSUZOhmOAlk+ZpEEENCE5AkP6Smp20fRAwNoNqxB/FTnSKtDIAm2Cs5g980UfBM9
LGTyc6MdjjnPtAVm4NW5nA6dbHYL2U+Uha34SHNFZkilZWp4d1jhU9IHJ02Ni4t4+WSUGJBfxM94
aruVUJ/5UHofh+dS+19ePo5s/fX9P8FtyPwoJOoUx5pYEh/SPpohQaSW++FxdHalpHTNNkjAJDmO
3i6QNTD3ghghzrzGZQOkq3GwCCtXAkvWuqsmdQ3A7l2xUIhN7At01Mmey4+RFeHfwaNqjSxJuDLd
lKjwBCYWIONw9Koz9rsYseSQi+Sx2ps8Wb9A5fmS2pF6FiXZw6QjDR+jgKiNYqbujuc2vhWpZbwO
8MAtgHJ3uVNJp2hs+0ktTD0NjoSweNTf+XVbfU/85qeBnvtrSWQN7EI7PIcIY2MgGl+iwetOWWjk
qMLY2al0LHcTKl21Ldmd4s0lwVUp2odelcdDHODIPqrtw1Ck6jzErXVlOmQVct51Px2zQvoHtFGk
hBjzuvX3AQuE+0RP0D7TPZhcilN+U7jbUzW3nvVBx1FLN9O1WeTNnW/mxxgo72ucIGo8AQzluvPn
Q5f5Fyss7jrJD7d9H5h7N4WLIg68PkEoIsDKOtPjFZplQfu7U3nfkqEJCufFh2++rDW53KNfVp9J
ifEqbYJhifxVsSojVz+XPJ0gYBX2Ch9Zkg+24yMH2kTWve0iJAoM7psCYAZR1MnLxMIyjcXFKpPt
Z2xJ2u+2HWSzoiurZTg24dqEVTznCdA9OyZiHaXutz88Y1iXXtH5s0Z7bFPd+W200h076U1Ndn4x
WDAWhkid17WCoG7i22sEo5x9hoT6xrSlHerD6VJB/maMcd+UQVejCoxxQAsubpW5DTvwtD6rOfi9
CtDh9ybqLjbJ1l+knIjZWM4cUX7sidGR36EhAJTb8E90SHATy1ofM8uxhbYQH3rPD+/EoSiQ75Yi
IHxTVSRJJRYS6AYJ/aHOmmSLuvylt/NLYab5I8DbR6V04jP0M/kpk5QvmadYJzXMq+NglBeIAED6
seBgC/crlJv0IAfePWZMw9azkkCflUGmHyQC0M5yxNn9tTOJGueNXK5EURrMs52zPTTVtjs1Zt3j
m5umr7oUTt6rjb9XneYITNMG//wHD8d3OCt87WeU+94a4uobP0dwbCKCmIRrpi6i7PjVV8nCZaN1
hycyI+m5iMMnVifVaUAua87ySdlh3NN+kW2e1EDDkzVBkp+8d7u7xG61Y99bGyPWfZQgzZKAng4E
fWrEsbe7a3vL2uVj9J0cIz06xRi2ThCBtBPlQLUwaa4w3cJzoF3mRJa/sIxplkDvea1NRVMzEWR1
lAZGz5ivAicf5l1dSRmpOC3dX08tHWcalxWXPe+m2sjjBWWr0txHO7HznV1aDZdiCI2zndRrdp9L
3dF+Zh0GYnJYf+90o72MdZJPBgDlqgxex5L7MGSnMzRh9bvTHxAD7J6qyHcOhTtinIJbyKKP8BRu
Qh7pgdS4G7kLklnO7XzB6Dm/pNOZpSuXhIf+XlSJxjarknWHOt9cFAE3JSdJKb9Dutxnk0pZGcnt
tqtwfRVFK/BGIm/Rt1BKzcegGbr7BKuCeCrlmQx802vRpZR7CdMzDqDJ3s7iSGvXrW9+u1Xdut36
OlpekNrg6u8jLUwkQfH+RpLW3vVFFW7txnX2xC+TTaAr3rELgmrtl1p0IpWIp1GuFefRLi10DmVU
Zzrv4vBm3mRJluxTe6x3Prf/pgky+6BlA56sA3atfVGjtA7u4x5TCMSU9U5+zOM7xPdBHdhjglBt
GG5avSy3oefUZ8QC8Bhw4vJVddOjXHCnY2e2bZS0+hqW2OuC1EsuGmnXDUAqedPmTTQvsMpZKkRR
t4rJbJ0hTa8MxDhsvDm+QWVeqnJp/rLz5EFhDTGvCCpeOk1adlgb/tYhlfk8C1+9lk/Y+VF2wYiy
2ZRDfbK5ldaRanfr3gArI1s2sQXTV59lo/qumkn4OzWPoDQJ5HIzX0xyz6+Wj45+0SrV/Yhu6qpA
4P1gYzXnhOQEXU+qLjCMmnlakQkoMG7D6SL+JaNZOnNS1iQmctgr6IXZfhw144gYlbLwnU550ZGi
JQZik6h0FB7Zq0pGriTwjREZS7nYEaa0gIt3v+BW8KAka8+OuDLvkqoJ91qAQLidtMMpcabti2F8
D5Xcg5ZRDxvFr5u16bFEUoLhrgGl+8MBJof9TDLcDwlCInGMhGyZts0z4QkSJPQIpoWzXWTJndrh
JdT01Ua2vHhrjciMKiPKcfxfRutBrs2zoyMsEnSFhwQZ9OJBDVCiz4Hj94HjPhq6Xl0s1LuiPJx1
GprsxaSq2tfxMRgLdU0GuV4KcBceMNnC7IJiK6BfTTiBM+DRnkRr1aCsYxn6oyy3KXTVjJApBmRG
2cZzTW+7bdMo3nK0lfQVIsYvsi79pXCgdmSa/zOYnrkGvr55K+XYvhCHRQPL3LZBO6z7NkrvPbVz
iFc21Q/TwaMIidBfuEz/KuTAeipkfUSxOHq1B/xds1RzLsl0GBS0tdSQHyp2HaqECi0CvGNp5Uvf
LZ2L6Og4JgKioe7MbnW5hOlHafBgmWYR3WKjNy/2de7rZLGprD1QDW03PqO16i/tLE+hihMAhDPI
+rnV4oMTOl+tSHOOgcb+2q8eRk0L5uqoHsbK2etJ6e4sx0aXD4LKfBx8BehJ3W+cuFKxPIyHcz4d
gk06JOmKzXGwydkpLGDuq88mPhJa2fe/yc+NIJVZqLDbLqUYr+vayZYdsW8el7E34pzJg1qXjLue
58hGHqRwERem8mSGnrVxI/xP+clzvyrxC5iZeDHaFQsuGVfm0QU9kmiGtQpNrV90RoTLhTxYh6xo
mnZGSu7BQO1wI+puB6Wy/+hS2SpxNeSEIeBUWJlV1bNddRVer3rwpS2zbNEmhnaJHJ8tKlgI8Nzr
UBuhCEBIAN8Te5tOLTpMmOtjV2psAYlQPSTkmWYFwpdbUackmjlrR2SMYXBdcHGyfpGLWmBGWLue
fe9prJIDVf4mS9IAxTwbd7rEQhD5dp7uwxSaKKSOhWD0gmhV/NrJPoB14EATcNkmAO7vQKW3+2bU
zHnU2+XSBENv+AEJSS/BRjPv020wptwPuSxhozRibuE77v1gdfee6R3hRnuohIcSAZaoWaMan90R
T4OSLCGYKSm1BBODVROU2vIJ46Hw2BPXIBRSl09RntknJ9If+f0giznA5oEuazdedLYagj1DemXR
Cj5YwS5uUbQkgAWpVtSFaBic6vyHKJi+Ly8zq4smCcrxEnkuTCql7mEmaOPlWicb5lqNbbAXUxfR
wG5BPxvSQdTkHXLasoGLby01wCQcqzg0Tfx2Fmt5tMxa8q7oT1STcD19rqc8ifhdxXK7inkTHksD
y1CceFD6Vhz3KA78DJxtA9MKa4jxaJQmL4AkvMOaBl/KjMeikDxVxh7nL76ZrTFpnoq62s52aoRc
Uxba6rzQYXY1sUkWvo/Wo4wrV1YgXKS72kUeBmOuYfVw5/Op14M1xBuJrWWheiNstGEKIZxBsC5a
Q9Z5TYPcdHIVLk6ov7aQ+o5++3PQMhKtDXIkjk3gNg8ia1e5FWux6Qzlpyq9VoqyONTWiSzvsGqb
oF4SNiVFkcOE7KT41Y386KshEeTHkqH+wvNemdeh6z2ARQmWeli6Z1PmRxFE39hckYBvcIxRG4NX
y1QUB2wKQNUaDtEBeG00qb1l7lKEobtYvWjVfaBXEBtlM4ZizhccOiEGc7JTxlvXxGw4HRUU5fOR
eIAeGTFGJZJ2Jw6FDyWQ1VazwlXxra6sGxhGvVps+7jUr/06BV+wnlAU2sPOKkdbH/1VRd9hozLO
HHfIHhXfrO67CuvWPskedatdOpEs3U0LdbeplGcNxOqBAIF7LRp5giXa0IWrRM1DBDbbXlrmmY+N
oBzH5GKzHzjlZfswRZ6Rey1gx6z3dwZKQFjbx+PacFx7H5XSFz9EvqeDIak3ZfWIH035mIFGyjXU
m3JPKh8drUMkbRganrAUbfLAa6UlNOPW7gmXpO4Idcs9paH5UxnH8NlLwnIbyJglFY4X4S5Nukfv
qmAjWmFE4Fzl6znoFVpdyVgQcZEeZFuX73l/AGOhurdaeIs+Og8mG829JY0ABltD2xhahQqaK5sw
pqJqkwBgWsADN58SQgkbkPjygrg+rfgmrfOM17sUWQYhFr9c68BEl2Ks6rTeOlfyZnkd2wA6421P
nG/qzAqvwkwSZLxojVpifzoaZNciMC1eWMg6rkTntIvJb/bYHIvOsoe5aYlT1Po6tu9xVCahvRad
tbZWsaix3WtrbFY4Y5pJsbmODToSby0pIfEnRCM2bGRYozWWbhvDctpz6w3WCuOL/GBHe9AnwaNU
zVtF7h4lxWofk7L/AovKOWZ62m+KFvKmpPXdGXflLTKqDtwhKTCvdbXyDSeI/HStahErOOkkm105
V3F2Z8cM0NzfIa3ZncUcaYlQG/vnYG2n/Tyx0o4lXmChthvGe8+D+A3r7UdKcOpbnvvqDJSHcU5c
I9wEvb2r6zG5NEb01MiR9wwfGaEeXcHwDqWk5zLCL4lY+7ASrYAH8P0oYmcnWjO9fEiqrL14ga19
ab5VReJtVB+ZqLzDgg59zhLp5gJXtpAkJ1LW47BzcjSRMTy2/jjFuWPY6ciUqvMPHT6c6omC/91A
+MAz7l1ImF9M/jwSssB4e8f7ovFru3PjbCdKktHp5xCLBFEKxzQ74bj+Q5RK/mjo2wFO0T2S62NZ
NHu7J0cnZg3rEZktkCmL0JS08+DKbwdd2lpS551v1Sz4813sek+i060ebU1l6Q9kij81ZF4oY/AG
W+DWWXQhHsFex7QP3fvl3JYNo1EqyhN8+FXQ1cOrPZruYqwBNQ9KKh9llXAX2OmFHbJH9ofSx4wM
Erw4FJMSiDhD1Nzm9k55h1uogIg65f0szhKEp1sIJZ8aRGfR2jWS96EVso9HCruriEoQe73OWlX4
iVXInIcNpGICLMOYYlUUvB3QU0x38XQQZ7eGW79bw6d+/6LLbfoRQHyEwRAXvo0TxVuf25X+RZdP
U93G/uOn/Mer3T7Brcun6Svsbd4+/j9e6TbNrcunaW5d/rfv4x+n+c9XEsPE96G0Q7Fq/OBeVN0+
xq34j5f4xy63hk9f+f8+1e3P+DTV333ST13+7mqf6v4/ftJ/nOo/f1LkHUpWh1o2RyCEpV0w3Ybi
8B/KH5pIRTEKV/W3Uddyo2PIIma5lq8DPgz72yuISjHVx1Gi9m/736566yOTdx6Xt5aPM/1fr89m
hq13p4eszm9XvM56vc7tuh9r/6/XvV7x418irl7DgTCKDr/092//9qk+1d2Knz/oPw4RDR8++m0K
0RJPF/1UJxr+Rd2/6PK/TwWmvkGLF8sDPRyqU9P71rIEEY8BK0UcyJEM0NMK5A5FMFo4mxS2u5Ds
KlPXcYV1YlU6rCinZtGxHzwwcYBXEJGty52a1b2+EM0ejvF67BzB/MKgE1Xt6MT7wmEVmKu5ulYH
1L11kkr4bBdz0gxALwlO7w0CrvuuR7N+hr8g+XBMit9OjX6MpLmoFQfVeht4q7qOnsa5uFxK87KK
v7kBHuQ4wBnzNEmiNTkp4lFykt2DytzoRVqfEFtK7yWiLwfDqS+iTfQquHMxtyr7BbTw9F50U1F+
nfkEW3aiC0YdLJFSlqbMKjrEeQaGSw+V2W2if3l1/GkulqG6BFH/5srOgPKS6n73Uo0I3CS4OILE
Agc2iS2KsqVaPiJ0zlvzrUF/72LqEl2yni74w12HibHiIPo577MYRYSNnA55V8lhtGhlSBZAnIoD
UUIrhDpD0+1w7RTZ9hH05bD+MAbk6R/dP9SitRjb816Tu5lU+Sl7Td08tZjpncRZXMWztsWJ5lM9
C6JgwfqU39CnAX3tH9rIQ63hjzlED3HI2d6iAmW261udOPNjq91Ag/z1qV5Mklf2vsxHcycaRZUV
d6tEHiZR584AM0me0JgOWon6vVk613rRKOrF2e0AvM7ci+IoBPDEqU0yxS3Dt7FiWKUH7iLQSnym
k6RfAQHAmiQcVWeGvl51wWabIAm2FhK/WiDUhO3MfhU6WX3pPLm+lEpu7azWfhRVt3rktx6RhLbZ
a9BVHBLgyCtT99r5MI0UdddriJluleI6tuUN1+uIBjkfX1B0rnBWgaYrzhCFunvj636i7iLC5+Sz
a9v1XHB2BXvXrwfQDvXCKYKjTw53J9eaFqPkXyTVTiokDOFnriSXfzqvsSiX56K7W5dtv68VhCC9
qsXdJtTeuNOR1Dg20Q1o1LeDllf9yiCaL6o+dPnMvBbtXmhDx/7QVZPcTgwXRGzkC2aB2wRfid7l
gIwhSlexbe79CRSBtaH8NclQB+oKKA7vPXxTUXBS7pK5uv0E+okSwOcrUWmNfnaA/2oQAFlk79gg
NI32mDmROZoigNwp9wFZ1L2I64mDhYDWxozr9iqal4/49bCliO9rsmHXfkAtuiWqJxXScXl1NykU
rIK6DBe+ESJjClIwBQ6C53LnOuVd3g3lnahTproGUrc/r4jRrkRZNH+ap5fDMw4z3rY1q+7Qwn0+
ON0koyzKoetre1vFtDfr08W1geATeIDear77Wh2QuFfbuSx5+eI2Q5OGb3N9qsNOXdu76ulTtSkH
0lpScRaeXg3idfHhvXJ928AmGufEEJQPbxjR8z+8ka4vmc4N5LkH6GkOw8+auxIZ0wSDMcRWM9yo
y4j0Cof4/WwAbl/NbmXR3HbRdcSnelFkB92uQf6/VF1jY2mls9+VHEjMiR5Ix9shdau3ou7VswaY
yEE0ivrr2BY2ztwby3F5G0ZU3V20eaHMkVNCpxXnZiyFQKcvVF0LAkDACsZxVvWqDaiM7urU6g5p
mLIxDapiG45xsY202JbvO4PYgYwly1z0KaeOkaAqDJNxT0PWjTjkSVTZPiaSLEY75EEqRU7mDkLH
s7G3xg2vOeUMmVU9i7MEYXV1xMj3Vq8aIOQS1UC7iK6ODKh2pvS5sbb42FD8qLwdCOvxl4D6XgSS
M2UGpuZAx9FZeb+aqKumS/aZREqGq90+gF+iGt5W+Dj++YP5aVyAjtHnMFjV7RgHBRofKS58TYJQ
pYSxpIoWtd8k3XcbT4R5Can/4r73DTRr/NS3s15KLhMX/sn0FFIATYU4WuxUhJNSb6Oh19Rdmwsz
ICIJ0uGtLoNYlfVFvBIjroPFPJg1EtQrfJw8prlKdMyUhZjR7P2N6PJ5yDQ31NpgL0aIVuzjFrFq
Wb2Jy9jkHljh3cp/nfnT9OGJKFHxzTdDdD2MKj4XZVTtetXHcBuey6PoK+Ra/txXbkeDNA3QB0nF
lsVSeCUJzkClthJkmIjiRCiQ8Zq/tgq2gWi1bIAOolWMzRrykG8yvC7zzHXy5DMMylTIwzoR+AL8
1K0oWgskSK6tSZbvg1IH0FQp6xCIB2LNODUiVAKDZzq7Ndzq/KkVBIeyNkPYCqKfOHS19dYAd+Pn
SIZv7DqSqLcB4hKfZhKXGFA7mYkG0fl27Xj6UKCvqmMBrEmzdKxrB+B4gdmHr/CgnHqQXz2+AJKF
gb4EgK+8FoYCyCofHoasg58nRYiatR6SwalskfyU3aMXj/K9EvCDnYaLWdM6Lbc98d5/N6uLK7fS
S5JlzVk8bo3ONtaK28LMBp+FybnUHgI18J7xHth6BdH+2g7Hx6zI5v0kjAZ/LjupmLPMvKkXpEXW
zibeuqLVwVSDP4UpRauYElZedxCtgS5/mDIdUhLFzGHX2U9SCjEZBicDQW8197IU1dvG9s1VQsD+
izQGJ/EevvWIAX5u88AyVn5l4Jiho06FyepoFGuxTh6xf97rVjr/tFaGVMkKfJRlbW+Eb61vdaIl
qMoPLUPP62d2XaqT8NloWYUXNVoLWowie6xXO7zppe70XiQp6h3FYUytLeTo/GhKDli13s42lWIH
9+LgAPDII7B4ooS2hYqZY73XWr2K0FlO+nXSdC0PWQaM3P/3Fi5r8zoIlHWGFF00H2p5l9eNdRRd
BtX9f7R92XKcTLPtExEBFONt04N6UqvVtmTrhvD0UcxTMRRPf1Yl+oQs+//3PhHn3BBUZlbRlruB
yly51nDveNNumWBCFeoOd1B01dOEUC/tQNh1PMfM153SS1WWfF6Egd7xwiUKn/QpXMDw7/w6tFcU
SwegprM1sE3D1lLLT5oH9m0rjW5attYTcLuWXTvcZNSYQTzY/I5sIxC3J6CifkIgbriRqS4tUAXl
+tlVpgHodMhqO3iLVMMKm75HZn8hH4VbkIsL/BwtO0IPrYPMw6/gDhmOPgSNjzIcgUKnUzrg9q5p
4rgEfIyCjufrVIqhYViKqF7RGFRn8ca0p35ec4nJy0SGwTKb1rUb+brYvASNq9z9pA9NtPsQ4rQ6
nqiR/5nbjQWaZN86eL0WAzs46TilwzImP0WS2wVV1mskjZ0lcnZRKAoSMjAi8IxQEK1BZ8slHdDY
seCvV6NI7FE5WAeBTNTNdry4IBhcQ1Iz3dCw9zlsPRsvoFl3VwM4KLYfHOGQQX8oyfYf7eV44FVu
HJuiyZwVLTJ6N1NWw31kRgLgpNzd+thZXh09b1ZhMw17GtIh7Tzod/TJiUY11G+vnT2ui5TzS6lG
vhVFVzRmLlNqsHCcOwjLhRIaP4HfCbAM+Pk3A+3fcQCOlwk/ERNkfzRdXXi0+LBt4xw4pboBNbwY
ro2r8xsaAYCrDG90YIkjgCCyw0OmbF4LoOo0gfOfvKjWd5ciMg+15b9OMHtAGCDoix85TGhFyzfu
1IM2Vk0H9rY49aX7zxKP1kDAu5z2SgF1X8sg6rm8o+Ekqg5gNCcOaKh5GXssqqc8zV6vBhW3GulL
x92zTKRA3ZQMSRtPqWWASxR61lD1WYNivTyTLYaG8oit/L9ja8/QKHcmQ6gmURQN6cBiJwGOpozW
HxzLEBpa1pbbEI5unpjhVedRsuiKrmIUm8DKH9gAPq7F0E5bVOH5LfRiftVjbwUFuvwPL821On9F
sRnzohvNR3P/x/kUwUFOO0csV3i7PjmXNQAKBpcvQOi+HaM/gIPDK21SEP07aN45e5rYoDMjApGA
PfxoRBIdEoWxXlF058RuIDkbH+ggwJp6rsJ2YzZCPhQOmjzyJIR0j/oXgmL6a9jazWkeeSijtZo9
rlL6c7x56dPlf/FmSIm9m9upudAU5rcCYoV3qFVH6HDK0HqTVs0BcEFwSwEA+zjyIItVwV9ZSj3x
D85Y/EOuOUjpdWe1F2+WOdFQZivZR6/rkAPkqv8f11muPf7Pn6frJz2AJny9qTMbSpytueuhzbIX
IcP7Vtb37CRrLINXr4ydMoclhxEtwIVykGkg7xxD4TWacjaG8NFLoqZQJK1NQ22cdEAEIhA+ibSW
GzKSe74ihY9oQtqg+Qoi7F6cvt6lKwmcz6qymLzrJrHRrTq2AiQ1rENc5zag27jniwiPvBONfbq/
kx+5HOltqlqIu9f3mnCM98jyaff4gUQXr8s8qEIKSOy82XTlcOIGnTmNOdsLMO9Y82leTl960672
NJ9m0QQDX581vimgRVHzyTH0uXdyTKlBVHJEPweEyoCVqE/Tm27ZhyE5yCbBag35RrTW/s+xtHAW
R99cB4xojXOrNKYFdGYBtDKfFcpWZZp9o7P/RZznehpQwUhmetnmAzcWDU3AeLUiBmD2jTOL7A3v
o3c8WhmgBRk0L1MI1J0NN6qe0Wu8sqwcGOfRYgAwJzemzJB1TSHSi5QoDe0arffgSNIAYJ7KZ9NA
Eh5ZIBCOqmC80c9rTHineUhcfovQrPSMQ4qfrYX3GChcOBAa13dl5T62odPs3w3RHLLvIxCa7LTW
n70RyMquiWPZJ9IrgRLr1ZasO5KESahEStpYAwt2HZtrlzRMxsRJT1D6nSfQLDp4LJun0ojmj3aa
bFxAadaVV2fIdXZyVxoxu1ZotNp0FfJklm1D0FjZQg3KdVXptHMIOSQWgAa0XxwqU/7qIts4IDXM
riA1PegJ189GJzwohT9L9IpdhXLJTmhnwxnvBHP9OMAtVB5SzfxnjrTQrAV0ulUGdM3lw2QRuL4T
wGIqYNiPZM+EL4IaEh+7eanlw5CbPmDiZvMHWZYrnw0/dfdFYkYgTMCOkan9pBdr/R2g/ujb0rCl
Xy1GQ07A3dJ+kcKB+UYkSOvnmGWJxbHYlmUmtcyE3ynkiscnpNCe0VCpfRKltHdlZ1V3Im+yT9oE
zjIAH3/8HjDGELxoIqRliApI6uiTYSDyIjJAnTts7dT5+6GlhhRMXgpehuT9MLd0AE8XwFgHg9Jr
y1PggcbQ+wJ8qxEeIgN06WjiActXU0G/jcTakNtlZ4puR0iRN2w4luKfrLStAwfF0xGdpPivqrUK
BDvaUEIFS1k9hqISUkLklSqEzujQtGiSmj0fx04s2MHpf1Q+aO0FxdFyNEYSqUMrNNSyZAS69ijt
c7RB48Amg2t3Y42E/YTnSNDbkMP6J8us/Ag0cIXUZ5znxxaIqAA6wBDlVJNaL/M3cdfFeLcqXM06
15WOrvVBogNQSUmpIVij5MXnYccDF2LA5LX1vrlOoCo/owHvGbvO8kuXJ9PKKOPwuesARzL6Uj6H
dWyvIKhXPIdu5q3KMvKhotBCBddGz27H0NGEsoF/MFwGyTfVp20lSTgPDaJ6AA3Nu+HipeD/7dws
i+LAHbAlF6r7k3WAx7AGUuBx7LtnR7GdoHwGFLtEzfA4RPWGbCMglxO0d5VbTcn7EmKSagULDV0b
3zCbjddo1R3oU7xNirbdr2aaPLVoMbjqfW1eoJeZrche5L21znXAyH0F6kX7M17NjC/hVIsD/gAt
lEry9Cu629pVG/nhPbCA02OliSvZIzOvt1lo2UiM4SJxK7adBTiRAM/mc/zCeDL+HKYIcgW4rV37
Skx3UD+p73Qrjx6xHQSG3imcn/GLKcB/QpGgN5NXJwEtzOubNfgm0flUSL4GhUWGHqgMWaNG9fCR
Ea0G2UZKNzsDjedeihoKl1pk42n2dhYVSJWSLX47W7zzWTKW564AOVYcOVeOt9c9vovsng5oYrfu
7STUd07GSiVW/d5BQ5mE16rKvT3FLhHgeUcmzAbmtM+iR5D7FTejyZJNqAP2X7ZoHEu0qgrs3s1+
iDEJJkuOL1HSJJupgbTrEtGqEsl/jSCeqCyJgzzm8sWKNDR8FKDa3IHdJsevSNP5JVQ7kJb77tqG
FlbgcMGRiaXNiau2IeQPI/Q3aLF99MEZ2kGWGg7y+pmHHw0E5qVWNWgKUXuad9PU2qgBj8e2OYs4
zX+YPRK+rParRwlg4n7wNHM7TpX2hAzWHMHQ9LPKJYiHnAQtUQXqw4biW4f83DeUno0jmHXFI3gU
5T24z+9YgY8d6KUst9CuG9YUSwemZ99AYQdxSDW97uIJPZVQWMSm9AGby6CfGpQlw9xaC+mOX0SL
PFzJkB2ZWiE/u2axphZo0KNiOww5lTV1OXuma6w8x4E8HwQDM2702i0OpdyAdb900CkDWlw6cEfX
D5qtDsCa57iL4BTYWstES0H3Pce9EZUC5aFw1dP+n06LSILkBe2w6Hut5XiN1f0aZF82ajiZjW09
GheKX1Moim1bRRIErjhMwN0eJ8iNZp5078jEGFjEwV/5W0iRsPGYSW6tJrBwrJe5SxydRWm7S96W
+hCWehfNN3Koq4NyxUzWIrfXQjjFg11l2GhaabJrTCgUt2aMnaaeoXG+06e9bTXfhyr3t2avT5Ai
gD5gOubtlWzC76dgEQ78jzZdzUWHH1pTlxhaK2vaIeig37amwuNCED2XLd/VMTnUi7bhMHymquXs
nrmj/zyfy5sWY2gSpiW7snO2fdl99uI1yC9Xtjlm50H2Pd+kGlo9ITz4cZiqLmOopeYnaPPtaPQW
KtR9jG5mb3ZakUZkp4i3eLJb3Gwvb/F0SQr1X5waBEyVYq2mQ1mFzqbtm2m12OhM8WeezdIHjS3F
2B54CdGv/zpPeAOagihySOvoPA6puylrJSz8FrOsKEC8tkM16ieUD5xDXdv389+DhmC9Qls0/gDL
vwhVtjmMTF7h4n7+NnUekueDDRnfb2HU1CvDHPRNK3BnI3aBqmU/AajvLxGgxcCwQlBRkZW3UZ1D
fRk8oRRFk9yoB/uC8v45SbTp+bVUYsTGuPGtAu1uVSqhIRWVcpVWzgglVIwjyONse4lSItk0ZXsf
iK7rDe5WSjwVHnIjJ2ygsoj8G7DXDMRDyS8Llbe9Vkj2QIdJ9O7aHSAlv9gatNehhKhHq7zQLWyL
+2g9KOEwOiBbDb7VBjnvYgzB4KiEw7iTsvtmfKGAd+auN7ags80Dsi1rICcH3FPruvMa5HAKwz+b
EV411aW6t+sBBZRtp8mCXubvDrxz/EDptd8vi9c+fgaV1eHL55t3YFACJYyiVQOpYXNlZok+a9e6
tAVI1mp1UAFkogA6JO57E4WqiQAr2/PE39dalv99LVmKL36cGAfP5CvXsdtHOiRGae0iI+xedW1E
CVIkc/Ktfackbfo+9x/6nKscFbRkhmiwdqGO6HmMxBVq8YXxGu2iHeehxFbmY/RyPZqhq/XJJq3R
fxixPo26yniOc/48prF7HQe87tUp43saUuuOP7lHdKG1Z+rhyRMfUtjGkQYUxMFMj15G61NsiddG
H0SHu7QHaqqx0QwWdJDOWxstfjk0g+aiA/n1UstS6lIukrhnCjNEya9hgz4/tYaOzqvTgMvkvqps
6WEBPXAOkAVw+g8876Gam8kjmehQgdVp506pCTJHhCHzCKRFgjjd7uQx1dz6UI9W4tZbo+ydO9pK
pPSIo1M6gMMxXAvDMFa0TSEbbUvobLEtMz7YaAELVb+V7pXdhqMBFJAh0IK9Iw1Ds6i7b/QMSgyK
Tgztrq+EYaVsNrZtgiKzh7jgVkP/5LZRBdIprfIt2gzSba2qqYtXRuaP0QCCBiW9OECfkrv5AJOn
IXkrlBxn7wKTJzg9qrR8nvvBMS+lvOmEbzK0DZHdQhcRNI2epgpMXaEBRn+vN+ynsDNfIMhUXMjZ
CXMFkjzzU51DmVWafEdmnkOIjw3owx3N2HkaS73dF3qVrslrR622ifwEdTR1gdCtXy8wLzm6Hy6A
YuK7C8Re621BZQrUK9pcxMnmaYAh0i40zG0A+qRhBlnaHzRZeKculPG6teP4e41GjskE/ymE4Kzt
YJYOSC3K9POoNVcKAIDSBdlFxC7LTMgD8u+1gU2wH1pfsim3txB3wdfKBmt9Nubgh4nxtesV2GU5
kK2A8ArobYvdYvfjZtjWAEoizwVxsA9TaagRmFLNRZ8u9KLeFpaPSYwvk91FTbXqlD4FHZyyQ6KK
TpsEECyhDoubbHKK+HoakAgix8cl5nWqBoViZKHXzGyc03IYur499BWgS2/2CGikExtBtLf+9xQt
h/3UvospRTzuUuF/J+VhcCWb50abVYpn4WFHqUGTvc53FEQWOiNFaAhFm2e82yzmCIKS4LRDkfW3
Rd+tt9h/WzSCIFZftLHnBiY6p9SegjYgdug5u3FMX+YtirLT2Yf9BxqFv0D0C3haFQF8mbmNkxHZ
YjVcYl21Ws3jl3kHRN55P9PXwxoAJ++YsLxGSqdobm2GBj5dm9CMktcueIRr95N00JkOwpp/IGHn
fTZw/0QOzwhPU9I0R5MBCAn9InbD33xYcU3oPzVxIZ0vNceuzdc5oaGFpzaKm+OUlpBcH2Qg8xK7
YmS0XwTuz6seJC6Xpu1B56FH2H3xfHppXXA/gC9SBlkLLkd3kOUaFZXkAujxuHc8qe1Mty2vnuHX
2PmgD4v5oFtW5GEyHh7GvjW/fJhkiEYD26pVXkUD3gNPmu7eGnyZQ3UCL5DoD2rcbWoX7CltxvtM
etmPlKXopMTb2yP4NRv0mCKCazp7aob+nvJnf4t4W+M/RqCJDeLs6AJee136GbwU+QMBHbqNjurW
ky3bBg1g/BMBKkquO4cRHFszzCGvGKCeUMPYshHsVR34dncVK/qghNb7gZAQSRHPi9J8saZFJdCS
tChhKNDY6c6LdgZE3ROIlgBajNcU3R0eIr0uTtA2wA4E4mTzED307ZV4Yw2YkDsBw4oykV2ZmkQv
TrTE2zpkgqBn4CaagT8z6PsdgB7ReAWSj+g0OWZ6aZWQXsd58aNT+3Th+y8QOw7XGTZac4Qt9H7F
AdLxgbTbOm2CBqq3fCroANpLWWUGHJCRk5Q/XYw2eLAhc6lh60KzUbSpVyY4H9QDOXLW5TghvSbz
/JJX4BJtFN9bVycjAFV/OhpHw15COSJk1OYZae/jW6wcUVJZJ5OBh/g8IlWVl63e3l7zOwNz8+2I
AjXp3a3DXurfRPoMpVBwEPVcD2JfTvcG8E0nNLCDIuw1oOjjTZNpwPNpibeTotvaunCPjgxtd410
SbotQKQIlJERz+5YM91jjH8P6IegV5mh9W6fmWhip38ZYNYbBvT/czeC6WOxgxtnY2Upf/5LvKPs
ZuyXQDa24CIrQe+RpQ1+pSonSWPdi5oVysY2BO2Qu/ArY1xZTi4gGVuz5xaVl0YgCYnkwD1vumpF
LJvSS0FppYHvkIaWY/33SbVhAZxXyDOSVCXob9VBA08l4IXQzxDTvzblSCBTBkWYAbAnHTroYDeu
DK8+Ja2UV64OxWhv2qoEu7sa0QGAfytu8dKpLH7e6ZcOtWIagdIRfBxA9kESOToupmRs8uPQ61/J
RAen88u9p5tintnGDd8Xjf0LEj3dEdyfkDHqxrSHOGjZBSBCt1FjGirk25WRPBRJZ3M4ja0o/1Vk
ug68TDqesGUyNvXUDyvCWhoDum/wXg4PjSmGzugAljTwFqSnxQz63qRbVV33OqFpIbFdT/olNV1I
GWnCd3FP1kz85bom3Mg68tZJyuSntufIo9r+1dSB5eJjBfZQx9CO5JwGXUdDJYTWyet5dn0H0eow
IK+HR83Zke43dBbLTza4oG+QAyibpumCstEu9QBuMYosbXRn17LQ97SO2eCn09qD3JDXbLvhYKDf
FWyY+ETAcSQPiVkdaFmKABIShH1a/UijuAARJbac9YlWQ86qA4l9LUGj5UBv1IIenm302IZN3Pwc
opkVBY8YNFFQIr0b8EXeM9DontGVjVtzE1WfapBjrPQBymwl/mghEj4R5ILatR4l410XFQBcqNQp
ttNGEMe8BisehrlZcrYCmiE946EEvpbKQrONZrnrRCRGkIX5b4HchQhAWOdbvaihAmyj+qapElw4
2SPg3kPg96O4JxM5nRYENrpvDVuKIIfTgciJ5pNtWcSwO2B08+6e7HqrDZCkgWYW+vWNU9PVxV3F
w2s4aRaov4jSKspNEFkZ4EidwuRHjmc5yFWUh7c+TqEFk24daAevyAjuZoTT6RwK6spi03UoS0Ge
eu37z7wU8rKkAKRmoS0gjLU7ShyQI26tEULYbbPGDZY9kCMzW9S8S+MZBBnZwS3LAjc+39xZeeff
VwK6BrkdQ1AhnKZAb9zkWQxeuXKnPPxWe/X9MCAhvxqnlwobPvxVS4EOkr7+lVr5kz2kxUun4b8W
/cvyM/YD+RoQ3/ba9SUSApZtnD0+TncycrtDrfsDVHnNP65cjtb7K9vqyhqv7itZIs9SZi8o2r+/
ct+lT0mV60FSWD2kv4stSMzAxj1Z2s4qpfaNDfie+11qggy78Tag+PdP6PnvD6ijQ1RwSPSHFIRm
gdvW1Re77Z4VaBvz/wG1ESqdU/pNMzT9OerddG3iR/8QZaG2Q/92cojTpD2PIpk2tj+Vn1wegjCa
W8Z3CGm8fgwDH0MLo+h7x5AE/PAx5OT/8TFiyyt/+xgNXmzODO/JQTfi91wPkK9AESL/BCrY8soE
bitqZPk6DsDyFa4s7smEt6127bes29GQpvMJWCUaCjbO09HX7baBmorGAPSYgxTZnax43TNuQyDe
yK/YagGYIOwb9ATsWx+pJAxEkI5ka6JIoX4V1xVIjm9AGOVXJ3ydDkkw1BNjG9kEq9NPnbBeD606
SwF/d7Qe6FI1cuJ+Qm4lY0icKg/IeaDaY+h7HSyVaxJssAxkF1ACmU5gg4Wmnv6DzFAXhVSMiiKd
GooqJilPVa1f8d4SBnFVgQ9TDlZz6hWDCh1M0fd4PwYZdAz6x/3igDQCovW3aDk2m1KEd5Dr7AKG
/NmeindZCu4rMEx4IEMFzpq84Lz291T4y80Jcrwe6GWdMNzMwIFp4HwVhoO3K2OjYWsSfzeUEZoK
3o6E3Uksns7Ia4LFbSWUtxbAznSDgOo6SMIuE2efTGKpVSPp6J+IwpZ8arT4VKT+Fvn7PAgMz5EV
axgayQALCwdbblIBDiV6BZzfBsk4xhV0QtTLIpXK6TBHW4Khyxel+eXgS01uZIW334E7d4mlMYAU
YvkCYNe6yvz0WcZNhVY/2ImbNo19MFnU2Wz3pGIY80L5ouxLvGFav/D6NuAehtzLqBjb6SBSE90i
Qxcj3Qbb4o1UXO6KCWAH2i0WWc7vIwMPLiEGdFqoMo/vh9F6ZLl5oOqOWz5Mk2yfP0QNbqJqi4cM
O/irhv+0jjkoXHixa629gqPAqYRZB9aO11riv5TKGr2JPRuV10amudfM0tkNLDsbDc8baKbY3UnL
sF8jpRozM/A6Z3I0ESkdG8i+FICm8/ZIXpHZBwnaisco4hatQeYe0qInnmMNWpIhDwY8Upqvcl6m
ULDq+K2SdQ36HQCVahbzWwnifpC1eME0gn02qFkPTcMwdLe15bx6U2yraSqZ/jZfRZDTRYPdxoYm
jd8EjSsq9U9pZwJzt7TqE/4p7cxZrtu8OZF3UpVx8qI6jmBVN1+89GuiIXfN93P/Fky/NdzV0tNw
LGJ3DArH1z5pkfzjTI7mq214O/sQpyXQch/bZty1RcqOfPRAuqO+tMBBPMpqlDe7F+xYdTKDqiG+
nA3ovhl2L+/s9GUO/40fEnCBTn05OPqmclwkiEBicpxabh6lKZw1JOHZimyL429D5BLMekXzFjcr
JmctOBSyPzgMtX6GJ+5aeAwSX5rBL3TIy+wT+lddIB7/NdEZeN38AJzy2aYkvUwyVkkL2hTHAwXa
79ExB9g9c74vZiajeLlC7pavV3BtYLcUa5wfmBHPNjRjCXa0/BYN+V7TwLKJ7qVkVedjshVQ+YSW
nGfuxaTX97oq1Wo89496B4iBqvTiSds+tj4o3phdQ7dVRZAjb629gR6yeRLai7t1C3EzaUzhPeRI
xUrL/OqrqFCOtM2cH/Owr56hRzbbGwmVIggSWZs6beqvFd5VDaMsH1kRgq0ol0AaK3uvpqMDKlqm
15BcvUVO9wSRi3IN7b30NuhIt9AZ2QZlk8pGZ/9v4rQS6YVCB3X5OHIj8NkEun11R7N3Uy/FF8vk
8ih1YJbJmma5EYwD7igVZ9Cv2HQTSLB9iPBoIMjbNm1i7EjoYnLZvW2U+mOaj+lD3Jo/yUxRXuzp
u8Ky5BcVpfvujuXAw5SadcO7JrqZbdwEUI+3b2QrOV+PaHK8Mhv6JAmEmtcuUNc7iqAJlkS6UwnA
3simJvQO2FvnPIBnRjFAfOkGrN38GXDpZh/2jbnhKvXlwm4L+729xLboRcX/zT5MGdRn63DFR97d
p8XgbVOzLzdlwfPPoDFkd9Cl9AMeivzzwBs0LbuRu9J8DJMpRFJC6RxRsMHA59Pnwz050yqZHlOQ
kEV4dRqgs7XOo9L8ZHZDfB1cMdz1qePpSMM54lDhYZmtBiMK9xbbGXbb9j/JoZWguzrm5igOczhk
+6A3AxEqgLFqsLBM1XhvxWX3LNbOaA3PutYKCE6NGdRMMIyqTjFMapCBVUOoklYQV0ArCw3zEQpm
kT3cUJn2r17nnMmMvy4YiiKA3Ku0wZIeVNByCMHckdc15EtoSbFNM+zvlsctsiOZXMXIkEAL4N1j
mJ62y8M3HDeqqfddAPk4KbDAOUHmZX5W00QTOegYZEgnC+zu2EMaw7ZXVba8G8VjPIVb0fHoQqZO
96B3zJuf5CPTMmmx/T5JjFN9NLrhJ8X/306KO6DFwPaAj9a1HvKk7njxkwhQj6odWP1dNtFRS/C2
eStCUX4q0vAfQ7111W4Trzy8TJ5BJ8jmofP7kLxLMDJW7XkZDik6zowsqte+tg8t1Vk8Mm96wCii
PuP+ryPmFsVqyJz6EZAQM7Bzbl4905BbyEo3JxDB9YehhViO73rtBfllttYAmPg81RDSkGXdfPdq
vm8N4G1XJeDcICmAUGjOvkN5h39xTNcMUpTb5iV7TdE+usXrksMEwFI32K9LoqX8FOG7G4t2+KKV
Zg9qRpxJ9OCtoHMwfClaXJPOBmX7a1zJJtDE+iAsDUaR8y1pg4VIq5wdFxQXNYiTNzRsugZC4VDk
JKUw0gyrctM9v9lJWsxBAgMP4zTBu+DZKyAbvMKJFeL5s4JUx3zy3vVfYnQAfg79FLNt1LFuzSc3
3Me+L7+4kLPuhrJ6ao0yOWdgiF6N0PX4QmExlB734AiGzqblriqz9++S1Ax3HM2KazQmW5t4qPB/
XWVTt2ZlBt0PGkthdaAVsazNCFEh6II604bp7g5Ypp+hLaM98dYDdCUudPZmX0xkn2xjjieKezLZ
CjAywo6narQnO5nI+T/aP6yP7/i7z/P7+vQ5fUJ0vK09mPbWR1fb1tAcqIW/HXoQ2Uqzu3RFCt73
evBQuiiS7w1zw3QDbDvyP00HkhE1YY5hUwKhl8SFKkyCu/SfSy2Wt+Xm6QkofZ0xh0K4UkOwSlt9
i9oq8A0v25KNtBM6MJ/eD5m+Yr0JXmw8SpkVGXuURvUZNzZ4mbWyW687u2CZ/xzX7PUBnFSvYTOM
TIX5ouzOYA1xPqf/hk1i/GO138NoehlG+C928O1nEzbGUGC6iMqGJj2r3WvcxtYVaM8B/cP4opf6
KRNgtqDI1mLiznGYB65EE5sSFd9MMagOeQOuW4qRmu2smhZoOhM1ljlGXQHsy/a7K+jrOTwbwukE
2ogHiqZlRx/3LTYXh/R2PIwuUCtWqOV3GXQwn/QKJYnQDaMzDUH1t2tyEd80KNLdcsnWUvW4phkz
0fXUlisaTpPB7kDGrM/ebOQAwoxFcUdeWpJDcONMQ7WkzMDJR0sWoNfJukic7SgELYrmI1nBA5Py
JurQNjlg4pCDO1EupYuqCZp4cbSloZHy4Wjq0Czqa158ilA3ulnZnEqhgKYG5fMyvW1rPfDdbmMI
BpXCKPGvY41WNVOphVZDD9oJVwBo3PVgf/gzYvDEsRnxqP8QAeQU0uKq5PGXNVzs39djzKAPj3eW
3NwAiYOUisMsHCdFu98n2paI9Gfb7AepPkj26wYssHahGTu7tlCVMMFqio7g+uTSECWTeUgIG8LU
8MGeTQum5m0SoXUo6s1EIwp9m2iiHeHEI7RSJ2Z56bL0CPlB9wZosHtzTfMJbVzNGSSxLiTLa2+D
/Pa4IadwNf8skbISykmmosjuSzczwUqL2WlsJxu01Ddbmu7prYGdaPN9nq0mQUpjB3h//EAm3evx
UgXi5x19grH3uiOHHvCKvLSGiRpcoZv9lUxDpaGDaHDTO/oIUNeuD7bp6ACA/PuJwOwD1S/tkSxC
z6H6NH0Pk7jfUwKuBUHubqq7ak7gDTET93jQXslJXzJUYyH6nvArfcF4KtD28fv0Nq+qNXdM0DcX
qbeP8RwAdtfbC7/OP9lmUnzK8Z7ExnS8RDXDd9w2rcA2eXtHTiCkpzsGooSAJrxNx/0qB4mrdDee
Uyb3jN0INGHiIbQGpHcC+w747tMaReVmGOPvoMH95nTQ9wHRiL/POdQY3SwzXjCR/DRRVpq3thOA
Zoq1pifm3lYQfEOr5R3K4oaCXrRX1IXtVVg12dYDa8EAGaQvXRozsJ1mqGCoyqJQUi7KDmSt+c7+
ezxqhmfTb3i3R+vyCAhrCqSCyvx9yAFWblwFLEZBY3G8SxY2lAl0B7BqFjHu4X1fgktjCK9Q8Qqv
joEqC16P/V0PGdsrOAKQ83fQ+jV4/okizDAxHsbu2yRtOwkynzuKPvxX6A5OEtiKHbhRS1IsrUFL
2nUDzT51hbo3kbztoN4d9mh6Uzs73JccyPhFYk/DxtTXHKywn2PsPPDa8mcYPSp6Gwrafi7+Glar
1QjI/Bam9jHzamSni2qd1S4XpdW6HozKfToAOAFhsp2Y0vQIXbDsmBuatZNAIVz4UALGXhrerQuR
uq5Nu/xqxvxrzIfqV51A7y51R75iIyDQDS9/dX79VWq8+JrXRQJpnNS9SRM/5krj2QUCFa9XqY3x
/VUcK042qIM1oD9+qZn+yhoDpenhCMwWccS8M0MbcqaV+ZuNJikKDi8yILHhe5sMubcbRGLKg42S
DYR5bOtGtqj9IgarfxwMPA58G7LDzQQurCUe0leANLY63lIbo7nOh+deTBAtLa0HW47OgamXVQfY
ja2RygRl7Km9oNg+Au36u3EWjycjU5HJxjqMref9LFP9pIPlZDlxHWO2+P+e/BZTJr58ikX9Qu/I
9LZML8qyh9h8G+p7sg++d+HMA/Yhm752EWQHlvQupYGV3TIhdm450ZY6D+TwVEVQqoBUhLGOUWeE
5Fwy3bOw1QMKsP2nVNRWwAs0qzdtlAXtpEfbKbatew2I2/lg+CY/+a216fMQ6S1yUMgAuaWgwI9s
S7Ye/X9r3Y4jCNN17aUfQBci7HTclkWLv19dakhAtvKAl0b5Bey5LiQqbe3QqaFpbmt/dJ8r0NIc
bQ/qfVxpRxv55AZdCwr/ydUKMGFVvyrJtBd14qXV64kBfty0hSCIbaC6WBiZ8VR7Qqx511qXwYC2
QNrE+QEFAzA6hJO/qUyoIiRGWARZBfKdyJoafANx1nlAewPIg7FuoOiXjLqx+c8xFEiHJAHbCVfR
y2J0xvNvRSF8bLfYibacfcmnB1ObTiRDlibm/2Hty5Yj5Zltn4gI5uG2qHnybLd9Q7R7YBajkODp
91Liz/jrv/+940ScGwKlUqJcLkDKXLnWeKv6aIdJfa2JX4vanH72/W/jwIcClntpv7WQZViB+Ch5
SKzI344+MDYCNIYXMwvSDW8647nS+PeyktEvMwUPHlZ1P0D3bK2kGqSZ/wwC+FZeUNCTgVlT058n
KedBkFWdB7UVAlqAm2jRkJ/SxtHCYhJZiJhTfoojCZJ26umjbPw4pa4p1xFAccrpaEkk0Jgqq6w0
FIKnBoTXoQWWnoMIDBpa2bX3mp3VYVV3ydtYihvPQa3XahDfh87vf6Fk6nfiO/6zV1jgYfalfZN7
eg7dpy454putL/lomZvO9r0HM+te0ijeTSp/RAdRjQGwNQnqxqldWEgX5448GpSB+uLz2Z34yXik
Vq9Dcb4fg2lHkKBKQqd8aBHRmxFCCj4ESpa/2zoXDBQkSk3O5Cc/xxLqiOYjv/86H7i94ouf92fw
b6A8Rfe09RJhGWz9ESzpwNyoIA2zAQqsHBdUZQodrQ40KIK202axTVlwNbS3BtvuY+oHNXbJuibx
HcbruSlF6d6MosxQuZsGCBeAOClVB+oAk120shyW7L54Y7W8bsdiuCzOjqeIvfP64YsbhNzTjXTK
FlzgLyCICS5dVTvWqkc84BBY0UttmtF17LBvWQN+v3UtkI/NLqi5mlZZGml4uozlGngiiBoszydp
FjXIrDf0YOrJbo/cvrKiL9dCOVNPVCADt9I7AASzbnb+4+FHs5emZYBsEWXpiu3QVfSIsclQl0mn
OhEfLl1kFEZmA9UHbIYaQhp4X/ySwaiSNTk6qYHyIKv2rINpi9k2z2CN9b6FTJudrMq6hNyEYdi3
aT41eyftiwOznPFmghAkNOKy5lVC7tHTYu2XL5q9W5neW++VMqRBpZs1e1EYYB4J+HhjYcp5UKm7
F3oi2KzfI0bkzoMi4Npug2zcmFDoW5WqUsFVlQp0qGUTImgVXCxbGMDVqK09uDYS0F+h9ACEjB9+
2DWBuaSrG+DNEfJZfQ7Wq1TsoI8GeWOkc26AGZY3ZS6ai+lCob4zSxfiO+BR0dN2PFaBfkctV5no
DLwlxZ67qjxBDaVJqINpcb7Va8DvvKhlH7MERdGvTY5Iamr4UbphNjaaMjdBSLhcCrklfBogaPY0
mxyzfZRl3bUDqcLG90W6oTuqUreVnrIHKLmZZ2q1UdBfWMPB+4c+OgSNLjYuEBebrAo+bKhcvYsq
zZ/vRVTVsks9WTfkT7ciyOO7TZyIZrNMJKLu1oJs8YXmQXAY9BujlyHIBEqVWvFfGXn6uxOZd+sM
EO/uIrDWk71zHS80WsM8tTGTT2aW7PrRN14LYUDJmrXjjtxypNALAxv7dhrM43+bdjK1euUK0HDR
tGUk2NEiWGCrcWuPqsFoUzpTvyUWMmpmiK1/aSaqSZRlettEm6U3EghK6Ox3jNfC0wBNoWOX46+k
pp0gWl65PgoRVG/mKI7IpAYuUTX1DNjDTtH0UxMpg/SS130+N+NR6Je41n7NMyHjcc1i9p1acec4
16HXn71pmp561vU3GnTEqC8xrOS2LYIr9UkgF2/b0QJnAK4IRo3mDgusfQSCladUmzRgisYt9ZWD
ady7IAykcdzh7cPYpyH11VOcPrrl7xq/vJ3IgHXnERseRMly0HIVw8lV5E6ADVv7zLRraOmAL2p2
QTVNYznOHbUyVpjAAKbGlpqDIasry4MrtWgQwwJ9hQDBcKImTen5/M7Ls8dR0Z4UQ5vfaypqy+rE
3mGBMUDuJqkPErX7V3JBUia5QoPisAzoy07foRAACAo1CR14mXbzJHHZDAcL0OUVGCYCpLJrd5U1
AdDMtW1rK1NzEohsdcHa5lN0WxdVdItqyWKfQt5opZNPY6LMjtX8Sr10IOfxyILYvZ2d8hYPlxa/
gXnePABTku7k8X4ZtFyLqcsYGShsg5w5axRcAUMSxLp5cvDlfK4FSpECrU3tL29/mY7FhnsIgte9
vst4MexdVAs9xInzM8mm8gfTA2QOvOqpBF3a3xzy1nsKxqqeHfDiHfb1iE2XmqHAZuneA4/MKnWh
ac+MuL54hWa9mN12isr0pW5kc5VpDJy2MnMmkl0O4PgWySjrZRn00cRqPUMka5qq0/xmlGaAeyRN
KpT3QR7py4FHALwlwwiVX3S06t1KZ5B5967Y8KSWDNZkCUwT65y8qnZRwaCG59gBZF2LbuN0ZvbU
lVgKpn3c/6wQq9JM2/7dIY1Ve2P26vQIahTAZ2OnzbE9xPL7aNQtiu3U8AhiN/PwydfbJ6Q8hk1W
YLXfKiyEq/ARXWvjdenxK7U8HWwKU593oTEawHeoXu6Lj944Rrl841RATKmhn+MDX7KtHoDBNAWF
NWIBKIQfVI1KYYFWBTfIA/L2PriisBcYPFN/4+KR+iNwu61NK5hONLBQA3sqbpnkY1Ok49FTZRVN
77Oro86oGbsR7tNoOBsTtLbBwgF+xqYSZ3Ijj0mLq13PQRZ7APiIh75TNsh4jtpcGxAVWbVKDV3c
GoNfX4F90YBmRerUFXWF32etxEn/GWHFeXAHQkBwmBf2D6/zuxO9nHibBlfIoO36BG/6sDXjYQsm
vXa9LPXUAFcU/YlMAjR9W923AJJGeLTLXPkWFfUBxDvaL8MxzhAunV47MAuEHur9b8Cbpe0drg97
lJcCtakGeQ7qFjO9OUwyqW6myGarfGTJpVAVp3kKeLSAJNDc+rQ7ncO6dSnKI7PApbiQzAAWCl0f
jXtgV9XZkToK/Lw2VWEjx29GUHLl+nhpwJD2wn/XwuAvsSljcOSCFS1oAuulA//XNjOE3JITWFs/
xphuY78YP+y42IuGpXe8sZIHs7QAjC900Fe1WfpQdFV7xhPnlTqnJKkvoKi+MOkWZ2vMizWUcSGw
qJoBxxtwRad0iLQMjzDVM8ocPR6EO5VQj7sh4+C8AxJX3Nmj11wL4EdX/RDo35JWauuqMdmBmjky
FlDHFE+5obZgwNmuEjDDfIuyRgJbofsHL/GzE6pO3RDLoRXPu+55KuPkomtjAAJdwAAgJNuvtcqP
j5VqKrdOuelxk1wQr4QmWtwiGQYU1hpUNsmRmp9uhpoNYDFwoxGoYGrfUdkBhq26+h64iKmriHmm
twJIK+5fZcCqMyri3PWnB1ISKAHIhAhd5RH1oJQnD2gSVd/j5mMO8tCgOAcuInAk44Gk3/dIpm2m
BjUgsmqMe5TSG/dFF2xbRClvyKNMMwuIg0CuEJ0Cz66XudMKT5vxQM62hcLsbmyBucJQGtGqORGO
bDd2JaYyrF1tKwfn1YSm1iEHHdOqV8wwzhTVJ2pCpMZ6cnj30YzlmG5TlCqvZdO5+5pBMIz26i7+
6n1XiXRNG3nqpSbt1hdnuxfRCUGdbEVZrd7uQRWcsWGbtr4GkHLJj51t+ScdqK05O5ZHoOSSyLDS
ALJT6qwdZbobgQGaZ1oG/DknIkVQJVznCZY9ZgGgW1IO+W2Q440mJ++uiRhMwBCcpOm/LaYhcyGJ
YJcijPuCZ6GXlN060/p8O7freFKc5al1mNtGhJdvU7ErTVGVbn47So79oRoMvN08f4ESW5DUyWOR
nspY5Gesdj4Ok58B7PNnO6lqMK+3J7LTiD4KLNCo6kQ1Y109BTafhgiCwR5qKa1IM1dkc1QH/v1V
yACK2iw0IHSGMDrSqEDaJWn5MDmj8yg7wGTG9IaDcu6RLJY2HUAfwW87ZRosvVllNfdO5MGQkVi3
HZTQWq11saJCqWTXgEOKhiaQkj2iGCtYURMlscb1/7iSZzX8NgXEpUUWPuCFg0rpqSlPvTqk0kKb
j0kJzNBUnuiMuiubS5ATWxK8jZ9jYnKnfvKspxp8Pn+eUr/WDs0GUlrpzi7ifE264YdSVYfV+J2s
zVYXFw4A/sUpinxd6KZ1km71q4tyfjYE/zjEmc3PZHN98Os5dnGizkl5cLA1II726UI9EhV0oHQG
r1qp3S1pqmnwkpM+Nq/dZ2W5jTQDmShNRQetB0Wl8qIWudLAKenngXNG65+5lun/PRfZP6+4zGX+
c0Wa2WTMOqEWG49PPIyaHJW3hOD1P5vY7phPWY/HytKL5cTXJvUiIZ4UZnuxHU1cpNlFB7zajr2Z
AbFDtvnUB0DlkBnGkWx0YG6NemZ1QJkBSEpfkh47CPB2dd74pAF+72faS9031Tuz/BcfP4R3UEHP
J8CTzif/6tIj6T1DKuOoupka+X9M8f/dBxJgqPICf/fG4Y5zbqRrr4jooUyKZNtCp3Zmh7A8KLvU
te5ce/zJz6b/mE6m9fK3QZFvtjM7xH8OklltvcSWnZ4FQ/ElLzV5S4c+9QpoZYaLZUIg7tZN1YI8
T5Toq67YLFlt7IwUe1RXGOOXoQUPtaiponnKwQBXhy5VUEJdQcX0bpsoMXZ5BCJYstnIUK7a3mOg
BmX1ZkBN/SHyuuJ51KYda0yAWpVdt/JgsYu4+rB7YGw7NMDXPTsV9pCf9sX/3/aqQf0aZa/mxJfK
XoHyEprM45wsa0Bbe+ZB+7jkz4rBbHaD48twyZ8JpDARhU397ZIU43b8WsS2PJFptidhFaGijHJu
kxbl58SqH5dLczxwdk2TjOEyTRsNX6emjtEo5qlpIh1UzrfcNcPJQIVg504IDBaApFyL2nVDre1K
1AHI6Dr34Ak1HlDX8lQqG/m1ZgQFRSBIdjTDPJYm+JxFgN0HBU1q0s8DlqfzTItpmbNJ8x3eN96J
OoEDu8+cgp8HlPGvZelhxa0WMvPKAy++erSRmlUmHzzT+6oYQdWlmrRccViMXJuI8hPZXB8EBwCF
31Dn7KbmdZEK3y42Zv5eptVG/+u0NCjQEMzKRJdjH4VlEE07gNGaOunQf04bddgqjDVWVbLXnEPd
Y2VH6xk/Bg6CmrSeoabrDwKFSEhNLE3qRS0b7pf87MfY9QyoIN5Fcvoe9NgSxZ4+nEEojjUetT1l
pDM6pBGDRGze7mhoBJZ1vDbUEGovM0QVCP6tob3/wz7P/OUiYxGkK89nYosQx3CQXvxg2oP+5kGI
NYic9EfJsyFsZeZfIQHcn0HjgXLCsQq+G82FHByoEoeVB075Rtb1hUFHZE0d7s6CxtQ7lJ2btduI
9BIkcXlNJmAPkNpKf7jm41Ab03cLRelr6NgytWyOdkgRI/bQQbgT79zxrdTtbpXmVnzLmGtfqQNb
ANRWqA4NJXZzR62BfzkyUUchm6NnJKBWdBQESnbinmyid4CyG4fxvkFkcGvFmriJisS8MVr9rlOL
2gypJGqJXku2GhjzoQgMkcfY88wjoioHKmpZCl2oCXVn5wjy87mT/MlOhxGppaOTuvs/7WpasENr
x8ro91/8lZ0ukE9ackJBztz5x3BU7yJ/rIv54y31NuQGSCQ7TXWxW6Y1gam/ZL4IG62TF9dFQkcC
k38zRHhdo9Asve/yALDfCooNsg1YaNhG/eJ1Lcr4RFu8+T5QAEKwH0EO8iTm8t/cZus8Lz3oh94j
GZRhl1J0YR1Y0W+kzgDjLvJ3mf5EjV7zZHM+bhI8Gs+NzqqTgezqdvJtLCpBPrCKS7//YZlxqE1F
+Rsc3M/cGe2XQJMI7iPyfnU1XT9AFVXbediT3WXMH0LR68bbaA8H4RrFb92bjnwMmjeANiHQBfZD
j3erRAzTg26ybBfZTX5svC6/sf0kXhvBIN6ApN+NdV780sfkGy+y8XkQcsTu02DnwOD2GXd2tfEG
r3rxOMKBytXqp0Pq+cmpaVMnrOOMgwLb6U6pb0wPfWc8gKfDeYNGM9ScIrs/Qz+svgdN2zvZ8ccg
KjM04sJAW3fXdgmA1Km/1gIU14EAM75qJUsvjZFgs29Zw3vrbNwsZT8AroFMlnIwO3fcoYYy2WRm
zm5R/MJuqwgFXgg41IjXO+WtAe01f1WX+MRTcUMm1HBpyEyLwEpWUqv2sdZnW6FAH/hXa3emX6Qr
hI3F0VLvvbkjQrXAFFW31ErcqLqUZnJZBhUV3vpjkoLE83MihoTxGjdTttUIIoIF9cfE5OMlRrcq
/fYHkb1Nio+zzvl46ssVcxTl20z8Nh/Jhw5f2rWMp1MHrCs3/CMkbFaOCxaPqrCuM2ZhgjQGggPZ
ljAOMTO7Cwo0nqmTTG5iXExr+PDvgHBHmix2TlrrOyHRUdhV+61KbePeRNDs/Bf70LCv9szsvzlF
9+HfAAAUEnsFfjffgigz72WMaqo5ksWiofvgd0US5Oy54AYlTAKVqpXgX+jbHtwTkX2LL6Z6GiDJ
tO9Rwr3tR8v4NuHBG3MveccrDPQpXa6dR+5MN1Cp9kGUgYJkNRI53epJqpFdhcBQ7NbzSHJwIhSB
0UgLiIobnkF03PtnJF1T9wBRpJFO4uvfOoCPyAErPdRexJsybu17IMSzLf4ZwVnkKfiGIV69tzqr
Rl4gsaAWznXoUVugV7XM/Aeki7Zj7U0xahKTDTi6jB+ZjcpCIGazZ2fSxTowhXlTiVjbDdPQH92m
H8/Is0N83Kua+waPeZTnDewVy4jHKAe4d5XcT7wFY1jt1UpVxH7tNJ2Ff/tsE7f+47PFtf7ls6Wa
BpFdVftFpVuJ7Mqws5L+OBdnqSZQ8/2Ryr46U7tHHUl3qEWeixUiq6CQo3Cd33rNxkrBGDAbXaRt
N75MtBXS2Ay71t7bSoiZhYmM8K2TsatSvKNj5zwpFS+pDozr3raLIXbu1XJnSY8dNUBCLsLl8kJn
dOBZBYayyHXXS0fTRO9pp0ersvXk1spi6+B7dXLvj6qkbQTVL5AnZ5R41i/kMdqWifym9YTqHxFC
jz0+SjxKrCWt/yXGP5+S0wQnSgF4WepshUyw7Qcb3YjgruP5qEGJik2jYMWd1fUrowcycAAs6NF1
AJG28+kbuUU6aE6dukYEbsBeI037/tortyFGLZ8a/jc3iTt/xwBFhIyVx5/astyhlBt5Pdx5W9NJ
pl2pmqKowwy6IS85a/RjbrqQHdcm/VV35K8xC/xbJJrlDdi0UbGu/C0jcMOOe8hcqWlLznbkP2be
x7QV4sb7qURlO6i1wbC79YEZC5FdTA+0taVmrWfZYd74ql5UbKRfmohlpoes0ZGJblBd6hNwNU6d
YWUYg7MJWKCfHUK74iUxuFuUZ9x+XBHqNKe4R5ymmMz+jCIT0EuUIKo+Q6AzMrdxjaLyypNiS/10
0Lz0e+bW5k4yk6OGBYeUxcOl6poKpfyFAwYZ35UrMqZV9+FjuZyHddch+6u8qYN7sQT/JZQW8hrJ
W2it8wsXEcCE0JcK+woSjSIHmh+pe5xi5dVvwfjWr3yEJuWKjK3qoTMfSJlD1Xg3i702TFB/zL3c
Whs1gIYSKwMHr/FTRzcabqHk0uc27jk6TfyH2ioyKJwhbk4H5KgKgZDuP+0e/EIMvP5k+TKS2lOe
GtAsD2muZQyEhBCKVwez9KyNLQu3uIIerN/q4AK/1kZkXXT+ZCi4Fx3ITGdTIqzQzUa2SbFS8bAH
ifzzFJchueRkGwPWQr8nsTfLDG2qP2F3koCmz+dspUGV7BioA53FudMzMCm4MGI/F2zI2k+tDfiu
8nI8G0rn3bgnHzLZTvXPaJpyaZMPNauqdOxw6XENr1obLgQlW4GEkWDpxyFDNLJFvTzahfQbEA7F
v2ZbQT3k7rRetR1K7TdFIL8EKfM0hcpPAvL0Hmj2M/aOX6OZfwQ3abDvxE9aqj0DBW1dTA38gMJK
RijFj9mlGQsG7iWu3aEIzQybPjER4yniFRgj2U8Z5xuAFBmwHymEa5wo+cWz5r2K3f5bOyJvr7mJ
fo8Fjw/uyU7H/7HKD3hpDWDBaVHN7+UbFy9X3A8Ow3eRifE8n2oW145GizUVyxtUEqkeOrgCyKwR
tHgSu8E+NVG0BzqMVwAv7yDW2T74Ux2cUSzYhmTXOMgXqzZpbvLImm4DR2L9ogYk4ApAxqhyTjbq
ix/9CnK6QmdPcTW1KwlGvjMdRqGVZ10dFhs1ueBd6BTmtpoACBesu3RuXD0FQMHed34U6mabANey
bl1WPDmyr54QeQW8seb35BhXxRUoKf+GWm3W/pSsGedJoFcHWtUiwX2o5qzUhhYPInGgZjE50xpY
IHtHzd6vkR5EgHtLzTGNOuzGWn9tqYuCKzQ9ILthhdSLTLx2bCrQW1Cv7w7ppe+xQqVeXZrtDUIG
d9SJpWu6qp1R35eaZk1gW85bFGS0xx6LA4SSyjy64LcVXehME/U38GWLvWlUzrQym2hAAH4EE7xR
YmNYQplZndEhhirAMUpxWJp/81uG0QhyoWFL8/99quWSf0z1xydYrvGHH3V4neCHwXiIEogsa1AJ
qVZ0uhxA/OGsK6uWKwglFKelw0tBSd9U5T9DqL10+2rGpUlnf16g6JGRNDywHP7v0yTN5wejq9An
mY3LVcnoto1drVzbuJt4ir2b+hDLEGrOLnRKQ+o6e4HyZnPQrLS67SEN6SAVdGaKsZMO9egABaJF
dTia1odN0FmWbzWIGl1GdQcAG827bctz1Ep8jqURVQa0nPTMy2KfdNRuTwWeRHTVpWMEvY5wRX5l
foKVOU8Gd5PXaRDOV/ycGFEqFG6Dw1vQtQvOsEtujGw9T0WDE/5aeCK5macquFFvklRrZpdAC64W
SIh2YJjgR5fr/DifecXwcfYXG7lI3/YK3NgYRwf2ebbYXDXNMit1LLYGLKFhZuOOB71bcF8PHrip
EjCpUzNy8uCem5DQFrl5kyiPBvJq+6R3hpA6G9sP7ivEW8pG6Jd5kOBQCkQRDyJfgIgy3rEb37Ku
oElpftaTc9Vcvf5pc++aeDhhsPhR1p29tAA3U6BHB6+VTwRIJxh6rLDoiATM9sVEHmQvm+kGVeYr
fcSGoHCyWxDo2XdZmnlXPJA21KKDNoHNubD6n8MY58j09UDk1UHThb4bgcXAK+NTW9hqP9+4r/3n
WZ4ZHzY6GwrbfU2SsVjpVem9zr3xTjeCh5zz/M5xnPwOvNfuueunE5kgDpHf9QDi30R4lkE1T8Yh
uQ3DXQIyplvyokPfdvvcqsSFWjLN8ruWVS+Vx8CkoWYmk+zAWeFqZnxYbENltaGf6fmOXKij4CWK
LioU8ZCN5kwayInGvZ2vl6vGHrd2uQQD9TJfbBXmwTMk8FqGjw+cVZN/st3+jobRnwRcRAOZ0/rL
7EYDGt5s/gjLn5BjRynA/nVdTCxqb2XgJeflk3EvSlcGaBJRk4ovjHw7t41WmuZ6X/6qxowAIzVB
V0UudAgmcIB0RmfMfxVN6g0BRPfKkofLZfWe+XutAW59+UuHdtCOui++LV8cAqTg/efFYfl0kjnB
TRW/0lzz/zCQtYq6jjdzc6rtIxg2hCqmEQfPhEiCVpXye9b1j2ZR5o8ZJBuPnq4Doavs0LOztKq/
TliHA/zpd9seVEYHv6ztJw6iO3LSXdMIe1dvL6nlaGvNqcoVhwDfwyCNZ9GP7CJUy62DaQusCJiT
m8B4aF3Z3vogver93Hgg02CA2isu4/RENjnE9b5MKz2cBzhm/CCNbcS5ASZOQPSwrh6yA00OTtz8
iKiIsaImDQjwY9FcQ96RaZgQSizk0O5oclSblOfMYr+okz6ulhonpHDjm/nqvSWANkvdDU3me7m4
6nZ9JX86BFn2vco940wtieXhLvLMAXQi+IMmTcZ3QKqsqZNMFSQyV3YbySM186m29l6KYB250EcQ
qIzTpwcyaB40XoJm0vf0AUDroR9jLrGVxJ5KpC96ag13k+3x23oSPyMRBN8g7T5uoAg47mOJZsK1
NUi3gNHMguBctyUU+FBB/Q08hTYoccv+VA8poGvm3WweoMDHmwZ8IYjRhB87blCo7Wec3oLNz5H6
OA2sXn0B6llZBzFxw7rX8LHrOHqh/HWss3fe8eqxRpJtzztI/CBKGzwqB0ptYw34bndvGoKc75kD
AGQu7N+5Vdz0xWi+8qwfoQdqsjvXSoed35jyGDVujjhFroM10JaP+QhlXAaBzh9qODRK7d8phnsl
gsH4iUbbyCrw0yh0lCSoOvLU18BsYeQoPisS+QyNCnA5w764CVV9XgQe0ogIqM1uLmrvyQ3VER+z
jcptmS3NfkREdADJ4xE03yjv0Fbl+LP0EqBLA/MFssMNQIlGue9knz83g332aiN5Rz1PEdaAR1+5
Z+qXyhiRWrPG9P1zpCggRkEjKzcGbNuy9LWWZUgQxax4pjMWu/l8Jv5i+5tfrBs6npt18SXPprnW
eAIz2P5LVm/OsTnjg+ZM7oHSa3OvhyzZxtEalJl85ujImWYpmm5PdpkVKzYhsXuth7reuaAfeDHL
euazcgvf2OSW3x6AQoI4b1HNfFZYS8Oe9SDQNgPtWfn7iJOhSg0wBYcExM1amBuFnQ8TNwAPdpPk
/6UtwoyvopRHpyCH7AigMnl1LScHCRdDrKkDecLqmkJD0Fpnk1wDQxWdFrdodJLtGBdeKG1UcwoA
NU68HIbHRJhsA5YyuZ2bE4jYbLfFRzK94ZELYwKBa3GmTjoID4RhKOq6oxbNJnPjYzbbEB+zxZYW
bwfOekS8fDNfEWcW5IfOwjfaK7U6vej2WVC2ITXpgCAviDnj7mo3AQCbyqMDgVhoKykRsv1ljtlD
Dfj3HH+7itVA+7UewD2ZjHb9oOXGibgZIqiT7nPUWm2kuimg0ZeqWLS4aSDa/WCL6aRD/HWDh6N3
Sro4CXt/ss9dXlnPOujSZ9o6zqojWCjrdQzU3Ddyi4rGPht6vPPNakBRvftOd0zXQbiiQczirtf1
/tTHg7/W4zx95+WlaqzgbchBuzr1U3rUy4I9qIHU3+YVNHRMwIWsNHcPeYF53M50f8YI+CRJL96R
LRXhYAfJbe4bBsRcJ7CMWtUEEeX8w9eBIguHHCNbG0ieDmDoBfeHra8lnVnYqgrGfYQLcDb3qjMr
+e70EiruPsqE1AGkmDzedQD07pzeRlKW40nUYxkBfn9v2gV4ztw1HlLrii9t/mck/bjuXARd6X9Z
JEN2B2U5pcF16wS681aAaxdiiuLNnKQe8jwT0NKLxb53B22vI9N5I1ASHiIvN702Up6JQztgYO9M
K/GmNwXkIFF/oYmsfGQovUfpNs7itoZsKB7Jj1rGP2xLL50xXe82grVgBrLxoESJRnmkjxy5RXF2
m/b7/InVn+LWIPsijzLheygWZE9BWZ+rSgseMxA+HfFEUXehGN+UvdDxtjCTxD66HqhS/m2fkMhY
VUbX7PH4kxcs+OVlclwBfWi72uVmna4aXUKEgHq8JJ1WfeMku0qM0DXToIPgByqopZqLzcuLcQ9s
W3s3qEMHYn1kL2CjJnUstqrzum0TmUNIKDfCu2EPfOfZbnQgfNti17xs2unADq8KomldlK0Cq71D
bq3bMI6nR6wZ5g3LHW2TqrPYHT/OyPa3XgBLQZ8DrOQuw6/n6CN1sO0mr35qW/bTQpTxZ9p0WwTi
xJtRRvka+Knxyn0fkT2j6ras8NzQZJO2ivzSOPvEiECBYmo7iMhhnRMfyUQHT0WR6QxpCmi51hOE
aAFe3WYeR7WyKrgjEBfZQAAA/RvLvSCQU10D9fhl3Hw1oSy3z2wHj+Rak/nB1jW8JZocGuhDF9sQ
0zGynxHuCt90ne91kGRrw3HKa5Dr/imZqm4jOeOo9Ua9ONQ8f9pd+Xushv7RT9J+F0VVeYhLB0pp
ajLymCworqed8x2h/WwdeRNbe7o/7kEhSBh1OgSMNZvIc8wNNQWK9+7dDwfbcnZuWQIuPvYPE4tQ
2p+n5QE5DRQYQuHhDsogH7bGu2hRdmCJu/mbZkVk4VWrOieVivdYoq8BWRTaA6Jr+BZEGtdrqv3P
kbraI9dr4hUGlScQKbZ3CYIxs42a1AF0e7+3Qs0DAcJgD+YTysCHo23WipvaR/iwhTTE0nRBoIjv
1bpkVgyEtO8GYa4YxiHV+ux2bfzgOX1xHsY8ConR2/3HziurOFeWkmdCBH4DLt8CooT1Cret8Q6+
DQ7Mv1ncetwdwfWCf0ThpMOD7rcgHFKP2jH58B0SMBpbJk/uEwPk1TxCIgt7w+nN1qHMI/n4ArmY
DzsBMcCROdvJf2JZtIm1CTUGfZ/vbZEmWyQ5kNfzJzwXkSsHuw2KQvKi2Bt52X8jj6RP7V0Gcb4V
FltlOFPP95oud39tE/E88mWoknH8YG+6oIZL3A7qZ/SV8vZrk3oR8RcH+v6bVPxH7x9jF+dBTdX4
Gt9N8XQUI5KukEJvThIRgC1rDeuBARIGmWM2/ayim1qK6Jc1Nb8tx/efeGFgZxnL6AwUeDuP4WWt
bdiISiW63/TRbneZllSIPak1EFcLHqEORTBZoa5/X2qml7rqGmQSh7KBuI+Nymvhlh0Eikf+UYm9
+EGTAWvzoXyy9U7H71S04Kb5H+bOq8duJE3Tf6VR18semqAbTA+wPN6llZRK3RApKUXvPX/9Poyj
rpRU1dU72JttFNgMQx6KSQYjvu81mbFNTcDFUVKVF0jw+QbYU/WhtrUvktqoWF8YtpKvb8eo0Ryu
Fd987iz+mJK1BsK42r4V3Wasttgjh9vUDoKzOUG9MscniX4vih5rutCfbhzhDGe9YyETVb720iTX
Dsb4qI6aR7agAiHCK1EwwyQsLMqztKHJlqK5FGWr0cPtlK2sFfX3svXPjk2skMxFliOgquQ3TBOY
V2JAq1ejc6o6lanmUj/UFoIBU/tcdU5hfOsS23nAj3aNwm2Q3YfBQmDoojNK3ab4ksMhXiOrIW6V
Ete/SbGT90Fa1BucpOYLlK/0aJWJtZvLwrgz4tJc9aYVPvd6/pClhfgGsR98o9t9Dat/Hm6HHfCN
PtER8udbgT6CSyjGzc5m2/ugB8YP8vWX9brIrZ1d1lf3IXfSszu43ac8xxjpzZAoK8N2Z3YhYrgz
hkRvDVopMPxQ7lCwQYmqBLVPcMWrzGg4yWI7Fd+LknrI1+HH1unnomyNVehh//LYYgajU+XZGmnb
s9nY+cFdJligEXFkc6osvMiy3Cxd/GLOD3FiR2eNyafUM4i74dU3i/DOGkbxoM7JjRRDMPLB2AEb
jbey15TNr7D0gjvmttdeslqfDHqNKb2Wmevv50K/4torb0pr2zmNsSFCCUB4rNWnyEAbjvfav8/D
Bj1uBv8LHBlyUH4fEnQZjMsMVBxzxMZ4aIumXRVaPn6MXeOld+3kVa9aDl/yUGZasVRSk6+Wi9Hq
GJgqhmwB73TQoI0yTKRJei26+Jrykiq+uE4o+0TLzkUcvshpmlwgOLBcPcfok6OcrLmCZxAyfLmR
al5S16sb/fSi1HwqFuUvWd+OHdSOpV4Mzuqtq6zHpjPlw+BWHoK98w7STPZkYy+ea074OfOhQdto
sd3EaTjcOBCogRq04ecYawBTRXtDtyN/9/ORiRbNd3lmPOXMbC5IMOUXZr35hRVIvDdH5YNjRNHJ
iKNtoGfVY5rG/Z2V2ABaBpxBR2Iuq9pX1b1sVXqzPQeB8+naqk7W1wbyx4nJEasWSyhYXhIhk33l
BuG6rTnkyq0sRZVrrX/723/89399Gf8zeC3ugJEGRf63vMvuiihvm3/8Zqm//a28Vh++/uM34TqG
Y5oCDQvTRX3Eshzav7w8kASnt/a/wha9MdyI9EfRFM1jq68xIMi+xrkfwE0LKkK3rtgb7qKqAJP+
oU0maLhdZ38ldU76PP/SK+vrOjYYwuQEY2WXyBnWYJr9HqiZmd5Yc5jtHKkrh12q8MKpinZXl8Ek
an8qwyO+CQHCvE0z4sSM12RjMgxCUCaSmyDxf6yTnassXas840fsiUHPLhszz8aLsWzGuK23BYMe
ikz/bE3r7iNi+tne7FVm7GZm1eCRnP7aRR4rO8sT4Kagen9964X+x1tvWcLiyTJNctCW+PnWI49X
KENjW4/tEE17ksABqClt3mRCqZ7rhKTJMp0YZnjQlSPqO9nDgvMEVVsFJvbnvercV45Z6PxwnkFd
ZDaMscOsWDmaZhM+p1Gtr2MjGS42lpinqkQnYyI39WFG9Jnba31duqI/DcZ76ar6OI0E6XSWr5lW
T7ddGBtHIXTGXCgN9r95Ll3j15sjVKK+3B0BNMQyLfPnmzM4SeUAnc8fr5N0qzTh5RfiAxmK4h5H
2f4eqv57ORxGTa5s5ZAni0sv4Fr5/VTiVayH7gsx4G5jmVmOahoDU5g3mDWYZvtR7+qLvcwR+Sg+
5LFaPJlKiWVQOdB1KsSpse9CpajvANpvSdibj8Wipl+hbYvcQeKfZB2SYcmuLdF/lK3ygDoat+ai
y0/UDNfaOhLw9oxsRXAqPsx2jmq/n0N5HH00M4whqVeND4swbB/xrjcff+krtLvG0g8Ozh2/TO2l
w5zeme5xaZT2c3MfwE4aCHow/VXPmohe68HN3rXLhkhhWZsxAmAUssjqvR7q4TFzy/yd3mn1VtHm
YiNb5dHDkF6PLhDvvb3GG0WpqxtdtMkP4vJ9ay+jstZuZUOlq+G/eSKE+9MTYaqqo/GfiWO2DQ3Z
NpbX6YeRipFFn5CSCR5NPlHYx6njzaAhryx5hlH1QXMb/UVOwoTSj+fA9McbJXSZoik1VpBxcpEW
sFeXWGkee7WHlbu1W5al1y5ubxEgQLx3qhhzmaQ6yYNkgyz+y7rryQI18XdN44CymQwn3dvDrJ1U
4WgnuSfGxKi8PJpAW5EoUvfCiQ9vzX/oc60Qdbf7N2PPz8P+cjMRgLKEajmujhCda/18M5OwVrU0
U/0He2wmUrGZ62nwF+70SHEBfWfapk/d/LlQzY2c68oedR3C0hvEgMItwrOkEUsH7nFf7hvyDMs4
Wy+j6w8bSEaXvsO8jQ6yGo8Pgk5aSDgtmPNVnWjIu+pqdq+5SeTJYItsUDPlewPZmYgoAbLuiujy
VVyWaNn4bnpvgXP567vi2n94xAxhq6at6UjuqsL45a4woxJB3qbWg4pd7sVYDDOQNkmAsC0ut1IT
NbDieD2W95E1p+sfpJcLDA2kXLKsQz8PYqyDlLyUVvbtCRzcaLXrpo4VtLizZiWhgIWJPAdWyMHJ
XBCDcbCzu9J+euvVWKDTbBXrxmEJDZV+jChGpAR7WeyWusGBoRROxh/qZL9yCTVdOy/9ZN3UOEy1
hfJcL/Lenh3M4pFhGF8RPYhR6rKqg2yJKjy2/BobLtn6Q29XNA0GucI9h52+PALTJx6nchvrzbzP
TYAqS71ajBZjBEFFVFNY8SPY7wDGNx2vb9zxUV8IJCVEZFK3rJSW0tI2TDgopS1hOSzCwiBH3nnQ
/APm3uVN10bIzM+tf3Iy+2Oad+2DrCr4dK1TchhbWZQNWgqFStVe/voZ0c0/vDoufhuuhrmAawpW
4Uv7D+PQ5Kp87iajeghDbYk6509xU0ef8wHQoT9a6h2Znwh4HgBg9PXCzyWKGOT3/eeStNIW31RU
MmwrevfzkW7dqyxgprObKREcV7RYrCGuiUkhVyuLTjRvwrKbH/vQRlUkyLcRSqBPZaEUF2RigZou
RVYY7d6xF5WbpZjViI9WjjnuZRGi0fdTyiJWyJsIqNnGMXjKJSMo8vVmE81W+wP1GrY4M6O6vhKH
CFTNh1RAdbtSr80MIQmcwLQr9Rq3ueLWN8wfqNdlMDabbsi660/I35kg5oD71hP7Wdft7t7S3eA2
6eG/jpB4no1OxylcVbMzCAX7nRZUBz8stWdURdotY6q/k93iGP3zklzX0DrgnXpWELLeEu3L22mN
YCYCvBwuT1t2RUAovjw3nZjBjWLdOFV9+A7NdQE+h2hdbTeHqSEjAK3AXqF+EX1l+pR72Vz575N+
1te+Mqa3OdjQfVf0+kGeyWzJAL6daVCz4MEtR8jJ+GT1/rjSMY0jOA032Vk2st6s22nTmEa30qz5
e51skP1GjjJU1biew4l2mFg1t05ABCUXXfYJAfijdIZs4/ZkjrP7DIjRWsX2FMKfwD7VbmttP0YE
7DXdMLgCJ/vkRM2x8fP3kBmSW5Xh8H5iYYTnBQbXZtG/I88VYGcXFO+KbG6wCSj7nSxaVdodmh7g
uCxiwmzcNY26jTujuCfCrq0LNbUf9KpIb9XK3mnTaD/IqjHy27Wv+/PWWOp0UTU4d1y7+0Oa3+hl
fpDBWkyDUDdMrYMMGIUyQ7bUtaMNNrpXIYQzWXKQbntWcu0+qk2CekVzMPy6+tbryYsRzw6c18Zf
sUwXd5VmNDuRNgp4oBm5Blic2zLqioc/O0+aHMasrHYELPpN1WOJl0flQ7mwUYBB4pK8EFFypcC0
sUlzXinq5MbEOED2tWZGKSeqyMmP00enKNbzVEzv4wSChlNZGrkWVuzMbgUEjYIP6SJuaKblGmLR
eBzqtiYDN/RDcmniolo1mureo08a7gynjHCcKaZzohOdB5JoP1o6iQKrCJ3PcKo2aRaIb0HnnvqW
jIw8HDiAey+CMNoBaJq3fz0SGr9+LZk1CNVQ+TBYmqYxpvw8EBKGqlp9VHoM4zVCrINPeklSBpCb
unPDTtsjFUZERNb1eEeFbf9ubq0KwxtU8i271O7jPmc+MFTZl4KnEnCZeHrrAYY/IFHtR3t7kViR
OisdIqusf3p3I0VVugDxI7mHhSPGuKugabLrPMIAfbzqxJTcdGGr38kGlQzI3V/fBu3XeelyG0yV
ecPyP8uSK+wfvgf2OILzdtTu5jum3XYXJimvvIrzMSJehAEMfUYv8+2lTwNjLUaj+nUwkEeUKSB/
+faHJXp2ZMri1V9fstB+mefYmqM5Dn85h8FD/GHlCdNUw2gwim+uE/rZt2uU0IPoEzHhdAnKo7aT
7CrXV3f/rJbf+FoDSvXH6gDdxmu1anTRJ6w23no3cWuvzajK0WjayDBnZrvRe91Ey6VIN1PYIBxM
ymOdJ1r4oATV9z2MEMR66KB55IEm1tOy99YvxyLvuhz/j59CIY0MjXwpyqmOgrD9pfjfu9fi5iV7
bf5rOer3Xj8f89+Mevz3l10u0Zea78a39tdeP52XX/9+deuX9uWnwiZnIjPdd6/19PDadGn7z5DO
0vP/tvFvr/IsEOJe//Hby9csygE/s9T80v72vWkJAWl8Pn54fJYf+N663Ip//Pa/05fPLxmzpOvZ
3g55fWnaf/yGpcHfHddhJeE6utAZBlipD6/XJufvgrm0weOmg7Tnkfvtb4ghtuE/fjPMv6sqRBfX
UVneW/YyFYd9JZvUv+u4+bmuyctkqoar/fbPf/33gNb1z/bnAS7tl2ddcBqHWb2mI0+hq8ZyDT9O
12INjdfGILTWZq271R3ia5gNnkh9Ffsy2GpZme+bKlDRlM0wUk9tTGd7MpY/3LM/ibP96WXYLnNG
robFl/7LZcxaA1h/Ji1elQg2kUZwTq3ffbYb9aubo8BTxboHdF3ZdAkeXi1S2usQma/9v7mMJWzy
Fu5DncuEA6sZhkC7Ch6euYRdfhisHEGi1O0Nf6/WolzjqcQrqCn6QfFXRm8fhqH4mFg+Agjux3Sq
lcVLclVqme7Nea7sYBUw2kekK//NZQmxfCx+vjDbQPXYRBDM0QxbXf6MP1zYmDRmRTDD39v9xEQL
FsNOxNUt6pjOObNNFgmjGNe4ECnHetZVz55GbT0uOnle1XSJ1/cWsr+E23Z8hrBRR8IeLer6bNuA
OKGsNGSb96abQfzUxXn6fZOWdr0mSp6sy8mBJkvActW54Xg7V4h8Rcr0hFspAjZ+PXrYpxaXYFIS
Prrqq1I51lHcm8FDZQbdyh1hLVuwWpR5wAJGy7+5PhoKwkBjufLjTdM2e7tKCYsjf2apRgiiMGlB
9jdf+9H1TMS9Vvyz8wsGtI9wJfytMn3xmZIZfMq3Iw7lARPcod05dlqsEcg6BclBc0AD9T1gSJJf
lVLd2PFXAjV3yASFpzRJ3Z1btQuvICX3qw/v/KCHRNp11qbBt0uBAajrOZAHDFE1F9CSae8di1xW
gYnmoQ5z8vZNipKXI7a6jepVenBCbZ8uM8WE3Hel4hJWYnUBV/wVd4zrghioYGbC5x3bLlvPAdxQ
Kw7WRNtZyOFzSki6XUetsxt6pvHVFL3mmcJM27Y2mVt9s/P5riDlUTFdjYWve2Nf3cePeVp9HmzQ
R00P2QgdzHXNcMKKZPLmkknG2LvrJjCnlckKYWXXCA5k0DeUhafYzZOnCLE1av1u9us9wOEA8zuc
JgzL2ulafEAQOt4FfT14ZTitzWx4T4Bg9pSp6jbgKtMjWqefLU3d+vadNtufoKAo29I0dE8J/Sd3
hA5UIsMIYl69bzGwBb3xqolJoCllxF69iFc3Bk4O6oDPcG4/a6jfatnouTmqQ7H6OWDlskrMte0s
XqVZwgswqjvCs6+YBq4wSE+9pnG1XZ6BbIiZIWyRc1xlfj5euklrtg7eNXciy+d1SmZbc6Zwhw92
6cWZ9WUKNHM1ITe5wrn2W2ohy5dok++lHSB+MgL+uumqbIeERbvFYxXjFlGaF7DIZzMZfDKaDZRw
Ta/3+E8di84wsTYQHexNNkLBS86Tu+h4dce3TdaGyC3GUenJOsXEiilKCUovRlrlGN6CYDC3+A63
R1nFRF9HPWgpyw2r4/fojWN/9nsXuZcsx8sj3hpk3VtR7tWshsg/m0BAI4gxeh/NAEzFU+ADgZB1
3TTnR7kn9NneiCl90sOc+HurVPlxiETRIPfEwbKjNgArLGobUPzSLDeFq0HYlLs8Mi6wuU4BUKpo
+UoeeK28bmWvyE0cVPwMcT2o/v1MsnW2OoQ/PHnoD1cyIRi39ydt0zYwgwVEiusVvl2bA1E6IYGx
XIKsneTFy9PbslbuAoLmchlCiKKBKhcWVjlm7L52BgD/BlkCMCva5wHNbE8XvDyBCRa2DqoTZobO
to/9OwRLkH5WMc4O6jXhoOEYjv27SDRfsw7NhSn+YFn6Oc8sWEd5f29X8wf0GL+148Dqq8hWrqmk
+EiE7SadumyPL97s8V6oB4WB3dPIjN2QXNv7avAgFEvfmFEYe70dP8SG78WWcesnqrufqvZeDxz8
HfLuU5q6G7sj3QuGRKzh1OSeidDGTnPETZhP/jnPPxFXxiPOSdbtIkTO+D14vlu+tnjWLlq/+9yI
hpWv1+MKfxKwlKr26OZqtCv6EkkzPzzOYXoQ/TS/A5mH6kvzBemlzRwJzOdR4FhlZpEwPFf3iAvh
JeU34xpV1c6LjBIxPjc216qNwmNEQmI9ETa0dQ3CWBQzHABja4hRMxnO0L4b0b+MJmcDLUhn+J1v
FVN7rXh/SeLfWmFXrCNoYtv2a2IHFta8VrmQ3+K1Ho7dpmuXjxZu9p0l5k3tBFun6bpt5RWj2m4z
EupE7KJpnRTj+wmUumfkOkYsTPA8PnDNGJp3kNn3gz75a13AaY66r/WQvYp5/tyr9XtTqfMHpbfJ
qSju3k341AVDVN7i3o7yfNDYKxX29kl8Y77nen47eUXLtL+HFrKqkv6lGZENtOtOWxl2VGwQGU48
tdZP6MkyGKt4JvCG1Way6lskT/tZ40uaad4iWe3huEEEB9fI9M5Rmfrr8DrRhQq/RUV/zCrtZNbV
V0yO8X8LnE1Z3QL8+xi5urHWsYc92FWHiGS3sVGceLK6F9Y++klDSdOLSEfvcUR81LCC3vUi2xka
Ai25Zn0mnftqjRhglFFVbSbQ/CvFRUK6KE+ahSKXgyW2KOabGTanN5uNZ+o4EwxjXa5UorSuyhOg
V8a2QdBbi839ZOpnQH07phh7dUZelAf71tLDaasGzDcxayj3erHVdB0URz9u0FdAI6tNlLuC2cyh
H19nm8cr8YN5GxNJCdrhE1yFeY2U5eQF4X0aZV94xQ9AM+4jcHAbu4SBX2drAG7v/RbvRlxe3lnm
TdE/OMLcOGP7kPld7Cm1/lITxTfCPNsopQNZ1Ak/GniwWCrGDmo+jxu3vI3ndOQvUZxQP1i0wFeJ
WzlkV/QUf8DgTg1t3r35obeMhynrPw4+6h62M46n0Ec5A/r7SrfumPkdEoBr2NwWe2QVcEkMxoda
E9nWqjo+ubPxzXUSni39NBZGz9cyg3wJkNvJ1E9jxeo+dMsvIk9ab7Ar6OIL9LWK+Iol0SOm6YHn
9r2x7na5fbGQbhjjBjCeWWEMPLobELR4yR7UrD3qmXPn2BWZNcK4o4Iq0JQ8j/5wYa3/oU4YmtyM
5xAyp4PLIvDQO7R4udGTA9geAVytfwdtlABFFAqGyRSsreLi0e4wuoShsQqDbjPaJh/hemrWZqHv
S7t/QtPZXGEf5MUGALUeuTMvqbaomxUeik9ny4LKGawDWKP7cJzOVjsC7FXUc54S2pz77lTPD/oc
6ht0TQIv8MtPpQFQuCN1G7dB5g3CeGfPJyfS+Cv6CIKq6bsptl6dUX3BfTdR/PcKNHSI23BjRxBr
xWMAqBuA7HQGLfA1H7KnAgq6B8DaPU1EN9cWvIC1EbjpDfZBQvXyaczAhFvGJsrxO5Etsu7arKUW
cykLt+qifFfxkdmjKPZR9vLLrN6U6KOvJj7/NwqTmJ2u8ti0ugPGC8TINk6y/GbO3emsj8IDODAR
GzQ3ra4QVanQUk0sN5vXs5V6OFXzNhJaWdsovnpqBTpSEBz0HfWbvQf7NZ2NoLIhFuYPtfAPWdnY
F6PV7cugMdMjPDhubWwJozLVV9bMJ81XUdnTlHeRbfMvXK5EqO28sZANZ1TFxjjpVbJBRuINCKWv
y840uU/fgnbOb0ejYDPWsQci+QWb0n6lo03NH55AZ+KM/qUja4BvFkJ3/H9R2Pyr2+zilvorQs0h
HijjJ4UAdqrDfAKnc47b0TlkagGmOrJ2eS4uuZmsKxzMb5wsiRCJK79BA8PzwhiPcxvcwsMEPQGI
/0ZDWNb20/TyWY2BJOtzcVAL6wCovTvCygQ6ozU3ODDdQ69WD3bWZOcS84TQURqOJWERLn/EMsvi
bZCGvkdgqlhNjYa6A2HRFW4hh6m2NwFkKaRErVMHgufQViXurc2Q3+AcNABsv2nisNprU/U5KoKj
Ifz25MZDcgTk/uB3w3QjoGseNbs6BlnyLbS4RjfZGU3Pz2Q8WcmC3h3M5KL10zIFN5+qnHHfbGAo
6dW6aO1nx+SvkuLTztpv6m9gvB/6RN3zXZqOoZPfpgmpo5y5MCms3F/Pc4WRlatsKm2a1llTVCd3
Cg956wxI7bBBsuUVbz6xzVQedGv+kLpT5pn7GJbL2mqZuQg7mVaq77c3IH8+u8E47CPfSc6gatdZ
qpYHX5+/OsUIQv6zRSYH4uJRbvplTynsSVvJ3abTZnx/l1ojwAXOrljRhRVOtCU3ZNmLQ6uAzPp7
WVaKsi5TT+6Gsp2F/Pf+f1rZCHedGHPh5R3SKm3I3baaqTrKvUiP639dlF3q5Qi593asPOytKPfe
TuUIbALHFDkO+UPyBIzfwCHQOlTU+qiobn2Ue2+bf1nnkOhg0vgnx1UM/KigJ2tfAAd+O5WtI0ay
eisjTtNcf+56rrefinT3nz2FdJ0WB+Q5WtWOr/1/aA9E52obedIECu33K3q7rK7rPtXOpOOnUrfq
qlh+MwH6r2/kboq0Thro79MZoXT8x25DJU+ZeBrpE8CUXVsE2u2gNC5a61MDSrhMD3EABi9PoDfk
tuOvK6KEmyTI7sI4uI+Qs8MzgKe6S7EbwvB+XYsiu0ydDeoZnf4t6Jn04uCgs1VCcrWyiFFEeonw
7GbVao5b1MQhuzTGB9COYjcbLKVT09c3Ih3MEqGPbh8BBD44jmOcbagas1o/2pM3hCLed32dnuMw
Ss8l/mArFdAsWX1rNQ9Nf3Bq9Ta23RZFfXPC3I3LI++hQ2lySUjNxXnqj+9ZiM/nPsf/SO458Ne2
SuHypV0atGWTG86xYfJwaKroe7dg1uazYaHsnGha4OXGrsKW7jybz1Fm5ehaFxiWI/23aRIke0vD
XzvtrG3UFsqAYenHPvWDc7tsNGIXTRyYKNdUILcHYa3TG6EoF52VyjHIK+OkB3cpHzbuESdkOc/n
ZS7GM6PpeDaD7B2uaTbjMj3qQBnOiTIAmE4CHIdSiziQDWbNdlIiDGP0wdbr8jI7GJbGvp94rsi/
oK+nQy5Fvt2FUOKE4oSNAJpdfbv3K9aYc2phL419yM4aoxe/GottG0cfa9eKdoGDdaiaOupZ7smN
MUxQJEx1Xukpqf7YjLbEfhRokWdUH/ViLXuVqLVsicyknua45qnKcutkGto+rx17PWn2F5fl/Nk2
6/qYB+1GWUrd8qSwviBOKax+cev6Xhfi5UP63mv64aEEH0/mJRNn+WDJPWQ1gm1s6ggQa/rExLE9
o+ph7c1sNs4uThdYT8RPswtNYB2AlkRs3l6aZLsFlBdqCNY3KZM+9DqI2Q6bQC3mg1myosSf6gSQ
vvZsU7GZajn+GSSJcpZ7aeA4LMCifAOp5xJlZ4BjzT7q4A+CxFLyTZpWT3OnH2vkTjY6sFXPTPrk
DMoxQUGnfa6NnStg/8raQJnqtWXgOwCCPD7bv/eU3eXGdk6x1b0jAptsuylpj8C5QfFPfImj5Y8V
Zmj2Oss9bJeHXm40sjtwVzTkG5qShaCJpns4fN8oUdCj+b+Ur7uKEqMVbLHC7ZT5g2zolkOKuOt+
6iib5NlkuyzaaoTEaGJo1595a3j7VVn3VkSrgCxVx5T3re7tR0ujyY5T92TETluABIiSHy69DCyW
AMLd/nB9b7/4dnmVvPK0J3KG5Je5ki0DD5crYhWHCv7pb7/9y+X9UpSdf7kMeazs17fRl7SrLjWy
KHALUpXvbsCqoEwQKLDPzhB266zGKU6QRblDw8DcG6XxEbsB5QYmTL4KiPxsmKVHq8QJTQQ/k+1g
N/MNQgJYK45f1FrBsCVxeRtqs1vnZqodi1TXzwQf7wKIrHtm9dBX4GfGT42t7lJiFhu9Tr7ozHMx
9HRdBilWuqJwQATydoqAeGxJ/nVZW4afnHwXFakN56pxNsMwzkcR6eoua0ueYF3bic559vNJvcCb
+RiyrtkR3WA5aozRiqIOZGtuPbthOmi6sQPO7y6Yp+Ay+zlKpJPz1IcvZRtuy3rUblG/zOq+3it1
f5/3jLNobmP6wuJpNTt9vUny5BnBopRV0TycRUUgaeiMLzhRfkm6VByWSMemh9rvtWN804r+ufGd
u8xUrS0aqUGYNKdYe2KdZp5SLFZm/kYbxnN/caQkpOoMxalC1FPpMFvxTVWHkY0+gJI5JADGau1P
wYl5P2gmq8QqBRfiyhWfTTS8YB4Nh5xX8EEvEpMIepit2qBOdq6KFGs5oJpaU5UX7UA0eEQOtIl2
c2clK71RPw9V86lVUVQREwuLWRjbqPw4x2bwmDXJbkHSbXlILsPA578Q8V2PdPoWaQ58If2bfiKg
w6ssjul+HnHAcyIFPrdV3+M/soG1VaIRqOR7P/WHkznPSGrcKq3V7GLVx9xKWOfRmWYgpHpIALor
b9pPsW8556GfynetGx1bwpeHoo+Fh0VesyL4ZaIapcUrrSysW3QEILBl+G6IZt72fWk+aHEAk6e1
vL6wLoMyaBdf9XdxmRn4pubjOvVDCCPR8Krjw7NjY2yYZ0/7sR26DbGzxLPh8u/8DBOSxkd4tDcD
5cCEBM50qGzwM0btN0OMP7YVbQsRs/KIkaFiNYVQ/YYOQ/CMKEcHl83sSh0pr/ibCB0wJ6JwQXh3
S6TNIMg37MCxd1tXwfQvTBVz06XDZ1Z9uC7iop44pn6oMueQaADoZOLpf5T0/X/J5/6UJv5X2eP/
L5O+Atja70SBP0v6NskvOd/liO85X013/+7aOqMSQFaSQ0tS9Zrz1Wz97wI6gerqpu7qrgVa4nvK
19b+DnCO7rZwwIxoJinA7ylfkyZg8LSC7BUkasX/JOVLtvCnZOJyPZqumQAbgJMKjGt+QaY45BCR
OFHF69y03+pxCs7hbEY3IFHTtVujzBzFlpdobfwV0VPdQz3VuK/jJj5ott3vCvQIx3AY74Ownzdd
lxH9Ms3isa57+JYRvEgnLR/lJuha0oVpZkI1mcrHoCrFpTOdO9vWsK1se7f1mIj2x2tnxZmOnWC6
NM84rDplWpJw6RmDWb00gGTfNjZEuYsTtuHoTSBypUnr+q1Z7sk+cq/vbeVM8OOtOtd9eG9ZtxVM
TNcN6ksfU1u7wcK4e9WS8TRpXfc81ZiZ9KNp3eD+kB4T1eDbaOL1LtR+9pBR7jcQVgmGqkWNSq5f
XUTrl3u/8N+/Vcl6uXmrq5x001Rg0mW9ElnNeejuFaPA1i+tyvGUL5smCcaTLPKkpXu3zv5QjxRB
5Q1FSdhH9paba7kYE9rkiSJnOKCR2O1t2d+8HsUId0AnsSPkDP8buEZzHwxBsBLYGK+yFIlape8w
1giTPjvhcYlJxq+7/iIjJkolPbjErJHhW9DNDGrfcc7zUCST5zRNfFpaZQNmCsEuN1tnq8b4GoJV
q56j2Qcw2PfBUbiB87FMVkHmls+uXwa7sdBWttuNN+GYsbSCPvmsaUhq5bVoTk7ciQ+aXkDbKPF1
1K18bxt1sJXdhki9L0DgPWB9M/xweBX0aCgaQbgr7c6016SjoqPjVHfXoo/6xw26yRWaS1a/w7wG
0xTh3JK44RsG6I4nolLWFbHAW3uxeoSv7d6SuT8B6BKnt3qYUP7R1oN7WSU33WL5KNKkX0fZ8P0c
oRvMOLuM+ITn8XDulk0Pu+48Z31KbpXn65cG2eWtDjFxEthhU2xKO7ZPQDnCHQT8J1nqZtHWntz9
tRwqKU0smpHoTzOb8Icw1m898xrd57XZo+D/VgkmZ4NcCGiCBWcsN3i27WpbsW8yCTYutfZU4xpV
kdb52hNEm0jXvhhlhFN66f4fws5ryW1dS8NPxCpGkLxVTi2pg9vdvmE5DXPOfPr5CHksu2efs6tc
KGIBpNoKJLDWH/xPY50iFJwjQa4XENDEoKVHGOUFSm/+sLVwkofjWCj9p6BpvQobtFQ5B7XKbrEc
AWqyiLjemiTDC5tF5B+heVBxSmuJ2Z27vg/g5RRef+jDEPw6d56YRjX+illiUuJHHqlsSmcdae7L
3QPM1PmcW4Fq5z0WetPJjRTjQRqJVSaOBqqj3E7ywsjfU5nKFhI94bZTdorTrezgjhV2t/jtMBhr
UBZu4ayROPk1IpEXka4gn2MG3gBBQrMXVa0GZ2f0U3VRmg9Ry32vTcrgTLEzOFu+RtxzTHb6Y2xu
b/OwD/w1jh/hDyPVDmMHM1Rp4M3XVTI+2St5fGt6vdj69WgvyzLWnmRssrk7xl51AuWvQUWFGNTY
8dv9pCaoKJn/fVHvdoHc7y5U5BDUVeGgOuRkYEy1iGv8HyNVSu1Fvd0t5YxklsWTjNbfc+9xa8zq
DdKP3ZK9u31IpyxcTGbnoV+lI3kyWOl3J18pSjJ9U8FNrpQ2jR+cMWGC9eup8O8ToM/hpev/C3sN
mNiHh6wL/FLXBEAISFqG/vEhm1M3yZt6sn4K126R8zZVvKoq7QTbBJFfO7HEtsTaXoFp0aJfW8Tr
JpzybTG/562jrMZBty5+y4eGSjD56TEzcctjUMYCQIULGzLFYepD60FLo31qVrGzz6LoG0hh8uVq
tcVS82us8w1NunJg4Qm+fu7JpkcBVbTpr04RntRgCq9N0CsvVgNqQXXdFjAt0+FfIIwIwXMvuypV
y1qwRLWjOYOcYE1uTGBui0QlV5GUVz9A/EFTw7c4brVPuQiNTUbBbTNqYJVQRVwWfaRew8i0t1Vi
hAcPPuwDXqHFWngqsIYMqlFQD/F2TEJ0BZETPOh91iyCrjOflJbGdrRuwV3L249DNHe7BAEhH085
enKaUyflKil46bG2zafbtH2rhTGpEiO95iSxt1Rcla2Lyc0ny1YvovK7b54fawu+XdN1Kqvp2Lo+
KbJ0yL95597W2rWWIpE8JQXLnyYW5z8Wkf+AgtP1v8GyJl8F29UQ77UcC2Kpq31YmdmRPqR5Xfk/
egqBK2lDSlZyejR8KMWzCWk5e7pNTYmS9ZhuRq9u1kY0pC9qkTYnO2v9Re9HwxFEE9+AycQFFIjP
kbUoJWc4QyuUV73jfUAeyZicJ7sfYvdzPwz80+R7jBWmvkA6c5+EaDIVoWk9FGas7DXL8bYxggzX
FITYMjAV822022fXQCgMWt6iqA3/exukWkWR07BO0GYN9I5rA/g3GnHkV+kHLBHShT1Hb4cyKhqr
3upBeLpNnyfKOFWLAZmBNkEZTkQ72HcIuXtpcXEjI8HI03CBojcXyRQIlWyLDnexT12RLjW3V8+J
3k7rPupqwFUp3SadIPXMh2TxL1Eh4oOcJ0OjNwPt0ojHHDVmHg3Wt6FE3Kwx+K1NeRqs67wz1vCj
40e4jPGjinkqMVYFpKjjR6NT4kfHhBEch3a5lDE5z0TQY5c6HYXA+TTZ9E6pHNpofLuHzKFLH+zJ
2Bu85XiU9fqO6Yi2FLHxKab4ng5CHGVjGmW/9hKtIoPO0uE+II9krA5byrD/NNxWMdgzPcBW/fcF
5VGj+zWmSrXxdUr66gQ9/6eZDNp5cFrr1U6QKTH88EWb/P45GPN1GlnKU6Eq2CPOcHatCbRvwjZ3
nu/on+0pZRPf+ckevqb6zMPlu5yggx8rIOo+u0Cn9wDJ1E2hGMrnqnW2JnaX31wPppZB3fAiYqc4
8fQBBzAPJFs/i7f+hNYI2kYCP6YJA85Z+nsUek4dOtD3PYzVM0vj4Ln0mmuYB+pDaYrgWUMSaRfZ
XQCIjkHZQJ68juC+H2TvPoNiNafPZ/2+hpyhZ5l3u0YToYLT66m+Lr1yytAB8ZzD7TCCGHVQDIfo
H4fDlYwCZiitEaxLq1VeESaYVmzjSMZRmXxVDYPshsPTQI6KalhRQVaegzhTnmAXba15FoIl5b+w
JfUPTG0bPwe2ky5gZQvBfPa1f4NTvSAeQiVOsp+x7nbXXAcP0Ede/a2IUSWMK4wwYnTTU2imnd9R
t7X1T06b4xIfKacgcXCbDEE5rTxAUBv5dEMTxTjUY5Acwi7L3U3U9ONmAjW4EHHW/wu61vgbAj0z
Gg3hWFBnbU21Ddj+f//5iuYrNrlD4zsyb0eBrwia32Hc7eLUwc9b9t0wCK51ifEQVPl8dws6pVM8
DHjZ2c0IcA1QQ3Cd1AmPz5E7rTylob66rMiVLfklRpfSTEFsVPq4MhQRXWRMNiJxxbYO1WIhB6x5
FOUwf9shIjX2/7I4kaDuO5qY/zGJBMh5rrA0OIV8bn//j8ckLd1JDN4PBMUeSrxJX4cRUF7iGG/Y
ebT7rPcd8vmG+RaRnQM8XLKFIkXwgtrzHlUr8w3qRLgLc8NZy67X5j8So66uhqMojzYpwdvZBSYm
ZhMEW3lt0FePSLCbYQsA7ks4TDWV7aI+AnMaC4RGObz1G/vXUYxYF8oGxYi1UN4q63zMOnKAedRd
Ardd1laAiXaLtpxntnsyYR3K6V3sHMPEtm9NNNQ9GIa530dOuZoKXVt0qTIu5fPe9Pw1FhTOm4n9
zmbQ8wFf36J65q7xQ06ouJ8tbFVxnqYpsfdeXsWbenDr98RyliaIxa91TbY7Hripk0LWP02uqs50
e2OtduLPrgmoA1iL8iz9eiMtDFCoMbExmJtgdqGklNhiyvvXQIiZwOG/LzOkcsKHj59dvqHyrIVK
CT/n749fg7KsukMkfnQwXcXZCjEj7UT1MKTqBTDF+GS4DY3tghgMqUtac1cOJEqDBZEYb9P8uvf2
gU+JFbPkhaupe8CuYFUepS9djAPAUW3TV+mT98u4roi3lu9S4k9yOwI6hXsC2iUQsJTYe5QTJ9//
zBPFuvnmybhAGJqryktkvunIq8qePAN6VbxNtUBf3q8SjBX4aAshDTkvjPND6dcbwyitgxY3sbm8
Hc59eSSbnuLFoRfseBbysI2mlVoZoGTjONv8909B0+e3+e+PgVSfqcGXJYMD3+DDbVMPswR9cEv/
kRR1tQy9Mr6kVfLkOmFysAs/vsimG7X4EoVGtMwLp9jImJwrj6oG9nCPs9Xyw8BQ9s0ecOHbh/g4
VPG56J8/hOP51aE3n5p8DI7368tptRKBeU0M5fbqMnZrUKdZ122j3F79PlAr0AmA7/DT+f0fkUdw
QuMHnx3dPX5/MUUDxpZpylEOynhItR6kSpVs06zs2OwENA3AocWt//FQTvCExoSPh3+cFhgY/lGM
/3Cxud8ohbISheKu2moAIkcR+UEe2aiTUUV4sKL2ORz8Z/ygnVOJrcqCXH6+sRCD7BbICDqgqhiB
G+icZHckI7dBwwRsVgQO2VWC/lOta5R1a/+JnNtwtnHRW0jjmSR1Z6+wWMNDxMleQF4dZZz0AdZd
sBp30udGp36od9WbIC+3L7RKWclZ/3BVFJynf+HqYJT8/764rgZZyBGWzjOE+9nf948oz7W47/T0
B2kePmGBieGibXXnIe7RiPGq+Ch76ASjooeRRbImx9wsZfCPkT7aoVNUPshQM6qhujJ1x2XRbfar
+2Q0xt3bnLqI09NIGb0JvHar9ty39LjdovfanLWpdx5hF7His+2lix7iowxlDXbDphWDO8sc51Gf
G8QRq00aKelKxuS8uIExAH+x3cpYn/jHlBUIYI3MOmZabx3l0b2RMREE8My5ZS3kgK3Pmp0f5ty7
fwzDHRh3isv2PfTMj9f/jy93v1RZ80gcBYYA//8vA1liHxLeo+OkDsoJIXjlJI/CsH7tYkvZfogP
87R7DOQlLvG5OS/GyJzfz/8wrzd91Jt6TCY+DGD+hwW9vGDtZ+3K4a9d/hGUVxQkBXcumcOgtcwj
Mq/gO6gxHCGf+XVc1RulIS4HnSEOq0VqhNZt3v0M8o2PnqeO23vofpq8ZmBuQ++ZfLaKVWaGX4DS
9K9YRbwbc7I/HiAskFn5KjrcLkmblFuPXO0VTsu6Ek75xRkdSCOYaD3YbWmfgtq2VorpiXeX1JRM
dIhkFlAM1OR50Pt4Z5dRs8uwW+uT0rtA6d4Vjl28KnXtX4qkeU+9vHyN/Lg4tSXCALLbhoG9T+MK
LLWcm7Y6krZTtI7nyX21V+wTUMJyGWRtfzWGqNqPqpi2haWA6c1J4md2Yv9Qobc7YOSTkiox/uPT
k1NOzr6LnJZMuzE/0dvpqTBtfHqjStnJmBXV03UMEY2bT5AhyhvtJps9HXw/Aoo4D3i+8egWefAg
Z4BI4D9IUm/teyh5CDciLz5WQERvd7zBGmaAJXmvUStJXnA/lI0cvd8Z7wMxzxZLJxN/D/XyIvcb
6v2V7jE5W/t9eW+n7eVz258mnuONC05aPtdv/fnhPkJRx3PJe7iH7o9/7R9WA3LefXHw4XL3c3kL
wBPIvqn1wb8sFqR6z19rBYQ0LDH/06nnQjL7+5ZrVElduVFcfzcrf6+LECHeAgewtox+Ytw5qRur
rIvT7dB3PzeFYh+4U6rffcV7wWxdvGo4ca69wXKPtWvXDyxwTTAdub6q4jI42q0mFnotuodpMNwX
keqbMFCdt0zLsl1nmwIAUeC+NWb7tfBqcU1yP3n0XeSvoND/94XRXAP9e11koWPkmrbD4kjVxMfM
KVI3jj7oavZdRAPQcarcT17sLaY4EFfZm+V7thmZi2UCBQ0DQIHmFfQG8CvMTXtRHRJ9Bm27trmJ
yyhY4jDtHYex9I7yqDD6S6dOJKLmOBVPUUEc4FA2Fnh0MY3qAYtIj6KE8A6l0lXHJkZWs8sbFBjC
gUcuWQikbUt/2SL1smjR/lsGtaPwulaIMKOgIZOqHOWRjE2mHu3xrAD/zeCHaXJuG3d+DXCDYUwo
uVYYdmd/DMtPLMIs8HJhtpkQJ3xtxlRdJqZXH2TXNLTPiuJaF9nDvbEcpubVHVTj2pbTI+ux6N+4
sh/LyOybEbEWLA9U1ra69jFZ6SmaOqCWpXwLQQpt20z5YiRd9igbzxoSCjTRlT/TJa0TpupDqOI4
MIrsERpR9lhheHCJLVhPCvYiywY5jmsIXyLsQowC2q9Wr3gXeS1tvqpjtpQSgOXfX8MK+UwdFlzy
ejKuhNUnuKWrJtanx7YANRGXnntsPUsDB9ZMm8QT+lMSpcEyREbia99oO6nQ6ST9NkuE81XvYef4
lus/j9HUbLDA8I7IIjTrDv1PWCj5+V4OMqeSP3XWhrnHwko8wd02TrJEBJiwfUi08h9PCtsG8Z75
BKR0DMp+SfOkOJjsza/SBLOUfjGic3d/BdB519Dq+2VR5pBT0rJ9qMLqHMZq8yRD/CjGNdJJMSQf
ZqADkW9Io6ACsSpHW5xMr/qZxQX+rkboPg6G89zzq3qrBKCYduDpl3mteCuD9qHr3Oh5wG/+UqGg
hFw08S4dQoiADk6G3jguojgJV2TuIDWNyUY0vfJwb/Bk+dWtmuGTF3fk2J8DvTOO5LF/NbPv+DFB
na1ceH5t7pGnXcmYnDJCDkWdfvaHV9k5V1Hefta/V3ZnfFbxCXpIS5XC9dxVlGLYVMYoNqKCwYRp
Nd51Xeaff52T+6X5pPmB2AZ9UAJML02sSpzkey0eJrVQv4QgcHuhdKeuavNnMbLZV6PsSzlasF1D
xTzYfTN+AvywS6m5fDGovqwVI073eRuGbxEwBDk/DTSbX2cBWng+3UX6j5PfM4N7KInc9l90KjRI
+h9zV/zqbEtmrdAXQAHuw1Lc8ntsRNoq/+bU7GiMwhEXbW7KafZ+S/HklTGUIiqKiaq+qxyeE/d5
AaSwI5irU9kbDZgsQMmtPWhbf2zdz53fr6NOn76iS1uvetXxT2bujQdjzPa+olfXzBI8kDKxR8q9
vspQY0YwD60aifbfMTkAyI8fcNI9eFAJr2WFtVuV5gBIVZ2tUWoAu6Bc0B+1wDEpPIMjkV3fL4D9
iWrsj7dDGRWi1r3lHxPkYVFQ84miATIYF2rm5jZ7PtutkGSKvFgcOxMimokr2LM5BOGujh1yfWOm
PvkVDuQZNLKlhUTQJqrz4CQbj4mnschK2Ey41txj8siZR/9jDJYyup/i5T5LTqVGNi4dFVp2UNQq
JcjWBsJXqtHSxF1k0QpP31vzZsWbtzICWacaVZKzDI1Q3C8KNB9jniBD0L6TA4UJaD/A56+63fPY
Z1tm5OjXlVXi70x/Vm4uxPgehAHYba988ZLYpOxnlEs5jQ/GWmROHJ5hpxhPXWU+yThomH5djba/
l12dHQ7o5XcrQt0ux64+yuNjZIGi78YgeGnmBrcQGOfN8y0SpNh9J0NxCERlXWLUlI+B1Rz1oa34
CGiUWS4L0dnoMGmieq4DXz1UEbbRcjSYgNQV6ljsFRYOqzHywzMwlepQD0m+bbK4hfKlugs2rB4g
xWaJaKr3U4jyMzXt6nNf9zBM55PKQKmXAom6TeKHuG6CL2WjJA/tjD3TrVEQP1jKQwMey7aI4IGR
wwbtq1umQxXK3fmoO6rbwkfW2VHSnaztZB0VRwuc01YWftQ06/cAYA4OqJzPLCKS5TC56BsgPfpM
QvOczQa0vpcB7WyUAQMoJzpAykZR02wQZ7CUveyhh2Ff5RHMziU4TXHGt5uqhDNsYnX0poW85zrh
2O0aPXyX9124PO6vAdlP8VCZxkI/frg/h5bx1Ldo96Uw0XlGpd46cPP+0c4j4PCVHn5KXAq9TZwG
72aO6GmsFt+HfDx0TurBJOwflXjqcLagI9CtPssGISesnDyxVu3Ognk8D4CJ9855pr2Fk0ExWw4o
raufi7LbSt8Cb5zUk7Q3kN2b54HsV7Wod6VdXG/zPjgi8PP45Xwg5/EVu8pLDTU26BVaEFoQmcsJ
YuGzbFBVc4F9PQmMR5+9qEywUo6rrRzz8yB/KLTuk+y1XtY9l1X0zUoCPK8MUoCFYyH2PjcIYNYr
BxjK+h4DKKtcEBPc+GktTve4HdvzHq77ySspFx3tL4DKECwwhQVNK4Nyspphn1VF2Tm282YPECR5
Gw1311gptS9SrNe2jb7JcBSa8RYR/Rb6CrM6vuigQYPwIjLPeXEbXL/meOPY+YEqerxCmSZ5iwf0
QMcYiS9H89n2iVz7kiuFS2aRG0E2jO61yBAoJ59YffViyvDAd/xHsE/AFlBF4u8Fgoq4LLwtT2lQ
/aCJdWiksLr/rz8oCFf6femvujmWymE/KtpjLPTmqBV2sm8THY5ZpGRX20Vlo66U8EczLe2hASpO
uX1p4gJ0yaNaUFlteYbFif06pMOjnAmw+zXqXeeTBUttoyRecnAD9cO1fMeMSS0XV6kRii+RXW7+
0A+Vh4MZboui9W8So6L73tp8MrUruj0E8vJTmWrNSiR9uOso83xCaatZ9zxBNixbq0/56PBGBjVa
oPOom/Y894Fjr+So7VTxvhYZahLz5DrllmZqg7KQ3aBTs1PbsU6R3YwPzMYk8MmfIOKaWRf8dF3Q
WV6Pxp7qkbpwHBu8c+YvQ83Jnqe6VtaWp3knwHv5QXECiOnaUkclL4ntczkWwbp3c/3FzBpt0djF
iFiRemwrQ/kS6+aeApH/IurAuU7GCGVPjeplrsTvnqjTB12JgpdcReLNak1/mWdmtqcEOx5ziyfM
mJ5ko1Hvux3Jbouw4qmfm/sUxRPDWrMyUkGNP260LFqrwDvRe6UhD9wczSCi8NPg0XFsUkfZKpXZ
7gy2zxfZ5G4aYkTVfL2H5NGkVIDQw1zbKWmKWIppjF9S3b0AxIlfGjssjzLuz/FIVS5KPD4PXWUc
eyA7qwr9ZvySgvxMejU/yyMVeuIZmc5fo+PclTE56uKSeeqhXL2ZdVAs9VG1zoYY6oeKAtBSKery
W1cpy6kQ6TtI7WpT62kHCafUnwvD/6pPrICBi+5wRK7OwLyrszzSyX6t2GSLJZkjPifFYViOOCKi
uOVbFbdjYvcBefKIFtDCsMdsKwdk7HYFSw+fbZZoW1OvTy6PMRC6CKj0BTXr0oFzPXdHZBlvXY/E
NZ6QxamvBkD2UzUem6IvyY/Y8XUqOmwJdZU/ne0yKjFDe8UuLloh+W5RII2MT5ljlWToUgsTl7+6
CqyhjTeS5Eq/ek7Ol7hMjRdYsuF7Z5goQmQgik2UZDdD2ZjHPFHro9uO4RbGVvEIXMNYTqUgHRwG
+ZZfbnLpXPM1CzMVbVB6MoRGe3JJ7DZaijaqNplFKZy3heE0iEv8yeY3tiofnEIET1rfTdtGYFYK
pLl9D9IEOBl8JC3s7FOhJvkSPYPuvbET+O9tODyEupjQezcf3NRp3/UsTzcDHM6dPB38zkLpsuix
VKKtLNyToHAOslgvGzvI3FtXDuSywn+fY8ItgARTrjWlNZ91M9p0Sdd8Tvh9HlPgVkvPDJrPkdEX
mx4v2dson52GyG5vn+SomtWIlqfOi9mU3hXnZpCu8FtyFTElCukeVpl19JALqrlzT4Zkk2Xv44BY
iAlQ8DopboHYp3tV4yxclXqa772yrl/11JrVeSr7KLuJPnxtxt46y17m6TtVLaMn2XOUtW8P7bOa
inAJW3Bl4PRwqsdenOaKFYLx86HsyybsBxTbqzpZ3yfKgQ/d1s4NsGHFH9e7X+TD3H+6ZlNSEVT7
NmAdkliXVvfDnVHNQrAkVuJ1wrp5GZpRulbjz6NoxY8GhoZhovGzIJl2KcNEea9dPAwnw/Cf+vnb
2vXqeByTgjx03mOuOKL77w1kfQctS9EopjhdzWK/vhVd4DwWLzIeBuGveKYlF+nvoXdfmzQMruVA
2q0ohupbY83qVIP/ank1i/WMPViN4tYrevVHOUERyXz3N4dLiFrRSUxtwe/Dr79lmLsNYNO+pIow
11Xk5ActSPonMUTR7dpOFP3w8ex7Hvza2GOkm2xqvuPvU94t5bWNCoGzoZkKSnOmfS4MQNXZ/Ff1
ibkLcvSjKPQhhBGBBZcocNlI/LeEisuj+8CHeR+6cnIZBjEmugOsrxlgfr/Ah+vdX0NnQQ8ybypW
oVDjjZWPww7br+bdwbqga+MvtTCAwCZ8TJHmxF9I8iw7lKXJhRoTiAZESuS0NG9OLkmUF7zQwkNm
KOoiRL33OPR2dQxVuFf3bjfHYlyAWODMh7J/m/j7lHusyNEIyuPKW/3T5ADpwV1lhYDK8nwRxob3
BD5Qe2nr6HtQWJhnzL1qdKxl3FvTrlE8Y6Z0usin5E1qL2VCibcHw0URen+knJwhhKckgluSyXHJ
vEV1+PmWQbqfcOtHin/EeS44q1OhrvhJBwcFnx7qXS2KGKgK347mmILC3P+YRrEEEuDCKrbZlsyN
7N4buNnmsdF+3iMfZk3mAHexSXpgbnD2qrx+imds3AiWCDhf0x5kV2sUk8Vl7K7cPsteROVk4K6U
96gHkFMiSriE4ac9KFqM22aO+npSVodg9mJAM/fVEH7/iuumtTarWj9Gqa0+tGGpookzAoosUuWg
Y9eMnQtyJpkhlIswu1/NYJroarNr2WKe5V/lQKP0zUVtN7IzorRmo6lX9aj+NIfajZYZvDlkfdT4
p4ZgV+Am/9OFwc9Qdaj1KDG7gmCaHgJKU+jx9el2cvriCWhisJx4QH9LhoQZnMQa6doUrnhTazNa
uZmFcwRycHsD1qMWVpvAc+tVoEzNt7LbSMRzWCKAOKRleBYzqk+DljPmU/5oKkmPMFWmf2sm5RI0
sfdJm821LNVk/Rpr1SfT8Z7qTBRfkF35NKlp/gRRN3tSbYeFQmkkW9mVA0pV71I4GSi1MUOxU2rZ
lMUa4zO7ZVAAWvFDi+vPVepBdrFrlNFQejjg0zNd2BoOyyjE+sTMj86EhXfalZRsXS1+TDylxL8q
rLcu5eOXAL42jE2m1KPYGo3Wv0PlEKg92t5pcnXYfTzuVm03Ne9Wl+7k65IQ54vKGvWpsCqE+jKv
P8OD+9XkgJ2Oqd9Bp/i/uIumJcmkCIR/ybZpeZ98nzP2lAvyUcNiNrYeQ0+NttFQBq8s9dQVcmzp
7tZ1ameZBPwnZBdbvVkrLJkOsmvFsFG7WnWPJNOCVwtX4QWGm9WDHA0b742EtH3mVhq+sg0+F4Pd
Xm8XouyMz3L8JE9Edm/h9U362KJIc3tup4DO+hiHdPnQlrG2j6ghVgLTHZ7j98c7ILkeHe2uEah4
D0HUPJlVG2yBa37Vmg74aDkm5T5Ppu8Ah6ddq9bpBR8w7O5yo3xFLi9axHHt/sCodKGPORCO0qjP
LZnkL2FmZUt1KtsnD6nFjakAtUWAPzu6JC+2hZY1j2TVVdzLYvxnJlQZhDeCbCnBWheuFT3JxsUj
WwUXdL71wpo8rUDveEri2wQHZ9utEeFcZ8Od9iGhK7ORpGw8HR9imMn0R/etm6LNVPvea+7ZwbGv
IZWZ8eS+hvqIlmlmBxt97rq9Zy/5erl7OVoZyY8iM52zPNVKOrwmSJeR+CiejMS6TRJOoZ/QDprQ
zOESuS/Qo0gzf9ZKWHsmS5OpN/Fgy5Ha3oyFXa4H7k6Lm+syhof1SY2QtljJodzNtYWcb8iPIB0L
beUnqb6Upgla63SHyEgfZS+3/Obyd1zV+/GXwYKeJL2cawR6fZsGZrW+/L6GjMvQEI79iVTVp1xN
13IzRBULBY6WirKtp+HnYUpuceQUcVfM82rvzvG/58t4V+X5S+Wz5RCGd2w7/HjlkZ4CL9cTuDpK
TLJ8GJVpl5c4492/kLOFzWnqy6MMObbjXuVXtvIODRW+fVmUSkV5pf/8H5d3ckBvrJ9FrQWsi/5a
T96Xgm3ca+SeIV7X4o2kSf9OBrzbeaj4re25G4T9hfwoC6Ek0h/8mlKPjBuxyxe7mni2qSJ76Vjn
V+w3fN1ADSoNIbmZsEtSVXmPdeVLhWf6o4HM0Tl0KzYCc1w4LOTYmhcktNxujZKQOPSq6x346pHo
/s3bqDUbm/R4bHYS6Mp6Q7l6uJ3InuR+FJFabaZeH/DIgvwB115fT1Fbr7WyWwPN0K8oC2Kck9gY
UrpVueXttZ5JmqvHUiC95BeK+Syn/D5hANzIVjkCsOiq6cuAhcGEl9ejPvfiintinkYvkdIjN1jb
h05MpO2yZvCwyks9aEbpdbD0/EDV/5AlSYPpi1iwfmgexhmcJht93njFlv3m9Wi5yFA0b9CCuREk
tZbgH2MKNJTwlMlTFpPij+4qy1vtgKvXw60rc4VmjCJFgRqJ7FWTzg3VcUo4YN6WRZD3LBsAjp+N
QZTQClzveYpRpmTxbq+rudt6rFjMQvlixg3i3X5RbFhdjVc5Nw9ddxlNrXK7GuqG5J3tyIJLWirP
ht7pz9P3oVdFtVTGXMXzIOwOsL6tjYu4yN6MXqUpuurNEpzYJPkBwoV2Jn6IsDZXNwvLMG4oYpji
LB0rq8ysHjVEFGQoyzr24/MM5C7ssxyU0+aQ42k4Zo7Fjh0ggDLowM7JRsS+WoVa+KxWar5jQYNh
gz7DHuTwbWapTRNySgb+m/cz5STL93/EfassB9JqT1VtPKamOb5NKlt90kfdRnbhC3xJsIxHTmu6
zdIacmpOA+w8ZKM4N6xp+DJOHTDa37HMz4I9FdISGmNjKgucJRcdSpzRELEs7evwiOtHcJRd2Uy5
n1FWSpAlQLkvv03UEiUINnI8BpGCR8N8ujyz2VDfLHZNLcodHsv1k18G8G9Nu/sBUIgDvfumJipg
gMqoL6hG9wdf4/Hk9QKgXad8oTTR/dAj/eDF2iMaVJiD+Sli/G1nUUIPqfY7WRU8kKtjQdUhSGH0
ao/4BIYrHQyGNLHUq5WpxqeBXjz35FgP40aOSWuWeazAr+c29v/Pk2PajAj+fZ6JXCISd3GwrOOi
XuKgQUVt9LB/dpt+y2OgeM4NF0uhGdwj0AA2yQlGWI+0aWh+60EJLcY21a/KVOXHHp9L5PtI8JWs
zYrJ+Nai5bccVHIZXRfGZ0CXOloIDGiIKwuNHVOFIfq6qgPjEFoNX9DS5lE4XzuJ+svgK+FroJE2
0Xst36Fhr5yA9MQsek3rEJWpdaiT7tfRIPKdp/TBzsgx+L5NuY/Ko/tpgVmo8Mm86MxyfTGUhnjz
bX3cFnE8bAc38d4GhC2DzEy/8phq1rqWxgfB7fmFt+kquPEh5+glizKauhcP+RvkI1p1445KhyV2
PJA5r7OlHO3UGj4i6Qgjsz3kL5x62bdG/GRBr32BJ18C7Tan4/1KaI+om3y+MPMX0NOqY+XF7Sl1
XZziu0hZFrJb23z4c9M5wkBlcT68TZyPYiV61fgmbWX83pST/wj2DKp9Ub1y26//p5pzDjAbfrDk
xWwsdJOXQtg+cNIWA5YhVI9mGEVL/JjPcWUPj52djo8Id7MkAiggQ7KxhnKpB3X7v5yd13Ljurau
n4hVzOFWOViWZVsOfcPqSBLMOTz9/gj1bM3VZ51dp86FWcQAQAVLFDDGH86yRQZ7uNx65YSwYoXQ
IUVxv0blcftG3fNwv0ZkuuPRC6s3GUq5lTxqRQ9IaKYCA9d2jt1MF27mw72JOPV7pDZoLklGsewA
5Y6mqjmzh2VbHurYjyErlUt5gb+v+q+2iILnUjddCOlWiklG6K40R1HfTB0Yht1o3Rbdb+2t08oS
6M1gHcpJS/bjnFwPdJBKYRblmyQL02uIQgdSMraGJnOWXEVW6ns7rOrl2KvJtcMH9cHOjGpxa4aw
lHQvv8pWqYBl9cqqWU6zzVkljPIoz+4HJXIpkci2oJbl3kbWs0maaBqBcGKrrW2lffU9pFRTBEmv
US3qQzWgGiqbwrYShMczfFnVdLjm4QgqyEQYVfY6g+I+dEOSLBLb6q995FonJCW+Z3MrI93xKMT4
JvuaMjHOXlQ8yYlx4BtPY4DE+TwyMSPrUjrKRvblReGA5kNpYO7zMn7xmuyn7BrMML5q3I0CEY1L
Ee/QFjVf5bhsbBeiIiMqH9vpzRVldncVtjUaDSiYXP1+RLeUUiXY+fw6hc07YoX1o+xzBaBYXQwx
muN08jVPl6lXiYPsVVC7XZmsqHeymXfkCbJhUDemwL2lKtxj5hfRqfjPA/KEndprDzI8tVVBhtqc
fg8T2LEckHBYtUGk1ys5Br0BxkzNNO0SHdGZW1NOlP1ytmgFGuahiZ5WgT5DYffqgeUAOSd+soH0
WInxYLTI1isU01eNb3j8q+ZgX1Y+KEw5yI3AFasTycVen073wzQE6kkXZnJwLX2vzS3ZKePxSP4b
hrhXbfvJRDB37s40WOyL+yDy59G6rtp5QaP86grQbZR8wa1iwrbCTAwf8PkQBsCkMZSZ2Ury6LYN
5rJzV1pmz9HozHocf8bIU8Sz0ADjzc5xDkAyc0SeE8vzQ2mK+i0q+XUfPCsgH0Oz0svnKVbFk2wh
sbeajG58YfXCViN/iIMSqYaqzHE0okAeTYox37HMS1jG42aM0mAlPBGKJUudbGV0eb6JTT5zyxSt
IITwqJvd2lrlncPUnTAL082LvI5b8AOeGU/TfL1cRM2jNfoAsHkIGYJ+NB3GuPklQ7f4lKBZEpr1
Uj4JGevcHFpvhwJt2GloCnu9yaqJe2Q8BfU5mGCLmr5xashSn6v5IOMKEhShphonOdQse7w9eadu
sfswOevPWBlP3bF80HQ+9y0S0198H0EDLVc/hshpdkPrNRsBt0/GA9+ePtxqanYWtnYbzyyjBQuV
EBkpgT5lWZrbNu265xHlcozad6HbmBcZYYWi78hzKgtn8vxkKTI0OhXXqvdK4HTPJiC+J439/60X
QBBUnCj0lnJymMY/O4C1Kxtxtrd2KPdDluoXo01iiIU2NA5uFFoaudfwqwzWkdu+VJ1D8YUJ2UC6
Irebo+yzWe+fPbwhZF9Auvak6zW6bE2kP7ud9RZM1Q/dz7tXUQb2C2bMtdKgTsXlrornKydz7rMT
NLPdOG92cmjnGtMWsZKamwW96eR7D3+uo4+1vI6IWa/2EdThWtPPxrwzKufdUpEZL5rojZNsBWpD
LgjZ9TXS1uaLF/nV4zxedubzeLXG/eA/x5O/7dey0zem6tEZzbOThoCWEl8sJndwsQC34kXRF+Yz
P1LmM3IFSDSNXr5vqtB6zjQ9OI9FtJOdclioDSauDKTj77Os/iWHunWRc/TCwIA+Hq3lfdKgVc+u
r4uTnOMjuHdw5wc258f864FlMxDiIa6iq2132hk/sHqlxqH/hlzKL68ypp+h8ZorRgLzGuYxVjXT
ZxOhZDZMBuAjfmY2ZWVNxzj3SawpbIJyEJKXyBmbZe+41ptfpLsg65B/GNKXej5UQQ8DQwEhk6Hb
/oKhRf2oR9aDbMkRTlmjtu6ZzV7O8rpUPFSj983BbT3nsjlb5rhsQWo5PUZYmJjocRg/du6g71On
O4OIGFTE0Odj5HvBSVM/5YhbCCJi/CjbJVUmty7VozaHZNye2JxkohxWat5259xAH00kcfk51Ua1
KlVtPNS14b/31aub6sXnhKD/ru+aFiWuuCQHmUARiaeaW6iCdQnGqM/IchbPyPeqi3AKi72MGWid
PUMdFOhvP0Nuy599krCgO3BHk31yVIHQAzSF8mT1nXE25oOVWd2ytxqxkbFai40zYhLG2QmdCxsX
/XAPlUZrPkbaRa9ZFyzk9AKoOF94POjSGILJj8mOUTmfD4rrkeqSp3lXcpqbASK/7I6W90H10P4e
Tr3XYgX6TxO57v1AZXZv+uI7942fA2I95D2nWYw0jPgG590LhF9km13V/5rZ+NvphvLL6ryNEqjY
W9i2sUib1HoZw9hbT4pjPwij1g4RekozrDq4ILlwQE4OnJa1Moba+UTZ0t0gDj9stbmpULxDJcl6
dw3f2QuU99Z5TJE9D5GkSCbf2FmJYrx7QXaFcGc96UMmXieqqzJcxyFSkWE2LGUzMHxvlXap+b9O
MooYebapAr1FcrrQwm92aOmromkMvg1jcA6yWf7PKD7YV36aKqiaDnOA57L0H2S40mASjxWK6C1i
+h9ZjA1mMfQ2BWZkT6nE3GYPuk4a0UnbpwSnxoFizCepGBQ8wAltkmIMPo0xfPJ7MHkKt9EzafwS
SR3iqN1oK74Yc3IzCD/LadMLC4NRNPpZaEz4JOVo0aN6pK3BWz6oPgmUjh3jqdP0aIloYPtZ9aSA
xs4QGIFX8Ss/L0dZ5q6isNtMbmNtZXEctteyp8rz1oB6P45FFazkMAMuDCywKjubKHlcxtH6kJct
8xiRfT0AyjQ/Srt2W7/8rBP0qBy7ESiPEu0mn7+oJ/dZ19xRJ9wM5gr9VODzaYEO2NfjN0takGvG
+IJToLErqE3m21B3w10GAwh5W+oIcdt4W7UJTWgNTdc8Nh0UhkH0R5KrGj4Jt1genZoAecK5ZZld
t2E9HO8Ve1SOVZGjo9Wn3mtUjsrZ8pIH2YoNc3qdNU/mLrfr22Oep82ctoBbA2HtIa+o00ctbD5f
M1U+XXn4kbre96KzlB8+WoQUK1AXbVjouH01fkdnBNOgqLfe0I6JZoBRCTR36NZ9NFQvkzKMSGmV
SE7MzQ6e7pOHXfSoaQ3pbQO0Ji4s7HIM338sdLd7CYBWcSN/joaeRp+WCFojciD7lBDJ9tAsoSzS
GdYxI2LtB0qc8UMMpWDD41LUig18rDr2F1OZmueiVbUbCEwfyl+ZOqboB1BUc1jgriQ4TOuGTcam
/12raowRTAvM22DYn1VOyrWuv/ItHtYoowdrbq2/dD8cYbKXCRIu6B2tagNHVIGhsaINzkEeoG8A
yJSnDOQ0H23nUM6Hv/v/NfQ+32ja7vd8GZTTb91VQ76gzPSL25I3Ggq8NhwVWIij5rMwgVuiLQFQ
OzxHnhJ+1YNMX5Sd6b1WqGay8YzVM+lxbevBH0WBraqPiqjRilXt5FClln9BcgoDUC9kxTw0/kXG
etgQSz7LxqbLVBLDScfnMEF/JyumctsCef4YK/uri8LSUwWF4SVLjS1y0SW71XZC2d0Gicx9Dy+e
gSQRKIb2AefZ3j0hHYrzQNivLExmSNKW/nMDSGKnhjqGERRSnsOe71DBuulqxBoWRijRUlvzq/ep
GIaFbiMYb81NxVPQvc6jK5I/QEw751mGm2zw9nGRhiuftcI7v/H4nfhGt5O9aCL/gqTqPcpOGZLN
Ju+PJvz36zD0087rY3dt9q32SUbs1Ha+9aJnWnBywvo1HlxnkaudmEEOPDj+Ups2x3tCn5tg7Kpd
5WcYfsxNiAnKQfGphCNwFV3x3AgetZC8vmJ9Znn4rlqj9VrXmb4BK5ava96AV8OfkbQOsttdrViv
LsWJR7MQ16RHP1xHJnSjVMZDazntSzcjPDMEagD4ivg4ziBR1KSC/ZSoGK3MvXIcUq3LigXgRbb6
UUcdIQVy6ZbeBZBwcQBnZz+FQAH43NbDd60t2V5k6RffFOGatT3LG91VH9vCQqx1HlGgKqfk4ntD
1mpZu9Tj/QlUh1M5+mrykG2qW2fRK9OjXUYP+GlkH47QQtBicXuwDD/96E132fMzdG0dG9O5IqSG
wBvx0aFRvmYlqm+NaqwWYUB+BNGvYDFpQFzyDiPUko95pCNM4ZgG+r0gOw94dKobvv/Wqx6gZ2uU
RXExk1DsUgPJb6/Xfh/UpHy20OTY3+MNyMvEHJr9mPU6DIRh+FSm/NyCcf7lpzEOPGryPYvI6NkV
YCc4iPGma9knqoPaH+2JB1b11H5uCowddIRbvjmFjlO2Nf4yAv8wko35Uut5tVTHwHuwLIEwcVy1
CxWy8VtkZOKANA+WA3OzCjEsA7NClW5u6jH6FGHqY6QVieqNwm2+cjTH3Y1zr40568I2S5I7cy+L
IVi8Df8JheTE26Rr6J8V8UVeqWjhIOR1/wpMZ3wdDSSd5zlYKqJYO+vLtsPwFUBX+8t396ba1D8p
BmOXGGvF1YZOs65HMzulGsl9K0yz7Uie96ICl1yOoZV/jd1qB0ev+ZWW1h5ba/uLCAOssqJqusR6
BMVZwZElw3ztZKpxjtxFq1+NuVTrQt38abdL1n/NL24BP1I7Vt+aJHEAE3g5nzgY4mh5YwiNjsGT
5YEA1oWzsdB2n2H83UHJXgGNatG+dJrqiFpNTU5rdAQlEtxCjvIgu+5NW48AVeHpuvjXnCyBVaGV
nrLj5yN/rOZDDeZkhZlIt0KpMn8kvwSETXZrNX5T956IPR0rdsbIXlgtV4+dRDPsc5ff4tvByhGc
d/tmU/YJeNW5oy99gBlZrX8imOXvW9mshHBRIQSwOg9RrclEHtPvKL5o0ZGKeIVHxnw6Btp8OmX1
Nvc7XDnmHvw7omPX+WW4kaf/Gh+655EsygV3983NH1w1shM1xd/e4lET1DvD4Oag+V3wrrb4K5E0
mW7e4vxSl4spb/uT7KWojnKXor5YY1m+zJccGk15m+ZLRi1a1LIpL9lT/VrJZsDy5nZJ2UQrYWuZ
pbPjO6ge6oZsVQAdC5EyFWnpPzF51jv+dLD6akhvPTL415j/FmPBsqu95kSFx4Raf22KFHq00blP
beDgEASXK7FzBNv/xM1h0BdpAmZCjmB/6z4lMyqxIRNLheqfqXrFW6PbHZZu85DhYBoUZbk/x1v0
xt1TNZ9prvh9JmNslX73/jXuv/UCSnBv18uT4OSj5hrHunNoBviEKBHBkHU90zSX8tQ0J1Yd8vQ2
QI6lmKcvQrerb1NlrJLz5em/JlEucQ6FZjWrMXRSiAJKtYs6gLppgvnTlAYBnA2NZWUFTKfMPIqP
fzpG/MoeIZMv5bB73IvRmOV+AdyeVLW7kN2NqZ9AFffH+zhF6NGhjsaPwbKcfeN76sap1eGAwc5w
6CwzQyptbk9ugmenmvvm+t5vFhn9cqgM3sbf2roZ6OACAYGi+rQQ6jlzs+lrkNvVWk2y5hBGUf+i
a82HjPs4KlrjONQ6RHWWeYkeBJe01pSnzEVBjQ97s6pqW2HZERr1jtIjuujBgOjsVDb2EZTlbbSc
wuLSO8fFq2xQ+2NWbykbjxLXScbkwUjAFgPh5a6i4sPTufWcPJ1Zsou+zkySPLHHNytTDl0fQ00N
xqtvpM2lUPXykhTxm1kU4wcKAqgTbsqwUK/NtfKd7lr7ncG5jpz3VWKdf5/bBsKTaTCdoWm7S2Hn
+qY3Cp39FbJJQJZ+VgaC+XqUDK9RBUIzVNk9RcIfXlnqBruWFfhK9ip1npzqyfsmO5PS0FgiHcEl
JO0ymqqNZgRnY+xANJqld5KHtKXIvbD8sdl2iiew9prb93555pTtTjUT/dC2sdpuGwXrryIju+qJ
ojtaHbmKhe8rLVZDtJ35IM/+irmJjvgVmUkWYgaCGroJ3sfFgQtXwOCMfPnvg+UgFzyICX+T/+yA
MIDqU+mqi3sH+b3gjAa7OPF5Wf4Vl9f0w/xlRLliL1uDrfdU1Ugkz9wgyf6ZtD7fW2YOV+sf2o+M
W2zSoKLNwRuRiDF7g3H30O3MTbXbCNmUB3nNP2Nl6K+r62GAqV1Z78xhihXYzEhXWH6Ly18qCpgI
7UiZrs/zfefG8ylteZahlLowkuhBDwvuPrPrOYJW5iOOmgGKOuNK65Ti0R59hIi1KNNWQhEZoPu5
12T90Hfeop74oIBV5tVVY/Q+6nyMMrNL17KZ+Ra+SgJEGrhh8W5oArl6oE2yM7ae+ZY4V8b4TxQY
n0pNid7BMnoHu0POUA4KhrLidlXqoBu4Pl/rZAkesj7KwUPonyrK0RcX67UrbFEQbVyjTq0KWVo7
uj0p3WQvp3y5QR+K7LOM7fhJQhpYo9QXIjB4kqc70gEM+l+RXPsU2IY8ARauL3Lg//06t8eprY/7
NfqhXfjQlQ9tNoIpINEcHivVH+0lAHqgYfMBZmOzyqaE+0RWtNAVlVY8pBBWH+RZI4PThHVarGP1
cBsk+6Nab36Pv42SE+KUijrCX0Bz/7qI7L5NEk4YP7SHnB3RMfbaetu1Hj6ZqnIMzQGrMXka9VkA
w4rgyBeSmwakBtB+TgfGDqIjn4PIJxsifOWIVXy7yPEQ8340ri9WcxoRi5y56Cgrkf+9KCm7AASU
8G44YMm4afoqO5ge9mAlBNVSn9GkFfvzmx7Zrf2nu1YxSHj80xwidKoXUqlMQw2oXiXxsOxLKz4O
mmiC7V3XrDHG2wMIiyrL45/m7Qro+QyIx6Q9pM6pv2iftmUZF3nAtaM9CWynxiTk7tWFtbKPnCrl
f9cal6xOzEtcBjBGFF+dzR5+xzzuwVgdOhRe50vJjhzf7MWoU2G8x1TV/vDiqTnKK8k499VVDX4c
GhEzDS0XT4qDB+F8bRmqXDOjPNs+yznCgXDbNfo+Yo8Feb8YHoyG+1Xnex0r1FIsMgQ7Wh64x6lk
VCuLYtc8YPSDlVKI4RDMEws5SJ76AYVHTbj1+r4Qq+ZV3L35/7Bg+9+H1HHd4ACL9P3QsfGZwDcE
bVCdfeDMqA3PB7t/CkZrOLT8zFsA04iVufNGBtbcy5YTV9U5M7Ty7Hjlj8EqQVX/CckRo45DYoui
L66eSBHHXaGcUFmNcH7sxvdkgk45tH7zPPSpvU4KxT95TaftTJykDjoCzg+1OwVbI2+qJ8W0+pVI
o/SKOR2b5s5y35J26I5Kq4KPokDiAtPkEKQDLn3lUcsi70H3AzrbzvzdKUfo+igeTD1cqGyM1cQS
T/lcWBSRcB7xLFvLljwo3AUOidH86MYgFku8kfpt4ZU1jAXfXtV2Yh7qALJ5EIXK1hwn97XDJHQj
Mv3YWGAKKWk/edGjY1kxYogcYn6NLw3Svanr4Mo9t27xwDuwF1QeKEBMM9eu/uLbkXWQI9QkSS4u
4ssLStfWznQCNVhC0ACSUFfh9n51NUUItM8onN9jeZ0o68lI0pW8jLxgW7YjtvF4oshx1vzMBpxC
90UY5ovbU/BUg7WBrb3ikzIGSxtlilPYdNv7c25tAw8g0qf/+er6YURAJgU0Pz9tORwd9turu4f+
vML7MxCmS0lEBPbu9pAZ2w2AKiwf7o8pHAfNzIwK3P1Ru0jx11Dhfr9CecEqyn6/wtu7FYUuUr/z
q7tdW7cC1ju8OjlaXl++whoZsfuT7OdXmDa3/9/tbekLSODx8PvVydmqYx2UwAUVNb8RcnaeZl+E
XlmH++UdyoiYHiliBQyvfAF3NPNd1eJUYGf9TKnspdYd7xPyDYpzGWbKmeaX7zke2YWtpI+57plr
b8JKoHHyMzcm6yXTyciFk89dJoqpeiam/qBoxlfZKQ8lYAzD8sbb+KqDNN+QAN3IemgvwvbBLeIf
9/GeRv6Q33wWnK66ag2FtV7Z1huRDsOqFq72HAa5/owO1IM7NMpJzK2xdPC3Fry1slMOs30k61lt
h6hCMsRvQuQoXCSP52vIg94UwzrtHOy8/sT8uN54tlOfb48yipqcv68v5MPIYY0Z4QpiF+lBNgdt
rB8BN99actbQIGdU2iXinH+eb6j3oA8090mGBIIPO8QkcpxneW4yhmb4r1xNYKPOk5JGhCdHr299
MoS2O3nQIQ6p9v0zyfiMg669vSWA/YutKlJg/MaXwTsZfpY91ooGgXUMorM8s5IU6lRfFTvZdKwE
JfdSB4EQmY1Y/TXai9VhX8F2vF9AjpAHHgETq9+PcA/bcSEg4//zCPeOpGx/P0oOCQX9eNZDaodG
shqma6DMpLZZdGx0S5md5IJ4z3IeMevJG45UnV3K7VX56HlYJQxq2FwM0AUr6jn2qxK6wbIzsuHD
qnusyQdj/Cby5lS5nf/Lw/ROy8KBNWFHVZmlWbBIXJ31iRp+d0ztZ+MEykeYei56WfjY6/B6Vilq
oxeoS2xNDUN95OlqWzvsnKOjdO7ey9xqPyh8co3ckTYsrLw0/ztfrvEBqFbR4tA+HzWW/I3RpXvZ
MxjezDjKqCUv9C4dH25Rx/AWAz8EaxAVGf+Chv9ytozqhny/oiWbVmN5siyzuZytXbK4Np9L9Ie2
UV3so0qLyJl6wVn1wIOAL1Y+SWIky1hPm9NU2+qzUOurjLtBbKzEVDUH7u4anEpjlRWO8gmeVdt4
um9TSGb60J9yvUWCtjfDPV8NbS3D7BCPfTmor+JiTaELDcxOcKvyPHiWG5aJJCGp+CZHfK+SY10X
DRzl+XTSUa1wLe3QawGutGG4ityuWE9jll49m/JZO2CO4Dp2ci0UbBXsHHyHbHYtlCuRq79ka8KQ
FIV07yRnovliPaOSvkQpmN/i+eBmO5Alzats9HGxRbm9uci5qZiuZhCpj7LFK0GX1w/Fgxya9IAA
W1L1e9IHymvK/nPPV6FQF2ZRR+TqORiDFi2xPjbwkY9+x6YUPhcK1zVAYYu0nxwoBv2f7nkgfnLF
wR9z8MZ/4oU1Jxq62Zp4mt5i3FaAVZfJe6eMOvL//PLLplGQ8zSEGRwCQFrvrAHeVKsUT9DVp7fW
WslBWuYlZ6Po+BxzBRcr1X1qa6wE5imJa1HOV3xQAnPvqHFz7J3JPcneifo3OKTgOoKuulhG81g1
Sfpuam50nJqoIh3PpLyb8o0NxmIjJ1mFqoDyjdg84LByRL3f3wQzY1IehPTl8SJ8eLCe/h00wBKS
HUUKBs/m6kWQ1hrjVr+0sVGhPRzF65x3eCM7+9H1z9QZby0Zqto+WGbJyFdonu5R0j5qjUXFaygo
QCILelXaQLBN4Eokgr29gFwAgvmXZtXfUHYA9hPNNHHTKZ5is7S2tj/NnLkBEUCFn2yvteuXRje9
BdLexdfagT6lzWV0rcUsCujSd9svi0Wc5uq1CG1KLaauk8g2vV2PQtTeU6YZT1JEa5RV82udsDXj
Q9l/J7+2ul2pzOJ90Xfm19iEqWBDDH9pG7JeDR7wJ0PNqdzFQ7CLVMc/h46Rr1wtTt8jW/mROo71
Mxkut+tgenVRsFr5bK2+AXzVKRcP1YeVP024NA3JdcLW6jXCD+K1q3GCip3sWYZEbU4LWBsgq+fO
sk3LTU46fS17uTfGD53ZAxGdewvUhV+b4/1a1OPmrFbcPMh+x0vTdevwIVM+M6/tXscuXZXIGb/j
paUBv4iMhWwaheVs7LAtEbJu6nd2Ylg5xQP0iXmwkfobCh/di+an1TPUqlt4sNPwmOUzOnoeleR8
56CPDNtRba1jrzR4LVpKf5r1KVZqHfZL056Gk4zJA1CE4ZTMh0k09gpLJ4bMM3qEbPHMnXtkW1cR
LL13y5jsRQ4O9BRGq2qdiGXbT/5jbQfOqclxrx6Nyf1KCu4QDP70VkwYOOR+XW7hZEYfgTnhLZG4
XxUIzatMn8yHqNPEU0b5Blqv7nzNxPiuYT4RUNlYhH7Wg2vso6f7wWn8U81C5wiZsXQXsevF+0mx
w4UckkTO78FBhAaxqWan2IZPv7BJ1S1Kq6n5/ss2u4tNmfL2RFY2PtUImh2mHiiPZAdgHPi9mlBW
ksyBhhaQnhA1J1gFoxd9V+02epTsgLmvmUf+f8yTVzGtYe9qVXRWJ6gCSk0h3rdi7zm0eu/ZrYGP
uPZFRkaVpA8yOc1K9smY7TabwcOHU7YSK453dY9yWYgJXLa0/foJ0drhJOaL5b7ubiZcpCLdsp9D
PFYQvU/ZmBiNjcHk5F4SB5gLfTJS25ay9uGzr5K8RrVRxGJtQAA5aaCy3aoSSyHi6k3Ls99nMgbN
qn0Zh2IJhiL64vW/DDuvPpzCzvYOBLe1DPtBdPSc1qTYy90K6xikDNI++iIm9TuU/e4Sxm3+OBqj
s5Dj68xAKiJ3+kfPUNOLr5s/ZdzyCp91QGkjW8P3zHPL2cQ5+sK9tUE7M233wkqDD2FSnJ/jSq8k
2wQJtq1s8uysP8+u791hnc/PAoWZY9k6v59dx1Jq2ev+pkZKRZR9/rN0tDMZ2RwvTVw47XhQT37j
lccyR+yx76P4OnVAFMjT5D9hgy/jZjDPraGnq9Y0fKQuA0xA5rP7IW2VcWvj1+vZ7b/jcqypmm+B
6YbXrjOPWmLrH/5QokOWxeGp1Fro8aqfr/XUd94HPTn7kav9EEb+DCoufTcCXlZf5cpRGFN/Qp0C
5qgZ1p9g5fcBy+gfml98wZrLvGL6mm3cguS7ETXqYx9M0Sya6X+JlWAthyKHhKOTV9SvOezvTYed
7kGFyn5GPWpY6trIl3g0O6S4Rx9U22Q6e0N4OzYY8XIWC3qfMPBc9NOYfLGK6FuR1v43MgmPOQId
P0t9Wqvc9sOF150QPcnForWRv4ExsoD6sTHztPrpheoTZmrtN6OLfk5daO0U2+s3Ks4jL9g1t3nx
glxE/tJVJRvQ0dc2MtZNZnWGOLbL8j6/jUCuMFh6iUkaA4e5MY+ew0x45yKyQDHPZzDx61Wb5NG6
cZETWYcojvEf8I6VTlGan1f2jVYZP996Gx9eknCbaB07iBdR7m65zj9TbjHe1dsUef1Qy7W1GKJm
k7idshBKopx9t9fxkAUoFwd59bUTb+CPnW9J1fpLpLe1E/8w+2QiO7ys5o52/J7CQ/4q7F6sg4p9
gD0CUSnUHnm1WDjfJrOAkdGGH0Ufd5vIFepeKSz12RUhllHziKGzXw04mNcoM4Md+qAu4D27urap
9iIHIEmULhD1A3JW19VWVyKdt4B6EVBM4HX1hwMme6ckabGpMIJx2jh8Q/9e3yem16/dQbW+2GO7
ipxsfPerwdy5WJJvZLxSvzVDlHy22LltW+BHW82L7C9JmlpfDJeMwpCozrZs++RzTL7JvhiO84Zt
tbHDsmV6H416JeOaxUZV1CnOwAhjvpFQ3smHIL/jrCIl2hp2oiwrK8TqjL3EUZ4Vc/Mekx1mWP0f
Q3rTM+FTtObqr7kDSPsDqu44WiLxJw+VAKdcRoXxr1iW9vmZJyG2VArwIvozOJk7UOt3UZ22fvwV
1xsot2HQnP6K+0GenVoQ/11sj8sa1vKy7/v3zKqrSzkzF100fI5/QrDe6wvmNLcQVbaKJBKsWIVt
bWiO2qrAUe8S5JaxbswBwZPO8zaFYRYnj53eDlbscFQb/p/U0P19YHvFMc3Dblej8nmyfBR1mrig
gqHg4hejhfwUihpNAL8KXlKtQyFWsBgVuvoIDCA/V7ahbmyt8xdZZvlsrG/vhTru0EhgZ2rb2VnG
5JmfeNYBZtCjbBkeBvcLoE7lqaYgFSV9dr7FRJViIZiqCabUo/oCGTw4NFMFgNU3x5K9XrgEAN1f
ZK+VNOXKibAHlU0jdvsH3Ne/5VWqvtRm1T4itviQBD6qvbqIqOha8U42TVPrF1kh/Ftv1E9b04v9
Z6qnwWujtys5yp1Yv1Qm63gVtiLAL7RmRmuiTtj74iGszOYtMqtlPBrIMTtkCieza9ey2TbxD7jx
45ObdvElY+9pNQkgUc801oVdNuheMinFrSqnYrJTc/xdHduqnyuXLLCZRKd2VqWNGys6dfz4yz55
CPqmWrd6WK1tW5sSgNDtk2nZ6jYAQbLPIj89y4NmlvFKLW0M7Yw8u8WiZkphKwUhLqA2cMZ5sIzJ
Mxic1U5tKXDeY74S+ivUXrQFyMNiWnfJQG1k1uBJvTY9CEhN24T2E/OQs+valhuUd/V0w/8VJQd+
MNyfovR/6e2gvqWVMgFLqsNzk9fuDn30CK1F23zsNfi7hVGUb5ooIuobZfcTLK9lGN4voxKv4jWr
VJNfqNG+HZrUQaGuSy9lnGNp+p/xbu78K0ZuA/+RdpFY4a//Ye28luTGlW79RIygN7flbVe1V88N
Q5beez79/xEliT0doz17xzk3CCKRAEutKhLIXLlWYXiVeueAZ6YkQx7XOsCCczZqCtjI8DuSRAOs
LsNwFFdzYxlKslWihipq5N2cqfHZh1D1OF2GWvnUqmSIZ6E3YVcl6vSF7eb820+Mzs59qRTrWNbd
nUQ12hax1QG0kRm8qookwR0oG/uw8oJXP0o+B6ZTXXhxB6/6lAWPqxfPtXpCw8mjmDIWlXogZdgt
hVPMCRbkF9UeRGF5pwy8NsaOyiKjt7RnM9SVVRIN1SVW1HinyEUCfkEzT0UYxxsf2fUHiyKxZUc5
yVs3Wg8E2ScgP9svklYLl0r2wGUb4utauaTcsX7QK94gSaHIJwWu2kNqS95uLOTxkiPevRoQMn3p
Ok7J+SeeOclJN3JSAGHVLQhwydEKeGt88qYyKaehFHIh+qIBkheCcGhGNBqjXyNiDeEufG5zRF+V
7Puha9+GSk/u/Yn6Wum77NSnBVRsmMLJBALBOIddvRUm0XS62lyIFSzEnNkurtSJE/tmw+Pm+nt9
qMG2twXlhDhdElUX20+zk/CXx0DauMZYAcTSnK1BYOs4FmFxqLPOIQTf+Ge70tB2Bwp+RcnKXnFw
GR6zwahJGGvF9M7NkSrSvJXdUHemR7pyhLEFEoNkYgtRyjraCGOopHZxu7Q9GJpdomnDUR5UIGgK
5+nMa6rHtotBgusuwepETrZy00GM2Of6fkjKYp9OkckQRsbN6JTxNZdEKFv1nnQ5S5amXBWf0BH2
0UAltNhCTEo1Z8pWedi60yFqAbBw3XYFVGNuZm0te1gYE+CjLaTgwAEcvbepa/mNu6BeQjqFcdK+
/HZrLNCFdk/FTOZrP93cynQRLcPNYTVhF6uZkxu4lvdu7EJMcAJjfIrqutxKsU1yPxrUx8BE997n
CW7WvlEsXZWigBZGgkPpxOqjZaaowXsGlfyTs43Uy2NKac/kqudJtlTAuu2EqyLX8aGRgGuLrm7V
CF46hbrrLFJC0AbJj4kPs6bhGNFL7nHqaUbV/FSHbIb571c+RyNUEn6tfJPSlj1XDNE2sYqFTZgr
XHjllmMGoqvgadZVlBT3klTpy6qh1LwMWziamoTQIUmAzxSRnzO/IW4R2juvzOwf5Oee3T4s3vLE
yJeWVOgPGiWFmxoe1bMZRtq+GRJth2haeydWhOonhZTLhTW77f3PZcbulHfXFDu+rVgkoHemFfXW
yZfDRFKoA4vaizPOP52CPtjIiBUHPyG0PRo7nyLFMNP7FL2ZIVkn8A/B0i1peXIf1Hn2XDTFc9Zp
6t3gtukznzID3GgQkZkGRymD6s7WyoMYtZoqhL/TaHdilKxHAbuTa6LPyVzCsMamItbdV80dGJoC
/LsWv9mBfDImDRLT4njiuc6nVDcnutGguXPCCmBmq7gcz2sKwqKiXVSaVX8fN64n5d/LOO4BiECJ
JefdG6UdzsmVyp9N3VTDOs5ibfFh4EPXLCtOWxRHCvsYZHCHOEgIJqPunPyaMDTk6xxaQ4MTfhH0
39iRQcjcdz9gPnxBUNz/5CTwBFNX1F3CuDd2FXU51LrY+SUhIbyCZtvcmvrgLHm98WefmoYCg6Op
2PDI9Rry4sKYoYqKsPQQkZk2XN5fY7AIdE8/dVXlPrleN/1Q1BphRrpJ65TrsjGQvJicUQkwt6Om
Q7cxdf3GgccZMeTbUlbuNHe+1DyLqSOn4gcIj5bW5GrWTbdk6xNsYs4T1EV6Y7TKYw6emSb12muT
8PipVpwben8BJLlH+SGAdMBY5dHQfZdz5TEly/jZbc1qoVqm84Ke17BEczd5lBs5WEM8fXQSC55A
f4CzNRyzfQ8SB+YTRcqWddke2GrY4NkZVSw93kqGHa+yyE0fk6kZyCyQabgXFtn1To417mWGzr5v
OmdVyYwR3W7Kp2XTTVZAhDp5JcbLgYhw1sJXXDXuOSQuvyz03l6kvvwUWVRfmVAybAfSTxvTTcul
YBsSxEHhVABbZ/kkHQ+sVR4rFBFj9cXS+efZkXoRPZkQOsjrJzRVq6sC5/ChzNJy5aWW8Ta02Tcr
MZL73KmkO+ihSXobHb8jdB6maOQ92eTqS+I33wz+Zm+8XBq0L4EFhFoTLGFsvqI2391lFDGtA9sG
SexYSGYqXbUvPcqtXfgmB7RzkNuRxxO/lr+UkQckOiDov9WttzEdEJbwvQXfHP5jtFJSdpESSjsC
gF+GEmLzRIeAvIAP/WctCwyRqZpbr+iIulukTtKtWeTNvW/m59gd1LeYvI2GBNBXuYY4laCzf7XC
4r6T/HDf94F5hMQbRsipMeKLl3/OCr/2Fl5HvWgWtD86dSNr8rYPCueTn7ndutbk8mhzgLh4fMRl
2LDJ0mBw2KC6rV/KsfGWHbFIqoWKEKZox48WdRNZlH3KF01pxs/KJLEKeUq6cK085xs1bDLZfvXh
2v1i2wEo5o6CM14o4dYsYUZxZaN7dUzgWqXut189Y9iWXkHirtGe2lR3qNKT7j0z3dU6ZAuDBenI
EKnLukZkukt8exvBSX7M+qrfmbZ0cMcsXSuDcxzjql3IBD0IxDT9pg00c5O5zSffSmsU3u1gUaVD
8AVepqttFNb3nB8PVM5owEKDvnGkuj5A/XpwqG++w2ESM6dC4S4dwKVHwEB6zw/vRQNBmXKUIljp
J1MkSdCKJbaxJrejnDtrUM5yl3/q7fxamCnR+Kx8onw8vui2Ij9nkgKBl2LdqWFenQejvHYhUJ48
CcNj4HwP5SY9yZBOOGE/7D0LBhTg/Zl+ku7chkpF30zeOlAZW7DpUDNNXWkwL1Nk68FU2+6uMWsK
1yVAbboUBqtSbvyj6jRnpW5sOOsnxOEETPQdrtgifItyH4zUAH2BsIuGYizw9MJF9B2/+otNfwqL
9vDcoy10KeLwuVay6o5AK7+ksSPD11Xti2yn4YIii2RbBu03m0zIPTLB2rnvLUobdT9YstvITlzd
i0FI47t7dBGAK4/RF8L6eHSKMeydIMoXt36gWv1iqNQYUF3arvPeLl4KLWzWiELmW9E1NZPXj6PA
L+uN1L85+bDsaspAibJp6fF2aXFqPbo6lX7LCVRxjDz9gVSwtPQ7RAh955BWw7UYQuNiJ6Bau3qt
O9o3znXFQg7rL51utNexTkg7ZdB8lsHbWPI7DCV1OTRh9aPTHzvbguUn8p1TQZppAQtVu+ojimea
ECnyQGrcHUJxBJz4OV8TmDyv6XRFGvqaqHFBEScmMdhmFEp1Hc9K0ZVVPbmTlPJLBKonQ/frqYzk
lncQtFCiawXeeB5sgmW8557AfHYPSZMtKYMwn/JMThYBMAES5/17bbVx6saRxlvXNz//k7Sa8BAD
Dq+HvTZw998KbhZM2UMQ/yjc3D70BdyPdoO+DVU3yS7QqbCiPpPK5BJuMo7cw0bLteIy2qVFsaXc
EMPxrk5dZLuMrfoxtcnL+fz8d7xDSM5lUClAeDheIGXO1m4QyA/NGFmoDHXyUx7flyUb0Emu975t
w3DX6ijCh55TX4ZgSr44cfmmuulZLvilR3GP2jpwJqJc2tK0kFzXGkPfNe4o78BKo2SeqfFaMaxi
r5isBrh7emV0BZlp9qUULK9VuTS/23nyqAzIBFWZLCNbI607I8x/cMq783kWvnktn7DzowyKpqDZ
lUN9Z/NT2kaq3W17wx6u8Ft6Kzig1VeZBKVqJuGP1DyTyQI6zo/5ava19Wb58JwWrVI9kGBqNkVc
Z2BdSrDRhLHYc1XXrNKbZVpZ0Zci65d+VsbfZb9EBCEN4mcTaOCmhd3kOI4aLC0GWF7f6RRy+sNZ
rXX7yXYchUf2hihX8TnwDco7bbk4uHpngSfsvitexIPStoDiG5UJEL4Jj1ARh2siN8Nd4pj5ojWM
L6GSe0+UIg47BeLULaSnzjNndKgiU+8rNBYACNNkeBgSvaPsp5Q3Zdo2r/CiHoRHYNYgxgvic2pX
Zdumr3ay5cV7OCHMvUL+4cT/ZUTqrzYvUE84qwAi/3XTE3Qf1GA4pYR9F33guE+GrhMOKvvDhD3p
NBiCix60YF/H5wCgHhU1Zb0uDWSqPf6WKxP9yz0vF+mlCUd/Ybc26e9ptGpsFGcM/UmWYRol8cCm
qOZFWgKp0PS22zcN0evRVtI3J7a+dyBNr4UT6tdM878h1p5SAO0scnDUS+r4YFhwZHOPiNSw7dso
ffDUKXKdNdVXE/KsJGiU75xyvhdyYD0XUD+tFSV6s4cyX5H3dK7J1IBZhkmV3NHONSVVgt+jUlZj
CWbJd0vnKhwdxwSaH5LEnm251JtEf3mwTKsIt5i40tW+rX1bLDYR12kufdsRbJY8f21neXqWvEqh
Fi6G+KnV4hOoi78sAJPnQDPWmV89QkEdLNVRPY2Vc9QT4riWYyvnHFH35Tj4ysqo637nxJW6R4dk
uORTE+zSgZALKINgl3tOsNLNRn01B/j0y77/QTHc6Hec2KG1ei6Jty+q2snWHQRJPC5jbzyQQVj6
umQgFJVrO3kAxBYXpkKsxrN2biSlS77y/F6V+JPvqNDA2IjAaHI+nEaKVZeJRjo6NLV+1RkREXp5
sCipa5p2EdXNI2RByU7Y5oaqsF8ula12687qtAW7kbNOquDVrjrCMJYevExslKs2MbRr5PjOxqc4
202MLRmp8USBUbrzDBRvOrWA8Seoz12pJY8wKrCvRmUP7JXe74VNSYC+wC4LHFSyrxwFrO+KShhq
nOTI7AdPY5eM2sRnWZKGg69n4wE8Nn8dlwxGQFH/qQF7xEYw+iRVpB06inDXLQTMu6To7XsZeU/Z
UlsOPSjNU/dKrDTgjOMHzTL2kuAEZjjdByMBCxuYx6qwRnWl+Y4LuUv34BENdwyTFP4YSua5BqHo
Uq92L2Veds9eeqp2RjZiNNk1eaB3n02EAJAj99nkxXX5jMoXQfRIf+L7Y4LRWcLwnl7tZtIVbp4t
ipGvRD6TW1OQl14VMISth8lLDIRF5d7V+VfRQehUXpMwjVaWVY5XGKachabUPVkWbbzebLJhbtXY
1sG/4iIGOC3oFwOI5GTJuzBaygYC7rXUlKfesYpT08Q/r2KoFmDohoYR0mtAysLndsmTiO9VLLeb
mDfhuTRQ95VkI0f02XGpqqTha+Dsm9oifp+OZ6M0eQEk4X1dSBE/fx6L7GAtFGFh6EbYhBKS0rDu
ha22MwKNFbSloa1yTKpcknREdUH9IeOVpqusGO4a6ICuMswGS831vXufT70lNBeTLexgzffGqw2Y
6MSPruqUFbyCOq9pVz86uZps61B/a/02OvvtN4Lg5V3cDPnGsV3YYgIUiCoX0k1xBacyNDnicm5q
664v+oHQKfIjvSmbCE1Y8FVL8ZsLK8pfBvIWC0OX6hee98qyDl3vsbBLlNrC0r2YMl+KIIK0J4iO
ZoM2r9oYvFqmrmg6SD2ognSyPluIIbUnbp12K6mL1atWPQSCnEk2Y0pr+APfuJtkwnF7qsJIX4wU
hHDqVadQHwJugmBJNIWvsC3wzWajeLJ2I3Aq6wYx0l6FX2iicBJ+HbpW8EWbpyiDRyAPvXjVWIp+
qAPq9R3AXE+Kb1YPHKcXcp9kTzA/roFJSvfTRt1tKuVVi53iVCaBe+saeZIsw6ELNxC4oLGStr20
RrxU2sbAdB8qPftK6QQYsbTrDvzWgkVHpureyCLwck48bg3HBXBVSi8+2lYP3ZAs9aasnrxhKJ+y
xL7mkAnf5Z5UPjlaZyzbYWh4wtK1bcXdkqIIV27t3hlZ3p3bfHDvUsTW4ecMX70kLPeB7OcUbnjR
qxkRmyQOGezEaEQdNRh5UmVi1JUQrkoj6VG2dfmB98dOmHurTU+xn4Fs4qAJQHL0IW8gg2loVbyi
HsJ8NuIIAm8V7nAqqsznpCL2DdBMXtlT1xhkZZtnvN6lyDKeE6qUgIQq8VrMVZ3W28Lw3axvcxuQ
w7ztNRh+cWaHV22y0fXgSWOpqO0DSNup/xJdFZHKNcz88kY4px2YdB3a0duo7EUpoRs/397m9r27
gvBH3gpnjWKKVenb7m00NqtmZVFmvxPOctABemqnNKy47+hLS72uoy240Z1hOe2l9QZrkwRjfrKj
Y0aE7gm1r1aRu6epkuYpKfsX8nPOOYNZYAfDA+z6Wt9dmjreU9LuHC1Ngo1F2GrlczFSmXUztVoX
3ekgFVw5VwOoS1P9SHbkYHd2dxH+aRnEK87PAfLlqJtYaccWLyBPLIcxsnXkLhKl/5rmRvs5z30V
mXDNuFCXHu4CeKNq0mHXxoieGxmpMNNJ1QMx9XYZOr33WhI63mjwHGzEqFIh+1EXMeoi02imA+mr
svbqBbb20nyuisTbqX4GaXlH2C5MzHJVSUW5Bc3Me8v2xuHgIFNhrEPD+nUZT5e6khTq8p3Du0s9
UfJNNFV7ecaDO3Tei8k/j6LlYSVBA/Si8W27d2OEiKaeZHT6JfSGB9ELxzS7K0DniR4YK+OkodCz
CCZ69bGE5Mnue/jOp1UR6NQ2E7vWKjQl7TK48s9Gl/aWRMnhbGbDnx9iFzDl5DTbYx3ORX8IzOWH
gcwL5UXhJsN2dhYuxCM465hwzf++ndtyYDRKRXlGmGBDfffwZo+muxprpzsNSiqfZZVwV6MCHAw5
I/sDZBPBpCgkmmKSFRJXsWZMPBgIw44WikLCpvy+irMpydwiT/thQDiLUVh7Ef2YVhbT0Pz14FGA
yGI9AqK+rVoRWwb2RFKqWYBkXkXDmB6yKvjZUBuYHoh8pwdxNQ/MfvPAB7//wmVeHrgZhPdi/Xme
6M4+853+C5cPS81z//gp/3i3+RPMLh+Wrzzp18f/453mZWaXD8vMLv/b3+OPy/znO4lp4u+htAP6
jn7wIEzzx5i7f7zFH13mgQ9/8v99qfmf8WGpf/qkH1z+6W4fbP8fP+kfl/rPn9T2/JLdoZYh2juw
tQumn6Fo/kP/3VBU+cxKyRHeZt36jR5l7/u3Ce+m/eMdhFEsdVvl3/znu86fWu5QoVnPI+9X+rf1
/u3+HGY4end6yO58vuNt1Y9/h/fW/9f73u74/l8i7l4P49UounYz/2vnT/XBNnc/ftA/ThED7z76
vIQYiaf/8g82MfBf2P4Ll/99Kdspoc4ttc+DZATHRmonhkTAZsf4dyNGomEoDqp2FWZhEVeVmDD7
mm4ZHsVwSQJp78TIsmmd95Bpjb70KoPaqtqQ7rMghkCt7p84BUNkO/XinErCFnzLNC7mjIFuHsi+
/xDjwu7CE7UZSxixhE00VQ9bhqkDAqsh2z9BF32B1CO+FLYU7zvbQfC5o87XNqNbA0NlfM5TGEgn
Ly2KUJITo4ElAWfz5NPNJobVSP+OHB0BEauBWkYslfs9dc65Kq9vji6skqvKCGx4kg3qS7IRiR1O
9uAwEVPd+BFarjZ8Nwb1811x0QkakLcPqe6ZukNgFZdCiYuLojTa1tMLoOtidqtVw84tQDa8m231
DsDktHmDXJAVxcTKzJElMur7eS2xtN9pFUFN73hbL0iK5hSmMbS8v24p3NK+688qG4ubmz5yRLPU
nSOXPUXM6AV5k0L9TaweemRK1N8J1zcy9Vfj0G0N/t+OgHK9k19NWvZC8F4YxfR5uAAn4kiOfki6
BlSFnRcUnaYwfWTWPi8s/9ZxlMABDTPZc+C4EFwRvLrNEMZ5mmSN0ZKkR71+N+fmWQ3luouT9Phx
4qgM/r4JpfsPa4mukZlnIt3GXqkMtOpjhNZGufPugibx7sQVYC8P3dbS27pAZslrMzoPCL/OGaPz
SGXp5DrPvC2ktQ+2HcXETQP9IJqR0NkBZWT9IK4QTBv2iZQsxGDy2010XV33UgpOmJFRHI3YrLRo
HRl4GWpjPsRjTaHetZKk3Alri5jcGkytthQDt9HJXVx1o0zIW/VOwnf2IONkbqQcSg/wGj9959FI
8R8RGVIJ2P5tUBszfaer9ufZboInVOHTSjOyPK68FSPzzRw0DEHVdVCYTJ/69+e6dVNK9Sg1tNfi
QxiWp/IXKRMYtmz3IBojy1Csv7WztYtMrBk1IUQLJ98EZAvC1wPKd2PcSe8W0IucgEHcxdJtwduk
dwuWPVyvEgwNKxVm9KM+NWGYN0fRFVdz88FGnR60sRzElvPA/7TAPO12D7V3NhnUdikHn7I/JRwR
UUBWk6sv++k1NFJOVyGCEmKAeFuEBjUitRkc6fDS2gdKAcZ0IfpgT38aLcN/QmhB3gg76DHnMM+Y
fUshbCmWEXNnnw/d3OupxnDq/ShHb1KTksnIDZjc9DB6DACo7W2LoIHMN+y1aLWd8KCAy+HM7fhX
a4KxpxnVdbkZl0CqLCj8JzhJO8FJmgFQTz7mJqnH6VIY62lEXM0+YkrVb6we+abZVZj/qRsIiMq8
UiyPd25bD/ejY1z1OumeCg7ch1xXy/VQxulnTzdIKQGwInQ2QPI2paDkyP1UGABXowL6tbCu3YVU
D3sBNhYoZNHUle0uDcNJ1rNNwJZTqurWCfitpRi4wZNdxw23ms1X/x3o2avbaA/z4pebY0MVdxXA
mIvAlXtwCsc5cHLV04W4FA1c7AYQggpN+5u1pAq6L1Rjo82ekJ26yHBOPuSNkImdGjHdLuoAgCVh
gdysehhDUwjV5dGrkc0Jqrsyh/dZXIkmHxKqbVMdVIdb/RyIfl/FHiAHmJz1rXCWNQ056MiHE7W2
qkufxi+h61iQD8dATqV4QDfkly0klXURA/509Sd70qcv8e81ovaJsGV+qp08OsP9H52b0lpVDqFP
SL1+msTgWHQjeJJKyfdyOJzk0R66hfCpOhDU5D1Rhk+diPrAaa2kratgKy7jxvhuB2q2fWcTtwp/
5PCCn8S1RMi077UEojvdOSRT05sKjJRzX1yhE4wuiVntPtql1jn8k603fPcgIfqEpvvkc1tVWEVf
zBFNO1B6shQjRTHIO7LKrWEqV13385eaeLMvA2Q3Y19/JupRm03+4nmpjIJ6B65fzl4UJOQvRmc+
ihlhbsfnMmfTmOtEa82GB41OyfXRT333KK6SLv9r8GxzI3rdULhHrwKSzMv9l0v4+2q2dcBMUcNx
UZ+YRueB22Sxjljxw+1qqnVWaZ1MnPh/mzc7/5wbyKhQWMFG9oNsW4y6dy/JJSz0hRN/Inr3ZvS6
8gNxbcfQSf3aXvgYW1H95rQRKZ2w9R/80OaZaYTS0azN+PhhnQbSr6PflfDd8CU+KXJl7TspJ/4E
7cCi1rLkFCAvMZwbWAE3bQj0EiyCWb6GkeSsY9i6FhaBchKmSbSGd6w5NVNDsu59M9uEiyIr66i0
pf1sFxPmrnATtjTXzN0YOWi1/W1JIx/f32Ger4WkI+okubqGQSFUjLiDBSv5VnRjOU/unCS+A2Ab
5csmRc3C81Hb8rUanq8eBS5FC/oFpFodifO/NRl6vei9GnB7L8RQ2CnwWIvL3EtQgS0Iq70zukVm
rrUuBOXmVM0mUCJlKjnwH0XT6BBIoHV/L3peAQHO7NFNbh0egTX+8mDXBP5RQd5bKdJqRdrRO5eC
JKmoY7btbtavhRHqTP88CEKkeHISxj/7zHNmn2qiXRIDYah5OxmsHgxCufYMV0jkKvlzW6FE96vz
a6SQCmmTUh1FMcz03NO8bB1C5bAUj8H5qZgNMOP608Bsuz1HpwF9cAmkT49V0cxLzQPztHmp2TlD
sIl4bZLyXK/HR2r9+4VNxv0wRujFqInlkWulpCi23KZYVnCV+I360E+DEGPYy0YBmS18e8k0jkE1
6d1mWluQVgmOdqkGFzEa5PyPpAk05qJrkZm/073+iHCQ/FgO65b6mAokHZCFSe7czrSV25j+PkXo
4pRYsHBxJsqjlbiEWHyoFnYGspMy1HJTD2lfLQpN/ul6G5+niqsumDgYBs4qokuUnWqmHhBeJGUP
NtXGd26tKU8DSc+lFln6HtSU8uSXlg3bveeiOJ1DFSbr3dKcsq8Gkq97Qyu+FqNsc1ydbGAaPUBg
TbkfpzysaHRP0fdBXX8VvWbK2QrfgNKdf/Sd1pyniyuxrpJJ5R6WrvjYR11B/Tr7KYW/w0UvAcwI
W6tQrVk7rrMdi0y6y6nTXQ91i9pc7+XLvkqUwyiauALglE1yggtheDc0jWdwfRy8pP15JVzeeWtR
8CnN5HIHeqc8qDLEkr/VBoXkoOhmQXYkLeIfhakWqoRVQurMlNOJgv+XPqFwLk0q56ReBXqMZOG7
Gb2SHw3T8o63BcTIvMqYQne9+v0xhrYiUT568dII8u+kUvNHMlDFoyTFf5Hrb0/61FNko98BmUTK
avLIC7V4zIJmBfX5eBX+SjEiRNxTIiUGJcOs7tWa0P00XUxy3VgBcITW9+0Gdpyck9Sgtl/L82VH
qGRhRk52FM6gCMa9OlApJO6PQoS8H2zSkhBXW6322lSldrYk4LGia3mQKo81VTmiWzhWtZD1yDqn
niS//pzTtop2lhJ4xt3C0V7nOWxiw6uqovbnw2kZWPGXBAzOJZsaUpjKxVcTY91P6qWzTQwkeoZO
QoTKj+iKRrj4evDYg048zCZxRc1obxKcmdchd2gf3BTK39+3u3mq1Jq7vQPWdfoIouktHQb11N92
rlQfDc6eOWwDan1U+3Jndt6ws5W6hp4WU6yaGlUroi8uhfU2R0w3K5KIQHGLau2P4J+bOvuHCZlM
zWcUSDul4Qghmrj1XFBXU7+SJfVmpNzl5/Ds+ME2TjMas3F+ThbDuharWwVc/seljdixE7Q9/7Zs
TunLThvgb4QXJF5FKM58Uhqn402rI9JpetknxX6GFNl6geisPFchkoFWH6efUnfI17ZHeTlHbIie
S3lhZbKyciZkPlLQ6dGYkJviSthGgOjAiqcR0WS/r0QXmjSGHSOGlqebXrxZt5fZM5/gpW6uip+0
V1Ux3FXXoXgz20y58M5V7m6FqaPoEpbZidJVG+x+L4yiCSGG2JoAOiae6+Y6N+ZjWLvZFXSmxVHR
oIgzq0oHwD03LEJTPicGaDZKTFch9Jq7nGz1S1PxF6pCA8nhSYmZ+l+qq92mPupTt6tBsFIh7J7E
qGn7n7vBGe7EVBCwl6RUi6sYs/V82+hm/CDGAqlegMCJnxRHcZ475IdheHFM6SmAKe8KYLM6Zi6I
1KmXQG1wu2qcGBECpa32YqA3vPLqlHazg0mL/cjkPA80vrSXFb1B8AI34QuOzds0HsCU2Vesjohc
Efn+bfZtzC+BY0iaspY8z904nQ8PQexlF9HIBtJQY42ArugiaPxzoMorqGlk2dvMzuk0iuREt/Kj
HOq536tEvZJdPF911l2TIxD0e0DMMDqidqFkQcakSxsTpu099zH3qYJqzMRLKU9Se8hyoRUsaC3n
/jyMcCGEl6I/1HWxq3SKl/1o3Gbk/2F58tqrq6l836YrLTqHaABeyCn/tIRu1k1RH/6DhMM00OZ1
SQUDYFKixWtXiqnTDx14AiGg3XdObV2HqaEqFxXgkuhYrATW1U8M62oorrWt+8hazDZdkZQTFU5H
YRJThS80Nos6VX0wiqwmBhXPC263mW3zbZyWiuMWbpqj41vtnsJsitPjfHw12XKvEr0hHjl1bdio
KNvX7/tWqh4j3dp6sjqCNWm9YwzCdBmIrm5F67jxqp0YDYr+c+hOqXrQOc8F317hBbcKxPccCBGt
YOmiUtINtBzBVnTHsABFqfjOWXSVEsSnlL6mmt/c8aaKb5PQZ4F5GKaGtfDKNUNalCV4ftFNLQg7
VQS39YKvrZlnKC1AB7Svcivd8tDVHkk28CSHSOBbYEK/DSH+FzgC+6WF1Pflg68OTwBaLPimMSrv
bB9XFO86q1oetWM7NeJKNAFSVEer8N0CDnRGJOBWi1aLagg36UZl9aA5dfjaRbUTPuVpU7/mcvNd
aYKNbRXFfd7J6hNl6cAjy4qdYuBrTz1oj5VndO5WjAY6531USzQAGDgPKH8fIxeYVDQ5l8QQr5SA
H8SgmB8WX2Ob05Cw+Hn45pUSDNeTt5RD7D8GHrhlQ17F/NQeREPxlWz4D53R5g8Uc47EkmTILkc3
ipd2zHE11XWIUX/712221XzDuFMt9bubIEjWd0p86TKelGwnYccHjXhppkYM9Glq7r0+ea7N4pdp
mpCmdn4uzXB5829M7xD647kRFKUT+by4mpv6H2xDYvyb3zwtDPn+Z1Ldr/TYi8BKuzDuDDoVw1PN
qVr5KoxBNOKqzcmTLET/wzBY0GDnB+5J2G8riCkf/GbbO58cro4Nv4fvilyobDK48bs7zVPE1cdP
k+rEhnq2dYs/OooV57WFn+ZLxrrgqQJTNxoBy86GVZpvbZRvjIlbWvShNgkADwNonG1dr6Fh9K4/
TWyEUcyZm9K2wkOed9I9wEHjsa3Sr1JmdCfRI+SqbjibGauW780jwiG7IMr6U9rYCio5VGoMZqii
b5qqF2ETTZsakFzaarYW3Vwawe4W7bgnZsv3vyn9F9DQARVqSoNWYJZudGdozlFUOdSpBN5Bmphf
WZTANQAhfyw9MOiefxFXhsrbJlMa2JH/PoDKGNFj13gVdnNMQmgoJhcl/lF1JJLEGklm+5BD9P9H
2nlsua1Da/qJuBZzmCpLpVDZVZ5wVTkwZxIMT98fIdvyOffc7kF7gEVsBMlSiQQ2/qBzm1NsHGTh
hl4nln3rkQMD/1uKMcld1qbFnTPED5FpZdv4T0jGK7sOy8W/LwcY7UT5oK+jZftfnf7MJmP/+5Sl
7/2evS2DLSAnd631Xn5q0kggtADToIRjsohsEf7IgXlCIvrJN/NmoI31ZdKKduVrbnopCpQEEffT
d6NdaRebNdrKFl25hLrvcfjQTsfQBJ69qUOoRE7jDKu/gvJSFkYAQF20hg9cC8w22G59Ot6aRyTu
u0Xn8zHhm/xxa4iQh8WJDc9LNSseedpyO0aOVNZgSph3TTG9y5os+tKc/2j6eq03Y/EoY2qEEEw9
ufy4CfmYZnNUG61lmzmHkD/Rt5NidMtbLMtadzEKwOq3iYbk09fwLr/OCh3sAE0uXsg5ZCz30Jb1
0yHeyBiLo2hZ6VG7Q2fkUpQjFh/YLD0Kzx5O6Gae4rkGTb56HFHh3yCaNq1kVRbk8H8AlI/JTtIt
bSzv4nPiLQfJUAvbeouygVjWCEPDEx5GkGQ+1oxDqV9S0PFmOUXndq7JuB7a5h1rh4OsuepkglLU
x2rrYLm1kMFr0aj6xdexCjM6lOZkLOxV42yO8aLJ6nhte0p1jkqL01mkeXepoxln/t8ugGdHexE2
ByiqMMPvY6ktM8RQIHML85CbUfERVhBXXVSpEDtSlHUyVc7RRKHk4DWquXVIitwL+JArJFjUL1YR
fXLCVf904i2OGsGG+0y9dWDP3Xeebi+LKiBmd523KFibH7vWO8hWW0lQvE9H/sTxGrV3KljIfYrF
zcrQa/sIbf4HkgohBAoNS+85dCtuMRuN9l2hdvDN6SHjyjCWAi3r38Pgbv7/TPdfrypj8ztk36Wv
A5Dy9Xx82c5FN5+8ygKy0SoG8Hu8hWSPQB+1TaerfKFzXxmT42UVIugjeHdrL2u3eWHJ5GiBbAvo
UocOWPlss5w9VyKFLOp8RcreuzScsI1NXu0KXY3Oed/C/rUM+4FsEM5Tno+4Ej6kC2wxrK+D1T31
CX/BytAsrZ4zTnb5d1d91b+kVuXl6GX6uq5MqDKzsqpuWBTyai5kl2lWZ+3mrHU0ZT8nvRwv3NGQ
uR5C8QlZ5VBBq/wSIG60hV8udlXkx9jYqJ8Wf2O73HWQ3ymc4nWAgLT13Glcy2oztGKNUVO+lVV/
6uOVahnxXlY9fRa/wujibuRW+RqgZAXdCOmtSlWVE/7P4Jpz5Ncq1dVfBi3/Va3nfKuseonnI0Um
frXKanZfmusxUH+IafJQfrVVXIdSE6xvmyego3t2MLaGYwn/mVWmCPUka7LIwmwWstB/xL2RZ+vB
2es2iX7SBgZ0GNW4Xs2LdYgxVc8hEEQz2WDquXlt5admQlGae6e1pa9LvUd79k+zV1lGuZIzXqeF
WbsYc19Zt1jFLEUqioOVZPgEYhe7msCff6oWIgy691WZems9aWF06Go3fzIS4xMTz2xbBgE4nS4o
TrJw/aE99u5FVsamqrrVrdFQAm1p1VgsDV3V7xA0fPXzCjKhV+sLT3eUczsbhnAaEFzyFLUlSzP+
ipdVHpiL3kV8Mmo78gZ0k6NQoBX7SeB0yfFF/N7paFTalvvR9gEPuqREJ17Ay+j6VqAZUXgfyAR9
aKWon0xjTA4slbQ1Es/9R8LyODW8D5NMHSe1pQoWVtcezcn9IcexD+DxDe3kYYDxyHlEZ/Lcjayr
JJk6PJmarX2FUYp3JxCRvdw6yiJjKxQ6JY+peTcpi6iC9qm2FQbhueOiNFxOzqn07JXchLrxbNeW
B0vNb9VLk8TqpWj89zoKtL2syUI2xom/6OHGnW5xQ9fNY1caU4VVpdp4r/ZkTCfbj8aFUDEVnBCZ
W3v64G5lNVOsF1ydl7ix4okxy9aYWhzyqenhUV4lU5g1C3kZBG7SLG5Nqtuyaak1kOEM+avjr0ts
/xZma3uoOU7DMZ6LgCxMvqqN/s0p7G4rG3Df8rE+iYovtpnDOCzrsOG77kEPyctwlt2JZ1OL+YFz
vBazks+1fu3UceSm4fWFINaMmZao6AY9N43tZ+jgMYoutUKqGD/XSd+1s3dPA1yep3ps7NpM119U
4f9qRfouPow9znCsE9wFXLrgc3KSbR2b5k8U9vdN3JHkQ6SB7aO/txunuJeJ/FSvpoUa5OGdrAZa
GK4rFWkyN3FemmHCHymZvtq+W27SdiD56Dn12xwvKn38CmUWWVb+hDneWVYgpA6FOkRvppsgZuw1
z92ICmQWiR8y7GZ9uC2NYWFlO5s92gHlbpSa5yvzn9VRGfrZvpDm6+W1ewjcyqx4cN7G/Guea28N
e4F8cZsz8JwHBx7Ets6d/qgERY/hPVZWVq9dOrzMTcx8icnWRB36oyyKOn9WhsDZJk1s+ycZQxoE
DI1e1gs5ApBJRHp6nrXKp2Sncf5TYv6K1zecpDLtN8kfMhdfoDMtZKsVxe9Fo3a7qdV0WA3ziChs
OQkq7QiW3p+OkgWGpI99tNoPtrFJgrSlYEFTsgipWw4xtkqd2JsSPTPUrnVNXQVB+7MsSeUraYVP
ILwXmBW/zd75v2L73vW/GqQB/DU2K2T8q8HNHcivt2lkb+kSfzWO/+f8/zXNLXa1j/8zIrdQVuG3
y7uJ5ncTzfbQsvftvVqh/hiYubHQlKZakWMo7nEYy++d+Qp8AQQm+yIjsphCXOTq3nb+6uql7ch+
aHcd8meGoRozbmN+t5Yj5dSmq4rzSC5LhsxMhDheWCZp5CiMN1NsBd5C47l6Kt1+rcmqHJeVacFx
pmpu1ADaODQ/0R0jEKG3dyZfHb6vww1/Ettbg9d24q4h6Xh9G6Y6m4ApK4ycnYeMtFPnkSjVrcp9
SBvPPIF7Ocg2dQ4VvYNQhzGyOpqrsqEtu35da5630mPW4Ut2cP6ioX12g3auffhSLzbiPUc5C3eF
7gE3m1s72L92j6rLyXGTnRt11rm1ipTna8YRqNaoQHRQNjjHk2md5ZUb1MY+aNunaz85JOjT77mf
T7uMfwaJb0Y4/CR2bWNEC3ueVfa7TTXjQkenLA7Xl9TQyohgZa36+bSxF10ABa8sd7KK1zlGwBZU
JFl1M6Q+6u4JwwD3Dn8J51r8qyobZEx4cbQpxzBGeRDsnxH36QJ/m/oBj7n6IYo58zJLHcZXP9Z8
zBTwTP6Oyc48BdtV2qPWIauynxzbxqw9TBLM17H/mq9pwnZbNnCxNVzP78xC/Cq8zrnrWTRAgUdp
CTLV74bZsrzCCAE5TituinqDdjmaE8gMVloVrOQMf13KaWVv2eKjIMIPDWukScU8CvNNLDHLDE/4
NvaOUKZJsvUWbulln6mrax0Wqnu89hq9AAULO/z8q8WSg4p5PKrnbL/hCbIMT1mvmLWv3E2wCllf
UVhJqWDDzKkfgj66dkiGMjpG8FxRnzcOcZZuAnKcu9iBVjWVlXXgzNbeBWb/qBg9LGtUkRfGJNoN
G6jxa0IWAf7p+KYHaCLwF9Ju6lRc47ldT9d4n+l/xWX/CTjJtb+ZdsoJV0UkWQbkk/qqOtezu26a
sD1uyzE6TLP3bu9gLaBhoLdpZrNdg43Ljl9UuJKtAdKsR99OeEDNY6t8tO9VJdp1c1+sD9yDG/iv
SJhOD40tjEVTo9qDFhw2DpbxYWgd9hiBiJAzN6G46o2+SGMvOYuoTJ9wXLpUqIm/A7PKN3bQKAis
eeW7B5OZ/FEJ2Q+Pdg78cU3MTlA06xPS1RgIVZgA9W59DQV2iEARJ/n1SasVcmkZ8GzZWfaRDbIq
i9KBx+4HOPIE4az5cusor5RZ0rnov92ml2E5yS3Wh9HXznlPh2La1EYTaJtqsiEtKmzXVhiRVkvu
ow3LqLnJipPqOHQGd/HMi9MNCaRs8T9GgaWKD4ZnrK6TyPmuncxEfNEUo97FRhydb4VdgKLux+Ut
gjxSdEbHEq+EKbKeSUkGexm7dZFXTelOS1/TlNWtQRtdhpE1DbaWyOAdzi92DcrLogbZgXrTykjN
v9+F4ZCK68ruw62T/hD4ozh4qvOrkDFZlQ236l9d4kpJF3/V/0yjTL659LHVWsrW2+D/dS5nfmGl
LcMdns17pD2mbTQ44aKeJbRalP2RAnDLVal4xl0eekhvSamtBNGoU8L5znK0IpK9fj2quFwyRi34
UsZJv5NdkB+IUFbCgCkISms3pI7D6rFW3vte28OcQ41bDQcOv2bt8jleTdUPI0GpI4pD/Vy25qEJ
u02viEPcWMVnmLkNT0lDeYlis1oNjdLf26oVbR20Ne5crCeWXTqWWNvpiN+37UfWOPGLUSrOfQGR
OEfu7cXnPOa5CA6ySRZIPwBpVht8A+nNuuKhacwFnrvfKryCnxND5/lpKEtZszAzenYGfmRu0q1G
1torx1jYSpQ8BWEnnpIhi1du5rfbNLPFk1oU8Yk74KtslMUQ+F9dVotHWUOOw9k2JtzNWCUttGQy
d57Mc8Jfk01N2m1JBJ/GruXAbypYw8wiPgKFbDAncxXlk7XT6tsqRQ0oipSeh/BvJx5pjKOlDcLO
FvjSW0PVlB/YvDhILJMFULKQU6YhuZdIK1CGl6rNknsJwprbmrkm24I4vjRqqi7GllWHY7Ulx4WJ
ugCrXz46hVk8spaGLJFP+VZWZYNRwBOOY+csQ40l6qPeOs/X/vOgQJntUgM2Peko4nTZm+1n7AXd
nezCSYZ7aSd7eRugqe1S5SZ5bDRzkTgsgpMyEhZSwam/9zLlEteBwmYJ4OcZyzJxzvqG8381hbTi
I+W5NRw4C3gU1Vvf1ww+RL9ZVlbIEdn8ME31BG3jGNufuSYL2VjMPW7d/u+xUeDCNzSQexNlXdgu
6oTsqV3kRtZjnLl3wxBWFzxKqiUurdm3/3ePjDmGf87RaRWeJEYR7KokbZ+aUXnzeY/HYq7VeRfu
pn7QlopiNk9GMbRPSfqmm2nyKCMWHiM4GVr9RrZFo+eczQGdpKBpH9JYB9ZcmWf2pjhzZ0J89jyy
Q0uJ31rHMzaNZ0T7IlHtc8fNwO5d/67mMVdD1+VymDxl7ZYAIHF9d5HDnDBbmlr9ZUR66VrVha2/
dMJ3/qreWmXn/xqbk/vboXmbTXp7lIWnonzAQ7dAyvF3TF6pHYoXpIJ9TkHyGeA5ZtjqqihLrq7B
bkaTxp2zy2xjOkwl6thSlL3DAYlnkvMstEnZjaIDqp/r0btaGUtEP8NPgJPAwSL3RXdiLBJLMDiJ
QNjViM5Wr+jnBAUZyE38TI5ZUK6vjXbcOns7UL+EUBo46vFfi4ZbhGdP3VZgYLMqvMl4rkKzueP4
QyxkVUcc/D5qEkx6aqVbGsYXTS+7J9lWI7CQKFV4ljWtHMule54ibuX3aOC4d2OiJEsAANiLjPZ4
EtVkLLFbCj8dw9mwUrK+iLZEVURHIcselfC1nA3B5g5yZDIbk9QDik5yJEvr6HOqrE0+OtaXvu/L
rUjWYYD09wRiuP4eVfgcjq2mvNqi/6ytOrnImqq/Nl2rvgCp6x44XDulaYHzd+dzkqmnwVJW9bzP
tkCB7TU4vbcMfvy+qu18AmWvTLsS1LWekhpS58IKBzSn/lwNGUoZbAb6jWyQhVam9rWfg+DHHaJh
y9v4tOEQBfujrkEBwg83To6L1uB27IzrMTl7napzx0y1R5Sa+2VSNi4f+hQsGqc2keMyhmXpBsWd
3VWVe73M/LK401yLFLRTosiofOsM1LlJuBVYDQ3AwEeeUoXRY4vTtf2T7s+e4ZkZf0t9f0nqsfuZ
xeLeRIzqfRr5wZhGVd63XlLuRG+TI9Qy/WzElboKNQ7s0ez+kINGd1+iQvTDsfpsEap5/ZILjNZr
xxeLOsABnPNBgaIov7lmNOtdm9jdMzmJ2WsMbLtsrYsw4JDH/CYbnSLwnvhgZJMssDt/xb/bO8ma
YTfu0nB7EGfz1EgX/+dcsrFSJvefc0UYnpiG5p3MebCcK9afgzQzVzLtJqwuxd0oan/l6/6qi0Fx
l1mH4lAzr61bHe2PCT2YHVoR1nOqxc6mEnmybue1tohrpG8V7sBirqqDMZ3JWnPuS03RSv1pSB7k
QDmZY5V7HDx6nnm0YxBUwdbKvDs5l2oM//1KwUsZRDx6jMC/FoHeWkBHwyTadKLpFrLFE9WvZlm9
9lGzRtuD89jfBsclO4sA/aCFNhrcRmswbne6jbcZMFbOAlPur3PIn2XP1VAbI2yZuLz2ziLAtYoW
HyYk8lRXe7fUEJhx2/mbPijGr8aE9tTvcFehtCvDqvOf4X/0lpPkc07vH71lOIzj716BtvGgumLH
zsnaJqjRP5tj8E3Y9fgNkZBHBQGiV1OPLchVlgpzs2b7003TQvZAZnHTCw82px+WANq7L0asDUuD
E/gTq0mUV1WlLU6y3oEb72ddKK//xtIa267C/JkH5RlfGfe912vcjiqy2g751G2Nzs7BaTrlKISn
r6eib54RNu/RlWuGb0VtzDce8yeJoS2qw4su96ZnAbAFfRIVjNf8qVk1cI//iOOhdmrNUn0OXLRg
e8v61T/CKOrW/xaf+4u5v+/QX84vP9B/9r+9bsA8/+ov388/+//H/PL91/P7d8ZiPXCA8mx41o/Q
6PpvHSrQU5LiD+MuYNJFCP5b+Y6Ugf4N//TvQ2w6B0RuBQtOy9qhHhRvfNcfv6LXhhRbrXxxdDSP
qzmOefH4FUWepfknnkO0u8bn/pNrih3Zk3aRYbhy15hJXS/STLHvqt5wMPAQ+kq2yEI23Kryqm4M
hvyruYi7QxcOw+4WH7XeIlMWqk/YOqPLlCX6eymaF5dT1Z/o7WaKg95YN/W7AY+a5YAMyyYtvRpp
Pwr8tOqjrMorWSg9x+WB2TYoofBIUqBolVN7kkVSeu0pmgtZ9a3BWiLx0q5usdrsyGPLeqBM8cYw
g2khx8khsmEsUZWF01kj7++o72IysHqrg5fCtaKj6B3tGh9jJE6G1MZOU8WRhL2BeRY98i9Jmh0q
p8NFPQXNtfVy3L3RbleOJHrhzTlQkSdj1r/Lp6chYnvjFWy3nPEJd5DpycW7AEqpwHxxjkG7GTF2
ZcER2dD8bP0ectv41A4eErjAMlA+9upqGQwujIJUP8tWO5p5VqDE1poRTk8dQlzzbpjFZLs0VMN7
i8Pxi4Yu4c80uXdQMgwWtg0+Ypp5gsjqr7uUdYteADsQavdVh+HWb3GeC89IQM1bTKPHyhclrmGn
OiHIAA1hN7UqD7I2kBq5yKvq0ohquF4rPGNXlp7ymQ0AgeDwwxrKAqjnFczEU52XQ7GtxciSGUG9
JYeTw8mCtpWjBYXSjyE+/aZYDuVoondbKutAzaJDovXTY2PFSM4iLLcbVMtbu23YbNwBx1hNCYbX
NpkFH9s83OtxN7yObqwt2ADm+DDQOlUJTxQM8MwsGnApqXhi/CkwgfxVZX8UHxSvQo8eLaAzNCjx
0jjdkrUIpyaxxm0jCfDEmavw7BG9E/kqHgz+S4Yzq2sWYIlJwa/tstHfSmX2EG8S78KBW31ngi7B
G0oR8CXDcMPk7aJqYUfkrqs/yILF/cVQNaQMA7TLrnFkB0ylvG9Abj8UKcSUSJ+Q3f49xIyqnrxh
+HYLTYh07lSDhPZtGs5JMbbhyXgd2iBMuUynLl9pPkbINWCcUzLpxhek+KtAbb8Ulh6cXcQ8FzKs
JjoOGqb9pqFqyXm/u8GCHdxUQkJxpegzXFnN93VSe8qqi2v2SEVubiahZRc3CfJrkWF1gjE0Etg2
UJRzAbJyqxr4sFlNN16yQNiwbzTnKxLNm9IMih9F374VtTa8mo7arxU9bo44vPXHoi2qVa937bOo
Mn/FEXm0a7RoeiW/AIwmqCFf9Nr4GrrdVwWsCTRBampgsb7J+iczb81nFewUX+/0muPMcx9O3qPs
VM1/MnAetIUTobSs591WUYdkU5no98F9GV4M4R0VnrsftosOpjEAzokiXCehZKJLN/TtRzVCoSuc
1H0YUBa76zVwACNI7Y+K5JvhOeUXlPfTXeAE0bZprfZ9PjKSHXDpRQN3zMWhFrr+pEfVa0fedRuQ
C9jVs/Br62na84w42iS1Ex0w/YUEiZjVErMv/XNQfla6Mn4HUMrdD774Y+g50c4oI2PnNr760AZo
eyM8Nn0HP4SAlvKtDtwU3E2j3wcOttWNcLCcBeqQF018580K0rLwx0k9gv3JNuMMrbjFrlcuItNu
yx/UtcWaO4YaH7FjmASdP/Pw2dgYoWKvVpX5cAgmh9Tivy9lXRa6aQ4HFRrJ/+yktorKsXPQDwcr
rpgFAGMIRgipBBWQmRFp4hzUkfVQ1oO4j72P2DSwVU+zMD8Go/8o2xyvtR7CUqi7OgeT2kMpiJeJ
FZprUdgaZ1hzPUBldsmtuUD2je6eicZj6W6zCpW/sdS13VRzJA2Z3WEdrHHi00zgvzGwFN1900TA
/tX+LGsI3nb3pe2SYc4TfS1jspj1FPAq0M4YmTCVjLW+/pZpSnu49rDe9Cw4kKGY0BIVcLcKsBZ4
x8z4x0p3Hji9jy+p6mEyE7oPmVE5D3lmtQc8taOFrAbOoF9wUySFJ9zpo9H6w6CDdFG8ZNq1imlu
WHSo7wAQkT9V9s2gPJB5Eg+DUyUH19K9ReAHP80ymZd8s4e19WRXrE1azs0WAwrKL3oSp6vGrxpe
P8UIAJTgyWlYsDgOlHU1q927LlQbTmwLcfFnuwIkYsenrgMlOJpK9hYE2DY7DkJ1to26ADzvh9Jv
kk9c/IKFyEyMPXok1RK30TGDiIFmOCJ7Ri4WL6wudh46En/rcQB+CG1c27RVAxsD4MHOznXjTrDo
3QeCj9FV53uEarc7c+qTE/RvbkX2kFywWuSxyC7gYZzNTKqgnJ6wN1NJj2DINjiuhfbKoL3hn5DA
OORH7SBk24ZO9d1Ux32ZzyL8vgVjuJuwOMjCcWELzXmZbOxxo65mUx3UMKT1ZOU1Qf0GAglnCKNA
fNhw6rcyXbAXCt5G1S6OSImkS9krdeB8G6mL7cg8CMmXlZvmyKLqjThbjV/zm7ZrrFAr5dUNPUiR
HtmJQhdPVqAs1fEYWmeRlhGeNUN+0LFQ+maU+XdLteJ3VQO+GMUuvrKazblrmk4AZW2kLrKgPku7
Hh3Rfsd2q9JYqH0jLu5MI5NMWsm4BYspkMMXj+5Mx5WhPglQZ0mFfvDctHya4C4eMJkWi6pOxG4A
E7fBHkm9JG0UoV+hnWUNpCzAlLlAubDdJugT84QMzHhdGb2+UMrMfkSORV+Mg+1/FV11wQXCDRY8
au1Z0JZXPUV5AnOkyqNNbhQ8KXsjUQBHpXi66rEDMaN1TqSpjGkVQLhindgdr9VK+PqmtRBkcjmW
5muI442baKp6UJMGny1kRhep7lcnWWTz4U3NJz9cg0m+Q73GPMpGNTNRHyFHtq4szDxSF1RIawbx
OTWyja0gfT+CA+NnXJj3sfCM+7AQ1RmCIaquv0PNfNWiMOkPo3N3iw+JYi7tRpQbLUoCdKIx7Nxd
p+OOCHZntK5TyYmxHO2OTd3/1JoJbf0hLH5k56Z32x9KYnUL063GJ7eePP6nZn9gZ+ut+rb4ZAVg
46LBEbJQ85CTMCh2snpruFY5vEq8Jj/9Kz6YnbqK0dVeyW63oihIYZj5vYyYbla6q2HUuqVuevl6
8A+qHohHWYQuH62vC3UvqyiVayj+osQzNOJR4a/wEZnLfBu4Lu7y8ygZQ00T9roWewfZr28hviST
v7kOmLsVephvmskfV3JUX5visa7VVyxJi6MMDS5es6KJz3IQ2L0Ct5FwV3JCcdZ6EnGjhnOlUfck
Y5Hl5+6pvytBFmxM2wgOpJW1R21C3lX2GJzmk+yW+tSobr2vrabf+C1ewWoR75uitAxMXnT/XLXw
/TvPOqJKgoQrXgIry5xFqrAmXCEDW+/JW7pvNg+XqHTM1zDS4mMPBm1Z+rb7ZoQNt0K1jtllF9ar
5WN/krnhsi1AzGuam+ybzNCO4NOibRzH/aVo23KN2qj6SLbeXppNE79WVaShL5OhS2+PXxUMIb41
It6XiWHwbHPHbeRPPrwSii7k5uzlo87uhmy87SOsn47vvpW6y3byprsqEc5LlNrrsJyIo7+y1SZ0
U63cGN5znay0QNbVJxOBC7nBEcg8fCyAhYXlUF66cqof/LD/kMNLV7dXmYUsu87pdRJlJ5LNxt7z
gJp35SDOhuPk6xC33Wer0iworHn00di4R8stT93vI9HbPxE5eLHspHiPiqJaqo2mP+bDGGzkjD1b
j+uMDrqtZyXrMZ8a7OK5GgYLaL8WfVihOOmJziaKGXNQFd81TrzGb7P3jKGH7rsdGXwfvW0cjSw0
n8IeGEafOu+9AZRFQX1gb6Ii/aQGKbtIBAqmUs0x9MqvKLogN7s77hzdUqLoQLV2yzH/9N0qwoDK
d5e1Vuu7wKPaixSxpL7HNZl8DRjq1txGChbhsnVI2KGFQLKXstWoILU7UAvx9rPuFE93V2gWB59p
uObhr31WndZi2pWpRytq0suomPlMVRueZ4RZWej7urHHF/b65SHQ43AtgWX/jEdzXALR/hkvWS/8
V1z2V4ay5kQys3ZqGgebzNNCLOiN+CUUhrLtEvQPHD9OXnpdKQ+2jvmlbC20VGHfMfJEmls9T8dN
fUhPkzYf4rTNp4R7mIpID32PTMEN/SFjnHdyHP8H/aEMZnqQMQkQkQ2NxblAAzjUMRA69nBoO7mT
wTGyEuvvlcudvdFtLE/K9xbH69d6FtAnCYjC2dw1/WElm64A1SgzBebYmWd5pc9XCPpfBmVKDzJ0
ixe53W77P6NkAwfiv4b6rfXXKD2cvtdTY+50TYsvXZY4qwK6z8oqUVmXMVkEUBt2eunhagWJ59LU
omOBC/cPnpe5FFMi+B/+GYI72NarOvfu2k/O5fuQJtuZuPJXUFF9e+VM4B06q4mUlTCLelcjdLtI
vSbEcHN+hYRXkHPLea6j51cwS+GsMl8j72R03oM9aTDttKH+7hk/yiIePq0yN5Z8DNmFo2XrEGIQ
ttGx272EWmLhkdY4ayXz2FlqIn+1VQE7p9K73TBXc6tGejlx64NsRcxBAGUK++OoRvmr1WVfvbi3
z3C681czZivPr+rQhvzZqCmv2kxq+Q6GD3mj0IzPseJlTzCHLjJuuUUBQgPS8ISj0rvTl6vRs/NX
bN/Nu7KPfg33MyTGIlTUz4ad/ufwAFDLuz0V1+GIsJt3gePpSyczQGMYkb9MPLI9iTGyF3C7+EvT
vXmIGr20daPcBykH6Zkbf+mM0D2Q4mnxtCmTLwO71o3qNKCl+E4WnmI3W330cZgz6vA8tLizD+hD
75oRiyQlGMWqDUvrdYrsn2WKO0WVPkBNZok9kzDgayxiuzi7hjkcpdOu9OOdQ/y9Y8dh/bbo/ROq
KzwL+yz2gbDW3b5Oq8cYdWp1Cyeg/auKd0y3xyrqserU4hwmNQxD38tWhmmigDgXWdZ9TZFL2Y+i
wjhwbOPsoqE4vowdp9vIquynzg3ZqHOIWBv5dYJ6qFeekYLCE8b4PPhkEWKjecOBsOKEfLRWoJHm
hAKC22hyp6eBh9qr1aaLxEraN9Ow1YM/uMpSjgoCvVtmFjbRslV9G5H3eyPREh2zFCc1ON4tq/c4
W42NXx6aSLVXpDXDjUh5gqMxIGx4jOzAHPN6WSDU3QDIPYIfIksiOP1PwibbG7NMzoq1t7to+5rn
OxplS7KP8YvbJiCz8Er9kTUg9Xz7ewwMgbSxMz0ZOTa0w2AGd6YFnw2piGitOHDurbrAr2gi3cxp
OvqI1mfPXZijwQBpS2wTtoNfOnu42/a5ibxq5Y2p/lbr1kW+kBmFuwQuJNZwPEhLdQJqUPjxRV7Z
TfVdUUKHg8B/xKu69TCwx108I/W5GxQ2nEK1xFHYTX+UV10e/7pyeku5UyOg4nS4hf/VFXf0/tra
iVlXxS5JTCYcmyVdmO08rKyux2Y9X9Cp0uM32VjOcJEiWoypmz7Lwy9HMT9YKuUn2YR/QL7S8bfY
ykaWIOl1rirylEM2cJwcJnpwj4mdtcKoCWhTBJtdxvz5irz7WlF1jotxKbzGK19vdoLT24XscRuQ
RkhLec5QgdL8PUmU8VbcCJGf+WVkXI5KhGuuvAQ7ctnw1+y8oHmJYrV8YCvRvTS5e4pGARJkrrla
9qKokXeWNacpvvvZrMkxZuLFwdEdr8lyOlpztQTPvKhMtwc6wUgV0ZqlHnji0DWTeElEOC4zfPL2
ciwZb6wlY3PaybGDyg177ENze30PGgojvsA1QY51OeTadIaabmRrn/gW0MfZX6/CgrPObCwURV++
+na8m1Td+Wqb/4ez81iSG1nW9KtcO+uBDTQC1+bOIrXOrGJJbmAkmw2tNZ5+PkTxsMjqY91mswFD
AVlMAXi4/0KxVwngB8hDQfEAf/D2No4qxypmP39Sh6y5F6b+RY7L64RjjTqn20w3O4N73TWT+Dy0
psbdtqmuQRi7F1u3bNIQGhqCTTqs6gFbyVIE/Q0WZn9TZnp+xWNyUl0gZz/HLd0KVhQuLSI0VsgJ
39Iwq8hQYJmH/EJVXIRdx2uGWclRjqVmHC24Y1qrct9EgL81ovh16erjPqaw+dDn011T9fgENeQC
R6fuHmwHMiIOAad+7r0NBaiZVGjOyl4EXw0v86Q/yu7oRdnaT4Jx48VgEEXb2ptMMnfUwGsXxdzE
PH5jVl0whzCMtTO7RwPXW6yaKACEM+NwtSnepu50yApHeW24pVopETlb6x0io3y7QES+Nqm7w0Qt
f+QhUR9RiJ0ddhlHI+jbiOuNqn2y+iwPVuMtKEvtGBJmHw14MqIlQ65z015Y/VDdZ0rm7oIxGrZD
lIwPqT58I/Vvf4ts7iPoJTznhZlsBMiLA8n08IYELnIydmx/E9m9rQ7t10bH4tfx7OTiaoAC6hrU
q+Kk5hFthHrhEfdwm6MrD17cm8c5MQPcfx78penKUaMt0w31YTQf5/nG0uKlO281Ce+XGBJ4J/LX
plj1jhquQkVxVm3aOBccvFv2PBG/lqAod51hOOBrmPCtGsBoZw2QFLlZ7+QgFS3xNm0FAWQT1+4W
A0pdq1ZD70Q17Oke71xrOxtLYeE1Nil34+E75i4VNg3RdO+7bDgRWbnInjyB6qG6GuatqqoUbUpg
2y7LpK5uconHM2w/5Zq9MFADvrfmg68jvuFnsbuXXaPzk0ug7mA836Dck9avnizUF/wFxPl7lT/5
NfDjGLukMP+kwl1ZqykWAwWqLHvHm4I9uyX/krghfkjkXj4Ffqks+OE3n7sy+XFFnRrIv69Yo5u1
dadMXWMVqu9MLUbToqq8F4SYv1e2Ud0CmATYPbpPcng0VNIr6eRuxbyqcIytpYfaA7vtCdN33eKz
ZrxDH3c1gOU+4ExVv2TpSv4bJqd+sA22vNDpnLyAi50Mv3Zxt1QWFKHsZTpOGC31ZnWKFAinm3Fu
drMVkDzUWungHcKaAgGUZiEH39cYKPdurSJVl2FG2lE6A2v6uMsaClURv8mFBUbzcXQSnTrQBA/Y
z/11XzXiqbHnb1D+jLGYe/H78M+3HqDNXU20twrMNn8ey7Th1uple99TwpXwvG6jlOCudRenrrTj
SeX13ZavbP6SIXrSzolbEwrMKi5i7D8Ror2zfCdeYG02fWlBkvIES5M7PY4Tyqc+bMWfUo2yJQUX
31QZ32bYaBPlepv3dV3Up8vQTo1lhjdf32b9bZwPSSnIo/vF9zZFA0T25Ljhh7BIy5FYFP3lt2Vu
UpXXwnqRq96Hm5EAx9LzdPc+URYksCIHAKO8mny9Wu008K5GFn8pen9tcmu4JPWAz1U7hvcZWJ6l
boNCHSsADH2Ql581rXnC9DL8nhlUQ/WWu66rbbNWK9gCmv5BFzWmUor13RgD48Utx4AMTjo86H08
rLKiNG8dEjAbvY7qc6vDKNF7cyZ09t3qHS/fBUO7FIULRY+CGRWWPqjPcrqGD4ozTP+9ZoO4LUkH
I8WTx9jE5XdTa+OjowHjypSC3HusY/6G0SSfdtgcWvB4LzDz5PKIPMs+7upgWdV9vuMuhexiHZmr
YL7hykPTREXw1o+tKqsWRg2T/F//9b//7//5Nvy3/z2/kUrx8+y/sja95WHW1P/zL1v867+Kt+H9
H//zL9PRiDapD7uG6uqOpZkq89++3IeADv/nX9r/EkTGvYej7ddEI7oZMu5P8mAJpBV1pd77eTWc
Fcsw+5WWa8NZy6NL7WbN/n2tHFcL/ZEvKrl74fG5WKUK8WxwHvBESXYUkJOV7LaapR8rzHd4y5kF
meBdDS86yV5fe84DtHfwRm+zBpElkpdXOZHrA9SqMkfXTCDUZXbJum2M4sUXodiLKWlWsovWYLas
RBqdBrMoXtoViOr0JTYoBiWTlizlIjXuupVLKnRvZuFjJrLL1AzVTTO9Yuf6ebfQjBz6uBzMSgFd
LfBOskdKtbpVmjKus9qNV6JMq1vudF/+/nOR7/vHz0Ug8ymEqenCcfTfP5exQA2F1GzztUE5B0xd
fleMVXfXK/mjNIU3MjBF2WTZG2kxH3Xqk1zFbiJhM82OwNey78XMmZEHq9NaPH3i70Dzqjs+csaj
uD38XGXNmZKfQ6pvm6jyqu2y8KPhKUG3YvIoF8ge2GDIKOFT0CTtfTYJyLys8RWvvkSWSVbk9g9v
hvHxS2oYuqqZrqYapgYPz/z9zRgqL2383rG+DJ63NmY1bG0+sH9qCd5oWUgUeSAM/j1YiiFYVRQ5
fhmTq1tq/Mc4V0w44/PZsi9bwYA4sDqlpBAnA4Gopt2Qw0gIBOz4UgVJ8nbohixC9VwOQI5VVeQU
WCX7fuWCDfe7ozxHjr8toRD8iCqJjy5CramL3MpgJRjYlf79++TYH94n3UFnTbUtaL+6oWnq/GP/
5cfcZl4RKCppWCcKsJ9KWtzYqkx/SvXodfKj+gpfSH8KjJiNb109DKUyfOpHbyUXAeFADZ0Mzdsp
QUPkZhKMyO68z9pCXjHWxXwJMSj9CkijsZNXhFnGzbmIu5OcHcPoGqNcddMgUB4EOKFLnnvZLkiQ
ZwEWBl7QmsKT7yb5Iogsi43cQFE6HRDUS+wHucIfnqGKdJ/kfIBaEa/dXGQv1Bqfh72aHEY3eBK1
a4OzNJz7TLW3XmUo8/5DnChJU1WYu7WSRbs4jiLCFLpuUg6w8lwsJueu2dgUlItGPwaC+uTQPukC
EJ0Td9l97I8TGzgMQrGUBdvrR90fWpilRznLg6Y9//0nqBkfv+p8hNyNVcvmVSguWPNH/MtHGGGc
SClT9K8OnnzbCgt2I1/Abe0WXgqmvkGDPzq3FgaAdpVZ5OjRSxoHnF1ye7RuXvZVV0V0X1T4ypVo
3+9FbDULbYjAo7hQEFX4zNtaDfE4z4vuRcVod9GmBk7hGGJ+gkq+TxS9e5mwD91NFru/AE7JS2kA
2JsKq7rYJsJapJXeTier3OxFzd6on69WtBTWXWGX5x5Vo6eRrI48vS6m/FDA9Ue3j2XlfBfOcBk9
pWxan8WP13TdOj4KNzOXcpVvwQPSoq45ymsApfYcSjmKiIbl4BjGTYeYcivQbPErn8zXzyF3VqQ3
BrgeckwePBS8Niak3LdTYYFrJ7O0n1W0t08+sqy73Eihicyt97H/1Pr7dU6Eg5e8CharP1ofrhKH
rrUl49J0vnpXd4q3jYIwXLaeOt3Jg5YGycZqu3z1Pubjyr7qWs1Yy9PkRGfq5dJMnW77PuZYAp7F
iFei1U9/kD6CVVdrFr88X91bxlCeJ6uH4F6H4h7ZiHxpZ0H7qnfWA2FnwLNbWTNA3UMV5cUou/rz
33+/9Tmc+PWxZhi2iWk3/BpuT7aQ8798vTMbq7ZQb4JX8K1hfLCdXW1kD9SFmu+2aLfWWGufVV9Y
y0B3jGuJFMe+CiZ7C0YoP+WIZixy9hsLAjO+5PNBQQ1kZcdsIGVXr5vL3//JhvPxT3ZcC0toQU1P
mMK0PjyJbU31w6Co68/TOKwid6qvwXwwkwKpeMdpdj3Ar0Wvej/G1MHBGQAZzIWemt2rk9VHKoJk
qTQqM35GcGKkaf/qk+ZbpFaqnnuoBp+UMb1itdq/FhUfkI4S1S4NVqAtCj/Tz2NTwVDE6DDa5gnV
aXt2583mGdmSB7nQyJoeubsw/4c40RAfbkz8x4Vjw722sS5HHl/9ECgCvsHbMptVS2xumFZS5qeh
yf1Z/5+mMx9S3c9PXgFUhYTy/sO47MoV72vlWIKNJUJ+JhKh80U+rHvvvp+bu+T7KYZEUEnN/t5A
E+EYWO4r+cYQI29zRNfF8a2NMGtm5yUUkJcDgJubHCLIG/bcSScorUzKi/Qq6m+1CM0dLJbhXi3K
HgzezYpyLql0fDf9qgXsOZ8gL6J4ZbBIC80/yotQmBovMYqTchKYW7z2it6cTXs6jI2i7hjGTXeM
54NsNdiELmBnt+sPE1mKxMNCLrT5qSx1Df5p1RYOLJx4WgZGCCsusTHt1v37FqLQgzyUwyuFlvjT
27zdhIvMEOgAzQuQ6NCzrDnlCVJZdtlAAfUDDakXQz0lWvmjJcfkIZ5nPyyWY3K2bkxnb/mAWvvJ
L46q22bbbEzuLK0ojs7Pg5ycBDoZm9wci6Psv0+rEUxowATDoh1dZLqVSdkY85NXmw+qN+0jrU0v
Yn4Oq7WFs02TXfu3xzC5tQ0azy3SGPPsLAIGcy9b9KWbHeRFujJV76x2I+fkqjCdqj1kzZFAZX6W
/6dXxeNuj63uj1eN0kFdisHC6DDF+Dnv0XVNYOq81m7C5lsr3Cv1XnGV3V4flVe9VxH/BLd16gY9
u6ZZ8wVZcuOCGIV5kS3bM+Ozg7iOXRbmBdE531jIiaiJ2NeQd1/L7vtBnlFBB30fUtnVLVotBl3Z
9MrZ1Bo4HHomNoFqK2c59n4IZotnvwiTQ9Kp8RHoP8Khc0seagX/24VsCjZqGyiV16gNklPkZwDn
RZGtBR/DqoqKao22eAwYDRr5BmV06mXtn36ZA7vru+xT3cxuGiMWVW/dum3vXNTGdMP08qWVVQqi
Q0WHjCWLA7dvMa2dTgqE47NvWhR0R0ssvMY0nodBt9eUHKet7OZoii7MaYyvZVD7TxURi+Ym5nMy
jR04h9/OsrtbSm6dcLOJllWh11/5NR/G1gqfPTuvtnmPb22eBwVEuPBeLoAgMi6cwLNvQ+h2R6vI
YR4PbvGVTeR8AVEoYpWZIB3AI+u3djSnhZzwvOLOrO3msfP8AlAqPNQ4I+kVCv0gF1glVHYFnE0n
kGEulnHqmd1D7zpr4UHtiBqz2sy5+y/DCr5V/GWMqXsRMhs7L9TNJ7PWtnI6EjFJINvD6KOv7LUI
rOEw5yQoF8FYUQLlWEqiyqCuMgfMvczn+kW8D+oipZzvNsch93/kefWh+2OoneIO6cTxUpUlSU52
bq/17FUfNsoVmNZ4P+LzsizYeu7iTB/udchZd615knNypNKcYps0Ab7j8wKyL3emiXcaUqzBvsb5
aROrWv4yYuYr3wt7aLtl0Ez1JU1KDWa4Zb29vfC3V1mWZ6+awY8aMS91PwRD+clCJ06emWm4kVEo
I5VZu0C2Td9du8MYfCbF+/ZB6B7cnF5A7TOQ+LmqSZlhzgWeSulgymUmlMi6pLxGTbx03xqjbCBA
9tb4OTWq/z9r/voSXCerMcMmLHh/CcXXrX94LOt/fSojaGeouu6ajmG7H5/KluU3bmq3wyOOMeIa
J+0V1Z/yVWuR1e2Adm5lNwPtZ1d65sHotoxl33rl69ivvNxXupi3xymWGTwaaotKRCbt3y3FdFyi
jDHaytbbbGn/w64VdOPvEdYcWRmWYzvoagtbGB/3POwd6rIg9fJgVj18Pci6amVoOwfburfW+5j7
H8bkOje/Ija8GJUULCZQ02QfWkN3wJwpWvSJ6x06vdiP2RQZW3w+nA0Mb1Byso+oFV4oCVDKIXnt
8GteGXXlHEoXHqJVf4ocnNALuJF7TIlTbs90o7H7A9FW7UYFxKBWGP4hVym+kq4NgQCi7Fbeg1MU
9nPREYx0tahs5BCzEopKWDzrLfFHHTTIxs7dsMhXvuFVD346mXf8/oj5tPx5Gh0E23IXod6AnZ6I
vWQbAAC/9o5wTo43bGRvjFv3KltVK1TICchwxg6sdRxvWKzY6SvAe2//vlieP3OR1fnUt7Xy3KTl
aSwHuwGzgtA3KK4b2I77oVoSq/TFM049znKIiuQg/yeR695DgjFvGfpSj12TLeSwjczJEijKAFA/
c6zXIg2/BNGUfgun6NWscpOwf/D4gqJuY6Ip+zAvCHlOPIZWya2ud8nRzOHSW1PGUPoY88lqY1sv
TYM/4j2wqrS28JbvoRTERqRaKKptEVtLNyKcyj3xuHgo3ODOMELjS2F5MUQr37gYRlBc/LLmITRP
tMF0wTyseXTVzN87YdVtyp4bTh19k/OJNwTrKcHJwmzUWdLF69cG4f8lSYgres0tvuhu9ExxqIMN
pFuYJSvKSo7zri8jVMVfZgrmtm+deusUrvISgHmVCxJk59Z6b1QHZBmihywkQTNfUPXNainGSZwB
HRjXuujww5onWq/3FwDglTvdq73jlKblyk4t9xb1JMahMz7VVV7Deij8R4u9QeFr43PnOMVprLA/
S8dsfCY7HG6a0MhI5DEbFvAxFRTjLnK2olTimNkz4OzhUqG2wpaEVXE4TdvRV8BQt+H03ERtvFRR
zTrKkxzXX7cwPvBI75WbkyFALV+YdPnecYNuJU9CqzVZNZ6w9zAh6nMVAemcxgm0EjbkxzqMjMf3
LvJyP7pl4VVHqcImZ2VXzoYVKQd5bjOLsoWl/+DBJ4gSF3exaTasCv0OSzLZ5NHXzbL2JWaAoD+U
9V/m5DLFs9ZGbKs7X9nHmedZL+VQVyD94KkkQWKC6tBmFTx7n+Qzo8UrML8LnehYjJ71KZ7E/dt4
4tpk3XD4EhiL3BFNf5fjNSHJMq3BEVHrSG5pU8xenKP4rIyoPKWBMK82FmGXDLXUXI1g43Yt1Qg4
vWsna5zDWxOZK+cg+17j1wA/JqC1PGTB0JrnbIT9VpcofL2NlaV9DtVJOaC/UV8dqS02j/na3Vij
oMXNgvAVAlkXhV8rnFSdyAu/d325ReA8DxZFimOHm0SLor2yM7bw04kjgHD+9L0evatdif4rol1/
TFWuveqTOUAmgBczaFqwQFwCdq7nODCREnYQ1L1cnkOqBw2vg54km3KRbNWYga5sIdKlHFMqMu0L
JeAaqbyGYjbhFtrfn3L6/TzRo1gYYLSBJFQ6LFzUEShRx/5asUvzwh4XFzJF0/aZG7Vnj7hs7VpB
/UkJiJUFkv2fIZhcPR95q4Wy8rOueyuKhHMtRBZEZPHD91PtGEwN6EvKJs2Ioo1tpPmiqwbn3MwH
kn3NvIWfE+YRgQg1cJ3L3yBedAc/qF+0WdZRHtwZgND66RlfCeUoh+RSO4BL5kGPXL2vdQIESzUr
2CVRZa10ffSvetpMiN7ZI4KWiXluIrVbY6mRPSCnp1OyN/yvxmDshpoYetHFBTbuif0tH+KZuKOZ
j24IZ0peqfK1H1fKZ11nw1b0ra1U1pmEVm5hRiXmTkIYek77KYEP0pfhpnaUWU6FGScxI8qXyPou
/VglaxI1OxrpaZhbkVamJ7+oml2OcOlbK/g59mE29+t+rYIAAsSgHlxyo+lCNgMbsL5icZBdebAM
kdnrt0UQoiwdfR7OErGtLXOtCG8djL1EGMmzsFz9IMy2Xuk2CAlgdhAKArIDVLnSm0gM5JvnCWgU
xap3W3Eo/cB9qhJM2GxzQFoJgGPWd+NGdiG67hGgtB6QBIuAdVA3SiDtt8hA81YTfedh7X3G6yFc
pvnMa1CMCivoMDvB5o2PBmxdvOD87k5zce0MAkAvaiLYSM4ZJn/ONTV9aO5FVj2/D8mWKHtzFc4i
qCo6YVqcihNGBoJNP+U2CCrWUp+7ckweJowB0TKFrLNMBZwegMZ3lYExjRZXOJb1s7OV7E9zf6j9
/kefp/i/+35aPZtqBlUgU1/U2rtLKzX7kw0iXL/MYr+kE3XEpn0vWpiEgSjCo+2k/rkVQ782laZ6
bPMM0ByE4O/t1ySJ8z8zHUpHVeniUeG2t0Zxrzn7faUfcieNt0nZlvfsOkEGpmXytUOnV56ldcXV
H7lbpaA1l9xat3+f+dOt37OVjuOYrqOrpIVdyzJUvk6/J+PJUQadUAvvGzZxoKYmwz+m5Pp8tfxT
r/36axpP6xcLR5xvEb4Myzg8jzqKmloNGkGxtBCB7WGPgBpKoaVnEJHllzCq6n3rrgynCLdpkWPp
l90ncXPNDd88qBRaD2QL0IHKi2QZdq2xnUzVX7NrMle5OkIWGBKsrwIuR+EdauCmfdZMxVxhMj4s
yNs1W/BWpJONak9WNUANRzvYSRvdHBWlXnjoL7oGJj8zXqLvpSCPPuWPaFi6W1NAfNbtLkdwTmQn
VfO0bVq1j4o7oW/ma9YKiI61Ey1GcdRjlaMTfSLpgRiA3tdXa0TAz+tAV4SQz4+K6pRHC2LlIkPe
eZPqAoqdh6ydCJKlZ2n5RjEcddN7ibGZrG8tWsP7jlTL2iE/vrTgP27IgGPJURXE3la796Yw2VHC
rzbuhIFibOGiY5+oAyO9qIT8yXVOjSe2oH6n5WJQw+lTD9c8UhB9HVFkX4AKAIqox84601plrWdN
sRkNuDlx0DtbLIPLlQqPA8EYIKhKr3+Jc5g+nZ2V68z3soWilHii+HpxH5kFwGVdP8N918/QK1Z4
9LUIueB3k0bDYehb94jwKXoJddmtpSNgTK11mQw6KUfkIFFAK6s99J0VNLpHG/vc/YT8BRivYmEP
ZAyiqf2WqqVxivP6qx8YWycgZrLLPMJPtcMWnWy43/jpKTXMpyHCltlvVGcVW7B+iVr8ZaS5DZKz
dk2N5YFdXXoCA5SeSm7SYwBXtBXtsZrNxQKzeLCsJj1Y4d7WPPNI+voKmt5+4d67DwSeENgVYNB7
zg07eq6UZKs5fY8WXlgvc8qRd6Zu88QzF0ngKDe7CNCNRHiTAnu06LquObf2YVKNfj2TADdogZ/b
REznIIffrDjWSmoAFB7i1CricHjnmtahKKMnbGD7szeSlI2B2gmt8nbtqN8J9qMLbsliD9sRLrk+
fNKiqr3Ig+5AuBrKDOXOoDKOdakaR2Os4SkazqmAmn3t7ShajTZeDZqDenU04YXmTdi1nP1SWE9Q
xhYiCI7YKXkHJVWG/eh2rymwk7OpD/FMMUMTKFLQvTDQI2dHn+CK3earrgJX5U1C3w5EsqtUd5ah
YnxT+3KthzqPl3EYzmqW3pqa/3fWQq0GWwOqbjSaVYyYA0F7sCZh4W4T38lXcK9X9uB/sXWj+4fb
mvb7dpu7mqVZDhxOxJxdlKOMDwUNCAyZ41Zu9gcC1vpzPubPLZJTTqdM16TB2Js7LfGViNaFF4HI
6aziT+R2nG3AEw15pRjXhTg+xK65asNuBGzAb/sf7ry/F7L5Ex2TbIDuAjelEuGYHwrZmqonVVoW
0fcBQTmUAJAq7dX8rky0HKnrsd/pDuJLBXmgZcHecZNo9cLoUReT7ONiAswXjWgRGMnG0Ox6Q8GF
bUvYpHe5mrmYCGNAMs332izuw6VrJ8baTC2kw/LguRnVf3jH7d/f8Rlk42iCd9sQmq4J42NdXke0
aeq4D3ydqrrZaGabbkywrXtoWMlj1OdXYUbql0ykEETJVcLHCyKqTImykBOFMB/xBvY+UUKNDl3q
jut4KAmFquZTYvZEmFMS3HdNlOzfusFMfZT8RxVC2bZVIurDQdKiIf1zRnIkx0i5i/sq2cuenJQt
nbvz+f1cOfF+0V8Wc7583fdTZcsbkOPC+hC8DlIUxyIb/aODUj6l7LkfGPksJym2smfPQ+/rMPgL
3s5w5Rnv00mUZvayN3T/n75vf6lLapprOJphzeV3WxXGh7J7rWo1fuyI03dKWG76VHX95YR/kXAR
hIYmAa6e8tcl8iowDo2LyUCXNy8OP+ajkXTZXWhF2Z2W8C1Lepc94Tz2duhQrvSDYtxpP8cw503h
XnTtVi5pRzu76wtdQAJLms0oX5zsMk/MnOcHkpYeNh5zfGFS3lsMlYKvtBHTLFEEhOIl2LVRWDlR
lkDH85dmg2HyLpq8m6fWqPVFGe94n1g7sEX2aRrKeDv0RnjNo0RfI3vV30UgelYDapYPfgfFBpaB
96QUPRK5w6S8JkHwVVERz1N0ccIve3poQ/2+ov6wm0ye/DiwxjcdrtZNtrid/8EFcJb8OZQ3IfqS
TfpEPn0QbycUJTUQjUra9v18KtrWySPKDhXQRDl4zd1k5yU58iZCWN0hFUYQ5ixNqxcw2y1ky+dW
7ExYzctmPYXu26DsIpRnHpo/rVg4GBagNRfPdKZk7TYBEmzy4JOGEqNC1ITK58JUamOpicBYtpgA
nIYp8U6JQjYKvhwC/vTkuO1XYIB/aSLKtsZNfjq8r8ldQKcr2bd1+2tkskP3AE6EahE8BmpbrKw+
cU75ZIqLC799acxkvTZV1yhLWC9A5PIN7GdzX6SkD0B/w7eu7PFNZpBgr/40eP6ibwRS1LMQ4di5
8MRq5FLkpCH66NpX+BVYHo87s0rHxahGVLXmxUZDyUzPws8O0eJpcnv1gtrTj0OWKbgV2L5Dqh+F
v0Xdpeol0pAVwnZ+I9fZ2nd1bIKr08TiPGatvxw8O/js9qhWxhRnLm1XWzdnwIfO5Tb+uepyhFM9
kaDvYSqfKqu+mJ3nPcIp6Rbk9+G4jhfFq4h5O7unwKchg+OWxdVQ0D3EUjc79ulUHuUYSZECr06t
uMK0eOwLvC8qEPT+Gog6xBS0qXZjUAPfKSxAp0qGroM8T54iW24QIQSa8L95v9YkMLRP+LHM+R3e
2AhtnLU5ecHKAe671hod5CGu9xdUGvOj5VX2tXZ0+zpGqAH9/YNQwvx+xUtohu0YrrBs4Wo6EfiH
B6FVRqGeKXbxRTGjbOnA1thSRUu3DQIjr52Fsxx+c0+5IJyD54WvwDwuIhwM1cLieT4p3s23zD/6
wh5fexVcMTC/+mDpg/oclcVCjrOZCHewlIqN7GoZm1KUFR5g0xgnMxiqt8uWWgFQtlHTCyFmukl0
rad2m4QbXfiCe0rsPPfYDsWzWNWH8dRfmkWbf/bHWKx7r4r2SZW3z6Gavwl/RXiIvo2HptY+J/C8
pADXh/UZ41LIyw2VCEzWMaxE/mnmC7PbDc2N7Cpjk19Ri97N2KgCQ2SdGDLo8j1xWvEpRSj5WDf1
93FUtPXff1riL895niEOBFWLz8vSoRf+vl+sytoQsIuDL13Qurd8zt/bbJDZtjqXPq/6RWO1/evQ
BvD6fddGRVxoj3jXbNjh9K9WNyRbNs3h1jLTZl0HKFAY6D4ctfkgYLweZVe25Fhg6XAoHecQ6XF2
4zmO1YoKEJLMZnbDxM9BnYcfTV+qxcnTxv5ENSJ/bEbrGlTRdMUsKH90des7PMTmLHvBTB5qiqA+
ym7ahv2ycp1+X81nlj4Qan8y2C/Np4boua2NtKo3vqunh2CWgkGbqD11s86nXeDp3i6buq9PqOkg
gSRH5Nz7qrLXsfcWoHizGgeoNur/4GZmz7zbVLfJ5sI5uuf+XOziqIbkkKhQC2KVpUbczUvrxt85
HqLJtTuScMNibVpYZu6c88q8gJ8b9+U8IWfluNbYzj988PKD/fVnqsMdsjTVMVST6PovwMsei+iu
d33j86j71Sq3C5SuLKV/O8R84XEJcZ9ID9kboL7R2S6FfZdOGOI6GB/KHvz05Gp1JjJNQNMlbmSd
eyYwjprkyNhjMSYPeDhlF+FwT/MbUyHIMtwbEEt0itvh0hHq7f/+S21+KDE6OqkPvs6GikK1YRAu
//6ljinOC0OLtM+O5j3XiI2T2ix/PbDf7VboEGsEKJOzSDF9PqPm0K/MzHNvZarnmxjY/dl38Qa1
stw7lCK0DyrSFrsumaazB+p0A7rQuiEL2y96Y2yORajBkTOLeocYGuodyUTVPPX2Jro6B9kq1Ahw
6TyW/Wz9p9n3sfd14JPif7hV/+XHr1suoE3NpIDpzqB68/f3icBkAks/Vp+jNP2eZVdoc955iCL7
EqpobEjdDEtP2UQKgrH3MdmKW6GfwKBRVptPKDsEWGQzmmZxL6McZ6zMj0vJCRxmZlaCdxwhk4MN
kxJsHcr/ZTAGeKCI/vw2JpvqUM8WSmOy7uEmoQeAkLOO0AaarT9rAPOYE7ZU5+US1Fjeusa8xKfe
siCnMWLPWme3qk4fdGGZh0ANspsycfBVq9lZmNsijEpXHuTaPI3f1pKnQ8zIKoOWYsqw6SO9BhYh
WsAsIBNRsBOfAzXJV5NAJGfeVAEut17Mxnc/271Dmn3M23Oh9eJWJZik6vMEJkAgGPIgu6J44V+L
ycMMc57IRmKXxhuju8YK8nM7AM2Rl2LP/2wiVPT3PxNH/g5+uwdQxWbHSiWb0iu/lw/b6hEryUQr
nOyzPaDoVtYhpJRsqNdkC5yn0vT6lVXX9i6Yu0pPAkA1muwsZ3l072CAqfdjARo6I3SSw6ONpgkP
t6+4dDpPraYVB5Gb6lJOunqOwAg/FQ7zrMjvgr5/aNK+vFil5ZwtP9SXIMLKr4HdAJI1xpepLlDj
8eton4V+8fD/2DuPJbmRLU2/ytjdo8ahAbPpXgCB0JFakNzAkmQmtNZ4+vmA5C2SWdNV0zbbodFg
0JERcLgfP+cXtVQ/ryf0Ut44Rje1t2PSJqcwmFOPKqf0AopsPaFQcntD5XQ6+WVu3/QY+74fyIb0
gfjWeCCKobqgShTXVkFkKzOg4wQDzxf7oZ2Q4+Z2WhZaKX7sq3ON7POywMLk133ryT+vBTzXvJ/3
c58S42BETPHbvT7evzJR62CapMBqvzdNcRVSpv6cqgCVkmrMD9RlzU9DjJ97Y37u2zDZA4SqcVHy
DeDXM6KOiMChX4Xeg4oH3Lof2WMkA5vcuOnzES/qFMlm264OfQkhFwOPlNdEDRRQyUEZI2tbT8OJ
wGMIn+yivbcUNCmUonmyEe67zFpr3Q/DpHqDjelaFBnW/RTU/aWs0yfy2RNQhhDTAHnsrtdzxzmE
Rl9LPmrSnBvIkFTrYiYHtdzpfVG0rmbH823KhOisj7K6U/40MFl9SD7Ykvw0P+lBu+/aWb35uWu9
4MP1HzY/3I7Sg7ypdHKC67X2ouj+836ZNedHUVrbojBbrx8K9UYv5RbiIR+rLmvjsm89KkpbeV/7
+/MKvLy3toD7umZ/jFWGbl0NCv9R7Qzt/QCcMflsr8p161FryRWta+UYIBrBeQnczVlFnHAmFiNr
KOLbdVH4LSYDPkjQReXifV+ra/PBzBcZr+U8INnxrWg7dCcT5frnpbHZSVfK3LlDPCkerkOPmmVP
t6aYG1cGObxbN9fFSGLaoQqaHfq2nG/XfXKGbJeEGOm6te4vJ/tQWOV0+bmr02OK3OT4c1WnipW/
+jIU7iYlUQ4Favqk5uKVYlhwY0uydjfK4VU7meMnvTIoL4y4Khm/nzUk9DRIHl9NWYleHoQMN57U
rHLT4MrHcuzOFjBHmiBmFi1GoLH9PN4r1aSeF11gy+7zCqBB8WCgP4GCD+f2hWQhEsngJCf3CmNE
HOXTLdPA8l6MWecBjla8dXOyk+g2nyp33Xo/Y6pkVwsUaYeSOKmzgDkyhltmvVV9TT1FSk/0N+T7
iEBvr2vG0BzWA+siHZBj2tq6unhMDZQnlrPXI60pLmFaVneyjal11erDJTEt+crvEApB3Kn6mmIM
lmG3+FxkGRhXfA73uijKR7tSb9cTvkRKYB5Ds5EiXOLQW7Rb7TJa1khOZRqvFRiaV4j0Oe9nyEQy
JynRzj/PWE8Lyhw0h9GiGKYJi2C5tpgdhxbMVzBM/GZpzTuEuXuYsZkaLSFPPqjUyZoKx0sSFebo
Z19VjG2qxBi/t+ki+DV01l0/B9jWZK2x92Mx0fda5vspKe+cbZjfDMjeq+rhTZ5n04HxONuZJIRR
YHUkbcSYryl+LOxl8+e+MtN4jD0CziDvI9sJ4Vh/KnRQnmoTfs1qEz88gUBSXBXmdSgYllcl/3lK
78ysUs7lwK88lwNOzLgpfpmtRUpUlsarTJCq0pIJEVImqSiyAUSUqy+anKEKEtoFGpdd9xnJbCPN
qy8z4ns7v5nL3bqZKsdyBN1mjlO1nyet2a4Xk+l2C/RnnwdJwnbJTyZv3R820R7grf5YzqI/poOm
b9bbyLV5JVLSYH4OPCPu8INMdUNDxdcfP2stkgeVSR5/Tubpto/DL+t+OaByg+6acchl3q5kPIXL
6Uorib2d57q3nlUK/RrYKFRslMkuqlFKwNCG8fOkw2oCs5SArnKHxNIfDdGZztg28ycwHYkTK9H0
oscBevK18l2N8z30xQBxJOmtQLMYmFt8XTFjD4Ff9duhyOrXJMhupbFXb+cgylEy10cwWujzImTo
b5NEWTx3pc7fT0pbEOuNIUiDOHVqfA2vbV0CL6jKKPfW/KTbJA/uVDv+rITCZoZV1dLFH2TpMpr4
cyUK1b5l18/965oYfDDTFQHnhwNaqErezIft6tFwYIIn11YaUbjSJP9xytUUpTFburGLMrhlhmM5
KtKKMKTZZwRDDnI6vIU6fI6pLJ3UUdauRRvo16JJgVdbibfuWhcZAhiODK/rCEiVzGxHyEDdIXwc
EoSwkKRIHF3qokccNMzrpK/orzho+Ml4H6ivRRVFj6VQ6o01ZZkz22N7GZdFqcTYLuT1Xvh5exGW
yWJZWw+up1WaWrq6TjZq3ffhvCodt2IwHhDTlM+1IubTYGfVdp6b+GEeu9YJEEV4jaYdMGH/tdfD
yPGxhIIHHcxegJLL+0UI61bbOJUdvRmNk6lg6CpLckgxLVD7PfCYm/dN3N6180QJtHdMT0MH97HN
Tbw0S16TWM/qxwoBX2/KinBnBUb1CHeg3NKrg1VeNpVKG3aZVWBGuWxGFHD2IR7P7rpJSbg6EmCC
T1yO4nRow3Go0QVZNrPZEBelDL6nCmisWbwg0fYtRjrp89hUvhPUuvmQ1kqzKSwjvEWVt9jGkE0u
o1SNJK8ncYQSR17dKI2rLsXe2RBKdwN0MdkL/lG1nNorxHIpJdaTzCQbjp4cDm+8GlKdpm8xkZ2T
aFr0VEVT6NUl0l1vVq5kYKpT3gARG/Z5qJR9ERu8AKVmPOVVrh5Lf5pulq2qLfmlgjB/RJ0rdSRZ
nTEXFdmjGWhIlQVSfVyP2jJotgG/eaTqOKr0C96hseftugmbO94NJPS8ecqzR3yiNCeDiHC2iya8
VhT5jc6wf47CrNiX6F96BoaRz0Fhy6T9SnFcj9p9eFbCtrhrc3oQPcBwZrnIrLT6NKjp2qH2zy0+
tPA0G7Fbj9JYcJ9P6xTdFG45DJsa+ZAnDXu7a3PQfvlcxHozb71G7catUvknQ/TNXUTpCsmwqj4q
iRFdBVggbqw6a56xMX9GMZT2GQ8uTHT7qzX7CKgsF+loQu7GUK/eLwotWIKqpNXPc5i+X2SAcbHq
0voaDFChejNu7oLlkzIl/PWTEKdpnvM6eDaA175mVf/LJ1HS3c+S4dCXwoVcSfIrdX5d1Fm7/ftJ
nvx7LoRWTZJHpXzKNJ/k01/KRJAS7CIhg/49Q9DsiOaicaJn2OAjH2PKlKKHhVmL7+TU1Rx4Fz7O
5ymW5opFhUO3/iHjYMtkFIqV0r9w99e/Bl92JHJtW4Y1+pG7P5JMUHqQAd9t4ITonnQ1Bt7Fa2+F
S3J0ajezZieOEaPUYo3Wmyol37q2Hc/dYM+HQrN2lTABH4L/3wPyGo++FDKwtZG5lcMKXfkZNcmu
Dz8x1oirZg6vksaUaUR9dMk6Jd11OHHo3opjxqryWSoi31HK+CHqqnvgKLYXlEOGo1mq72qhPkcp
Ro+xhmqbZiSoxi1MobizO34uRIi6yhCeHPSHLGsUN9RF706BXOPVZZKuXDZrw0i9ZjBPASlmfB8y
Jxtxg0So881uo3CnR+1nJZ+RViyLu8LS7KMSyMchku7RBoufEsrvjmzZX7MCsUB16sSJ91/b5wFI
kEJK453uK/WJkne9zJ+67k2ftGsK+2Tb69SbBvRjaz/pzopoW2J3G9MGUZ7aqmsvaYYdsxEUnYte
ceIkwooAfMs3mCdIZPAinEqbaX77h9b4F3gSLXFpj+QdNIWswwd4UoFSqlnpQf49N8V409d2ib2W
rw0uBK37JlTAN5bQY5SldZZVEd7qFPX//m9Q/tIGFxInZHMaogo38iOhU5bMZqRsNn+Xi/Qbrm7t
GRp2irpcFhANoxSzskyVpL7A2N4BpQwO4SSPHtwUpllDYW0jXfmKMUF3GTHLRRpmkk4pmgLxlIvN
MPTKeR6wBf37P1v+wDng3UF5XCApYCmybQH4/JDVlBNwofSf5veopvGJRH+xu0HZYDyISIgfVIfc
NOhD5/ZJDz1IOgfE09UvhTUewOBQFMOHEDRROVxJfelAo7CPjTmlTmzhTYCZgSvzzMC0WfJDVMnC
m8Jijz6U2LRNcJIttCd8LAyNJtvgn2IcxmBuNiW5xd1gAdof2hSdlQy/UMyZFpnv9NmXxnxrDqgx
hyT8TxVhqlf5PkosQdSfTWOCmAUflJIflqRdETdOFU9fcw2SYkjlxU2kqfOmYDS3hW6FAEqLftPE
fUXVZbK3Qaduw0Kvb9WhzajRp6Y34tu19TUtBlpkAzvTgwGY/tySV1erTa0FreuXINDs+IUCRNhU
XyVN0y9ANPSNJGHfK1sYh1aUwx0zjiZA7f4DKXn7MGjRWweAi+zoCoIbpwMSvOW+bFpmLcCnd0B/
5CMauhGiwd+Eiq0vAiFq3eOrVbThwVhIcxq4WdwvIxwmQ+3QDMHoDUiYgeXQ83sbVfa93XevOlKK
GegkRd7LJN5vygbI2TVKAgA1BfH50Z/OtlIm+7AaZGfqtWh2iOpcvUrdCevzG9WUsJWt0LIchB3m
DhQk6TbKP+UaTGScKOTshN8mIK9c3gTDG2Lj2X1TaMZe65vZbeGSCF2+QeB+sTmialHMbfMPw8CH
xON7U9aAl5jwaGxk9z4knjvh27yXpv/dqKMQWFSfO4kp2duEuGkri6iDPdr3V4ah91daIOPvGQen
IqWEDgpoO2r9fb8YDlIhech4KH//pv21gzBhCem2ZgnZUMy/CMyoyjDPyTgkr0PUXTM9ke9lm2l1
zUzG9em3N1NXpzctamgQnntXViYy37Ilu60OFklScfVuGrn4MlodkXpiqgRbcX9vDg92YX2dgql8
CCDv/hPr2/44tpoM7wqUKlW1bI037/dsviFHTdZgWfAqBQjfzEgqDoX52KYxAxfypVtjVEYnlPzi
QG4Qnhfh9z1qwzdmah9z2dAPKyqyF+pFakaEN/KDMuCWVXQAF2X8KZyAKM5sh+aiyuUhzppoJ1vB
AvghgYdimn2sh1k4qt/ssAb6NnXI9auJBQO9rS9x5tc7SB7JQ9bX4N/pfdpufP77J/dBimJtV5YG
CtMSpOsEcKzff4I560AejEn8amVK49mJETCe+JSXG+tWjcqEEqFseORkXycJo6huPEpTo5+ysfbI
kiJAPIQXdRT1Wc/CEn1r+ZOJcf2NakkHHAt7qdWeKCriBklSaIMMSeRUTdq7oKPBDsVBdTXn/pdO
dHRqPuhI6mmPPvnDU92hRf7335X285fnbVC/s4Ri0UgN2fjwEtVDpjdWkOevqa6LDRH7cEXV0cZo
uw/MQ0TQc51FyQbCe36x5+Bea8M3v5oVNxGKvk01O7isi8KGo4FyD2AJHYkU0rpx1yW3dFX+obSa
z1gwj2cJ3obVZl4k1VcYKo8APeA5UEW50vjbbjQEhyLa1t7WAjztU0m7GS1dvUryz5F5YGBLcbPE
xwE9nNxWHb20KKsJ9bEyOs+HbKsmmnzClJycQdsLlHZxCesgwOeU4UuTsQQA+94P4tDtMA1xmiBf
WExgJec7PcudSTMkTE0yoEYkAq+BTeTndlE9CjK7wsIeQXBI8fxheic9SVNabeAaXVNsL66U8aFt
52gPdjSAZWNQPM7yEpfhPnWZcCrurD4SoFDYaYbXzuhOdlXj5UNvjRi4AzswuU4J6pwZZRovxvHE
yRYdfkOvsSqu8isiSPtkGUV0go1WOC3Fyb0c+uNxsqa3MeoU6EO5fPQXR1dfyV/DrgIqAiHBwTRg
PJe4dPgVvpQt2n4jXeFWJ0whFQ9yWQCOWzgNmr5A6fvedLCeOY19jahYnD4ZWo2n5eLAq1iA5yH/
k4OTT004NRetf4Np216nRA8OMJwDWm/DTvPr5ImEwtGvIXsU01crlYIz6MVqOwaoetdoZDjxhOqQ
2lripC8LKrEODq3lOfDLr2D8XmvqzXu50K8QdtbutK4b9yZqqgO6tNdKhDbKqGff8q6+aAaq9K0V
3Az4bN0gluo2cnaHc0TxZgaMhcYVJB3zOZdnw5ngEJ1yoVyNuqzcT3K4m6wyuRmY8aB5NrV7uiWI
KkM4YCEUUrErcBczIjg8yJMyGJeZ7cUM5Sdm1tMl6MCcz5bd3AT4n/1DfGn+JcY1DVlXdYCgpi0j
HPKhH+5xpqTVad2rgX2Mm4QTYU9G/teyO/pQQoZry6pokM1Wwcu9dOIAwJAhB5sQY8adEc3fsjHS
d2mC4HysIzz+Bfiy6SCTZR+SeIGaE8cz/p1xiCTphBQeXVxwIQfkJEY+4P7iG46iUo4NhsnayMGE
fH82TGfRfEnSfK+i3nIHFKFw6iLvLqhX6du4kN9W1BnZqR3eJepBHyFzIV+WfM6aPt2QomYU6UIQ
tnzWkEX6ltybsiNJQQ0qiIrTgKhWsvh95k3d3XexIrtz/5BBYUN3bYw9kQNBDOf8dbSQDDDGvt0F
PsywZGnCfh1d9XE/XSJDv2nnsn6HS/7P31TjmlVF7luBrBiqDu2Hzf98KDL+/6/lmj/P+f2K/7xE
36AWFm/t3561ey2uXrLX5uNJv92ZT//x121e2pffNry8jdrptnutp7vXpkvbf6vfLWf+3x78H6/r
XR6m8vU//vXyPYvyTdS0dfSt/dePQ8uMG0CPQZzwp77e8gk/Di9f4T/+dfX6tX5pErTe3u/3y0Wv
L037H/+SbP0P5koEwhraw4JaBPdDKnA5JAvtDyA5uqFSZDBhHtDU86JuQ2T61D+EwPuafLnNS6ip
HGowLl0OiX/9+wv/kPt7f1L/Z/m/5S36beDThaXh/bKkD0zkRnX+tN9H+VTtgHT6YX/Oe62FV+9W
fn1Bcjo7+pGfHde1n4v//r4g5i62FZkw8Je7/pe3rrVQ2hbMoWswMGqGG+Ly+UVlwDhdL+o1iFm9
GWlMLg/kqG/9dChOqU1xzVSGXWXhYIZU60M4AIgrlEM+D6bXq1xuyTLGhMqBe9FD6Cm5YMhU2VEz
zW1cVq2jvXSdlHsFZDbsdRzV6PoddukAL/p5BxH5wbdC5K0YUUFPuq2ESHsXQtusOuqXJHfqgtdx
qIvp6Of9JY37J9haBzzVjIsd1wwKdgyrYTAPilpj6uxLpVMWpDvQpHUEpmabIHsybeMFyXimNqjV
bzojd8vJMI+6GISbKNLnzCCZk5HoPHTqgIImphQIj2ZDz7hExNSpSrLVRil3RVAAWbaY8xVa6/iW
2V2LArXRNiKgNGbK5hNYwlgGhdJsTaRN3TjRKlBf+ZMSB/vGgG6Dg8LboIUak5r8PgFf43RkajY+
TohbHYaqxSBdqulTwIPyTJC3mq9sCnWwkJDsk428J+1R6hLmxSTrKZzhITKOHnTmFKmY7/h92Nve
sgtHi1EJxsjrjHLVk02A4RaGVXl9/ZAbxndwHMLVhGgvUyRGd0CQpw6rcNe12znLB69W7ec+lu/B
ButbTSt3yK3ezqX1uS8qGOIScjl5UOUO8x9IoLVJkqxvDvjqXCw6ZbVKbAfYwrc+qiZvGGkHkax9
QSQRvtZQgsEynsSgFtuClIajCYjQnYnbS2gWlIRixIoD6E3UC2txbtLR2pCpzBbrydmlfJlA/huR
T6mE/dIbZDxyMNzbRW2lLlt/I4tvRb9YCuovkom9YSqychMZtjPVSXW2+sWNkRfSgZiXY6+U8PSK
8pqR12BMJrtokaLzIkO7nsfcOGY65u3IStE+1AOYPWSzEcTwgsVKGHWHfaeUFYSqftiWqXRglPOa
KvO0qorho+p3GPNYgNRRCaL45MBsWQTU6mNZ1ZlrmENDaysCtyv8ys0MweijhFdZME8ODh2QTmOM
TIiHNwjsfoW38TWsuk2hodHUa+YdkPJXISSIjfqhgx/uGfpUIuPxkpsAF0zE47xeYRY+6AdSZN/j
fkTisb3VehVD9LjYjAnuejKIbCVIv+A/7Al5/Dqn/WdUQuq9nsyFU7b5C3FL7KJMxIxRfbRKX3e7
gWclKRV1txYzlK+jXN4v/atjTZrNQ2Mi1xPLV8O4b+HrWTgQOXjPi12Obj708ujNSLI7ukdvhry7
KyBfeNFgu5JhtO4AHt8hvd+pD0oOkgZm+F4SOuk/NT++L0wpcDLtOcog7YHivYlr4zZpJchdfli5
yNvklKUsgeHJLkYR+AZNwd2gYXklG1jlREg+1DACx4J3wozhHmFbpzuEGLGagPLpvsW8XZo0b+kA
SFnfSUXnqOhHZ8C4TpXkqXP0TLqmd8g4ENpWAxmNJj2lWVpvItz4lG6rq4NO+YNgJp6JV+lRYKFq
FzUbr8bIp2ko1b6rNDdg1lYRljhm0Jh7FI0j10weof6R+TJLdYOi3SUwra9mJYZzre+BosXUxRrT
iQ3rDgFqVI5TJQOHanp6N0eOrl6LaMQWtzcoZiXW5Ek6YRaJ/umW6hCTiUp3RbspxSLlgnilhnx9
VqqZG0j4IuHmzMxmQiROKwc8a/1tY82hI8+vJQRFo++GXYMJhoel4JfSH11kGuvJiysAhaUG9Rlm
fuqGGearwJso9bpRLSMzDIwRspmeXal1hKAFMtyTpQJPg2Jdz9LXTsMFdC5lxVU0bA+Ag0Qbpe+i
TWnZN7m/8XspOAJHq50WUyDHhPeOSiy+SGM2u31npuDisN0LsXfrNBWAgU8+D+GmuRvOFJfh9MTf
lUwcfFB19YwJjmzkPS+d9FoN/Sc6JPbG/dbukOYKi+9lMVwzGJwXV0cnDul0SaHc2oLKPipsdjwV
G8zAIhzfnZxScGiEGXA44k6lfZv8qTs2SfgQt02577tqQy553rZG+xaP7ehKlrVpLVM7R3r5Kddl
LzEjJnBS1G0MwnX6tnTEyt16m9tMxUQFiHFCYrdpMSEGb0x8HjmyrfPrptRkTcm4UnU9Q6cSIF6o
yV+HEdrINJ0Rde0OYT/l597ftkHQOLaSPsmtJkPMgvjW5jZdbTTdWH7+WIlccvyYKSgmkI4+G8oW
3xPydWUGPNa/AIlHwA0cGUg7NdGZVLeUL/3s1Y5g5CWImvcmYbSYtRP1ksLLrfFzOyRi0Qx9gZ/r
QtzGdtfs3ko7Mx1Fi3AfNebz3ES3U/ZkLcUEBiBTmyvXxNsUb1njTU/JqAKPdcpe6Td+WPMz6eYd
t9xVXUKnN4j4JsJZzZGV4JwMFe7YXUiFwsaxIAvtvZYg1F4ouCBNyHVU1XSy2ruhJMoomnrTl7aJ
ZaeduoL3yak6xBaior9CvGzJF2PngterrSmwGI3yU1Yx7cNe+M3uZbcZRLVrCekAM5EEtoFJ900z
bZqsx3YAxUlRm5Wj1X1NdFFbrixREG3kFEXjpncNOrYgi05RUEhbarkptoOewh9McqG/IY5sHH0M
o42dY3uo0h17TTTsW2t88THbgabRmNteHV4D0GsFIo+o1W8KKERKHEc74Hbo9g6W4bSpVjLY24AL
ZYiQ1agVbgpiUU6XEM9q975kJGdJZKeisa6nVhnIIGT2pguEZxqSvOkyzd5AJkKJJGv36pjtpla0
LhwQGZWDpiafVm7ExMQQ2B/jtx7GbmxVr11Hh6GqhbUxI0io9GUAW5kJX1W6SkOpqtHRcIHatWYG
1DksHVnOTayC8V0WYwyyUc1ezUlNziQd6Iv2Yoi+5zxJMkIT8RUqwuZE4hXlIShwI1nmwazVraXj
k6pLCq+RpHhTNem7YWZkLQPTi+NEcVI+1x5mmMNTU22FyJUNwCY0UrTMKfRR3MJKKh2S+u22NuR6
B/bkDsPF5KxLpbItGgIGzegutAFikPRQ4cbmVYFP88z772aTfJ9j8bWpzXsfvUKokyMhc9d9qeBw
elNn6cc6Bi85Mb57uj49SmUU46eJb3Ptqw/2jBdSUUyyW4I38Pvv2mh7EqCkDZ06UKCURT2FO8aw
wTOYxOZq901ZYBk403qZrbY70C5Y2lrlrR67ka8frIp0tJbXOQwC64K/YbGJZQZydAV7uOK54HEH
2BqaJFxjUblVY9abtIooEU1IIaZDdk3mC/ttE+46viUZrkTE9MEs9Q/SqF8XNQm2NAz2sqoVe0GG
jsyiq1Ca3oYhXOrWb6OruADZMxeK7ppSCFleynpXlDIvb1FR0AuJbFS879wYxQI65ag8izjot31S
vQrgtacmRi96XeuU4XrJZeBeNxI2mgNZJnOYiBZQ3UKI4xmVT2k3JNNZ0zv9KjR5sala7qd46g4D
wyYpKJwO0e6QPIL0qxHR44NpLWE7Wl4OM0dwwkUoXCnw8SbsyAb3pb4dFvifNvl7BoozBs/tKUUS
bY9SPSi13t+PCK7AnzWPo9lidjFW8xH03F3ag2uwoesf/LgST5ml3sQyCHTwFB6mNYDEY9Ob5Mrp
J3KDXTnGl8q3LhkdSScX56aYxc0IWV7FueHcqcbnNkL+HR1Nf5+M2Ok1s3XKyupet0usWHJzr2R3
KKHON7OYIywJgbtYiF16NjIlu0gxDGq9KHMN1hwfO0O6FxncXJ+ZxTbvIywehPzc4gtA5IarbTZc
DQjpX+eo7PrgE2dU54F4VcQJy2IeAM6uiw/7rCT9FgVEHEjw9cfS6hkWg84PMsAiyXBc94oS67KC
/qxcjIsh5A9HfMMQEvq53WcRfHl8clVbEYhZZFPlwSB7i8XMdG2Wuua4LooMrA7gJeUUVOpL1Kod
krtaB4qkauqjbWfLqrDr4/t2W70EpTp7RgPHX07wh2CGlI77COeaGu2k43pgXSBctCHt3u07cHn9
iY5c3+txAhQQVRaAmkpxzNCLxcl0WcUJ1/I6uXkOEf84aqmV/7IYmvbHvkmSbitNR1QCBKvbBbgV
GLNfHNd7rAtBx84EBEbgctufi75GaE3usYUbJzC+6yf4kgCDv67+3Glr0b5QxLTrmwgsMHEBghed
P7nram0H+PbKqBakvA3hmjtolX+v+nKWH6skGgEColTYB3wxrZVmr6X8AthE2iYIMh7tzkexMpRQ
3gE2Jly5Clpm/IL5RhWU7bHwwUeaXdhtQqCfx3UBlb84GmcMcfB0T2YiRl9QQlNintLyqNa1EZ1z
may9ozJqH2tlXGjMEYHZslZiczW72mh+6ujBPTUV5dHQrfJYlN1c7CfkrAEIij3jQnUMVaU6JnnK
A163lVqqsM1V5r0qqe4YFPWxrfT6uK5pddLtdbPDZmaoj82yWNfSutW8Vhk/98upqGu0bRYeI1n9
0fjWNbzr+d79mE8u1gCJu7a2gFhH9tYvzkNaGiLmGbGpJl60fOPF5PjY2fpY7ocMwblYNnZBEgLy
WhaQlMpjqZXVERmQ4yCwHll3zTPCBTbTUCfJH3WUBWn4eQ6SeGlB8rK2buYaUqKj2n3XKZNsbUgH
VasGxLBLyyS/jKHa++qyPYVxtEnsDIqIVOVHO5BoC82yum6vi3UToiPWyHVu56jfMA2PlomYgIHG
JM7frg1HYsrghX72KQyNApTj8g3WL7R+l/GuQ1r6WKlxxjPJEfx3FLMvj3QTJfy6PN8ZKFlU1dwc
TUAPxzrC+WQPP5+uRLnTtUFOYUMm7TEu2pZ5AIuEF2VTF7EMh4u2vi54p3+sTUbLd/m5vR7Gp5qd
dp8Mnj0xR/7zOkMkYiYbzH3aTsnqTx/uNjdqdmgEggkj363SaHfvq1plA17BfOB9Z9yHyE7XuDb+
cmbfpNVxXBbr2np1j1yTS/ZmgmlNk1DiDhatke3XLWHTaNY1W60/gYAxvXWrTki1eSIQaPGiFw/2
J482MfwDRyWcfb9CX9Y+bBpyvrMpAwF/YJLq/Ly9qjbSJtHK5P23XX9WauDNcf2p18Ww/Og/Nz+c
EhYz+X0csUAw8JuQZqIZFrIvPCmojb1JwpNptpZdFyGd5yhXA/kzmDxwneldTL2jZa6r1aRckHUz
tvZ4g70q0h14xx39tXOyl37JWldJ41abuWJMaItbaX2a3fLQflmdlz7PqplJR2G/s9dOkiGcrrJA
/X6faPjSo154VI3e8kpJPDP0lceff/66GS1nrGvrIiyrz/PQqWh+0R9J1FWPPV0WbfjPbX8AgGN1
EtaEfLNqWaxruAF6Y69Ee9LE9QaRJArufx7EAHJ0SnJQ8HEnZngTub+lf+EFCuv9ujpKKiVH02rd
dOl8M8ocx3hZWzfHoGYGmkVxd2zTl3CQ+0Ov1R39NguVUZ++aVkdZGgSofOxES5t0gi66ri2SZ38
21YetJtf2ve6SokAD6bBsNx1s1RDZKNk+fTLeWvLFq18JeuSuv2l8a/n/PwMWM7CRZxjQXbyuWCS
eZ/ykQg20tAJW//A9ZIGQOrsjoZZ4g4/zJu4CbFhiJfRL1pe8nBZ+7C5HlCTwnzHgPz/isw/VGTA
bi2ox/+6InNBMfT113LMjyt+lGMM4w97qXoYqqIvyrM21Y8f5RhT/gPkgwVSAEa3AT8ExMC/yzHm
H4savmKZNngBVRHARP9djqFSAwFQhywLjEVDYOe/VZ5ZUGg/EZ66hvHP4swkwKmRmfwLKqFFDllq
cRFG+sjBpJPihewo7YZXVPkmH+sv3YN0CDYzBoUHCu6//FA/akW/WkPJv0Milg+3AKqAdbWpDYE0
/FAZKnKd4gtgf6bVoyMid2ZeMVxliFG0OxE5I0VY4xUNgP/Hj9V/L0h1mv+/+Tqv3biRNg1fEQHG
InnaJDsrtKxg64SQLJk5FUORvPp9qAUW+HeBPRhjxh5Lre5iVX1vdCYO1/Uof48dMN0DW1aEfGEx
d3FPPvee+oH//1tuHPJ/vsv/+YP+Ly1gIXwZexPfcSDtY70hwCNyMYm5mVGu+Pr/fy9imf/Pt+MM
9KCWNlHWVmf0v97XvtRa5kfA62RQ8TkV7oFQmod58EEkaq+7y0DmIqAJLJnULIWgDLSQbgFGqesA
A5g4HKp6xVcae3tWrg9YAG2taFcjsqZyQhKIgILpbtqvrv4Wu0TFcgfRCZYhdCq3vyb48pkPnsQk
t0b+So68tKotvZx3uOjiKM3VQ6x1VDfnCmGBgbZ57XOS5/qaDDJvT6wX4kH9hBBdP9mN+QQ0zgSt
z7iQF+Sz+Eyg0Kp7hmsUdo0kPl2+FdS7UJQ9v+AsQOSzuL9mt4x/3REhAzXeZkelVqrOSakLKdbb
GeR2HAVs6zKz8qwPdtNy19TLi6MTAVSPuBxL59yLyUVq2ROpD3nhOGfaS07KHP5ajX9vxitXqdr6
dqrxLmu7dxI2X9TSkmPX02im3hZTuQEarIIML4NmehGT5CYhDjR7J/qZBCCH+B3xOWZ9G4jFgg+c
IMq8Ub3MaA2CtpWUlZAovoXz1Jm2J1MCVrABVxMzUi2rOXbFX6M2vxG+d/ja+STMIiMnkS+F+xqs
kmRTo15vREUQjF8ukRxVHPG2HbVu+U3CsGiKKkJSI5AkBUaF0aPODE7kJotsu3l3kw0fLSJ3XL6L
dX5JhRU6yQygjVNEZWlQxu1hqsWMInD9tix8B+1XXfUfY9+V4YJ0gsyVXgtGLViKvIpc1b7HUHua
K2i18+w9d5AXShG/dQX5sckZt69TWfOLTojE0jyKjk7noqedFbljhto4RAC7w8jxlNBLRtPiHK71
hiw2TWSb/XXNYmJMqlKFo9Z2u0rMODssawqRDvPOtmaohP6vN/kZT7PXQHg29rfmkqtmDCTbV/p2
Y36MTdSaqEr/9QU/QdXHFA1pw7WwGPYY0XD8lvJ3Tqk1tbj9FzpBhuzUnaOR3DJKKyGJVutbLzNQ
QYDE2NwKzQCQDKNpg87jhXS2iIO1XqtAn7Ze+9y8KymM6kRXBGnHayZk+OYb8sleWSbcNK5NTmLU
pHHXtnQuDCUx+AMinxo2Zq861k8HN71Ly3rXLHqYxTCKadFJlgx/YeoOPx+077HpdPGH53uPfK0k
aAb2+Jg3Q5ny0Gp4vxHmh7hb7pLWvC0uRMy2fGsTmDHumr9GLibym8oboe1w5QnMz2B7TwVseTCX
/HSxZrSIUOmstxymJFcUp23dEFr3XACpEF+ZkDs6vBudSIJem6KmoaMahSdSTJ9Gx8nU+QZbXrwz
fpdaPe6IEwQPqvY8vhcskPlpBAJh8EYZWMjHrJ6NA1FEd147vGi1dHY5UaK7n5VHilzIvlvjlGjf
TbIdd2XWVYc8j6NMxknkbE9c4+osmIPepXuf6tvdvPDMdraZHyeUlPCaUZGQHegNK09nga5Savp3
ZQy/TJXfF5tsxuZJNbZfENLTDjOyx9sSR6hQL5PLe9w78p2gShm6/niTC/2pub8cyBnsdjzOSzC9
xgiIKaRANlQNVRskwNQB+2dgJOUaxmN12paT12hTuJhsZlTjhaR7vpTWq+xMe68jrto5lbg5YOm5
4IFMyalcmuV1aOGvYp1HPI3X/Vqz5f98noUOV0eB7VIRn+igex1LnBlVzA/ldztd8E3yxP4eejYq
wLkpLD02f6pCazN+8lreipwP1V7Nb1kq9mLfP66WeEqtBQQ2exlmfhNq5ZbZ2U1O6jDK+kVDo7+n
9J2cpkz+/H3E73sHMyhwLvaw5UX6VR9q8QPBHW0Af+fShza/jFWyT9zs17h2sHjbYlT2t0lFz25U
2x4jq3eZOS9djVK0dWHhMdXly4vpsBrZy076bN0UzJWhVzeUXv+I9wwnx9wl5vYc23yi68zb1Wuo
GyY4Tt2DG3E6pIyxuxxsDZ3K2t+NOm9FNfPpjPm1T3lb521znzehhethbhxot3IKeIBEiW6Xcf4E
cgHX3gre4XflzpTmd+Zq7J15Rq30A+lsHer/pTjOE/unRiPGLvHQ1c/a5pOV79tbsnQcMaZN1GXC
01ShuA6Kaf35AQ1sLxA26flnwTvt8N71+bmmCpDy3KjnewaLwTlKcPDB7Yc/nMi02gG8y5wP3Cf5
MtL76uba/R1H+3tqJb9lkdKC7doHQUH9deEYH90+MvwsPvhzCktgEsYuy8/VEG1AgbwInBiVpAJI
3Bly7XblOmCAVlkUKxU0ShU3T8nl2BAJFQykPQYUVt8wXkxB40tSYqU4oMG8yrbmEUolCJKqSGLg
oTBn9Wg36f0Y93dd7Wg7wod25XbypRS6WDkEPoR0RG7uL87oCx8hKT9Tc6YSlYZ69dJSkrXHT7LS
nNvUwTD7/wZwpIrKjzCt9DY0KOGF1RXBkEIKpE4baavnBBpPLAGjNbqEYXnxXTKBBSXr7LLaoW0r
M6RpPQkz2myX/iLV85pUESanh8GUSViKbg1xQv2WnWuxd6Cdhbo0O3eKKmNCjIAULsBrW0a6w5fi
UP3qnTXC6fyYo8DjAJyvBf80A/nFSzwc6XYy3xSYp+dUh3LiWhPn40Xlw3jJBTxlR+1DXeFg0Rhz
bcx+uyyzu0A5f4TLUu4agsX02XxXhjr3TRHUaUuoqlzH0yS6qFGJ/7DK+ZauqcYea1N/CZ9flEkd
TEBvAX1c5Npa/FAp2ZF7uxTVHvXK87Q2HUm+axwUZfmpNVtDu1g5Kxjrdyl6LzZtaYadjcalgcCd
V4QGvckrmtRwyjE/kk6oBFzobRTxp70AG6JceNcGk7uOtvBuLNMxc4MmQWYD3kwZsmlSxeadpI+Q
OTcJautb1AqkvKBdyFhrCUGFkt4jfVw9fKnyaq7dg6VEfenX4jXR2Hym2dxkC+SOAk45k34kEw1L
vAFhX2ddQJEfPEgPuwhpBL+8OoSWeerv6rbM2RZU3wRTPWGzQ9777A2jvfNM0tuTqWER6R70u3de
LM50aStEHf0Xu526iGnr/QPWHWaweE+Nz7mBX4awvA/yz6Eyf14EsX7BtDhHquFNbb36c/ZuVH4W
onjAs2yViucj5W7QNH1gZT5l71myz8FuYGqGIBvao0AKj1tzKHEft/WOyPidiZb/0DCEkkFsPy8W
QtLUpfcaYBtI2cZ0OoCmWX5ch/iUs6CdLHkg1OfeLmHdM+ssOXuJTmtOlEW0keOe5sb9jFH8haVW
mQeEn8Y6f00uD1WcGu1dRkIoGzCXAoivvUedz45oUv04mM1TXYLXwkL87Xk0o6b9yioWRDqlf23C
xXbL6i5kTOjExcdr6HPjDfNliKOZ9GNn/sI+b0RzXW7p/A379gqSvG25neYjlbB48T8rio0icz3a
r534LmtEHvrzPnblFGQbT7FcDdWith3rOvBIhD7yTljbJGEAOi1lkCdxdp1JtCudr6Tkw8ZGn0dO
Xd8hAyKib2SlkU4RzQ1k9bLVEFtZ9kmFSBnNVcYEkkM2+kIj7J8oCoZbbjZeEe/wbVu7tRPUMSU9
J73RW6Fm6i8ZVPCYmEVUMn0Fftm5h0I5H1UF0981JyILqJvKFrYBxA1OEh9ijvA92NcWRjv8myUH
sZqLT6aizdhSW7jwbO7ClTxodLUxPySc6BCZLOM8HCzouAQhG8rsV5x2SO2NEm8p9caB0dy7WaEF
VmrwXsXrFLRp8dTqdK1A8D0XaIkPvtGhyR+5tph919Bow340mIGfFuyK1ZSHjUOaX1Z8pqC6nG2n
0TWrAEf1FMy2fY+E7mtkYA3crvQP0jGHyGPcQoD+Rer1v9pei7N0uNq2TY5TA1xxJ3A3H2bRnYTT
F0Gv5/lWHPNWiunJbd1+B/PP+xKneOckq8CMh5tMl3ByDRWlbn6vJXgsJXovp+0ZbJf8xdLLdK+Z
Sp24o947dbk3qYoOAPObvWFOcK1cLQYyjHTEejPelIg7pdjFLelWeQ8fupIUnArilJkU9mLJ+kPi
xntLzhPopPcbwxZiHnIns9Z9MtsJ0FCr+kNpoYpXLgp6mH6izlFayJ5L7NKS1JmjnneyO8uJf8V3
Ze04T33RyACwLw1r0kxxBNl648BUInhLKPXJGxQFSK/wDObrp7tuyjhN7JU/2VHikzNOaRC7zXSw
7DffU8PHXPoo05bhxM2KMrZZxNDrqaBs0mULV86VizBuw5nn2ldU/1DlS8q69ZCOcMuil3VQWJ63
H3Tz2THtB82bP21ZLqGLVmkksiWnue5US27bpcDG386fnuP4bIo8Z0avN3gAa2Z3r09D3l2W+6Ci
hhyy0LUT/zQoKi08W/a7QcxMcf1A8eP2uOVSHeFEwrWavJ2J33ebNlmefpHDYMm9ch3tMKltpdHu
GBqOfrAwpvO99woV0E4afs9QTN47VAEXSs06j/N0WjXu+mnnLXs+qrRJQhCII2XYDlJEsIcevAEj
FVHZ7DW5i61EX480eV8a1d4NZUk6uFgOZrwFWrSbKIrsVZ120Jl6NFFbf2qjjaQxFVCi5SeE/7vK
owIlu76eifjmQ3e6D5JJmQtm41wY9rmjnATGJVq9+aBNnQtGUt30tfsuluVkcwQHvsRAkxKwwv7P
+gUvPIq+/oOwN4WSNk5L096aTPtoE3RF3LP7HdnuHCfIPKAnsb2w+nrhE3M49eGDQZMvK1Z+6SRU
7AgYAiuo4UdcgolXDL9kg8/IZJun0WGSjYcmDcym+Mwt5FN6jft3sds14Nv8qpEHHokoOdKaPVE0
HqLqMa6x611krR8m51VDJXdYhZNuBNm9SdjxMVtYn/FQRlWNMhOjRUO7z57wzm/qh5+mKv3l1vEr
9qw8EGXHyJ7StpuUbKquhn3F0cIqtbFuOs1bOzhmWBJUsI+9yASP2nUK/ZKP5xyeaL20dPoSdk4X
tkk5iLRufYb4UCChknqTH3KyysbSmk/4neg/EN4RVf3VX5312CT5nRaDpOR8bNxqrUdM5rzKZNF2
9ozBcdHsg82EErpFtac74UWvwU9IOtrFc77CEpOzmLTVo+htdmbQpGhBnU0nLzFnIxf7nUC5c4hb
LRLd9DgghgUdYhMfdUHqh8JWWWsB5QjEptujuFiefsoeNd2byJsdqO3Jx38iFRijDlQfAdBRkB7Q
GMEdyR29EHtzsrMwnDMcITXpDOJmY7KyxzgsK0oHBPlXAejzS7tk/n6b7wriU9ALvZkgGIHAuJXW
bG957h1iffEDO+Un6Nr70eVxTJcyvZY515/F1s6Nbj6Vqv9NOZAe2suaB2gV7gtX+mwoFJpamTgs
brHuU8eGXzbqQG0qsYW0BswmGfV+2H6gU3aimGnBGeaZqS0lpgZI8LhUi9ovRjMfMe0FvsV/NWVr
vY25ex07pchYlzWulrW5NMUciXxFMKG32mmiuddNtOqE6uZmdZZ1qbkExdtWX6BT2fQ52kxnNc51
bqxujJxtAfm1aNwJOi1xjpY+9yEO3c+0l8+qbx+I/ndD+tP8wF+WSwlHvscyb/M4+xhsqP4cVXma
TPOBjlnnMq9maCedOrQVpyvOdIrKUgCnjsiehMF+O6vpbKThlDEtT5mafJ8D2yGTlYu/6wOn6Wmo
1u6tWatDNdrcNVN29nllhDeQmwem8LjJufGjbzVhpchoquik2LdmeSWUZNfM6/IwK/UW55gOhKl7
VIum59bXuCy7dHd06mdfzF+mn95SuoPRfoC6yiY5qHgagsmsykjaQK2d8xaTghiZc0xGgvxqK6K6
CZQMKewqz2vBqVA6lD5vb6DpyBNR5xiZcN63Ph7gYrFDRYDToXZzGUzsvRjqnH1f+6+e02s7x+Y9
rYu+jxyv2FeepB3TJpJFXoRT3VKqJaLe58RUc8ONpQhzkDbemXqvBA0LrJqdsRQ1A2WPs0HXBOHb
y36Z6Dewt/U1jFZ20EkQIAK8I52SlVNqWs/49ndrPkXZbuILAL/F794nGX0mMmE0+kN1DcqfkIl7
PsxSnprK0M+DAnyk049nxSj/4SAgjTjNETrDOQfxOBCqa7DmWdzzBcT3yxk7QEEK1UCN7LvS0h6m
XO7FPF/x9lXBOpvFo91qn3URZmQthKbefvhSJ+YvkeWRo8g4J+9C+2eurX9wSzbg5IchbVL/gL+Z
XvkJUgEZNDVwh3JZ0jtDVkekjFQjZfw/oL03atdI1WKA8FeUtZ1ffNUz+/vid1QxvjTrHFUu9TaT
o8td51LZ3c3c2IrY282jMyO+mvwA28PVIZ2ROC7Wn4fe1nExkqBa0J7devLCDKV3MOgpvXU4/3cu
rsydFCBBfrNtQFicV0osf76yPnjPvYcEbO54e83ir1IzCoyluhE/teJ/P4Ci3AkNMS76EXaT8jPT
fIz3taLfajUItXF8pBMbCLiCjTeqe1Cm13IlRjdfqeZFbbm1iYQOiElIbg2K43xyffbSEA9KA4Ae
9FOJ8Leaqmfty4lptVuHTQa7ugFVLrduoa2utdT2oe2dKd13bXsa7e6jc064J/DFdYzkvRN/ijjb
x7l3z+Vq79sSIf8m/MkMf5cI782aLRJAEC66y7qrB+OqCWDsjrYIdKP4EXxkrPKjkNDSuc92CjYK
NR5tAUO+CaRMecO9oJXIKRIu7nm/RM3TLK6WWDQg/pl6EYzPIdWH6W6QpKRRxpK02HMJPH3WIJlN
r0/CaRsyUpSsupPekjo9ObSmgQxgxtAL6y0u6KLqug/PXCBtRu3GDfWD7CkcGctbnnhXeIJbb7DZ
Ke3cZojMV1N+zAXtGKptMG3yo8m5+QAYfMtm63nV7GdVlPtsUHcanOOusPxyR1RlG7LiP3qx/rK1
+o8t+Y1Ckxe/H/VwQcwDANZGQmufypYGn57DslgdLVpmYwDH+j10AxkjmX+tWAu7xmr+WpqO70my
n0mLX5bXyjDeUdTzttgmslHOO7NARuw27ORIdoKOzAWnRo3/c+5gSjzLkoZH5is9tjlFurxnjlHI
9eb0bvLjyGCsLeGHwooCicCxn9Bx+r+smOysjCFQY3ep406HsveKg2y5c9M7dBD4MIJpMLOQBh4e
ycCPY8xeOvFzyqvcraNP3ZqpO7ru/G7mccig/dCDL0VE19hBK+ZHBkkX/PxYxxVYkynuCMlb75be
fcPy/FsXE8aAzaOapg0Wkfo+HdTEGS0Jqs2Z3PVk5NJJcKQoOGZSMea7nyGvTEARbDrwBj3fpxrd
e8Uy3/cO236mZVAhSc5rYPZbl64PBxfhQew3v4zJ8m5OAaJHvAdlumJpT+bm9xHx4N9UddCrb1qf
P2v0nRoBYcSydH/mid1ikEw73rMmZ75fTiRG6S9QyeTDgrPYK8h06QUqY9VbOa0HP4PtYB1JvCdI
h8eqtAxrh+PKK2mnwxznbul3Z4+MqMBHoR4Qlv48GcmT7EYAVGKHQ5w/PxeWrgMiMtRU4uq/9XUu
Q61zH+e8bq4KxuEm9NNkIUlVBs1yUhdnZ87e8rHb5ORlvy8Wa681enpp4Op2uhQvTqfsY2k/Agtk
B0oq40vF3QWF167rWvMoq+JpcqfuXnjjqRlKeVhJrzzYxoHUZu2uaKzndJm/UJLBDQH6X7jsyQtJ
7oE2IzeviWDdxUzzI26NvdNj5u0SPggzpvVxe888dyvuwbUmnZdKy5ITWTnJUXvrZLgYA1CB9M5x
C37VbffUn7OQ1sIJkPYJBQCnwUxAtMORTcjFPU0HfNiAqlFJnorlxaHm1MQDtO6zY1torGdCZMmE
2mdxDzc6QyPqfHg/Gz2KBUJKVHwbnDbfUUz7+bN0tTxgxNdLh1KGbruBpsB+SvtXkusT4g296pX3
qBv1EFbFdJ+tyb6r+gE6MB7xV0zvqBrvvYkMpp/nnHnlnyX53M38U2YIhMuu/TciGCaN29r5/aax
bwl2iBGD/6wG/H/P/vYaqdrLYMJW3CVAF+i9uRGBI3Z5Q+VR3cCJLQChgx8QFc/z4djHOWv4ki2n
GU0NfZhbxKkZnggywzERpfkfvoImpbQ9aktvOeYFN4DcxX+jG+O2EeV1SOBAzYcT30b7lwWweHYb
chso/2D7GaJsq8UBHU4D3Yv8lVN57Ueob6kY2bV/+aSWs4FGk5bqNRSuyzNoVSv3E14kWUVAXUo7
DuQe+x3jE7MXN0ddi7xZ/5cZrRH5RCyg7Dwbg/ha+9Q/W32i4waxrTB1h/n+59/GfiI1tzUNCP05
2/txVoajV2OG4CqQ6RwRQzKRv2MRO6O4HQct4vhQW9oXZyiKk1Ec3flmajyz+VDhiyddCc3Sgn5y
61tLjDcziy/wleWZplieZHp4UYbpxkOrW8mpUVMSgDWEaZ4w9XA+HqU2P6LPRNbnV9nDoJffpc0p
Mws5AinQyRmb5e+OMmWp+7TY2H/I1Jpvq7MwSmaPKcgMIvz8q9ZdaFLTg7UxSHMf43dnotDJ5OUH
bfW+qATrIL07Ye7e1Wm4rqO/QymX3/sYmTBTUDWXZN1bXcSgUQxT2lnP+h7Zbv4bTXrCMznmF0cy
21H5HGYFQyuHNjWVIAtmZw3R2NH65jbir4KAd0ziRZAaUEfvJThT8/KP23SPajvQVufBaqXOgYdv
M7XyKYIGw6GXLf/GYbrkA7ma6CIeJ+YIvDD9n7ruDkD/X3Gb3WkD8T+lpQO9pbieKh9eI0tWpsMk
fksGTXt3p72LwYUJ6JlOnxFbQP/tw8uHWg/UCd7bDq7EkALUYuPc3y9Qq6GdZ2I/uM67mVEoQz3a
yoti3K+Bzo2su9LwCIlUTf2pa4t7pPbmoTaxLDhFv28sCCwjnj40VdfP8yb/9IvyAK71Ui9tc1KE
g5vcWIPZKqxA9+E/M4s6zR7rFsDYvVss+dGxkuXA7WZDwefpard2Go0KJ6sdv5iMZ+1kOzstTp8N
W8YhB5/HNXCxafO1T42s72HHKXShRJUwEv+c1DTEGKiI2sr4KAcyLueyNA6K1RiWLN59XJBtScMr
2TYUKS92XVytYvlnQoiE47SsZxNs6WAXxC+lkJ2+OQMOwfLv03k/xUJdzM4/9aQ+H4QzcDsyzcOc
ayw+UjXhiZoSxnaC3tVGHbVJlrNoNu2EETm0kTE31upXq+Ob2xyqJy42fiDh+jx37Z5cO0rHThzG
xn9UmJiQxc8M4Z441pqFOTefHgokwOd2rbwAxDWq1xgwhXko6Rxvb5TuQ+smBmOHn/bnn18aTvGz
ZdTozVEa/M+/mjoLzMDJo4MP22Lf1f39f/9V+EP+6Of/7Qa5Wr9/vkKmP+cxziHECkwWmzzYxi0h
+RzB4/myeTVkeyuPX/SkdU5rfUeptCcfShphIdkSKpaSogriyfRRoKz+zecJCIjiplIgbf2jgQie
DkV6CZIHP5Xax5NYG0kkkx/fLy6LpTY/6SH+Lm50QRunbMAgjr/yoe3VpUj99ZGfISPym2iv3MEp
jl2q1Sf/QTdbcli9JFoIS7/V1HNH5Yi7VxLaRbI2CJntImyjDRuHr/xlcKCvnvaL3HmrKP0rRt1T
7QxEhbbtH1zBA0iC+pNXRlDN8XSnC5S1yrMr1AFZyr3GukukTbdWyWdIzeLL3Kot9AXo1Bqz4lJV
88HPeEeqtmJ4oVEGMxIm+aydj23DrGdyZaryep9RNCKzuOBmXTxVVSP3WtG8zCbCjM2rsKL7Ym+e
+QSr8W1oYuTn7a+l0KBpzeFRyGLYKaHQnPTyAiZVozebpmgoJ+esmRpbjFGQUYvuL3D0eZuwGjaE
YWsO/Qe0yCXdKd/8hiJKQhqVE6NMr8jDGkFKu11j5Be9+hF6I8/zrTl7qq3mflIuhawgh6Qr9sRK
+dWpI/EhUvRyDJIs31olIZ0VUO5IqzyB+Tv1kYKpTHl717X6+3HlBpX0w72lm9VhXX25wWj+oYdW
A31wxhdUOjmD97JPM7M9AQBmRD77RzzHAxPpudGW76X2ijcEFTuvNs4TXTGnukf7kaWwzV29zMHi
gOXV0zBFwsecXNQsdtRau45wxcvYp1BfLQ3OIhYmZgCe/6Jtv9bUcvdt6j21rQKZaGFxuwVqesvh
202pk1+oetiXlRTnhbJfUj/UP5Ow0rFB5e/D3blr8y+3nFdHLX/HtENWlNlXUjoucG8hwBBgpIHT
BmTpDVleGiVj/cwidu7txYi5QeMBGNLV/iUePeyxtzGjuwGnelTpRh5a+lqHfROLUBiEP9QVtbBu
VUUl7NZZokflUZncu9i3NwsbHWAjA/lRDpV3yYGLTmmv+edpiv1TR6j2WTn8GCz/6pT4wrpQxdIz
g/jmFf/MepgL07qj0tPbY5117psYhj1P73qqJ+7RQ5mRNHP9kRKXOqo7qz6usD0oXCRW36ZPngxw
yNAxnOkJBHYMleZoT3g0w0njOu8l1fxrsKHWpTZkzx2Fs4EmO/0ZyywGAdutXpDsyKBzGy7AqYDk
hCg/GTEDlc0Thukplq+KMSao8kK++lKywp2sfU1i7qazPtavBEsVQTsLDMCeRyypghfWJS24wJf5
a799UXOR6StYKKI5o0he4wV+aeCS+jLXiAjK3Pde2JgA5PvWfUFe1QQG4vLHuPCjbGlMEG7kUZ5E
kfjzn3m6mvcORePRnP0eSyF2rYJbJ2QaarHTHtPccYj+6tV9nNjT/TBkmM7q1rqOKTzm9vtDp4YI
u/AET+U6d70xXCRhVsYoPMIBvZdBoYus189yVlk4EoO3azWjiCov+ZOvgxMgooc+Tno3FDP9OaIm
Wa5RmYzIuQdbn/ggcBIaIVq3v/CVyz6T0gGmFnbUNXCjUjeWO5N7CcBIYUXFUH1oy3rVdaN5zEWu
Dmt7r4iwOJRd4T6uvGItF9c6yc9+3pVP1N5D8QKEg7367GfkWZPn6B7jQrqXgmYmDiIYQbtFKWHX
zibY0YagoSp7b2gRaYMCXYA73Tn2BHuiYu+MaMcKazk+DUl+GeimOHS9gq2hxU9m2XGUKj/Pm+Yr
Xtnkpwk+ebbKa0xzTjCs57gjdRNgn5sd1ykOgeG91pv1CMnWR9Uiv7w4B3Ar7s1t105KwtNFNUra
xivmI+nAjW5zLSxJoJCDsrmzidRTfyXJgrc37WD9xGHdTM0IwRDum1j4vNQizyorCL1oei7slICw
qrz1ajlCUEuD/rXoqIIkMvZi2MomrzZ2H0gBvMJ8XXopVyJbvGbfepl5YkOYjyw/hxf2oE1zh4h1
y2jIAM/dJeHv4m+xXTJrnDJ1jqMQzPRzjUeZe0i6Yvz0cohFO3/phdE9JsuMdwZQjG17PVhNt+BQ
Qjuava7rtD4lwAhXt0PbUlt6fNenlKJYklw3XycSkCtK3Vg23H/JVpJg9B47N1xmMAF+yPVUpsP6
6K6GCVJ35+lGcd97Yk/QrX0tiWGIajJnz/Yk8PETS70rN9Neom1zmUklOc7NwbLetLz9Xkr5gqnK
ZWUtD6KFLJ8dw7rTVnbctJ+IVWDXItiKMNq5AasdZX7Fzw4okC9E3Pu4ZuEfXbZjXxfVmbM/jijp
JcpmoXthhh9ZdH8JsrGW8Du2umBspNfEfRhsunfpSFl2Y0sDmZZOOrv+eJ2Rl9GtOykMtU135WZ2
n6xE4IysN6j1IrD0tHlmrDNQG5HhPPvzmYR0CXZPJUdrjxF07GbfLsqz42oyUgtKvCb5g3sO2TuQ
8WEZu8dlrjgapEGIsEp+myZjUGp5G/hzlK68902N+Jq+zPd155WHuLC6yI8RVw0iOY9exeHZyltv
MQFPXAhCAhfBUOvUCtd5houN9Ss3G/KGXBJe3WGvZoog5l48/AyOvJM7WQntkHbrkXC0BLgABcFE
hcmcCLxH0gwIDCijkZ+Htj4agVzkuGU9iajQmaM73UQZriX3a2W2154Q/kizliqqhA2sE/ughIjx
AkUgM8BV/krac3ku1vpEWKS4+GK4LjmVT3aePzrNAkpSJiKwOns8uRnhA4yspXFJmtG4rBP8YLsd
/j+/9/PLtP1pvPrI0uilAqyuyCOqaEM8StEfE8fVL8jYPC0QMt/bcVedrHnRL9n2Bz//Zm6tybXv
bIg4gTreHTUf9m0aiBDGPx6iVBBn4lxRiXq36bdC7v6chN0pC43H+rf3Pv31icrf2emboe01gN+I
a5X9yrhg3zoWgh2pm7fcxR+ETg3q1ncHHy2htttglSXo7X3q74w/+MDbA2EnR3KNIvH3vzh7k+W2
0a3b9l3+9kUE6qJxOyBIgqVEkRIldRCqjLqu8fRnwOdG3DStsOKcxnZ4OzMtEvjKteYckz+4y886
/ykyeon7Rm6nT/IprI/Ti0FCQwzJdqHdZ5ZNGGD1aOzD1XQQxJXgPlU5Kn2K3PZ0l0YL60KLUHwH
GHWMlIVyjt91Y6USjUWw43pwytjJPotLTKGtPBjFXRc4+sl/UlO3Lt+74sCCUNNiZB+hlZntpHo5
u5BluAmrJLLbA8powIeUrRlmFrDJghtDsor2XrJGCiM/lO+5aLdumhxM4yIIH3x1xHkr5TFuFkh7
ZnvfZ7lBWNLQinxrEns4wlkoqgXG0HUZX9Izp24124yYAZErsnac8JC0m+wpehJekRJQSsL2sMzX
rbZUntT3RN7J0E6BVQRfzUF5tLYRQ9WFZ6Mark8z0e525R59GwkZ0Wv3lgK9OQWOec+XGxfqx7Du
r8Ww7Z6DS/skrSplgdT2IFCTnuzxzK6GhAhslC2BXbTB4Bp2sQDqTa82eySEEjWJcIkEItfsoVt2
jeM1x+mu7p1oD6gjQEOJI6G3E40YnwXu2nPvYn/JV9jhCKKku7WDLcW7GbckZD9Jd4R49QtVP7Wy
m6DwPahY9eyu3Q70Ic7iybjIoyMzcISNyLgunWcMcZI9URuOFsI+3ZkHCsdcJC8EZQ7zCCCcVh9d
/0rDrltlX9WhfBFOwzZBob9ON9NS3T0inFwGh5QvcyWaHUEN1eQPANPhW+VQ+ztKnwPlfltzSmwO
dxV73Ct2iCsLcKps8mIpheCH1igxGjbVo7UBf0bXzNiMqS0qm+jRxBDOTXbYGhSZmapOeylX2ZF7
OFoC0mjFbfCUzLpqhzcCI9SvnHov2/Cjz8OjsI6O2jrcGI9Vdj9HzfuO5ztX6STfexvOpnFpZ9em
seOvapcuWAZriiXUVlc+wfIoQV+Ih3iudh5lwGu7Uh3hIbRnfkNjN24QrFCTBMfhLdlWB+O+WL8N
waLeK+tiiSq3BNA/XONXDCFn44TGJX9W7ZxatL9U41XoLwNzAffmVwI7o1/UpY0I8Sgq940r7Sj6
9K8sZco7fb5ZUI8CfE31O0GWd8ToLKLUdOFNv2vxonzNHwlg3UFhVy/NzuyRO7jSe/0Kg4NGK6iM
Q7kR2wUqUGsxLMzncmOepWDRf8D8dEjpvkvPs6MHKe5ki258TnpXuFArigCjXCkHiRd1JX/Uz9Eb
gabl0lhrp8mwq2sBs+XMPXH6hQW5AaO8F8/KyToF0YYymLeZKCADlrW5rEewqez6XVCdZs1xI1vO
4JhtsM3v9Od+Zbx6+2rnrzO3+FVDqVtE75j6x9a20p1B94S/3CYCthVtj4yKV2/XGg/JKaHWteoE
O3mkbv8sKov4LlIdkBSQlmqXsGHEyEjrCOQQD+RlAAubuz6f6DjHEQPMsUdaoyxImqsueBZK9hoG
DXTt0S4spHmOxtmTrHNlw5O3i6cAXhpeo0X9wY11WDYjbnObZix4pWXtSvcwh9GOxI6+a/chWZzP
DKZMWsxb06x9sM274iQCZckd0nqyEErx2tAWCKCR1+nLeus9kkWngiOoHhBEDtO9cJbpOz5Ej+i5
BUrBdpKua3UpHUYX453q0o1tFqy6H/7RPBSR0znistkL5+He2k93Ak1UTgwHa+8D5vzqzUW0h6hD
BZiO6IUdEVRp9qxdjHvjxT+zJbwYG+VT2Ncu8w/OEWJKWl5M6MCtnqotYqAQpehCvLOWmBkWwYv+
y98hE/dpvtryi0ShHzggQ5UeqSsdLd8O1zRyrW3to1MAQsJkdixraZ4rGAm/iFkWttGryCt9kDbS
Xdm+Rfv06jG0OYOjVyazdsGtDZlM7vB/cii3LGUza4T1EPIK7PXS8TfpuIpIYXiCuWA6Ws+WSQ4W
n2W2jTi+5jCzVNS1TvuCS71waSmhqTAY5xvhQAsWlfXoKIhlaIC40ynI1qJsZ0vfafpFsDSQZp+U
0ZZXzZN1kMR1scMEqRl2uR72+tpimkh3wnO8bFyO7vJ9+OUfIMeZn2K30VlT70fJRrvQOka6RifM
IUj9yNxmR48z5SuWjx3Mm34hZwuQ8IsuWObH7MV65owu7UvBNowFbUDhjTo/clzvUzvONLr7GAyJ
N6FnsZt3MIX8WSBCjWBZcISTfva7kz5sp13i1Ot64WMAWpcH3+7es6t8GZ9TmkbvlH6CrbnLjqm6
rF+Cp2Jc1h8zR8O3m53yLjzwdFfgjAOHB2b0dzwI4FMhHN5LHLiWdYqIYYQ2QxutoazJW2JO28pV
DLe6uRw2WrwHg+RK6wmRxnPjNih3TRvUg/7pJYBgnHoBaw5whHHofjWiS3aLLFMLWmdPNYLBRfco
vEw86W7Zcxm7M3ehQr9pmY0PgOQIlHIt7v52uQ9c9V21Tu0dwsR8GBfjqv7wNoqwsMJV+xBprtCv
6kd4ePgXGw8DjZ3y8HYYFMelHNJ+dvs7DVRDsMaNIe+NXzljG0ycZhsHevLaCTKbIpxHzhvhQnuq
TgBf8vcMzeUSFPhwL8CXo7fk0IHERKnmSyZmti7WpgsUqiIGu7br+7TYSJkTiOBA6K7Z7S5pHBMr
EvHnD/z7Blm6uA265fgwdDsjXs3aSugleCZTWw9WSga+acudPdRPnBSi/FFXD03j1OaFi6TQHjiw
FV/VQ2Odm8j1OIa+RulGOrFAIX+SCZjiJvpQ34V3GZ7KbV8u/XN7jct1TONFY43COOQYG5ODS/Eh
GguAQ/6Tdjco+FRW3IpRBuiunx/LeEtxjuMcKiSyeN7MV/nAIpF8Rafu1aB253ZLgir25SbYEgr+
oj4UyXqkI4ym9Kzkgd1im1JgB7uAm4plSVDCa5Ouse93ULbg0mV3meFgAQwgqd350xnU3GsR4Nyw
ufqFJkfzL19bYvfIfuHtStUvvGXjM95FbFgJcGkUoBoWxgVnxmZl3FWyLW4pk15g/LS7+ky307sK
gj0dpl/5Xj/nz5G58Fzz4nP82mZPeFAXClmvePMOM0GCl4V1RF+UTFbeEoPtRBpghQJlkTxyjoP9
SPhNTmn0MFDXu/I5MYdiHmD72sbousG/PtBx84qr1p2E+/SMU2Yg2pZpxq0Dqeg7Yk/QgQxkjBE7
wGHUKL2deEW3ciZJEKz9zFi3vaPpgsXm8YF50U7aAR199DSuPM6o7wx8YdslW86tGH4cCubZa0hM
xle7r50Z/sn2hKoOQf5TxlK99VzOLU56Imm9crQVJJ2VuQkP5p7gJ84jQFqNQ3DHycF/Zc4kuw6+
DBYYdd2IdnHWp20RrWa/bYyCnbyaC7xL1HSSttWORmoPO+rq1ClU18PBV6xiZoS8KM60f/1XiQWL
ExV5pqyzu9hcJ0+e5Ez554vwWgyvYn6CUF0+U3X2hY0HaJUdBIkCQmqOZ0N1GdRybT60xZLw7eTU
QFLm7CPa1icvg1015hjPhWYj28IhvQyPQBO7V8twSP0JbKrsn6NmaxcMLXQnJdWZ7itafqvyKrq8
Ru/BQ1LUs9/tAg5+8opCsCm7wSMTNEc5vlK36clfI7Il0sbcJptkn791sEt3ycU/FlyhLM5KLYKd
LwoBD+o7/RkuohxYTYBTDjlfLv6+GLH4NrzPHvjY0r34Kp6UC8UMfizuKO4IL3h9OhTJyNl3ucPL
BTf2Su2Oi0LyVXs7BCRzl/3if7Iap8IWRVVzNK8Ydt+jX5Ub0dLbFEv1w9ubmDU97nyckW2gvA94
GanrFft+m9YL8LvL4DON6GFxH3KhzzKPqm20ZI9ivLTPlArYr9tnSh9NuYDRx6XB8e/UB2DAK/FD
HFcF+edM1XtCEjFJjTzy5g3oh/pR/WLX6kunmRZ57fRAFh1l6X14u/rqV7sIMe9G3guOsU2xuQUO
rNbW3Iir8gU+ajYwQ3nYv5DQC5ptbfGBGGglHG9YaWvrVJ2aR8ScV3ME6edQ9WWmz8GFq3EfvHGq
jn6x+gES1EMneR8p8Pn2V1egslxxbEKfzS7fXNtToOyTT+2Z0fkQvnnr1LU8Zwgda2ccJfyFn/QW
EF1Y01NAAXNpKEjhbfVV2IsuOEMFPI4dOqz++o7WiRMcGFYDYcubehtggb+XzvNiM4vEuMMZG+m+
mC+xJh2GNfU8/zg+Ss/PpURb3qHsQ9MWzzkbY/maoGVfDCv1yMDhJQUneRd8YX81H5LcDn9Fl+6D
TUA4S6vsJbuM6Tpnnzh562FjnFmjmBTGJ123vbIft/CijRfCubVkMZ35ywBO+k47bdQYgCCntEWw
4UTsfaEc57qO9jb6UrlicDJSUU7awQF7lfjAKg9KGLvFIcIDc8mP+RtydGs/1zcFuj5L78E/B8wn
27smX4zh7pkj9Ag6eyGewjuWI5klB8uZTburvtZX7aW+sjwGD+IOI8F9ueqv3F3VQ7aXVsZuE5+A
Kz4Dn1wBxaxygsfnxVJ74Wz92L32Lt2Ya/GIQE1wRnSk246j9Gp85sJOhEe9B7UDAqdeibT8aPY9
WVtG03t1KgXKMosYURgwmYv5PA47y+mO3kc/XKN6JaRrjegflbuljarfNQD3Lbj6zQ4fLnHEwku2
+DJPoOFY9rvil7fSZHdSVykngHYllq6/5l/M19puPBZ3rIJoDq3tyIet1tWDth3WPAFxD/qYhuAj
HuPAjqkHZU+DhhdoE7JR0tw6zsdnvITvGceyYDksxU/SOOJ6yQJ+JZQim4ULduEah+KtfsZOAQp5
kE7CY6gtfK3pmEqtuoaKe+2txAP704LImn8XD3qHA7WwnHoSI8eomNKI9zE0vfrxjIVWYliQdN2k
cIdXNhBjMhTnP4d/vEjjpmSoWPGuloACRRX7OJ4nj0AGDFPwN5+FRAHmDXuUw0otyIDVMn7rm/EW
xyEdvwh3ScjZC5UyCtGeAEUxKtcJSEMnKDqsziOToZ9/iZDdLFo6G3i8JwUZXL1XpYHj0pD/f78M
ZnVo1UJfx3qQbIc+o0WpcqAkYrDcWl/WV15b3d4SWpM84zynCIs+YZkWAjeV37/o02MCHnlNc4Ei
JgLjYgmMn+NDYF4RWQIWKjiYo3vEgkjhmaTCCiUHJVoA0aIWXYSYrIli2Re+iWhAwvpcHXtV/pRj
sbaziMucbp48vu82LGn/lSk86pI7F6yzdmHh7i798UspvAOwUpkjrN9iHnuOdEIoZV/Ef8yLaFXZ
Ra8MF7Cf2B6Hk1G38XrCakFlhsaZVzyp9XVUUa/Ovw/NoUQtUn8KUXSxiDWuhvoBNB2RMeA88yF5
g9BKCXW8joWgAGYVXSrrK2k07uPRdwtBPipcPK3Oe8gk9Wx4XI4MWSOEYuTGUimunHgnj+bOsm/M
p6KdtFXsowbyhumxn+Q7XgcHmFz1qBMVn6bQQSDuWqcShw9T1oSt5QU4+gLXU6p9TSz9psVlxTqT
JJvK4OhqDG4vjsGxEjCdYMYY1wSlrDvRDxehOncxa+NgJtaw6whGA1BGMbBMKQcJk7q2LPljpGi8
NGXCD0PEGQ7ppfhHr1Or/VJ7hI+Cx6yDarXSEo4LhPpsMbAfozLgNiz9FIwo/RkaoqmmiXiJJAVS
pyyJH3oDdNGHRM46wazcXoUPAVULZyv7heyFm5pYmzQt1xXBZgWsLhAV4+P//P+EoW/AOX/zXeaf
bkmKaOp0iNQbvosxaEOj5UblinH/yxtUR6x9SgcRVQxhFih5lU61S8Qr/e+fK4Ed+pNjw9eWZMWw
TI3mljoHSBQfbw9h5tf/7/9I/48IkWqQB6mi00KgZoVTrNLXodHfjzpe+ElETZ9WB2x4B91Cz0k7
mZttrmxUq9/+8FHm7/gHUuf3RzHIBFQti0908wakWBNH5KGV64lgEaJSAAshfAXEJLjCXXDnF/Qn
ZyAMwxfSrtc9aoQpLSxOwqTQ/xCQZnzzWWQJLapiqpps3X4WLfQkmWxKeuUlCZBZxAY/YwWSsXgL
8KJ5gqn+8CaU7wagjMXDwGIi6qp+8yZiOnZTUQgV8FzKfUZPVqyioZPkpNVOzRyMOBBB07wWhQcw
JlvXOFHLgaM9cgBcJslWSbwIiTEpdVhp7VjmrK9q/EdevMJ2i+Oqqp7I1FgVZCnaTcrrLVpa4CXk
CC5EiMOWBEyd/v1Sv3unsqIYWGTNmXp1M65JKirYlfzaNVM2Qh08jK2X/Q+T5/cgvR05BK+JpibC
3zIM+c9BPOB0HhtLrtyu0i6waU5dahBmRfG7YcYUlGCNPjtNRQeOweI3vbkZIu2A/2PAvp6c9IAR
ldTFfb/3VHPPu18XpvplNTOzpHhNyuowjQA0Cr1ci7V3L7bBr7xKq9W/H5b8Fz2LGaDIuiaLlilZ
kjoPkf9MRktTBzLbFa4DFkdT38ihFehonGi1jCnvdKrC1E0NhTiKYCnOZWVzlVUkakg9AkfyUXV9
+PIt+cuMq8d6Zi4oPrSCqffvvdSsfpgj364dikrjbmaOyfrvf/6fj6vUlp4bIR+XkbVoJag2GK4W
04ydktLuMaalPnv6XwdtF5FYh4GCx8zxMwHi+dNn+W72KCzcooqiHmHozRDwEZZIgjlWbqzRPTHK
eHRm2shIWjvG43Lta8ynpqPF7tPGgPr8+e939+30VSxNVkU4bzoD8ebd4Tf532NwQFDkVGQS2nEX
IhIdH802isiDAjU/zzxL4vkMMyUGxO85MqkrzTiZAZscNvbhy5uBKBNi/wUp81+NEVNw9Q9FUsDu
SbhlWw32/vECk/MdTsQOGyUF06jbzpSlZsZQ/fuLfbsxkhGpG+zGsmr+tS6hQWUAiZVb5zutpcSu
K7gCUa2tBlAzTYSWeJKsTULhPIL88u+f/t2+yAibiWcEGcnKzZ6gDp7aqil7wjhzegRKE/1EN7Xr
o7XkG4+RllEg6ZsfvvN3q5YqQkxS4ftAsrvBycVDm3Vj0lfuNPAuEdy86mb++u9v9tPPuPlmodbI
+EQZsIj8DpNerVUz/WHx/XZMMhkkXh+j0vhrTFoRrBa5YVKU0krpaQGMrCIWEX20uLPT8BsTpIZL
rWwP+GVOmJpoxqMfTpJ94pW7sOoOnYg/1JTntMWELpVBxSAYg9ew8FdNjQK4UxjJrTA+BgV78zgD
o3zjoQi99xk4ZnqoNP794KR5Kv+52iuiqJmKydpjIdm/2VNUrWgVAViQS9QzzSu2cXjR6VJGBLWI
UqaZUSePuLtpOYC78YWSrgnEc65RmfPvj3KTg8WZkU9imBaHVU2WjNtFp9QN0RwLpXTL7Jfg02wP
ZOrXRiPRxx1PQ9V4OwVgRaDs/v1z/z6doJo0EdYZuikr5u8n9J+F1/KlZqripHSnKXAMmTlZ87AX
edHhR2PRrUBj//snziP+5pnz/UyNvFhJU9Tb07FVh+E0jibuMNWEH4Eym6Psc1FFT/8XP0eVRYkX
zGquzt/8P9+MXA7MZZWRuya1m8mT1wLpOWHp/XDWNJXvvs9/fs7NYUtQEt1DOJK7ICnI11EdNN/c
8nVbGJAFSLlKX/EhCfNNXkcD63bxokYbo4wufH1qDV3brQRr1lwp6VJBjyUpBLVEnITsKSB8J8zI
/VMpQak9CrZSBXDT+tSMVGvAfl+IgKFl5C2DJqLohe7TWiaiCs8/k5/hyMRXUv9TNlpZ+6upW+Vp
kO574P621JEjZfkqAvi8WcIp/sBnLmx6LpR4JnvkkfTyi/ajM0XkBXHgcyHGLwZQ5K03HK6ntNr8
oUGvZr5IBkoJsI8F5qa+cfINMiTpgo9xa/rBS09oE8JV6DraoJ78IvglwsRzYo8ONkBkapiTZKwq
TXsmoCaa7rk0l2uPCmtu0QDviOUkIQzxgDkET+E0Xfzw7t8jRfpmY+JAaWhMQSjDinZ7WkqSSVC4
puXkxwAEkIP+3CXZSenls1lZ71QjOlsc4xN2nquVRve1FahAmnqs/vs81LZjpp4xrz9rUrmUguJx
EpJXSVfAHytNZeeJvJ7GgMJOqTuh6D9VnU7GaOC1C0yJ68ETPytI5roRn7C10aVSg6e8o3UqAARV
rPek789aYx2npj3LMSVX0mrUOQVcSK1jVQZkNQSLhghYADnhQhngyvd4OaNTKqt7vCQnuenOWOb8
6jMas42iSJ9E2689wTjCg4ltpZLf2kxaFwOtx5DH7nl0scKQhI50WVYT4go8C4v5c8pqHzu10Z4D
Xfr8/d91OkkM9Qn1rVN3ECpk5HwNIcSD4rkabcG2Et/qqHM9gmrIOX5W5GyDz2KbhNlhCuR7X1Pv
/Bg2RFA9ClN+wO0CcycIHoM+fqmCYto3AUwezxcemqw+qK3xSbQh1XyzuubYEe8JsMW7ld1jjcsf
uIMypjwMVz+MkG82CpkcZonik4Yq07hZTLwUaqlcjaijwZDlfjVuG8ilC92iDplW2ipMrc8QATuS
jAo5i8hrj+uBJqin9O4Pn2Xezm8WUEU2VHATFiwP6/aKQpWl6/oizV1wIMjTt7EghLNRLV2a6OVa
Xeq2CO9J6Sj6t8FoPqRcPNcVypogMNVl3hV0E03B3/TN8MMmJv1961C4oYm6LksmVMzbtb3yx04I
yA50fSwD1LsKE6ksjRfE5f7OG6oXEpOgExpy4tYGnK1A6DctCeI/bGozHPn2EcG3ZT8zTY3/3d4V
mzE2CZZvwcuajxAB0jX+v1RY/uaGYOqwh2gYd1mCOFHJN9VM02hmz7lKnFEVEk1uivqHlu4S7ASU
5Yd7eH/TIfcE5E8YS2Q1XsgWylmvapxJF+6VLuG7hMSDcBaySRGaVl6r21g2kh82z+9WKu5HCkgG
jdqGLN/cDeq4KZIYTxWE1vbYyBat9+oNBhX5N9Wl7LNL0o5If5QJWEz+9u+R9/cJWp13U8kACU2o
unZzzoy7AncTKQ6ubNJuwq9E2MZ4oVq3CvVy38vpwyQgHvr3D/1mTHFqB3dtGByMFFG/+cZFneet
37WJm8dIPtESFnH9Nukt0I/oTvPQSWd45Ia3NDJOqKg///3jfx8B/5xtqqjwtWWJ8Gtduz2Y+WFS
ZCpBGe6kEe8HLJXRMWd/YZCitHoXJfqpwxxAe1ujJy2AtuipTpSdag+iea1a5dLO/9gM47uxxstf
DCYVk/xtHAn3O4DxI7EBi75R/fS2/l4m+OBcOji0kxnOuvvn+afUqFvrbcoHx3QfKLiBJ/MzwoQP
gvKH28F3A0Oh6KfzmDgJaTc/KkAq7JmNFbtxDNeA6LvMN9aEQh4MdN5YxrhRNtb13y/m7wMzXw9i
ugLkfF5sbo9dagFYkzgOlED89VbxRjLUBSSDIxbS4+9HHntkTMrGD+Px7+OrKnIlV34f1vnBN5NA
qyliNJ4Ru0Lbbsekc1U1vgt1cf/vryd990w1kXKXYkIWJCvwz9fHsWsIQ/5u18+0k95xh8+ZaBTc
2Crzl1JQ9rEqryJRW5mwBdSaVbZScFq14yZEFAikSoMDNxlXwftpZH2zCPEMJJHzuymLOjfCPz/b
IMhDFkXYfit8QFMYnBVtYA3w9gQh7NruRfLIKCOQ/aGVfhpq2rzT3s7HeekzNCBh7DQ3P5sNpLGg
HMWupQGXUDH6UQGBtSAaOet63m8amG42Bk1wDZBIMoUMIfD2uOr8uwATvN133rQAPnj4Dbw1JYyA
JpNakfAek3gFsYadgLRJpj0FM0kmlEJAjKgUbbby6uwhIYhxMcwEmd/QsaZQMdDjJsEnlsyOtstv
loFQmkutB170+18HiGfBTgL6hImcUis4uL5/bWoSzzqQDFMuzqZ4fxWYCiljaARm/gJ1PZRvJKwv
hLxzAXFZC1kq3wA8r4r5GvDDgJsn6V8P1iTgWWHztv5KYp4iGK6BykI39sKrF6GXC7SlPm7TCjVa
CRCF2KItIeOqjWnqE3fOUinq+39/iG8nF5EDtC8sGf7/zUKSqiWHBxIvXDydSKr42mIsXUyj+eHS
9k29kRFs6dx7WdR1an1/jmDcbkpWlFni9gpNJ7SJZguyg3W6Jr2LI9QF5gF6cN5No2inoJX3lUfu
vTn99EH+PqnMFXqJNpFJ8ZOn/+cHIRAPGzFoVleq4V60/OIM1br23+J0fNZmK2ddJ+9VqR1nI3xq
vv+fP3CegsqGrpqieFuRYxroXRywmo2x9zk/7wp9WVp5PyzW8t+XZIpgrIz0GSjfy7ezdqjjTJoI
OHL1mBaDBeffTooEdZZxikkHsnXWrEhp3LAjg7gnh0yBPG93aEzkCop4jOGBm4M7WRx55/ZdqFrX
FGaO7BE2MCAPrCUETj8vw9+tNqQzqBJth2/KMqZemSD8uhhlZ7sV+oZsm+KNR7nIZHk/ij+u+t8+
J1mBdQf2wvyrc5PwkAyd6pc7DneC1IJEjou3lrIpSEgTZU0SvrfJuwr4pRfAVfWcSHVSYkjy+mGb
M+YZcLsc8KJo8qqSQjjJzT5ntTKAJ7+MXUzGuHQA/ZuAHyBQllArQ7RfmKTypr4POE1wJDhZZr0W
zRfDVC8p2pr8a/CxroRp59YclyI2SFDTxIdO/NJZEsr2QTtoFkGCjXwxB4oZBYNBVIo3tYmfSGs8
p0X+Zg3ivgBUb9coJ9XqpTI1EiUF1LWclyhVU4K0LpNUPijQmgornMHDX2FOsz0wiZnOZX2Px/ih
U0DAFEa1C1oFvIW4osPveIYB8FS/ZiHXXIa9iOJ0EMFayvuA4WDHWghr5/X37w09Xf5+ykVJRSXI
30kK++F0rX777g0qrKx/ePtuj/aVV88lhZSdray2GbAlM+62PU1OZ54QVd+jDwpGV5PaigvMu86T
jizpElXZW+RXH21QbyZRvQghp8ymZ8Euq/IMi+N+UqueY6m1iKvgI3qXLJAjc/wcpMd7HF5uDoss
njlTRqKjjBb0z47BZRZavegUdI/zWqwY/CMRAj54qQK3ToeTIPcfmpp+liH8sA18d8CQRJVrJAZv
a77G/bkqJkY7RCEAEVdoJFsasgd/8LYkf0t++ZhX45tYoNXxyBvOxx/egvzNFiSxGM6HZpq1yu15
X5aY1Sr2bXfypE9wbc/A/p8MKViWVnaOitdWUlzFHb/02VimIdwJnsXc2Oee8mZ2zTkrAeqZBV2/
Yq5UkQSNgEL2shX1HixVVnMmpHfz70X8u9WVmpakc97nPPbXtbuDtjpUfp67fYSizcg2ZUt9J+3P
VZxtpiLeir2xUgIcWqg0x4wPh47E7sX2nDSoI4wA60xwlxjTRzSoz6kpfk6w4CLzUUrHt7gWf7hT
fft6JYm2JL0Y7nS3u68qWFFYmXVOsCQ1KL2vEA09+U2xE8Xw5HPYygh4HiN/PRJZ+8PC9t3Bmp89
V55lSbNYq/8cWyx5fVOrJWOL8JSFzGiWBnXPrFlruaMJ0Rln/TaYxM8iET+pU68gtq2z3jtqcnvG
mm/HDUFcLfBpRcwO/36T3112+XBcZxTOYNzcblbdlHRRgPO8yanJn8GNrcZJe440lks/MGzup3sx
o7bka9pR962tOvhPP3yCb+5VvBnRUkydC5Z5e+8oDDVs0ozqUjl25/n99Lrl+jUQ8+ZZtbqzKMZP
earvh9g8hvjJ0HnkkfIc1dNnY/gnIVOfMyD7gopr1pB+mJ3fbMdE5dIlUVT2pL+68x18y2yiDo0S
uuVenX9pWnlJagZQ6Jcns81+agZ/cwtjQRZlWZNk1C23CxEjw8vlespcqgOrykcND8/EhrzqFHpw
joKRPxx+mM7zO77ZeenXi5qi0IFWZWteof7TuCimfqhEj+IVjuXrhI5xwBtuNAc/z34qfBvfve3/
/qyb8WYJURyp6lwos+Bj1aGHwVSC1MUNRwrfyiEHwGYia1SVdSCWx6nIDUw45s4cLSat7mBZv8xE
31Ql9ph+XlWMGzFXr4DqUzr5pJOAW0qmdSG1IRgecVMLxQVLbABCX2ko1kKR2Bm7oq0uv8nHSDRT
2o+w+YovNZPcUeFcqCHJVqJpUwfSpsyMZZZ3d2P46cvG0qozlHTG1sSDTclFHnK3yce1WFq7ouqO
Vgr0RRjX1VQfhb68xAB8WgGrKQbQpDuk3bhRWlxqZfsrippLV/Mp/ew4ZBBMUm86awmdEtki0ijH
pL0IDRA2yUCw67u5CWKuZ7lqwXzxxGeibF5If3UrkGXCqIwLQNrW4HQiITkKRJpViR/tN+HS4qus
VFSSuPHULfHWyFv9cpUOKKXF9K1AmkVlsSYHq9lN/pjAQs3YR/SSJJ+cEQheYK0qkwwUyQ+3zGCc
oLRa1pHfI9xseth0gKL6kVjwoo0f2pRDomKpgEESMeGvmKn7yBJhJRABPRjBGrIQknEq2DYhDM9E
0Q/EOCjrjFggUyhOYPTw6DDqJzM7gTp3lILzmCEOmzpjK9SgxsX4hTuyg6z4y8IeZIT1xfTMnWZW
X12Yn/wqIzm8QUvhoXlSsbTnH7UpXeUE32IW50/RsIFlaBs6uFsaB1cDOJJXYPIGUmwFbqDxd8Xe
QSTUqgUcoATaqhE285AY9PJkjcbO1EdMpHzIeR0Akr5G37pWYriHXrDvw/Y5N/zBydpx/e/l8tv5
IxmGxOKgIFu5ubDqZV02o86CJNeeU+msyEF/PxYkXqASUkd92U7Wjq/4wzr43SGF+ge3V8QUaJVu
fqwWjDBU/BEXGe0fSbSOWZxSz89+WIm+3Y40TpgKHVvaiNbNz1ERBwGvtzK3Hy237Vs8UZDgU9y6
VFNy5HRAN4OTVZFNSixOKf18UvhuxWdTNXSeMVXY24ujVaRlWvQaHQU8HEmJ4rRF/94L+p4/PiIU
4NJn2p4/PbD4L4MQxStIxL1YAUg2KT62BPI0TXUfy0RqmfrOS2U6WBqwZI8gmh5ypp1KGVOw9lw/
yT5zv3loA38LV3xnjR0wBdKmOq3CoZBRzfcJCvExEKd964y5flH+F3tnths3kq3rVynUPWtzHjZ2
N3BynpRKzbZvCJUtcyaDU3B4+vORcpdcKrerN87tAQSCMzOVZDBirX/9X4sNXEJz2Q5TjjBVlnqF
W2k4TJVO6vBs5OMuHwHuhM5S85xzFqoI+b/odYIwR1KAD9dr4RjRbSluKrdAw25SNKA24/P0axY4
g1H/1ScrN7YfGUolmY1pw4B9VnxT4beEcy89kU++0iFcmDJ2Ie2GgY/eSgsiAjUyvnLppMIqiLFT
IApVZ06z0mMZEGXAxlHDQjj1oy3IDygECNSbVLxQSIUxqYo3dy+x5UcY0QUmSIPGvBd9V24GNP+O
aALsHTwqtDV8KMg9OtI+1CpFlGkVLNqeGlsZP46JwH0jm0Ti1HxGPheYbAV//gz+6H1pGwzRPfRu
3KrTM/rd+zJSayvLE5njfkiOSX/I7PQ4dOo20cDV/D9d6v0QTQr8hgssH3ehg5Nijr9wTowdm8Rl
1yh/87V+2Eu2GVehS0GOxnDuz99LLXVRlGbF90p2dQhNL8jXYV9spn57rA0ftQC8GJXs2A3/zdf8
Ua+HKA0hKbpajMPedZHtCllBntK89KR9cUDPMkpemubshN5RE/y+LP/8H/vjK1pE8iew6V+iDZhT
o27Bx3BXxRUFYNU9rjLPmj88FWn10vAOwdVp/fNLzk3H+37WpI8l1ola2Xkv/hlrgas/BIVd3Kfh
0gRyKNE4UmzpARpVq8XY2Hc13kyw4Lr0znXvywQXx2qgj1B1U6qP4gjR3EA7PtYUu1JnmjX0SKNx
6w1IGyylwHUC8oiTWccE0RuBLp+iuHFvC8dejtW4DXzRLB2X562jKg3WALHto8RHd8Wzcowi/KVI
3tZLzb+rUgrjGjzhMs/YFZn+0HvlJVfyYeETiUXQvAqbEDdhT0lWOvwEYrMdVcdT9XlZY5qEABBI
WLFk9Jkv8fH/GLu4TliY4/38v/rDu5Z71iAVRGoaDeqf79qu92GlhV6260rxkg6PHm4jiT/usa87
6/Di21VMveP4d4HMH91A+AERyCSga/5lZFBLZQiFDiAch+qXeOTn88b6eUib52zSYPSVuMH35/7n
X/ZHb38yTyje1Wky966/a3lUr0oQJON8mPAKKbCrWXrotKZXf1VYh9jVrtOivJ/6Jz+/7o9avO+u
+378HI9mKgtLzShs7rduyj0Wu/W507WnqpDnn1/L0/jB3j8mhEARiTEspVV4FypvOhegB1CmnZHH
t30vu1WEbD0gGqtXaQPGRXy1gLmRfRq3gxpSy+7imUHcUOOH9v3aWVj1zgi+pAXuR7bdX8eBcYNX
ZZ/5GJwaKSI/RfsS2NRi1SZmeb71MUYjudZ1ZHk92L0aj8EwxjjHGh+aFkuTMbmjbcS7F+epTZjv
6dNSFk21SU21NuS2p7m4xHZjFewTZXfeGeQ1RVwK4w0N++sFIy8CxgV9fSW/B7NRUxJC3NnXtoG0
YNw1NTQ9wJBIqda51X2Uo9kBgWPYozXWFrnX2YfOjXEt5pcwTXgFN3hMJMtAx0M4MfobMw0PU7+5
rIwnlx5xX3NvgFRYB2H/ZAYjGKzmPi7aM7gHsXYS5dgn1rrDfjZSwq/KWA1rK2wOMGabs1WF0KIo
foXQ+zevmB89NN4EoCbxwNP6XtSZpqJGdymIqwtGV4XxJLGjaFTzyRLWkYTvUwOi7G9aev1HN6+H
JoNqCIdU8fv7ifFlALeQBsJOnbOO4T2yW19fafWyxAk3muhQ2pSCqyNvZ/sxSMPMP/dRHO+COLur
WtKaQiftm0Ht0OOvuS8+oLcHbiXHyVoiOeLFi19Ci6E6tlnrVFICrFm4Qfz8ufhBpYBJjQU6D53m
hljlu+ciUIYUTWWK55GfbdBPUeGuEvHuK+1sZnwr+FtiEVHUpwz4rydKCGzP8xBmDwUR8oBCRMVr
trKlFW7yO6h66LcoddpCLaASF/92kB7pozQ2vm1gHi9wvGwUABSpOqGhVbivkQx3P/9Sc3zp3cNO
b9/Sps6US/hnumO+a9E8e3CzRjfSXa/H65KgOlZq7n1TgLKo9H6jeb5YFRnW4Zmu3Yf4KzCGzynv
DWCDNHmyjRKGAbhWuqH7N+3Qj4QYiLZJHU29BOcvgdmgt0bhSxpb4YanNkqflbS8CQsKoy2TQuQG
xkmFj3dt9feYP16HfXNlkfpaSJ+RZ1M7j90mC/OXJuGHwqUemVv2MkArcDpO0ebuEWgNah9T+fo3
/1P1By0o2gikAgjcSOy8z2qqsR/YhI0y9NkVIKWEer92oNnw1QPkZzQi/Hf7sYj2XXjwOqwHijgZ
rzwV74Yu/KIOpX5NAo3sdopjkOFPfM62RPWmDc/ByOMypL/Dh8zXXd5c446K7wlkRU8Q48htnhYr
ksoqxlcVbicP24DruOVGtzRWGFTmhbNLE8+EtpszlnKNQ6FDyDFC4sJT5gvflPCAgRomfSkBCikn
X1P/hTrF26e6NEK0hp6yVkuB8lQxbl0resqRIS2M1tQWnaCv5CruKfE+Ox1NsB23XwJLXfkWvZlc
7hCyrUr7E46lL4EfHPoA76cgtlaBUdxM7xPpPIDB/DR1CpvUeKqr6l5r2y86uT7y5k8y0jWy/5zY
UJv7kD5/18m9JxoS5OER13q5CqLu65WvGmePt0FgxsmWaCEl6VUJMsVzbsAhM3zEEZAmVuL5JZrd
mE6+o4P6KS+Gz39zL/zoVkCQZqiIVhjUvs+qDSQT0roxsl0fFym2kMYCe9/bLKj7LeM5/j+RdyNN
BYjn1H5RZ5Nk2t8oS37QaaFA0EVnbk1v9PcBXnDXZZlNHTSv4OfrUvFoO1gMS6/kf4OcdOcN5Xqk
jnQR4bX8d0/xD1p/QiXkdAjj0kN8H33PybG3XRblu6QFIinyeGcWeJg5GN2vjJLyqoJipJNr3Vk8
A5vMDzEPrXe+KOA+h4271fP47LelvjeGCQEoPUwI4XKp1l62vX+FW+YKYNJ95AIOpW+xpVdDn7Cq
Xt9i//W5/+/gpbi8Non1P/+H5c+FALwahM27xX/eFxl//zMd88c+fz7in1eQ24q6+Nr8dK/tS3F+
zl7q9zv96cxc/dunWz03z39aWOfoaoab9qUabl/qNm3mT8H3mPb8Tzf+8jKf5X4QL//49fkLPwFu
xJQ9f25+/bZp/4UyTs8kFvVf31/g29bpG/zj1/9TRWORE816PdvbIS/PdfOPXxViUb+pqAhR0TL0
muozf/2le3ndpJm/uZo5t++MO8lj/fpLXlRN+I9fDee3qRrPnjoNjmbzXP76S1208ybtN7LlLs8T
QjeLCP2v//psf/oR337UX/I2uxRR3kxFqbbxLrJGtZzlEEKghFfVNJMsw59fgFnp1DXx9u7kGmm7
jkpcYedJ3yfjQZuM8PWRqDhINUnnUq3wjEXm7jMU+DY3LUZj+pTjsrnpmgS+zdCF8uATTTrMcyTA
szoLD41S5od2GPFMn+bmSTctzuucrPMS+ghsUcqk3Xp6CKw6BmxQDPchdaoMNrQsP6g5wu4P1Gme
9LDxN7FrgKP9Y4KqhArQeTkbGRsSJM+e0O4763Yya6+m02PniRGRHSCmW1gl0vRAU8ByeJE4zBO9
bPpxOTKEOphvs3rqfY4SvV4HdU59zLxZyrH7tmec5VQApUk8rGJJwtrW43LqjvMfc7FB3yUmTh34
IWODPa173dyV2bHOD7266bJcHKzBLw6NLcXhbTFNQ/hluRLGh5LIW9E0h3yk3Hc5zwbUouMsNa2d
J4qnNQdK40116eetuhwLCRNx+uZvE82evn5An4NK1+nfTz9jMlDHSIJCxOIQCrs4EMwS6tqldgWl
Z2BrRICm1fMOb3tRIYWTtwHdl5t3M5Tl7UCehEBRVh/mOe2Puag1KB58txmquY+1nxFn8Oe0e99t
a5STk6v4vOO8rMvpH/ndprezf3fO3Jj+tUNTorMZMo23Pp/j7eridfMfK+dzvF5pnn3bcz4wE1sx
cK8lSqJjM+RCppzmFLPRD4aVZthdTrPzynlSjukn11T99duqeQ6wwrfdrFIZdjnuGu/Wvx1g1Vp2
KAQwBkw++tzlP4+JMNPX+Xn128SZ7pXX7fPKHy5/d6p5Niq7eJNYxv3bIfPc63nen+K76/5lNva+
GMDF9u+v8N2Z0snaXpO4+X139Hfbf/Lhvzvgu9m3D/3doT/cPu/5/qO93zNCsInAyNg4VoINmsvj
/3Z7z3P/dt3rc/F+c4TGDqn4n86jFDw186NDBWo7Lt9dAbF3pYJaH/mZzaq3tzpN2tsxb3u/O+28
wca5LwIy4Y7cCind28M8p+U0JW+L79ZhWYFjEbDy4vCX2XnXedM8N0/mE82nfFu0FEkLOC9n8+nm
WatrOPPPrz7vOE/my1D5c6/gGb6ZV+lJacsP86yMsZZek2PXtkg5IN6o4mBbrjiAvcWzN25xPplX
zhM31c1x+bpp3mte20SdNQIcKHGjK+NuZTbop47zJhxhIK/Ns6oVZMX1d6fRbQx4eqElmBWizAQc
yrUbxTAX8bGCRbFJ0HWthlS78hQCUQDKfo8q86M/CpwuNKykwgxDo6r9PUnNeFlRmryW6Rfi88us
AGiQKZiaDSLXl50bHRljiHXa41KB3WmbHQwn+GyMEs9ZXkH4F0NF9KvSofbqj0/5+jUGE03GEFUA
YqZXGrQWJlM7Py/+23UQt/60y3TEfOzrET9Y9GrIy4t3p/4PTkNBZLul4Hw3n9mbX7bzlV5n57Xz
aRB98N6fL/BvPwlwhgMcy2L7/aepSQ0IfbgV85tMJVN38LI+w4qHuWb6Km/r3u/ztvltn7d1orSx
g3pb/tFpdVnx/pyPfjvF/+4y82nfrvJ2mnmdFycfs8TND4NHf6GfXl369Dad5+Z18yJv8IsGC3nz
tl6Gdce7cDrsdXbeFM/v1fmYd2ecF7P5DTlvft1zPmicLjvPvW5/W349Z2hiSqVY6WrUGow3CgXR
EKE0Tf0U9kp2DMfsRNBQ0rsY8NRqid7WKqm7Kam1STRMht1EXY1oWpepiW9tHIrfE2mPK5fBDqwD
0azt0MGp0Uo8fICzU+0B7JCNhjk4o32qLz4ZZpCsRHRIakAFLmguQWLYLQGO+TpJDud2yLEyDVSs
X5W6/ByPoIhJa6XryDi7djBegtLf1hSpHJIq1RZpVN6rDsZ/YVF/SCPlMz7p0RbFrrcu0A8EHeTY
WB/xnnqCfOFBscHc1cIPxErCLe740LrUjtqkXC7sBnvRMvyc+AUBrM7eGTU0B8sHxk5YAyx4vZZ9
2m1yx9wh+bz4SvQVCguOPsjjF7FtnxgihAu/wyOO9Cmxfcx1LDfJjxE98hWJ8kOqq0+ZkfRopcVJ
HfBUp+++GmznTnZFTBHsBoaQsSyLEvtaDxcRk0oxDP+iW1sboWYGabJ4ljlWnmE7WTQrqobreRSf
om78UKTRs9OMxlrrPqr1XRuIS2niulWSjlGztXCmds4Kt2OFJBknFXqTkZqsLKh0oJVjSn0BIjg3
pp3uSrvl7tVxyDcabFNaHAGKKQrlNgFcZ6SEiyE0bnTjSyo948AgWGJYhb1hEg63WQNBIyo/WpaP
GsL1F+1wE2TBIdYFjrL9V+hW04ihAuIuypbfgmiI1tQ+7i/US/h5GO0bAq50daurfEgOXUOjWqr4
i5oYV2WkdNduprdLp/Q+xxppbL3WXRDw2cqzcfK1POJUoaN/lOGNX1XZUkRRuyRN6a6EwHfPV7e4
2zhrAz53Tt8fyMqmjfha9tjt+879CHAqvpatGG/aD+6d2rcStDhRZmC/LwoGUWUuNmmoPhbeWIBS
rBZpAImhHo2LQbahyEm/C2fRewKCvNWbIFZguImQUpAcf7nG7TA3Mg3SAilcsjhFcRyD7S3dylmF
pVwpZNVW/pTSs7JyZ3jNxyBpvwoIQIQfmnaRJddSbbI1YTLr2tIAMi9lAmxKoFY6uoEPGXcSR4kv
ih34G6zVoPsIKEEF1l5Nqx1gv3zNS/Nitb62EYLbYR0CL1qbYyS2XnIpYymXVqWnS7vGn88K02xp
ZNigZX4UAevhFQ3YnGJrO8M1OED5JEftFk1YvaA+jfP4MFPi7mODJZjd2FjsR5hTtnp7mI8YREhI
Th2u8qK+5H4gPrpWuou08dg4zibj+aiTrEJlkGDBGd+09PYXAiDz0dbCbuUj9UpUxs+eDniegqqj
HseoMUsGa2agfe4tTOv9zoSUGgzi0uf2ntz/sKtST10J11j2fdreUJyCjQPKb9724OIsLcouQ8Qv
geTdxIfRfRg7yTu8IoYtWh+XVoNy5NIy7/W2L094xd1VRujiSHCgWjQGJI6qjESoxYCMLnRJyg0p
0CELQ2sLveXSdwz/ZGICwAX/EyrU6VRQ52WXFPuewhxKdbRlE1RUDrrNZozls0nQhqoBIu5kjLCo
VLAZJHRP5LtaW4q/Rfjeb/RkqqpsxYPSTjmsxjBPfkmhkDd8MuiM2Ead054CCFLcgtatmtTumAat
A/QT6Es3mnukCrXcWwBaWkuCsaVJsCoRLcM2fSowXTQ63FwRUlQrw6yvys7D0Ug25UIN1YCqOXKK
qtZ/aBqi8Fbc7QQ/7kKX4cso/Ze8CK8i8M523N/5eXmpfWHhokvqGpTpRmgK5psKBjl90dwXFDCt
Qh+vO1VJQxALxp00JvPTyNtDY8vXNIXDpYvJehmRspUJjW4YpnDlMgu/5gKTSNsRG8zqWgwESFun
zbos+7Nv2B8yL8aiIiGXlk3k3WL8uEJgfFs64pGnb0qHEFTvwIKuUpYazwcwhJfnkET5MhiDY4yh
Tl/VuPQOkLj6LHgA7y63rfGMNqUngALoQIPrtCDwdNeDCVo5EofaoQn3Mm6chYYSKAk0wsJ0yxp8
/1TrE36H2C/rRDIBtKDOw1MT8DVo3mzEuQpCs5Jjih6q6db2GuuODKSUrn5sr+2yJPTKA8aTZmzL
OBoQ2cEHnQRddeYd9UGSPCAzu4ZwIsdeW0WCZ7Lza3z/SkXf99bFbZtz2SfVqnS49zpA6FC5k33S
PFX0opa8GlWf5q5pkk8MEIrlIOuF14BTLabAvmWLZGUmRrVtqjha05PeV9g1tvpQXxI3QhRtxjf4
16xo7eIFPhrmMSpCnEt7iJ2Bgx1RCcrIjGLsgbfFCEOwJS66bB1zO0j/cbSHYmn23uOgq1AbwDIt
0hZK2uA/V611lHqOOWaSEd9K7JesSrFo7YdoyZOS73xGAnhl63d5H2mk9MFEpc5Rt0MVZwisu5ve
0zZNWCbrGAMwOJr6x9JttaVXTdI+l1XIStzd4KC4Bpj1kYga6AhJj6i1I5xe7Yce8qStZQ/5SDUI
QiEEsPzCWLDgbe6Np9IFoUdV4z01aNWiRQK5xCDinLhgjuVgJYtSi/xl7ebuZFO1Jl19Xd2qjd6f
kfNvnLhv8CR1Nk7idxsakmbVyGfZRuvAN3tUZP7FcFI8hQMdN7REPZRJk68r4hVdAgQ6ak3C43H0
6FPUTdpGOTstruMS+qM2BgfVDac7w1tQHlvhK26fi0pJtyYEGKosAJvwnxaaPBfwuMEQ0/J1zVIT
DZQjt3IXhht9ERqqx8Gko1BHlPOQhgXLUIiKBIqHrEwKbJCBvxEgammPD8i/N2GtdVd5jHWljzgd
h5D83IaqvQ4MAWZeLe5gEz2UpV2tmqa5eAa6zUAay7TRxTUFKI86xFFwlb3d6rRnSNKcCXILYCEr
k7s20U7sxM9m3PQWNJkxC06RLn8XHZdSY/zCVLJ9aPcoYvTLk6aHt2af4mAewwqKwy9J/2h3CeC7
/mvaKeQFHQVX/UBDN9pBjjcTh4Rn1q4zu66W/VcC+tj+l9jcYn7w4Hoo5sAknX0JhCd0QeSUDiLf
PI89snUwAaIk9/clXWi1Kk5UWwDAUc16B1E+pTIYQ3Vj34Zpu2iTk8MVlyNJHri96VSAaaj70uk3
I7rmHW3cOiOxeWWjbwCG+rlFsmsmGtb8Lv+4MI02catgk+21xzK0beK89rEUOwRS0Z5anlVQ7xOr
046NR/a2VktIcBQb6QAdvEIYW4YPS9381BWlAch7ajpTEqV2Dzi8lZ9ztaMxwYWvTPzVGLj3jNgE
w7ptUYstnnc4mnvZbW9OBOZcXAWGeqt3GIpSe3BnkQoLapksKYehuin8kMaTyXAf6ifFLNdqpLe4
rPfrsexpmsM4POKBcqaoaOhHHIVN7QMMNW9BY4iXQSJOvAfpbtmAXygpxmncQ45AR4FcGkgKoza3
ZektNasWBBC6YhWon2QzfFIsuQkM0tiaUdxmnhtt0wbP9BwCdZuOw0rVK/yU/RElYxSPa1Xq17Fd
XdKAlzFl6fs2cWLAFfJsRV8qVz+jrbKfjHxirx+EQn+7xy9kOcYvw2hQhSCRn5meBe3ZGrlHyUcq
2Ihu3JTi/MZWSJrhaRgWWrsqO42HD/9v6OX0TG40vaOKzdfPoNrIMzXwdQMfwUas2BMaHQtuLSXS
gF0a0k3sb5s22DoVjqcBHKYKU548SJ/CdoRQUuF9hQcqYMNCPDTF0ZwsIXi86B1o0DDTjnBHD+4A
ZuNzO0T3KnVmq9wH/kjNouNJWBeD/GoHD4Tjsfqvh69d1huPVgg+N1HE1LHsjXWn4cIaF3V7Za9i
FMi7wPSPSh2cRCNh8bZqgED7KvO6372hTq6IHG0i6l4OWl9f1UmEZ/cY7AOiwtRv5M9WAY2pa0aL
ssq9HYJsdLz2RbhiWKWIzdXos9STalGaNkEbD/Wo17X7MG2+VJnvbcq+R/RvgasAXa/ZvBSE4322
lWxVxCjeKw+8V701wRu5Hiib2g9u3IpKEd3fdZr7YNZk6iSDZArJhvvKL/lV2wctwHEbSrBATp6c
pVqfaKUhdDeE7qp4nerFY2Hqz2HRnRQKD4ZC4vWPaZRIovFcKHAVkkaDOECV0bZC+REp2k3VJMpF
jS3/IsYyvZT+kXIjRwFtxKqul/uqT5Or13WaEwiKr7ts/3ZUoMO7yKo+3IjpTPMGlCXPzej0qxKH
ZSMc7+ryrk5NVPYaehmn0oHAUJ0HMlLCV41jPkjwoAhodYAGx0Ncts5aSmhPfXTE1QWRj5WeJS6H
N800GfDWrbqlS9XN0Qk66zJPCEeOy3gY6YkWzrd16BbK7QiodknN2bd17YhVkm5Sv1S6yqJwLf86
myYUj3rCKS88FDpNfgM+O9P1C7Q1ECWpIXbu4ACHmBYhqRqXuHKi666tX1e9ra9t8wmLOeMwr3KV
Ur+koh9XGeJpAEf/OqWh+zr0Y+q15l2+22AsYBdShfjHrpZe4Oo/FPl+vvC8wQ/xUvegNzI4Fat5
1bwxStT8aNnD3bzKykR0dhxl1QVhfEOssAAUfWk0Lbrpyv5rj73XvgP9pw5xeup7y7zME3fkuQJ7
Z23e1qWDzLd+baTLRMXfaCEIu5wMpT0kVmJdomky79xGNukcP1ljOlAv89xFbeuDmluMlnC3r8uA
JstNVWACI+btobAAitn9Ja7dSZExruWIhXhUtuYFhZJybUXHYFowGN68ThhafWwhgh4GBBf4WgZI
Nfrc4OXwx349VkeI3+BBzSdy1MI+YvIFWSRrgQ8giZjvqFFEVFGgw/PSrL7GWzS4MRU3uNHj4k74
ARbK027zxC4LBPVuLnbz4ryv5uYgV0ogwfNR8zp90NOVUiRXadv3QBID75LmhncJEj6wYbSfAr/y
LvN63cnktd3FCz92Vb7HtJvfDnvh6CGSFo5kFHhRI80gbMP9VwxRs1MCz76U1BZdYIpPFlruuGKM
5VzmDVoT13tVYK8yL84bgkQ1z2VaQlVKGvD0XtigbTeMpYxAVCbSOr3tG5als/CS2tmmehlvXAoL
VyPY8BuRU7zSm0OyNhwfZobTlP6G8tx2WZdldNNOE7Opmz0xJTBsfa/+fxXBf6QiIJ75cxnB/Uv/
XH8vIvh2xDcVgWf8ZqmTr9OsjTeNyVXzXyoC1f4Nd0/dUXGPmNL4KNj+pSKwf5sMFiirnPwlVG3y
L/qmItCt31wDz2pykih5J/HB/0ZGgCfYO50Pha1Iyhkb6iY1KwZFfH+WEaiNgjlXUah7M67kzq7l
XSlhLDRBhrrLsXHANnzKggXSH0Jc3jic8tZbURzPSIZd9FScDB+5tuW5G8qobg0re67qANiG6oAE
HzehKu+RmuHe5nEjW+4dcbwTquNVFVK760MhBYhtPiSKXdDA6fXJMqrnXAXoi4a9HEpYF/q1rTmM
+LWDFhfYKgh/h8fAxmnrpxH3GNiU+SkRvFz80rqBAI0StXeJwHU+JoMAIZTSuKQt49+8HrcdhCuM
x496C2MiGEfY9Z9jzws2doIFT1eB+WOEpFNItUKuu0hTDe6as6cDCt4h0sTaTcZtq7WP5DYWowbO
CkO+Lc5m91gDQ6lzzEVH+wiACovWLur1rYpTt2izjevXn0pX27SVeWodIgU9SompyFcjwOLIg1Yd
CukMBwZVEIY6pA2dHhB5koF+lYHYPjoQgOYlsy/1q3lOq2xjn6oq/ElTO48D/+ccffe2SAKDb2HW
hBm0/lgrhg3QFoN+aqeU69wqcEc2xuBSlMo2L7rxNA5oN5FJ9yvPKtVLMIIaczOosfNiW/jlZTCJ
uUUe/hZDuI6syLx3ZK0fCod6RiuT4ZUs/KfAz5Vr1QsIpgYR8EoFONI8qdxBuaacm4jO75nXOzs6
2g21gak9njPop0eMfbfCJLS1UKtyrfj8ynGEG/wUdeQlltTFyrAKI8ByUguPIncMSno0fdkoiXvq
YPCeKrp9odKLoyV75+R18KtTzrOKUhleenoN5wjSeja0xFmasG2XFZ4m27TLL56tKld2MrR39RCF
DGeQQreORZV8ZZk3mnqWcB5NrXpQlYKJ+ikwRv9uXtCtamN2hbw4yGW0LrYfZObCXFSiD2rqpEeM
uMZlQgz1wyhUsRpUizFMbXyginK4943mUfqF/D3u4N30owmY1fY1hv95vw59tVv2mIgcB+5pOBDK
SwnGtnN7cZalZpKtQH2uqkF+wBLSutdtxIN23JxtFYp2Xul3vVIMX1ywFgECR0YSOaBqxQ4/Fh2P
eEpmJsGgg3GYfYuJYfxJ8zWGJVrh3gGsFWsID+GmpqoaFP1EQY6bADEz4fTRJwIWJa71yaXfjsO4
/7vUm6Wv9Nde33QPtQOKOiSRtHFro/6QjMU6hUaPB1qPNQOYg22vWP7KG7rgkVSQucEj0Fy7FGc9
YoXqwhQK1M281ev0rUZAYxmbjrtLRDs8ObX2NCRKcalNKtqIyCV717cC3OBr+QWstyb822REY9u7
5THNpHeue2p4A832tmkfuadQ0xk257W4pyJqa8VcOq3BdJekmIhaVPXBlvoDgeUrU6TBc6ZMASF8
ky6FRrg6TMJmqWfEfVweNobXhnPo3ZHhKNCHu4I6hzscV3at5aXLrs7lJp7Wo6sa12jUtfW8h1NX
3q6SNbTWMFtKJxtuIIn3N5bZECaJosPbKn7LZBuo0TFC2L2o+1w8qcIAwIKn2HpeHIhb4P3n86my
4Fh1Mn2ytOTaL5L6xhrb5GGY/KuT7pNduuNVV4b5fZ2n5yivg+t5qQ+6YKWHaYDUkTKqoXfvaYGI
/pL7Ow30a58yNcDHxLLuh75rL5XlPVoqsHXVTm8LTQduVeQYD9QQ0O3BWqtxml0hikivFOpaC6Ol
KxPoJGZFb0RHX783daM7FJHrbArHt+7ENJBjaFG+hN62Je9wkqWjr2yFzMmYJvkVhUHVNb+fQlBI
hlvkLvkOZ9bHwFTqOyXXsmPL63JKTIiNI0S0E7ZxHagy+uJS2eKmqvK53+DwtcfccXhSzNw6tF6q
En5hcYXSylxVk1Kzqk3nQ8pdlYZa8gSwAcbSaMnlkGXuh44ynaXK7QXrURhrxw6KD4SXDAdN29j5
RxKQBIBF81UqPE84x1+LLpOPNrHtDb1IRm7StzaeV8PCDBT/JtcgLns1kQKfjAcloORiqoFQvVR5
hMucyFDrZXCq2wpWCZGNR6fgR6EsMjr2UX72C+Fdd2ObLcPACQ585PjBsVKxCNPhg+571UYzg+gu
U4v2xpUMY0w1vCs7k7bat8WOorD0pMfNKSldeTETofCYx+1TZQEEjor8YCstLL6a4Z7p5PVelFH0
oFcETSOVbzRvRf1ARQg9gmzcB4Ha+gi3q/Fi2e2NFozt8XXdtJjLuFiLTH30xdhcudNknutyPk8n
CZI0DBqOvaPL4zyXpDjrJ6PQVlno92vK3dB25DRPKrUzFJ0BJYp0XaziJKMCxsvKS6p1Oyepv2qq
SpaZdAiZaXyxJWQwnVQm1kN+QKpjAkfzT+D+can1wbaYG99YeOVHw9a6fRIFuzBV231WRJtBiXmx
dxa9nMrxTwJyj5Y38Vk/iKS6ZEqTYSLBkLoNEm2j2C/aSIcIFE6xzdQRJ3y9Lo8yIe9iR+pd5xM0
1WJf242Gb68c7Ho3RSL2iJw/Bl621QKpr3syGjurq36nEYbHXCredTCY9cIu2qfSSeIrafbPJrEt
sxUkPi3eD21iw7QY7iJqETe69KfgUsNlsZZzTLNBmPLZGeL7MSalTAq5U0IQ3hUxJmskqVSVX/1I
W7aY3yJvB/daN9pFaXwoS7r8Aj58n8LnWWSORgGFQn1uYcblzo0dc2mZ9Yf/y9h5LbeuJOn6iRBR
8MAtCYJGIuWlJd0gZOFtFezTz0euOa2efXoi5kYhOtCBVZn5Ozg9jCt6m42UDDrXmYjISpszJpMF
jd98gifAZ4iqZ03ZeBEQRmab1WqOSeVK/WezNT71kig2V5w0ETH8t149gEjGMHd93cIWKsZvt3dx
EyKZaJ2mzlPcy+fctTEZiJxt25Pi0czfeYOHtY2iGXPNFztqPoezCsQHs6HUcM1RD8QsAjV1iBSS
O7SFqMNDAbthEw3RW+0TCFt90T1zMitij7pGbuOeTDnR6VtlWOE8YltsF2eToTT+ZPRE2khp35G6
q9riM826P4tlB0sxbKu5I8kpLUnTKA4t1rf03vpLrcQDPoz3dQ94Ujr8nsTP6JxFP8/RbG4YwAZN
bANbaId4UDfRoh262WW0QCwz9d8y3E7SW3sdwnUj0e4HU3vPR3knYkwqclSKmgNWUSPtg1HqGdMj
9ukxUGHD0ImsE4wWiRRyAA/jaZUPxX3ljo9GupTB4ulJYGYtME5DRIPnfDpjSmKgwU+yy/atgSTD
RIwwjaTkoBC4bnMziC2MjVzipH32evOQNu1NG1vDqkvkNfVTjjcNNj3RvJr06WRUo4+vIA6H3bBO
GP2vfBG128R3byQDYBOKQ+VW0ZWBvmB9LrtTwQJTxn8ApatT4Q+vbtle1Uv1WSnRbKU2Pwp+j4Hq
iBe3XEbisIlHnK6gA/NDRHK5phFz15U/3+owt3j5+Rlqj0ZEIcO2S/qHOS+vSoFmoPKw0ZrNpiJn
iKCAaUYH7zkJo23xLGrzlAsXh1zfTDetnb0uLZaVknmhkl5MXGu2WXxjopAbnunmX+X5OHj5vMZd
cTL7aGT6lxNgkny3Fr8RU2s/hyYdV7KX2dp5ckv/DVPBj8z7Yge4hZ7AS21Se8XspZLej1fOH5Zj
XBv09GtRlR2evSSRSeJP5wJrbm1+H0zvedat78EZv+e0vbaabylhD5d1eW1VhKBKvnK7SD4TO71T
I5BJbTdAlU59TZwB29fcrAR70ZA2JHZzLrMPoEGYdnDdjhTMf/RxeIl7+146zslr/LvCmG/r2ixJ
ZZlehdcf61ZCs9auKI1Ioe6Sr0Q3yT7hBCytGRZHLcOhz1AnN85NlxMzTYhtTBaJhse6W8AgkrdR
xRx37CpOksU+qx25pI23mp7dZo31ZosU2+1h7WgVyaUIj0J8T65jae1aEhggFGCmiYqiK2+HIQJ1
wlR6iUmEhHB0Ezs9S1YSdl0OgQijBKbsCdD/m3UmurfL8t17UBW6vL2Szkkrs02SRdGaogFQbnHy
nTmmN7Iw1Bab6luPcG8E3m+Rj5hSc7PQGnTgEylDMMZj3w7TRjHc2zophgZWK3Zza2+kVr/XldPv
LXfSCbLS7BP9fmjFTUe9URtUS/THOrk19NVTcrSyszOJTG7dLnpM6+4nn6W56gfyU80ijODkfcb3
2YPXmw+OXxFtjA4yitjaY9logRaNh8GWZUiVJfe2zylV+f20W4zqBjb8i55YxfXYGUBw6ZyH+biZ
gH5p5Xa+Nh4hWop7rXhMTW9ZGXZjBYWZEG833ND5WQEkCknxNc1B66cHbNz9EB+AaA3NwN5qk5ew
djvPCfp3FFvVDbPOLBx8nEdF5F7lfGtXGu+UOeken5x404jiRtNGI2ht72YcPbmLRRk6mZ9RtHR+
0OArEXgs/WtTm96czu339Il7O0mizeKhk+ns/DXNauPQlXTxFcZfugISagpsjTGUgypiwuE0iNIs
dNX+kcQWqc7bzDT+D3kJDLlEzjvSn5HgUNa+N1szLKSA1rJTJDqx2I0k6JgCTDR17xJMcWhrPWzq
vHun5Ka4M58F7rpsoAX5rWAJsfJupF3dzRELvFuIo+y1ARtvzGV8kHq2V6/0Yfh3wFRVM2tPkrgK
bfDToPPTP3ZRFOQKjMexEj/JzKi3VyiPmryMN3pr0ViDocreag7dWWQAWQhpwe/ly5Wm77zkZ73E
5fqLDsGR8/9/v8vNGbxMujHi3c7H6wAfa8z49v845OVGEVERWrgbXg55uWqEnjS1QD4Luoh1ZMbV
lXBnucrK+hyrvpWmvR+7+pTBHVTV+J2UFLNqFn8YeByJltMEEeyaImdC3Viq26O/kmiZh1XVO38Q
AX7kzfLtZvN3a+Lp0c9RIH1zb47j95Lj+F/XySOb2FWZrAkGmtYKP9sVkSlitVjG94wONydZomv0
IzNbWFFfC16VYVGwCww2SeWNE1hpVa3r3hSMUhErS6/BHOlfYoxhzv9blrEUkUfwTuviROD2GMsI
9HbcePmTKFWGy2g/tfmkbQYjfS+TwjkIhUZttFCOQP8qJkgNk6F84DEfvxQrFsFFs9BCIWK7Pgsn
LpcbevxD0+9yVdzVNtntMitbBlb1yIAaxrCfJIccptrGtKnOFqN8KawlCRcXFU27wMCpkuxtQYm7
whvCuBLwZv7+Mf71n8P8j1Iq5keMffCVB4q2n8dmhTj5AU9goprMk+baX1hR2qZ4UEb8XIzxFTws
4sRhTdvdJ64tT2467RJCx6ErlM6ZhHE9mmJjaNXB0klCzJajqY/1yrGMa3JoNpatrYxeBGk9bNOp
pZ/BQJimh3ODJoVgD+Mqqplpy8bYlNhIr930bmhMsN9+oxx3o3ztrUU5hClXdUon/6uZSYCGJngu
EWybcraLAtcv7nrdvnKr7qDaO4xqj03VnrQ0Dn2swnShvaloDJj9UeK3OGIMOGklb/oijmar+C0t
qKSgeDFN6RTDBnHrVX4bJJhTgwua/XjyJ4OZJrynpQgXaV0NoefAOQQDvYZisC2nDvIkgduzZ9wY
UXaTx/CBpgxz/a4atwMN9Qp0l7fpcgZXbfFY9wwu6+Jg00V5xSMEGRpDI3rRtYHEi4z+Yjr45FW6
3RiKQn1EHqKoLotsqDzFrZHtUZLqMNWanxzSmV9oyJU8eWWo/gAZYmJmQ/Mz+fWpYeFfTVQttlfv
jWqaMbQdmj1eNJvJIytb9ddtGT3VjSMCgUV4BomJWJ2bGSh/C0F+jqIH2FjVmq3pUGe3vZ1UlEEN
0es2QWtMsQ9Lr7YlZBjsbzOMu8qXqCdRgvwSoPGECWuSPjbWFos1nHJbugAKDk59Cfu0e1go94Fi
lbHunNiEkEaqks3ibYGfB1r7SvTgo7ds8G7rSPyVn1btHpSVt5sszT6zuvQCBrdMJucxMMajlZNA
jUr2YEpOziru4Jo0O+XgOFI2VoSWOvnCwqU/pWdChQnBJ2cbKzz/JcvtDn1t/whLhVYGyYdVjX9a
OJSZKr5HR77o1rxF6/mpMJle4YRchza2oGsjGvfl8lDAkg180WvQlua1LbQndFp+YCXISGZoK2fa
koByUKT3pStuYm1aVWq+G2JEzLr6Y8EI0dQLlI6DmRDZ2rd7UVj3WQUPSrj6acSXbl20KQZog/3T
aeZR0/G1bbObugUtL6NjEUl9tZizyQzlJIvhu13S1zi7NfX2pagtgt+bsqSadMxwdFjRCD0JhzG5
Jko1fu2b+lN38j1U5+vJ6m+i+Nnjh2gOVCEeVt+NF93p/uQjeC6gPsmHVooXy86u7Kl6iI0ygPvE
Hp1fAWWvZec+lFm3t1T9nrczbHuiJVe1iX+dyvvXxPKTbbNYH1GGz4XrIb8r7foxSfKHcml+EhYK
Y2l/GpwFRKTusBF4cl39epK4MtXVx5JOHxGLgq6XP+QpHVWPusR13+az5+ni02OS8GJh3tTUzP4H
vS7DUWdZyaFCYClnvHbWlO38ZXnE2u0BZM6KrA2/rqdajHeF5701Eb4GMh2AyHtf5wUuR2x/URs/
9aXywphA9upcqkZN9aM0tRVGr6/MyHzq2AL6WL+xYASTr1Kv9LkK68UNZ9wVVtkSH9n6QqZtdwWZ
eJr9abCFNaTrcAa/mvqpp3pz5upUw0BWQJ/ZsNw7FkXZwqT4nEhmtwFEpVvr7GKSptrNpMqDtOFz
+tYx1cW0Sk33oc0c5Cvz3jZH8mYij+m0/joK/z5JiCP0UmPjUhuKmFyksTUwyCt4u3VBRLvIM+Yh
MxV0sXFiCp6lnu7OH3FfNmT1+s3aYUUgzDg0VPKp0ZfBEKspc3gLyWu2wML3JaHls044V+Y/GZN+
HB0uYKm96ZaO1bNc7D06vFsPEoe056N15vXYtgZlv3g1U+/cWvmBt+TPXYwoaXwaq1rnYenN5Yek
Ck795ofi46lM3XoTwybMlKBH825bp8Uzf8a/JNcMY+1CiWd2pq1mMb24Dm/KiKjZtYVm0YEENOBc
YOj0RU5+DTzGschVNjlj2NFxWwXtwm9QfERJE+h5cpuO+gd0LRZ57IzIIuN3L8fNXMOSLQw+wC5j
gn1ut+sZe7U61q+dBoaVnvsnvv39gDXi2osZh2gT2oDYYmyU8wZjz8ZBG3Y6UYSwne0ndK1kR8IC
cPWnKGHAMYw/1LjPfQGLaqjDlJCtaHTqgHOrWBHaM6+AndhXUk8L+glr/s6eD1FnsSjk+Y89EmnV
jl6YT/N93PD8BTzLsOkhJo6G8VF6TruS4yGb7egITetpxCKshBt2Wlq/2CFogX8trnDGJDfAodH2
UaiU/WwzcqUulQyfsCVIBh3QDe7T2bktKciiYUeHZWzor4v+Xo7ZM/kTiInziDnDeYVs5as2De+O
iaDVG5ONUw76tVdQhxZw+sn85OVNtY3qQqhgithbhwnLVMOwyCBY7Jn9B7arq6+BvUKn1zG6srNz
tEyvbxhwx0zavDJoVKJv0yS+dTVMudJZnUevuXdQiReOhauvINw/EXwysWJ1YUfyxyLmrTmqzx4K
5wpK9sxvLr5xC/9OGkxJlfmg2umlMf3TEINlFK32h4mtLQhOnpK62iFdxBgC5YJRsaGl6fyRYoSd
4pSyps37WZylWnUDPSs433qeDILYXDaC0c82zNf9fZR+MLZ3+QkRhm2pdWUar+i42LKL9GvyoDqU
Ll9ckuebBTJwrLv3K0eqIUxgICVWv6kVL2BIhLtC5sQMye9xQKzjaw0CQe9ziiOUABcc4jbAl2bb
WgMOlbr/SXnzFC90uRJ5SdwvAzXJ/AM547PsrFClLrWrn8LB0B0ayCgUBDeddNU/6z79Uy9vpnLD
1wsriHnSXI83Wp2YeGACBEvMgoouf3KXMzchoFjqrZPrtPA7hMGUNq71a4zbaB/iKHkWjREzBon9
DQhbyYD8Hb8z8s2H/uBGw7GarDSwvIUPLoEruJDl7vEtIWHcgtrQYMkzaWl6FHlzdGPWPB/iCDZf
894leQWfnK2exHtVTgyxhm8Pd25wlZdcz4zVCKGXlMgZ+0HBFD7JQjjO+yqHf4yByWmu5XeltXao
STO0mPPrzbOuwKWd1GWYl6YfzdUkywGHV7HVmm1iZzdOiYdLPnvfvfSY/4PrVYyrNe28ApQWEPS4
4aWVIdaR3WoY8EzMKxREDaEeleG/OBOfeBcP79iBEodNhJ3eEaBmog8Hsd9I6d7R0D4m0fhu5Oes
deVtzMpTWyXM1650ySaHGohXfPcmC+ZbetoTzDhZ+UaHPaXP+o0NUGhHooFIycpnanDzmjQcpsRi
qI7kGTRlQzJfsaZkb0jCQvDXdA4laOHtmgWteG/DDh00GTrO12gJOhhXrPTelEGE/1mQOboeDDL7
aoHMYGdnjzi3K5Q6Kll3FVRZ/BY7nhmTLBUMwFzBpMk3O0rS1WRSGIvI2PhQstd6tzzHmhax9hhw
xz1iLwlWnqEAT9BgucoujVuvT8g8mg4xyEvAYIxrp3tl98sG4/B+ldRXgy93TecjL3I8aM16F8wl
2oPG0AZ0G8v9LHFkmuFJB02LS6fhOWUwpuJMKqCYtF8i17yzprhYRylTQk/3At+tXus4Xfv9c5/1
VZDUyEyKIdKvoMbrlduGltFT2z66pAYEAwsMWpHixPIQpsD6zikq+CWDPJm7zNWIe40tEUYmbkr9
xCbTON3M/qN/ExiFaSY2hwnh311ds2SvtLEs9vk8XyejHHdlsRQb1Hj70WeLy6puTy2NlxxgTzYm
R80EbUiLaZ/mPhhdIfYxIQ67xaMMIZt97SKOm3wZbbUeLVhmpmElKRGsbgq9AX2cTFW3hg8LfiK1
P3XnYjdBynbTBLKtr0TcTGsRM1AxO08n6C876+8HRRA3fNqh9iVBVPOHAXniWIgBBVtdBKK8T2Mc
G1rNPaIpQC54tg+PBfKYLL+uovQh6kcKD49XNidM7SxUHkC1uzQh3vusTFRdf08fG/ZC+Bs9A6kd
Krc4oIzbLulBGtWtXQEsNPTZK80r7sch9l9IsmKGUze29sV0brMoZ1sMxlqf2WYsX95EBnY8SI7T
Lc/3niA6RA1P3ABGF+vJalDgDNWHyJKAnEwIWonLGquZajMzEbHi7GRXxoEt9B7zxP3gVmVgqz5h
N8GGMUMytY4IQl/zKIZt7if8n2pn96QbjknmbaCQgfZIg0AI2MH4RR1G8MjY1T8qLZZXfaPdtDnp
EK775M0kSkdRkd9oGUKtImx4S7u4jpM9bcnZcdUCP2AcAjVinyOshHIET1OgcerJInNTUn5BiQTR
GGWXA3WQWqsb7sDu0KZrd8A3tc/pmDp32Sx58mB6FYrEuOq3RdqIOy+KgRI184nEnfshUT1tR0LL
OZhPadSGi7UgBAN03A96U687f9wszPxDIUsVRNVyW2gnCx/NLefd0cy1E6QCmB9TdzJIMdnP9HCQ
d9IWkwvtvU2yJ+8PA31EQ8+jhRd2Tbs3xrZDvB1bj/g2x4F8d1k858RNnmdBIA79u6D5QqcCK2TM
73CEwmEv55tczInK1SudjeVowIPm+DJgMbqBxhjOS0MmvL3ssrm5w+HSWCXEpwd5CSnWrB2POZJ3
SnxrCKWg2jOq5Ij8xD1puXuFIRQkKDNntNa/prCHtnODE7TAFs62jyhZSRVEWeOqjqgnY50bSG7o
KFBnIQcH+bBO57SKsV+zXTg7t0SnWQIua+vWGWSgDCbZbLdXAyDdupHDh1Nb2srGZT4whz+s7QQE
VERBSJJKMzdD6ER6PPLR/lhuvWgIxg7VIuZZ9LzUvzl6Rh/XR6rDDU6htFQM5VuzMgIwyyqgp/PX
fk52ip6zYts9Y/WBwbeN9fWqjaL5ZFYFuoi4vEJzP4R5j9kHVJOd5cqfGGEzq9aPVZ/Vlnwj3uCY
G6dNDz2UGPaB0E2sjzkdb3xbOxh6tolmRNleOsBRzx6IdCLTacwO0TI+zbwbY1Bvc/qubIXoHh4K
JHAjSBwXKSj2rxussTjVh/H8NWX3yiydbQn/R9f728j3g4pvjXa/fMitSUGfTYrtgMv2WtX5l5GA
8ginfoyiaQdt4rUHfke1y0Lkt6T3ZcmOSlq4C+Zj8QDeXdc/AFXPJNSylPP8TG0xde4J3piOcvai
MJoZ141DKdbIc1EXFu/ObBqsnMYVKZlfkQNrdaL2p771HgdnmwymE9YYoc9ze/J9hY4iTXYQa/pN
hLfMesTWf+vl8isnQ53mkwq4EG4L6RNFlWujD1Z5iGIlOhAB9qDUbgBVASgUGZt29AIw1YUMK/hu
FMLG2siCXDbdumTztJhorNOpfMMSTiGTZlvykol13z9k7ONIorNtUw5yo7Fj2hP9ZONgd4CJ+zdQ
HLGZJsQr8ltXA3O6Cr3pIdbNgzOBbI+AXUw0rbUzcMJxaFaGDGFGd+W4LZMOy3/AZ9CGfCG/oHbR
RBV4ohvOrLazaUrYPE7C71jb1hg3CF1/XoT2RYKBdSD1GaWZn997196jPiXVlYxxIKszh3ln/OCY
306Ryds6W+7ivkWImwbRlEwnlJD8ROi4ZN7Bt0OFNTskxor2GC3lcCQhqNt6ZiPWqReLVeuoat3K
+sX2hPjjSPu+M+2P2s7/xKUeba1sFiGr2uDe2wxYt6afZ1dQo1qQHArOulL20SlZIHMSmBgzdYFw
hxrxubefmpdcLvjIn215hN1+1HJoD2Vjrvuov1WNqVgYKDHrnoFP02ndplNNEMf2NlFQJGfZxGga
rVWlFado1vK9Pszzje5m14jQ8HZKO0QTi7hhcIC1ULZsuzrIWhZjgX3+TlnYV6YppGnFhH6NPL1c
x6OkwB4lCcFZ9JWUQGxT22wyx99qTlRsI/AlxDHapm8npLd5up3s6KRpMXuWyWlAKN1pnp0HHT34
vVXUe3/srO0U6w8pWNRuEshXZxUdatshnwR3ngFg/0CsyFFzjSgQk/6kMyG0rWEJ80hoazQK+sEw
vfesYew4d6hmZvIRMBNwVrU+0LWoZaNbveL33iC5Pk+zfZE+64tMkAardyQP/jZhpanOuo+5Y0IW
JWqL4SkWxYUFZy0vBswVfejaWOaylLwVUCrW5VhpIdh7h1gcGIj/ZvYwcSvbMqfrxsW6L94Hu9Vv
9H7YjOVHJOz8uSDfB53Ch104G9WUqKkwvWUqvclbP+yT8b7gVIBRq7pAu3S/GolOzpfq1IvW4k+Q
OuT1uUkJZGrY25Z9WTTdlxOXFKa+K+kDm5tRGeyUpCzVDRz9Nt6zTtFNVcnLmGmsvibUvtJHIXfu
OL9ST1UnbNZfm5p9uWRcnWpohAuZHzD8rHdkMRwEzKS92VJbjzVJzN3GNSmf5nh5M2mGJxfYtcny
jahBMVL1JzK6dOPn6lUaXbSOGOGtqZC/x64ptrmsMHRWSgZ+ytCuRX607kfY6mclt8b5uqDWgHQr
Wbk6XqxR+es4TTtefwYM4V41LDZufVZAt+JFUN2jnR3QInVq1Z7HxFgbNEGPQLhMfRUq6czMnGwz
sJN+XrksTkOWk+JiVyLIZPJUGXa5NmoL7qxhIu5etCoUqPmhdELaj835vVPlj8qnBqKUe4uTj4XA
dsHSF9xhDXHlOU8pAceleu5JsGXI3i9B4dYIf1pmvAb2CF4zPgpcxHZtcDatKkyuaSNJTAQQ1T4h
iIM3irXjrwPJr2nI/+G6vyYlv3ecz9Yo4l9OKQ2l0NppE1Vd6VnVri93vNynuTigXC4zx/fm9V9L
krO9SpQ3/88cJZ0Tbro84N/+/T3+31tsFhvD2/+vr+Lvi/z7jOx3ctn8+zVIwLLAba2+uEJyzvlx
fg2XV/P3hVyezUicutz9PnGj5ZQQl7u2ubN0fz+/vwe/XPt7lMt/wsW8djNwku794S12rP7glbLe
V+Vk7JEs1SwzKS5A5/9Q0GHS9j+v8y4GTr/3ySBZMVX71z0v/8Xnlfr3OhkVRIxn1u5y/d8jXG79
++Df5/p93D8OY2tnWs/ZFV93mKNv0l7XqRvim98X0hoaCMTlWP/2Lw6OuE79Hg0jiTg0Jvsp/+vF
k2Mn4/Xihl9hdbj8QZaFb975zz+u+714+Y8Yy2s3r/zwH9dfHn+57nKQ34sLVSi9T6UYt/Bkvzf8
PtnvdZe7FBdDov90rMt1/zjM5aKvsIXTpZ2sz4Eov8f7+3Yvly9PV/VNtqz/cZi/d/pPh708Jl98
PDD6ZuvUjjoQXaMC3SIR43LRxbyCKp4//7goJmUWxMP8j5tHEWaLRxbNeeIiuv9+0OWRlz//uE7U
RNCYE5Ysv8/wj6f5few/nuo/3Q9JMK/p91jwC9tDd1guV18eYDVYYfx9Z78H+Lfb//Ekl4v/vFnz
y2Y3Z/3mP34Ev4f9fR3/8TCXO/7jPpfrEhhkm9E1v3sU7Gt4vtAILwZR1aiAPvTS7NRtrMY0/Ltc
jOazZssiWo6J0TxdVoOaER52U3W9t8zcTdjBmT6UGyPPNUaKtGyOqZ03sXzDD+5doTrYgv52VzM0
pCv7/B/Tus6ixXaazaDn9pb3fDJyRmfCKx9F1Imdn2TbfBoe2z5l5Kgx0nSxbVtNEvZfj5Emzs+I
p+ujvbBxRD01syxngnaGLyuKgjyBT2BmmNHX4LDMANszXRfpsdfCSDNEtC2JpvGL6VFv/DxMWkgR
5C1BLursFakM6cYoqZLi/FjWLTnKqahRzzTJtQML6hifcZjalKAg5anU4QIAYtvY4VQQAiiFQdGb
jZWr6K5p+/0kZjwLxkXcWeSE75aRV+bQrk7uC6UJrY3KdSjsFDqGJ+MwVedKDAx8KGn1+UwDdIpM
bLIbkvOcNZiPtok0BZbLPAZRC0T/5cm0in3VNEdYus06ldZrO7aHuiYrigIq3djs7VQo10kMIoWm
MA7o2OtAVvs56a+ZStBjZIwBNYGjc5zpK9x/mHkoKw3Hls8Osecu8pLkMQZDXBpjXGuRJ4OGxlx6
800+TD/S5YPxBv8VTB14dPCv4zlHXo9FT1Rl4kCq8rQFO7s2BoJ4CjOjb+mSl3b4ySIKSCGoCKbF
9rbRsnI1TJeVAfytdd42JRprNVqM00mwsDbUxs/UklMoW1EjY5VfLorHGNAeXiCPdRglb02NNHVD
i2G1jBqVeYHPXZS/ycFHJs5EYtdoDAiaPulw1kOyaykE43A0NobFG4/hNe5y725K/W7nSV70dHYR
jZEC4K7KF92QnejipEEbhiWPJ4AN+C0pg84+0X4UtiJBNxEmtoRG5qhjkSzfQNiUyRJ4oLXelOZG
p9roP9vSmNakL5MFNIKDTjNUuSRxUdeLzKKfIkYyl2PQoQ2xsKENCuhb+CRo2yXHUx0DLUCREmwR
5stLhPlq4JBYDGeNABHcgmKP53JgkgWVwri7x07j0PU2PDotxGE6upt1tVpa76MpKrKBRPw+D1qo
PE1bjzp1GbpZ5gnJVVIh5fKTL+3MfK2nhLn2tPzx21nAPtnp2rfrV5BPUjPdkwJSrnHWvltU5K3N
uQiiZHicdQ99mn/dE/O2qjUmr/mAsFzLP/NW70PsCAhPSoom1Lzn5FxB21kZoZKq+sAaKmYhWn1N
XKa3HtXIUFzXb+KJ6UQJ+tqLd7vFj4ZMjWHTdw8yb58g0xeIUv2N4zevuhpOYGjl2jNVWKjhuRaR
ubZkxmQ8EiVDmoF+Q5/Eyo/xIVMzcEfmJjvb0gR1sn7vZNazljEURbZWFPRIsmxFUGXNAQPieCP0
fqebEC6LYn6J/eE9ilvSB9P6K1v+LEY+QlNLPkWagN0bT16bPA2oD66qVOnheIVDinAG/11NvRcw
rppmyHgZJsgrJzJ+qgI+tXBes9E+wct8GQr/2jK4W4nNhyng36nFyjYDlBbVyOsIfgijqXmbJ4mD
S1qV7OYPZ9gOUfGYV/2b3lfgQmq+tTIE0z2aQZLjibyIWLstgLB2qCBJ9QxYiYcl+8rCP7+HHZe9
D3xIuLVAhEFmsW9wNcMLHpRX0SMmgprdRe8j6yuzCXHfju5goyhccPxsfYaQnakMzKpnISBYAw7e
nzHui0D3MVeRHeMIKcuXxtbNta2wHpjyNIjzcQmcTjCQwQVNwLLfSK14djLjbiB/YCVfBgfUt03J
j5YQIlLjq9ZyPKyNT9maTDk6WO4C6Xnvlihmesq1Msox+4BI4xWgWskc/9FhKUwlvM5xrh9E1p5a
Oa9xKb5uegadkoGVMfKCEyP0JdI7jGO6cyQ4c03R3IBbrdLasQIcKelb42lf62wKJeYZThPCF2E8
iuHzOtP3Hai6K13EQ0V9KnMGW6a7x4TlXabo1SfrNiE0IrBEsUt0t8WCQqmgHyP4H954UCDrsVNZ
Qcuuu+nNDF77OOSBo4HdQO6b4TdUpISZ2qfXAvBFw7Q1UxNkYISj5DpbUO9HS8fbQZXWFvOErb2M
xzypnipclS29gIieQA+Z2+I1JUS01uo/vqizw7COE2+FZdw9HODH0i6e50UVgdXJx6RbPuvJeTFq
eDWMhkunDZ14Oi5e4OYMXHUJlVV3nGPdQKOpJUhqDSjjWPiiRDBUUmc7phrqEphqr6D2b35cPDpN
fz059ioTIwTXYiet4jWfOCcyJUOjpzYwh+tkgUQ0o3MTHUOtvMG4ACMWs+P3mUOnxUjvTOQbcDgO
09GBYl9jqhXbb7Oa3mIJJugWUEK9mjFBCuJb5p+jmz6Z7fQ6tMt3Bkg7xOZ2GdJ9b5WP4KsgcqK+
b1CV9qkGOo7h6IrP48FaIKTUSzpsct3sgxLBq+XH79KT+7hHlsN0EyMf7KVG5X5LSy6BYoclFwYK
Q2UBPwnoFpo1rtoKJ6zorBFSFT5OAu0LxIgNoihcePz9aymJePovys5sN3bmzLKvUvB108UhyCAb
ZV/knKlUah5vCI2cySAZHJ++F48No6pQaHQD9gH0H+lIyiSD37D32jVrzWpkTY9JDVjVJIjgSng2
G/ZVnXf0yyGCdiFJwkFHXasQIIbMrrT7ZYLOz8zhteOHwjH/ksBRBKyVPwfNkjBDnmsTAjfpJC99
dLGgWlWuvdewxcYq3LWHlhFyy8vCIYFUIsFytRpYE77HE4vBTqpLAtzjwERia7aTtxmDc1ZVD3nn
oGawS0wq3L3wV37yfDxV2eCuy7F5QRVytgN92/n5WnbDndLRO4FtrEECxlDpkL9J8l7Rh0DuIWk1
WgGNh0vBtZER3gXrh7KhsQYqmnFLsMKZW3IvQKQfA5zJVXHBG4DaBjMQnhlul+7F04zl5twf4UVX
N8B4yPfEg7I2BXpOp4geKy//UYtxpdA5+RNB95QwiD+AeDn2CHokrgU8BujOywhAbgsqEw3jOzaY
DUeuvfOKeifb/toBeqIreF11iJY+T/B8sVp3DHQFWKgL8nqoFiCPOLPLkN/hRZa8jFLiIChQWW06
G15Ui4edOQub1eIBPbXimkPMhIZ65bZNcq/7rQ49/cgDjkryLvgGmNidrUmvW125Bz/Uj4aY6OaC
7h3NL5xwg7SboXtv2mAX9T5bDSBmVoBkLmdI07AVyauq3iCb5+ahCKvRBNYR6zN2fQhSSR8n3cWH
oZy/SIp6xRO86xU6cGrjaeD2rHoehslZ4Mfqo+FmDFIulzq5tzh+Nm3HvRaGGWvC+hwl1a9sE8bj
FuvyzHkKW/+C4OTTGlGlzE1L6Y1JKEz8Heve6y6qrzyKxYghWx9EF0qQVdq413aSPVNrP/ueo9Zu
ZKGPtscvplIsW/weuFfAo8abNpnffUSKKCzp3RlRynjcq5Fu19wdA+lMzG7dvmDb5AH5FIR6wVkU
uzRKfvtdIPSVW1lAxdzRWFnj8ESi1day3ZHCyuDZKumDve4WGyrLXiO7dZiNs3P9ZCRWEjNKa1PP
bDHnuN+jy3Va9ttwNJ5QEH3SKddrN6uRvVps/CUXjfELK+UjqbIj0T6oywh6VeJSKFOsgxgxcV5Q
iM4uXMA289cBppx0dq+bLoBT3v2w2oGjeAYVv0XyvplwSq+wGm11H92mvRCISOq3sUlPXTnfg0w6
6V6918JArRogGjOr+EkJJKOjCp/gE5KLZUbUnZjy0cpiAPfRcpggBBCnsF6ZD703rZLS/Ug7Uv/6
YVqLyLN3wpkebRPzUsodGPMKZyKJFsnZj4ugZJMDbqNHjC0PJcj4Po8n9j5ATLlLi2KoAW7xOolB
XKKxuJ6wMi9Nkk05tpCL3BcDxoDARoZctX+12yvD2nnmyBrANR5EJXY9OKrlkAJYbvr4QKdnf/Hu
DuFWZRkHm+FcOXELo9T5tD1j2oV2/2BO4XbSFoy1KCdnqqEidAOu/sqYgi2FScQdki0UKx4WSPqq
zPl1WFesvBFKkgu0jnMT8ooLWc027xLU9eToyk0WsLuH0IbPzbU/XN//SdgvYRWsjo49HPrJDtg8
WPe1GyCdsgJExQ7WuawCCOva2wS0zgYB1mH0MxbjNqBLRJHS6n3qgFStrQAJD+KO19Sqj02orwwE
inWF6K/N1VOal9ex6Z36pt6Qy9FtBk0qCubheuVBehxIQ1lV7XxhFPCqxPeEJEkVc7phYYVPrO3u
ZDm8yXb4Sgpyb1hqe7b1jr7T3ShnIJt3rlfh2GDrI2ZoDT7KVOKhz+RdxzJ0NaXFdY9jyWBHSWRR
8Ja66E/QPz2G+r4TJotQWvdV2fg5qz4YhXF5nZPVIiw2n1kEy3gG/9SY8kbRdfSAJTYxW4FADE92
bzyZASBPMqXvcbj1G9AGd3CoWISn4ZFW69UP7n1m7YhMCrkq2SOvtU4psCkwPYkvKbWrDbGKJ2Rj
q77pwDTF6IdwPecQ8YzgRCrTgWty3ajY2Y6pRSfWI3jDb1BuDdtj8kycAKZLq8XnFyULbwvvKenT
Q22+Gnl+8pvO3ofjtK9GoJZ9jumllh2SKv0VL6FmrnOkvsATToExABClqqT7Gm7M7Egl7R6NRXnS
JxDVqp5ggNaDiw7oL3SCV8J90eD56fck41dyHaHRYkg2+s5Zp4GN6IpcTJGAYrX3ORiSVdmDcW1x
tZChSdHXvWYlG/aQbeeGADUkZl6DFiYAMdVYWDjlgU8jQfQyednTOPL0disErWqg5Og9vQ58EG8s
AQCDyuAkqm8VSrI2YnXRUbxzMjfB9Dpeqcz+BARxCOO0o2lDj1zrr2SYnjJUbFD7wcfV3PHQRSW9
YcCtNAztpZx2QY5bdYJSZLdLDi88161RheTJhiApgYGlmOxgkjELSZLvKszPEKhxeqXKpa13IXYl
7SEGbLryqbNXTWV/Dw6mjvyJ6Jhyj/DtXaJmAbfM/CQojpmjvit2QDtZ5d9pjtV36IddbceXOUKo
WvPHul329+Z808TBQd6OPE25FS84lT8SO9zZbv8LkuUSBvi8Es4oSzbbopfPgTVeTY2BkqOmi6+c
5qZvBLoytn+S7VUW2HtjyTKI1XTOXZM0uqTsdgkCRo9l80qp4Zl7FDWIpRC5DMLbNtFEiFqwKuYu
2mRpfLRy8wkPqrFJ2P49CxvtyFCHdzr+DsaX2nde0M88yqKj2oS6QnZJvW7DMFkh6kCRhJYS3LFD
wcu9iWa3qvd14+2cN9Oz8X84z2PRGbygzX3Fi7cqB+fOyLNpo4Xz2sP9sKKh38xotXhnguiMheAx
mr2DtejeRBS3lMIrKgCPK4u3w0ZzVndOwRwO12Nv3wZxdKd+OHhJQOPHds5j3N/lgk7Na2x0O6QJ
o2V5jRcA7GRXFzcfHkd0CrspTm5T2Z+hMUEqZCcrWMNuaALPAzbvcXIerA+k1B8S53JrcmFm7rOM
vQfbKzf486/jYN5nGgtKPp3ahrslwjrtj4fWMV877X4aEkkIv9cRUxXoX5NhTMrzX86JszLt/lh3
F6iI1y0HQCCSYt1o6y1cmlffiM4z+MDaqs6Z7c0M7tovVY+LVuA572q0DDFyLWiPK9N0lxR5rhaq
mK6sgsNMNBLKkvxUhfqzFP2dAicIH8Clp+keZC6uEFm0a5YU1FRI7X02lvxghrERRfpDAWCxlLH1
SqTVV1zEh9TNTg3eYjNzv2O/YU7VAE8TuRXtxmRvT+qSedm4bur8qPoRP4mptnXlfmRWe2psNrGB
m0B+xH+bauczDsu7JnEXHudVF99IaAjtPJxLA/pNBh96lYC/GJz7kKhjOwx/59J4tBfPGo6dRyN7
h4VaukBZjcgkR2+w0XYWauNo60t2+mgHyQNEnOhYldm3DpcXO87fJ6t/yUqsKqWD07glkc5PhsuU
DddVmjxgofighPgwF5mzrPqdq6b3TkWQ0k0e5EYRZOsYiOd6tiXyZmI/mVSO+5Ejc+NMjGZBYJ5Q
rTNNiN8DLEHLTvVc5NEVKuj7wh/ESprG2xwNZ7MOTnFQXtsc4UBR9pp0cxbXxFIgWEyG5DXJG7H+
rV315Tr5Z6hUSAFf3RUGqFYSfvG24I4JMX949dVcDtsQ26vHRC/PLEXKRvGAGHJVSjQkJeqXacDC
FFvhS5qiinU7yC/zIEGiCYc1NWJ6o4r25MoPa3MN6jtdSZlkuzmSVznxW56o35GO3/RF6JNR5V1z
h7zgdpBbo9sEZXWddH60t8FRyqGLttIo4aTNFyMsT2Xez7C2na3bQfrhkWdsXeIabe4uVJT9we1R
mC966tHHYrf8UsoJ7seFjAumia6cio6ruLx28mcIMps4r26bWL/GULZXyyU4TzWUV8qjXeRxoTDL
v2D32zMRfw2lvjC5vQnb0KRLsAdOJ2vrpuoqF8WDju23YvQEjV5MWTuQ3RYATxeaB2OZPPwhLEbA
RLcMj9WBbuxBT8Wr0ukX3e/j4Gt9lPhBSFwPNxAEXl11blT4RnkAxjKmRAkZ1J8NX2wbdFQEtrsZ
KCb70BjQzc10cigZ6uhcTMa5ksq40Gu+jAWz3bmTO7Dd5QalBUmRGiEOhhom4yLPDiUU/cpgQcA/
AMPK+KLvXU1d/yiS0D+Ms3FRdOXHCK58hFvs1CcDTaPR7JypNdYqRXSvJnc/tYV1MnK0zPVcR2wi
JI2aH5v7glBaMpjAiBs+cvwp8Nc4wIp7Y2rR1EDm2P/58B//LSwOKfcl65uNzIGeNqWyeVZplza+
IEgv9jdROb76Irlm8dPtPOjOmD2nYyULkJK+fF+o8xYG6pV0OuPA77ObLQrVToRM+ggKoLV5nvOm
3fdU6M3AM6xvGEAm+kGN1UenQUBBUsbtYQxHYfVkLIa/Uk7AXnJWQzVz47mte+SSqAjAHL8Z3aSx
MFHae4P1gxuYm4YKuwjDTycF3s2IyN9AVRIBFvnYRILVeBxLfn3CObIMzw1Em/5BhvIrDmzML8TS
TBzCYRcenTk5m4KJlQ7slyC7AGzd4RG+rpdvlywbGMezagSi70PgP/sCIgbMaYH/Zt1P6Xk2vftC
3agUDAPKmocywuGOkenYKMFIU97gYVw10v9uRlfyMITk5eZ36bI6CIyCseHYXAkzGnBBONwRQTlt
O1Ofuh7dYx3V46qakKwhdOO2do5lL34C06V7g5+CTrzOAGKaXgiLXKqWK8uRK3vCeAdC6qZJ+9ex
aCmHxhRbo1P8DsncXutME2BsrU2XTtmJAh6wExAWXFXbIDZfk0leB9EvKqj0ymwWLwINp1r4762R
PhTDc+hgS+l9erQ4Qh5bYf0edYVKuEKZEQA1BsQ3rGDI7NPEtF6ygNM600DqMkYs0KDcvZVciY7p
i9eLCz32o2cWL23h51ujwWDQWyAoIgNWmG/vk0UKl6LI5E0k+VaaB8HkkCEVOk3Gnhh/55xdCZZm
ZdSn2fAuo5tle5RBfJV95bAL25m+9zFjSCwGRpVhz3KFWDyMcgvjTS85qoYDYanM/XXmedY2nPtH
K68oVJ0aZzGkn5XDwMpV31la3zZBORzyaXEX5XhGbHHUBYEQE/ET2DcYPkmZfXQM+XjaVAZmUyZm
eRUfo3Th+lf2m+vhf2VaGe357ObWLNAsDTbytmX1FL7XTFgwLhnUrvqMcQDTIIbKKIemRzFyF4J5
ATLHsLMzjWDfX3pjQdAUndoGpdtQ8y8Y/n7wj13NxC+Zu4F9GRdM4EQZDI6GiFfWlmOTdXd1wRKo
dVvemqG6Yi5/HblwFTrmNmOOHHlgrEktpY5pj4WGbmof1wLsQJeY15q1O45SDjFpSzw2yXUpzJtA
CWcvzK7e9VN1nOsUg0ZWbmNbgOSLeDhEkWivBubt4NhRxi/s7xIfqKmf2Jrx/pczsDkmsmHSpqe8
YqxO30q+G/rCxoG6bDoN7PoyOWvJ/rRuGNorZzSuGq5iGGDAAjVyTxqI1yAoCeVe6s9Ku1dzf3Qz
TtI8qZ5Lb3YOeM5SjrBqOol22Qk1UEg7q8C3JYHyayK1V1XHWE3EXBbGIOwr9o2F5kajzfLc5yLH
NiatMlz7Yl3aUCLcARq24BZtlb/ckjf5yLfIJm5hJ2+AxQvhoKKrz/hrXzQAe5402oOyl6Gh4bbf
FOMz7P9uVbt8S2IlmMREHscaKxnP71/cwLWQghdnn6HkVVTdmYxQuKJYdPOubOOshfIIEmEb8r0t
Ne0IcMVXsVRZkl3P1vNRgqdRfxA07kQ8FMbW7kS5Z1nsxG65C5BhxjEBzV39YXpC3xd2uO3T6QUc
w1n1soeaQBAB9NQG1A4rohmAwJjMfJLxKwqDV8CNPpVDwrr0u1PEDpXBYWAHDQALxuae+rZ1zks0
pbf94tT1Q/85j3v/gE+pB2Cr1EqjQd3YdX3oyqum5Ep2Q1xT3EiQWdS1mDTHzVjaR2nj7KSscLnm
hLK+x8j9MO3ffpy/u7K+C1S6dd36dm4989QmGMvb8APtHl8tbA9D92MIWWozKo7MnIrHM4b+MrBj
9vBPkaG2bWPjLWiEj1SB+EXOOyQFwpDbfPa/4kyw02HttUYZS88/U4tMVKz0tXu74qwsxinb8Ng+
pk44nTysOKuE1keUHcVsVI07Qxn7XCUP2sjNXePf2sKgMDSn534EUNWaTIXH5kn3bEQ8+P92VLZg
gALwOmM+89NH13Gr33LyjVrn1+6TW1J8J5pgnop9T3C8TTvQ4VdbxYFBzX5oKje+iSpcCZXD2oBa
ZWjR81b9G/AINN3hddaBpBbdNxFQHdUGI3ig1I+aoUBFgOcqskuP4YfzREg201bA7Vu0IB8GrXsT
ywlyWCKOBUExhlBAaFzoNnJW1aoKmF9bPT0f1DiG/6r8MZ3hU/cmFYs3HIDEV/usrGB9kk2N/pWv
xVxi+HTGtmzu+Y1Srip8RQ1c333sgPGc601mpIfChC3UhM5t3QYpMZ1c204NHwkv4KSI4MDJu7Zq
vDaxHoaLwpoFdHzjj6Cz4u5jmqobnrApVbCzwlSSwEQt0YGo3QRI/YyzjKl/kKpbc1bfaYsWRMfp
g20G4TquGb3GlQuhr2ZwgoGuuym9dVIYX8zah3cjOrB9RcZuiEvfsmabx/KLZHjrIgWtUdPCI8aZ
k1omCSlQ7W6S5Q+X6VsBgPz05z/hU/nqXSYPKvP4bVv/EXDBeCgQiIMytxe8abYj7wGyYNNPG1Vz
DofKekxB53MdmC+tIqbHsm25jpyD7+EZE3PwEiUxUJmGmXbVFsO2CWlkimGmFlo1Y1Uf67F97KWa
9zYGpG0PTGkkf5XdMds5WCD1npsHF7GPRUn7eH8tNnGUcJyxHip7Oq+s2jpN21165d/nZISY5Yxf
VVnNRQdarbIEJCVfjwDe0Kw3iNW8acKJIT9jRhyFn0NnwSSVrOXTznp2vFqi7nhXdRnu4xGDdQW6
rJE3JAySIzQL5MQo50Nl7HpWrFZukIwGtCzFtBWSkLM3K9LJunFXFDXwsPAClOw68uhVaMvQwSp4
sUbGPMZCDx0oRZEz/nDkAmOT/q3lNHd1lzGG8SBxTOw/Bc8lMm3oBPBmhv1tGuIaT1yn3+iyiHZG
Dv6ttvxf6YK2LvTzqFGaiYZyQ04obFus+I4zf4vRPzQOdNb0V3pcoHORf9UjJA1TEn3WGaj+yym6
Ghz11GSIKTQXl90+jll7FTQofPBpbtGZP1kZXAMZiC/RN/jkHQu0HIHa69CWZxtgfc7+ZdtH3jFA
8nNS6fhEeFlINIvBtr3iBZDiG27AvouNNU6RfDeGfroZ0vwRQgR7U4mTHxk5GrzppnfYHrgifItv
UaBwqqzDYd52tt4YfXMNeCzfI8s4kh1zo1oWxJJZRGaNSHUk/yY2qJeidH+aebwW4A2oUskZiq8w
JJcrrk4DQVC7ywQ+rWypztij3HhpjKU7azFs9s6hdvXRgpjUFeODMc3WdYcWyFYuj4HkAJfCpXh3
fuzMAWcMK8KoNGFKc8bDgNfNronNQPTU+DHxVpxmMv+whdZn9J+c9v60M7QONi0c5UDEXC3JXV7B
5Ys466tm3wrr6PWkEmUAkre5pd5zL8FaN2JXso2fyO0+MpF9aojKXP32fqh5X0QykOZhZjtvbsHV
MoRM02JrGCkbNAc/n12BBBG42JgwsLF1eZl7NMsInzhhT6lOn3j/7+Vng19yEzEvYEzL0L8NTHyH
tFVu9DO2431ryx+V6xd/ah/YQkAhTY2IF12zd8ZdVoe0A8Ja1DvsUQ081x5p52szDvxVV8w1Lb/J
1lmGzpWqrU8rHMAslejElm1WqSOEL7kPLKxUx370rvrmNDnTXnIHlaj3Cg7u0DNenS75bWyc2LCs
x30FqHkIcc83P6VsXwIVMY0uq5ta7KyQJydneg6/7lCI/noEKIF3dmB5su38BEmdKdQuolCtlcy3
7mJz4fD5lvYPC01/G8/B9YgkbVNa4iuHWI9ZOD7BEDqN7vzHUH6tAIRRuBdnD1BgVtbFXk+uuUU2
51JdQGwsvb01jNG51areRW19jw9sa7oVt38mTg1NaaRrA6M86IEiIBcwjzCSpT8xxDVMC/rolAa/
NzhF4THFobylCfOirTENWCDi4IrJxnpsy+U5mFjbUZaPsWpunc4B1O+v+TGSDcks9sZnWr5umPl5
AHNXNevydTLB0JNOdk69+g5qPl7dUbGxGllijEXKsCrf19oAUKJu9GxaUJv7Ha4J8GoZRZki1qYE
9dExE05KyDt6LLd+PF8n8KvXYVyXW1PpU+SnxzAyM+zdKNgBMG7h17wkNIv5iN+lbykBdAQHjqIf
AMR3xEKvTgErBJGRbIzJ/vB0fSNMfSiCfNpqi3o317hDqKuNdZlXsLaHWx05n0pcRQ6n5piQZzXZ
v6TGU4G5ECv74EdO+oPhl6j9ZzYo+7GM2JVkVw5NaRxRRoyRfUPOx008IKkeOtQe1lFFebGzGA94
hXc72pjhGE81e1WbJ7gyoM0a+6Ud4d3UDEzdAsyKXqLYSu9Szs5D6KT3gjNl58tunzXzPlDWKeRJ
Lvwlx4YFmQcyKU2ZRmKBS7FI2PXobJBR8pEfUewodDEtPGNTF0cCtQjLsnZSa6oSho1BOSIBMPKz
GJvvMO2/s5ZdRTqvrPo+r7uOm2bCClO9orv/Tkb3p+urbQjp3DFztTeNkX3ZBMiwpmv34k9Gsizs
MZAxPDNunGp+jF35nMrxYNrOEVNmvTG0TeakseBl0eh0PBDdFq/t+Rct9bY2FQ8MMpP6QOzcmies
OXwiWb/Ns0/hLICD7MhQ9w5LmM37V73MYbBpQB9gdbKegqpBjRS8xR2uczadZwNMwgqhXYdwdjy7
hf+A14oBd+E/mU1/7sLq5i//9u9//49//xr/d/RT3Vb5FFVl+/f/4OOvSk1NEsX6v33498eq4H9/
vuZfn/Nfv+Lv18lXg/L+V/9fP2v/U10+ip/2v3/S8tP861/mu//zp9t86I//8sG21Ak8oO6nme5/
2i7Xf34Kfo/lM/9f//Lffv78K4+T+vnbXz7QnZWbpNVN8qX/c4aBlAFhBLxS/3ihlm/wzy9cfoO/
/QV0fvnzpZOv7n/4sn8mH0jrr0s8AbsY2yHmgIyDfyUfSOev0nYl00/pC0sGHpkD/0w+EPZfUW9b
jgRFZkuJgOZfyQfC/GvgB0zRHNeVFpEF1v9P8oG/JC+of7zjx++//cUVvnQcDJe28C3pmqZt8vdf
H/dJGbV/+4v1v9iaeYFXJT2ZkCaDDrZ66DrOIpGU1TMGJVfrV238Zo1z75t9Srog0sGyG1mSpzTi
pU+OU0JhvO798kVV4sbU/qPf+9mJjia86uvfscvPvQ++VzITSqgL4SDB6jeQjKd9sJ46AQ0Fc/HS
HI+YvwRNLXas0iNooZyfkqBLEZ7MFys27lRAkJhy5Ec7Zk8ysCEIOQvEB+KVgW1d3ppbAmpZ0Cuq
5RpNH7xz6JYk7w4DOAHrI7Xwkk5VtjHHJ/atwBETcRdM96xyHxs6UWMuH5s5/o0b7+K56Wc3BDd4
MK+HJjyPujxlZnPJLNS6SqMe6zoP9G4P+TYGox5iAA/rtzZv9sB2tq2pUZ6F8lk48W0ns9++4Yf3
XPVKUfNbRdrB+8rLLD37zlPuVQOUzy55nbKInzkCqC2ARbMtcgr21mG7TYmL0wHzdEuAKKWpCdJX
EAv7yGLtwaOLZLPy26nJL2hAw5m8bGHL4MPhS+CloVQKQrrFgv4gJ0HFm67tDMGY5/GuiuzgC2ya
MQW6WfMzsNZlsZbmB1MsJugBrovnA6z0j2L03lkMfIUAXAjQnKlvU+rWobhKysIFbwvE0PtzpZBX
zJPo3WI5nAo2DRlI6VU2Rkev9pIlAPRulii/lWMfln84FZgC/rzbIU2xUC/RxOugcpAC9ei/pJ29
4JRGRuJVftdG9cmtx35dIGL3hnmFWRuk0lBvFgc8ij6O4na4dCj/0XOVeDabduPg/NqYc/SUtcG4
CiWa3qAqf1sHXFaelocqiS6J5NLh/3vtty4PtZYo0kq+UO/3Vyhiv8Kc1bZugsdUNpwq9DHQtVto
QTJmwNciaQMYn87YBtCJWXK6NXrry26+rCwx7u023Fh5wKyiUybBVGjZvJDRyknMVKgNO6NDMJ4G
vyFiuuVnHVx57EN5jPty/edmwccNX4K5yFxbbNHMXyV7LOaTc1cwB4Y/HTzWY/SS4GHOEt5f1AOF
6d71SWMzm43ual0mu2wKEYoupJm65NekzksZ8EyhGo92/jWi4lGqhE1BLChuRiII782hY8gSyAtB
UIgS4Ex2efADiSVOinvMhdtF1ZwL8xce9ciUaLnx6uyYx2O0KlCtMof5HYPMWdk2rwqb5Bd3ADCO
rUFk3Anmi4W1jGt0hFNmsBBuzmLgEsErjBmVlAyWqw1jrgFRcNX6G13B2zSZN6x5qr6SNYFW81hE
/kI+4hYzuOlYxVK6QqB2uBwS51EGVKG9yg7o0U5z9pmxtMl8hhsgl1fsxX5NK/oVjYWyd0f0L6yx
cQdv5BZXhYKuxE3T9BB+YgA1WVUca4HuLC7CK+3IbJvH/L3np5+OJVsGPhT1rPxfywboUcdbKIV8
tBtKMh80EX+Dwg3wN9qkMduQ+6Gh1YQJet4BK8eQI+JoXyXqDWBYtQMMdNzHLb05pyeQ83Q9qNtS
cQIVLSEqDBzgvWbFp8FBBqKvPhaKg6UErbwmyze3W3erIpZpton0xoy9XZNb951P85FGdXdAv0ra
oSL/aWjY+gT2cs92FH1TIi9U+DTlTfNhV8GvTQzb2mjzTRvXCCvxEleZClGvGFd+a4x7yszbJV6q
wXC0dWp+oSB+bgHqgs8B8jsNDhUSGtuyw8RSt7SYpL3umjQpeRhkrCfZzVPM4N6BD8jiPkicB0Po
7agNmLTMRoSVVRszzX6dqmD6Y5RwkGP3Mhi8g70AS15GzGwhjEnk49RCnXuoQHuv2YfV12bRoEjt
UoB0BTzeQFYcb8XAqgzAAFR9pq/4adasM3A84Z/tGYuvBxEwfVi0czdGwVvBPvZsq/CLxe06siyW
qSqls80fnIF3K3Nf8T8AYwKxt6toF/fk0H4q8tCAWbuPjNrsNXYNbr3cRxZuR0RqcrksZ0nU2ndT
k9GgB/oeP8ID7rlvkKlPjQdYl00ph4UX3Uok9MtVPgYHjYcAtWXPUGI/iAGsI4ktyIqrG2weqOkH
jttSUDk6yGr/PLDcmLdkNvhBK6NlPtkitAwDBsNEfn86vboZaQNkV/7Gotinc/dW1VwGlpV/mwb3
YuGQTQsNY18I290mvTiGLRH2fgCsJzfjqzoNasBP4d4dMW9z2oMuORoRYlZyaC/syq8HzLphSsK6
yeZnXcMw7hAvUBzxnJrNH9PTz1TvaP/z6W52WADM6CKTbmb0FPEwQtXAUT5adLVLRzn3TcPDKb8Y
bcDvVTLPkmnxgQL7pVH4mdiIJyPPSbpCZZo/rliYSOEI/5RaOUOdsvaiDzYB/bpXZ3d4izUkHppA
9K1WPTOG0/CVPA6bIGNwsxCVaC/KndWWBzLc4KoM7drIIw6pyNLbTvG2DNJ4bPuZo8KH4Bl29h3g
PZY0I8GlywHp0UyswP2xZaHRWOf9VT2GyJloTEIQyGuGbpzJ8UCbK/CyWBdH8r7mpma/QzjDn8ch
N4+zqqg48qX6ShMsd4a1Z0DdI+MwHudJv44QHk8jTcgaJd+KjdOdaaDMssx4F3Q8KWPn2tXVUr9R
NhiuejDY0sBTunZai5j5ClML2/fy3FrbqDLiy1K6JOylZdsaK2lbl2k2X/9cOYGz6D+g1/rGdIpL
w9tKonbY3uTgvUsv22YzALvGaG+GPqSvLQ5IiXBQXAJaay4kgZJilCxV4/DWnuGS61Ty/pshQ1kV
A3GbsPaVP/5gsT528W3UZvihO5fQrT7exh0zabkiIviZ3JxqmxmUWd5ihQqZgC4AIdWnUN3EPS95
ebA9T19pe/znH/VU6SUlhlHC1JAb3Gy9sQ9OjgVlRCvrQAX+Ftc4GRE+bnDA/CmOh1PToOlhSP6S
myNmsnb51+7dWH5E0iXfRaFuBKQ/W6eo5Y9/fIwlPN8Q/eEtfK/wFFf5TZoSYdxBF4bI1J7+QI//
4I8BNDMhShcrNNhNgYfWJfjopJK0O/358M8f3fIX4W6KWjy24hOspz5JQ7YnjyTOtccOBOCKzViv
8G+WKJpd1uLtDfyGxjm1vLXhMMG0G59x22JiwfSI6m9sxcUqIAWaCVL+GML0Rog6tdZp1gX7wiYq
V2gMtuXys5S8jqexyJ/cJsh3gCj4izpbTHYJhhirjvRp1lZ0Al6c1AxfUyuKuJPCGWQxKvuO8UJc
IhvS5ra0I0jjkxWdpafx9sTkURGCQ9FOcGqoc5JEbXPvxI538kkvOwUs72JPjAePlUpTlg+h++ON
ZfjQziyH26D/qira4Fia/Xm+y2PvomoUk07uuye+Cxrvd+VH3qL9WSVRnx//D3vnsSU3rqXrV+l1
56xFgn5wJxk+In2mTGrCJSkleu/59PcDQqXIylN1u0+Pz4QLAF0ECZLA3r/JuiTb1A0dxmv1CfR1
oAHmlMXUFQxxnOynqqE3jIlsj7qVsSDOQ9rkCARtOqoSGkB24YYn13GrU1LG/XYS7kuhLdja0llR
zHA+u7rTbkuBNgzKhQjE6CaeCJe6IM6ycYroNe9mcdTjCcz3uWil1gphIMaOAefRmkocDS2AFZQR
5cLWE2kXk5x2jAHTrszFdV0OJGITVLNCmzSTrIkxlr51UJUwhBqq9eBl2kktWrn6XB2rj2aMqqFT
du6GiQrI5Lwb8UnujI0YK4kKdgZsIwbmhi6DgLSIx2sniDClEza5tya8zRfdPqFpYp/qvHDOpcBq
3LXVgf1VbWoTcuJHbOiOBvS9jWox5U5OgYCH2yCi1rf6jWHaN8GYDERWtVM16c1L2gQFWpS6Q5IQ
7gba+sNprEfnZta06wRBCnexxqe4a7XbLrdPxSiIvZpjdqrd3njWWiwWROmEO1W1l+jWzFEZdkfG
ZtWoi+csToxrZGmkdFGGyoyRV9vM90KUv83xC3nLnTu56UNqC4At6fSSQ2D7WPUkDzIwwIQ5bYbn
2N/hfYGsh+s8v4kv/ArE/Bdo0/syLjo5/5az8XezdQs1UNNx6CyebxJNeDtbB28sFtSk+n2Xt8WO
tLCcq8ZIK0Lg8577hlGNCWEpJulP5Juv1//m/JYBVt7xdNfU30UL/NkSMwmkHg3E6YO91LeNy2CS
iSCZWXK/V6LFS6N3omMApe3/f25CL//6113HcIRlQA713p2awb+GO3vRA/lgnignjC0EiymbIdKi
37RY+l6P2nClzvqf2Nd/E/siWiUIOv1z8OsWkmv0X+uvadl9fRs0+7Xjn8afzh+2Y/o2wwKLgJUl
Y1y/jT+tP3SLTqwL25MxMtw9/wx/+X/ouu74rCYgZesufeGX8adl/wHdgpAZu3kmk5Z/K/xluKb7
l25lYfmJNxmROX6hTRju/ROF+2jVAvsU10xOM706qgUiXCayI+ayi3VX7ISPeIom5U+GVCCMcqmr
xk4PeRVphbNusdk6zg2QRpQIj0NOwqpcfLjvWUOAPR3JzdpWPy2brMyQ/HUNVKCaNJ62U6Td9W1c
HNUCKxA938fm4B9SCJKZVxzDhvH6Hpfj8qjqtghOwOKiXR/m4aHGU6Ff5Y/FwKxiifKPWelBAjQf
9ZCoXjHcok23IIMVb/jQ2ge0GVINVmqRLM2VU1cf2nB5zpnkEyXLDxiSIA4BqMyZ02pLWg6LO2Yd
q9DyHsY4OVlB1IMqIOyRVuUJNCJChty9zRRY+84AZxDONcr50l4kKurvJpbPKJq59wBSPtde+ggb
9wHNxk+ZDdRdEA/nH0KSZuy/cnOGX1qM3KtjB9c1AB4GFP5PB3HVBseyCTYbDR7cgqq7IS64ZqJz
Y3W2ttEW+1Odz3d2WjwYZvzFrhx0Hcf8oajcdSGCDCz3I+6WpET6L4MPoJ3I60hadURYAnUwecAu
aj9BnT5aoOrmCa8dW8rxpiPswjb0520eV+AjbRTU+KRiDlU8wsY1VoEiohFDS8xrpIi+VCFXdXLD
HBBbhsKJsZyiuHmpgNcFc/1k1M2917of/Mj42HqSUDwiw547Nz5C9uinkUquH4TWXGnA61LmJwtO
niNOVOsorF/rDgIa4JFXKcxcNohZAfvJnOIAuOI74/jvnklWL+87IKm7KClQm8yOCDIdsSHdThqI
cwYWaz9goO86CMgRe22NCBRhYSOjb9U/Bc6o8A4WIGaS1Bs+IAp+l3XGDzvjbmXVcz4gfd0VvHaj
yP6ZhxkcQ+eEKSaOtC7qkM4IqHfhT2vA5P0MLPrs9nS8JvoSj0QNXLect43oTOgdhEAyF5CY/w1U
CdOvsbkris8jWcMrv4qblUF/wDusfAK8KLhUoFhgFFkAh4bg2gTXK/tTpZf7UvceQgPvlUxvoxVI
RBzTD8Wo3TEDWQ+5c9Rc507A7F9B7gRgE+MfWs4BCofzK+ICt2h6w7TvkrsenbtdlyLU1NvsaeQP
DZx/KHcosYP+Ngv/tuvJk/c6Lk7Ywl+RQUTDvhKvVqff40budgZDLmbcqK0me9tkoGB5YLQm15DT
gw/26LwyiWvQbEOReQjGq6jJnkB2Lls7TQ44IN2Znse4EEbCWpjxURvGFWx0F46qdV+48IHrDCHN
rN7nYfqpBgSJPik4htZa6Zge4Op503jd85jCB5M4PKQhgYUI8vCFk30knwg9f5U78LIz5BZXXQUs
6WkcPG6yK2Gx+macbXRbkNPEVA8jVDt86CbztGT6ibG5zUXVkWgBSQpWJKvmn5zgJY+tew2ZFnRj
4m9WPh30Id8EbfMUOMk3yogIjM4e5QofegS/91DFQ7o1g+Q6rkMIY+uh340DZn+l/D+tHXKjBOlo
xDQQ4LCIStvonOUzPL+0SFCWQZcsrH8mnbYP/dvCb567Rn/EbjdFLIpnekjM+z66yRo3uwLS8OCY
MYKpw5bIBySnrj/gr+VArRzvRTE/koTEJBHPcSP5MpjEI/LW+dl6XXq1dClmAdp0cjL9yU/ozMIG
3eR24w/dhl4076cQx6Ms/hFAkiVYPT52ZgN6ouieDSw/r6wZWzsfqYdNBGEMIJ58roKnIRq+t2b5
qFfDl4kMu4xR3zK2GlYdWFL++RrwzT38hsNI1H/j9ji6gkQzRnM9COtDmdXH1lqAyeINbUiHk0x/
DPgIuMP80xDF8ziCEYqTnxOeRMm0bDVREaQI+Zp0Haq76PK5sQ/mXApSMDlK0DmEzaPVuP/BnVq1
ffFB5/DCc5ONjovfVWrq+wyl2Cbod/Wy8r8D0PspelAonv19ma1pM0W4qIg4vvE9ctF2wftvISwj
JTBuCRedEKzYp4mFDor+ww3wSyZyCI6AiGhkudeBgNU7jScXdZ/VkC/3cdCfGPFviNDU/KZqpaOc
PYjsa4QPjE5IOkjBJXfXpnmY0vzeyoOSa6bxHazsDcybYwzNRHQGTiPFQzZkP8LEvFmctgFeOX31
zAkrqqm8R0FkBSHDxXS43poaHhJGFP2Qrs/DCNQ/6LCpSQBOjkilmNoXp028K7IH+9qDRiK5VinK
HSvGK7deEXwfCrDorUzDF8s3aRw0TfFjiMZcOSSIgfS1uY8d6UXl6p+LABMN2wRaoHnzYapxQHXd
4UBA+nqCsTxHDCfA7NukGRC5DBBnHAFTL48GtgOgAIY9jmSA65FD6VLrRi9IjCRduiMavq9GAsO2
+2ma0EmXvd0XlbFrvQDfwmTehpN4CUfofGGLBzXoqmEEDxwnyDx9LiJ9787TD3/qNlru3mSj+aEy
7KdiMkiLTP1L4gadZO4emW5jmOng9KC1j7gpAREdtQN4EqPFB22aygezFI+YM508H6wiKFtTAJbz
G+fekNqJgo284tlHHLKt0q/WiLGQEycfq4WOqCdEq538hFEIIFa74n03gY8p3XpXFgDCmTECRLXp
N0NJ2iPokM9ZFvgAWf3ZHvP6ChwJiUKdnlsEc3DNkAKKl87XjR4CAHGHP97eqSwm4dZxcPjBVbx8
8KeckJAFodF/iQ1UJpLFeY1SsSMQj8HGqH3zoRqtKvvOTiL/MKbmTUeA4aqtsy8k5PVdWSU7rzV3
Qwp+R9dTfTuGdQYECOWp2BbrHgbSFcwU1DR4xNEl+Io/2zPpTnB/Tf0DiglowvqDmQKETqoxuiqy
7LpCCwOwAoIQuvmhHHhco8rDBXdtV96HeJCzTTf4lOJHsrGj5kV42d3slGillsmjkwc/igKxPA0u
xAQrHlwBegse+qjgx2M95n0jYcf59M2ssGgVoX5bmd8W1C+sMXsGjEe28CW/HchhkktFA6nJeCPm
VvtMvhBp3Vz/hI4/76+BnhDoIQRadtFL79NUlajaG2CABhCHvDGPljV1BFDGAaZ/TkB5eDI82Fn+
venrX0bbe23xjli17XidtnDL4XrfzMjyiLL8EPgR9goREqRuhUQWFjaeGYEK6SD46KO11tJJwIAK
70S07xHb6vWY8VEavmRm+i2pw691utxGoE46kdwagX7jkvZeFbmOXATpvDZfN0tJR0SDGd+K6eNc
+B2drH5aPPMLgc1Tads+wMbsqc+ca9ifODRNQYnW3jZHs3gsw092OSHHmUYoqJm8d8l08Ppba4X1
rIkIsJgDj8lP0M+Pp892glBK3lX3gQzneybJkNlpOjB/fISi8A6VDzKu+c4XeztLXwvD6IA3H8Pc
5aPlzd8Twji6lKpo3EIqY2GS29onRuSahel6bJek9OZtPQbPcet2K68Deo6ZwI3uh/BcIhvL+OEB
D3kyRi0vOLSdHgPN5txdyAnsgnTqEHwNrejZARJ6pRVIMtkziF4LKeDUKENIc9+LFl8mTUJWsujr
5I2f3Wh4nfvuh1icNSPtb7GPOEilc62iIHnsNagHWZ8fGx/JI6tL9kbQo0KR72Z7vDaa4OQIO4Ds
33zpw5YMGobyMaBkDIzaJAGd734WSX4K6vpnBMQPSED2ZRTe2ja8fTcxoEfM6cHoMcv2GvCCHboa
ejHeGHp65xuDC3vR+dZlDipHCNUv6C8IWDJ8x8te95D9bbDec/IDFHVB9r7m89+jXODBaiIQKjJv
xwt3IuUvkBi+SnWS5WMPmXn2pu+8cB4B7l/5wcNYkYmHQoQ/MvqUKHGhJZyiulM/kPryVyZgHlSE
UobMHyareJ7DkM//KkC+B2FQkOupBJdHOtJWWmKdGBBsG8LdEBHwKyAHhlefuENp/24M9DsBaH49
1+0BLxYmQS3oVC/fDgIfs3J8Eg1JIW0o9/0Cwk33v1vh/Niamb1v+vp+Hg0sRryXoEqutcTh/aLz
gAHbIOvbIZAL92MZc1C54jAQSSbd5LzOrfGQajgfAei4SuFqRQVvqNr/KAwspcnLJhszhjKju9Yd
sNpV2hkfkR+E7kBCCN0jtCigu7kIpQfPyQgAzcnkqNbCKthJ+AAilW1r8U3fNtE2NrF4MMtpb868
o5AD966CF5SHu0OPhrABxWcDhVV3jHVBWuZKKo4fnfzaHNEWCHL3g2lFH9F6B5bg3kq2QYhPNAme
Hz2hZGBd14X4ZInhRxwFr+EyfvZd+1sfOTipM972PTLw+r1VuT/rtHoIPMQA3RhcXFQFcODgP/ml
TVbxeyKKg2FM1018Nxl8L8Og3Hmlj39SsEN1aF8LBgsEyWF6I2El9Y2TK3w2n9saKdbEsRF4ZlLr
63WzAgjxNa9BbCzRpDHji16i5s7C6XaFpAHCtlp03cXpo1hMMILY6Saete3DZ0B1K+FsvvcQhI5Y
wrj7AugzDq5S/5EFyRzCDKqYAO0B62HE0uA1P4LE3kUVfX1a8jnfFwiChMG87HupYooGTXH0w7so
rsdDVww1ujLVq9oPP3KE/pqaaH6Hi8X52EpwsoC2tLEdqNZqQ9U2VaLfJdoUzauhr86/CQlLzkCe
f0ZNLZs2umi+BrJNLUaetL4pWkRrHJK1ObFdkr814nxo9SI7EPPbQx8eJWmi8MswVvrGV4KqjpXk
2y5tnwap8uqkGKr2EJyXczBmjFPAIeDnZIAmA/AIyj0mr/P73xbyf9l2i/SilBdWAr2qVKH+BwFN
NipxTTuSToh0Wr9Ejs23LVB5mirKRamFqO9ru9qAZlxkY7qs1N/KWs3CvE/+zXNR7e2Cc0Kv1cO7
8lzEPJsMgBOfpYAnJAVXQSuHdZ+WSRzVlTtfpRh5k9LO5rW61uqqQOzDg6Qjb3S5/moPdSdU27k7
qLpamJkP+a6P9rXlr7uxf1Q3PnY7bqy6NJfeoNY0EzaZtZ8ta3Up1EURQ8P16UJS/KIj3DEj5d5N
ECDbLDpfX6twh2WjWeYWZW7k2ytCIKB3QzPaFkuJ8pZAC1LGuMiLF8c8cdzdEiLuGeKrglq7T8J1
aWFfE9op/+XEb36DKpIoBbgpIvSppdDy+e7F5PfR3DAFQgRSB1hG0bBEKxGnAwv8mOH8dr64E+E+
uPOXp8YTLga16uK9v4JmHd1ibeFpmC+ZkbR2S7zoi9bn+LbIx1EteESOwvUKvnF/dqBSH+4BIwxb
9VsAjN2BfNC3lW4Py6rNedBHoW3Vr1eHUHuq0j+2+T1qFBGfm7XqCejKE0sooWrIJ11Mjru3AmAE
vx8yuYFTL2xgMSyuwnmvevDUg8qZC5tkFeocLmGpwJNP2j+e1ymzQxBZFbhe6Kfq3OqU6tcuyQ36
biVDw9JpDueeJK++6kmqemkrXZJAvJFsgXFv4NbjFtX6ezfU6Ihqe7W4PK1vuui5qNZj1TbufRkH
kRf7vEsXYcz8sWuL7fmuFnXY7kTYHC5PuPp7ahfVpqqh7IX6gLtJl3KZXDy05TsRgsef1+Oy//su
qOrqrqnSeR9VPxffrVfVd23nblspEXO1CmEGQseZdQirFr81sTfIGq30wXHO10f4Eg4sIN/OYpvA
v/ZsVHDUHR8dZAYc965Yugc3SQlXetcCh7kF8imG6A+FZ+7Hpj/ZA/lCYo0PRX4q2wkesw+rBPat
3uxNDZpPrfV7bSbvqxalX3bHxmgAQKq6m3kQqSugmGu3dNEtFQFZ1ILUZ+rUUpdUbv/3RUjk1Xb0
xFOaVcshc57RtYpOo1wEQIZKqXNFUSCKtFLFXoD9iBt9N5rTiLWt7YQntSKEUbKCFoXkG2/oXD6G
aoH57a/Su7bJnNDBUavPRbXeU93+bzd9v/5yZPK15R6SUQImGzX27WX3N4c7F135c960nk/9pkHt
ezn05VDv2t5VId9/KQLQJzsT2Ne7lZdjnk8n5OvgcmRVWqSQehV3H1TtzcV5t92bn3o5DBohyA8K
5lJqa3X6hM6FIM5LVGSABtOeuNWb4hT39VHks7/vScbjxfUr/QLBqDqqhWpTJZWXUVWgv9sef4yd
3sdI9fgyL1MLlO3VAg8fGsPUJOQ4heGGoDmfkUh+Y/kxvPwvdVwznBWBKgah6r2P3UZ+VAtfdYBQ
vj59iD/b0jSgBPACsJXAfCeHDTofuI3dMqlp1ChiSYhpOC5oQrkhQm3JcTrndKCiyU9kOoR7K/Xg
HoHHARIWRUjey08Rhh5YoCDrQ1bYQQYpYIiCawDXKxTlUdV1xLWPqjr7zZec3MHGcLEsF/KhVSVG
ErsxwirAydB1i/Ul3kKIZGbeFDq8wmrAH77Gqs4DN3msfpfetTWoezELBcXW1mSwOmP8tRjDsjme
2xJ92qU5drxg8tQGg+VDVagZS8r7iWNIfVQlgwtzLqm2eBT0ARvNrnlOikPbtIx+bdurjtPiU1R3
WNXRGvoYlGWwUek1lW2LyYwAMZG3+ZJ9m6sGSKKIiBjLcV0tF6qk7vS7NlOOH5n7YJYsB8XnDNy5
rG70UBBT6zwwpfJ2qlt8ycg56lN0rqvxJWaLUdHVe5WMi9Ho4zsnhy9zTkaEd3IH4zGufwwxzoHq
DlragOvo5Y6qRuhYxGYZq/aazhVY0FXaoXJ40JKo5mPDvQ0G/KWYDFIP5yQB7wnmpp3rI9TVcjxV
ZdIdZucl0P3m6Gv628XftRGB2Wtxa+wiw2yPswb4SC26gjBACyprc2mbJYonQdaIKUpgoX4MY2kB
Khj61YEYpL0Z2+GzbUi5LHWfQnWLVBFR+A/g7CLgci19/XIn1I253J2oAZ+puejYqVtwWbjy5XSp
nh9KfH826ZziIskDpm7Q390qlEYL/GFEtQdYB3+Im1I54NEq7LDUk3a+RerJ85IBzdN5JCUCoOU4
yIj67CIuHiDtvEpE0hzl6BwtFxAOjEJJJqTV94BMwmaU1y40uOyZBynxStXPRT/ENUaPmD+rS6jL
63i+3rKkqga62QcjJgEmn5Y4Ed4G6chP6gWpnh302nDwVcXzs1Q68QFcDuFtj9S0k3vTyuTuo07E
myHSDLHSM1QIIl2k+wk5I/KXBJrV2kW+KYJi0hDwq9DKpi/VVoUAvVxcqqqk2mxNI/HAAEL1NBxj
GvJnHOM/0Ir/Ea3IMYE6/DOyApPpsvn6Wr5FVYBQYJ9foApDhx5kgYfybQRvyIMZb0AVQCccHWiO
Z5OJ+guowvhDNwAOsafu6x7Qid+gCtP5w/cN4XuOSxrNNXT/3+EU8TP+gqmwdeAcHhrAOJIKkwmw
JaE8bzhFOpgqPdAW7ZQ1EdocIV+FseXTb/8unduQIILPh8I0j48qq63+Zd0UdDJujWrum/XyeKqq
FiUKmkfhhSO24v59l/bMttsxe4gGt9uiJwNxR0UJWjmlBkMNvUg2xvJdoRbVLHURzhs1Bfb2UEBZ
p7bC6vDtpm8Od9nmciRVmrQc66t+fBlADqNA+Odp3p2VMS6vx8tqVXq3zfmXtZqLEquP/uZlm8Jo
P+lQqDZa1h0qtxl2bVDACF74aAOtwTR7TAFQXqlWtXCd9i/1tOQjr9YshKgNzQ4Pam/VhLhVfjSe
VfmyoaqqxWXL8+bytG9O8Her37XxbfG2beogiRqCGtOrw+VIqmT67o2r1842iqvyiPAlqUdVVAvQ
z+XxUhVTwGqrZxCgGoHXEsb0cchWl+xyF9/dVFUt1P33QrGsZyCcV51ToYvQWIxOZtnVEpL4KJ6A
k00i+EeSNsALNEe5oDEwy1MbqjZVOu+nurTAG3SLjMWt6qezalOrkZQ+1WaEFJA8STY6UJJjrETe
7KuKYrTund4dt6p2fjjkL1LV80FllfzMZGi3Ch9sxQKfiQteOMYu4oBlm4LuEmBnOkaGm+mYXCgo
r6qS28LcRCMRGcvRgVtmEdMsWeyk6FeI3ZoR5RjbewWcAjmYVoteThZ17j7w1D7e47a1Ue0qrqVK
OnNoQRZq18jxm3L8S9Rg4VI3m9KUOJYXIcf+agEC+1fJlDMDphG/qtkyf1qwFN14cgvg0niVFQjy
2vJhCtToGgo7araNew6kqVBAqMJab4pm/DDZM4/HPKFkcon55Kp4njvDMDvY+b0T4jZc2/qN+juF
gnSpomf3DPeyHFZU6QcJ+kOuyO80+OQu2ub7xJp9fXP5+a6RAKKpGZU7su9W8nKokKSqqoUlV6hS
mtc3HhoOANqld5dbye85WjvAcOU1ynOr2y5z+6CuQiKnVqqkzsZsAmiChVeFRCjPfgxMWUq1R8Vc
b6bRjbH47afxGMY1Rdvu0nUFePUqA2ZzlPFW8qGVhmJw2zHYkD8JjwIGelFCDy2FD59b/ih1T2Be
4tnYkqqSTerWXe5VsF0q4qL4E/GSTzPAsi1TzHM1k78ZmReNBG6JPjICzXkchIdQdrnAtT/6Eyyt
0VoOCYCr3XIecbFOlSxDbASEcLxcGfZqcgCsSv5UMRzT6rY51gD0N0TiX71ubAAtyTEe4t/MQhDL
qY+qXoDlNjyAbir+gcQFw21VDOQ4SZUk0ZzOFOIsyXzMUFOxTho2O3Kq5skFFn0lyCemKLYffsbi
Vo6rWajSpeotfrUhJf5TNaEO8IIgurOJ1ERNIfi9LA+2DDVv+t+g/ijE9DB2yv3ECLFC1nVz+bNe
gbEcbgV//vkJdNeVAOe1vvzD899EXpteJ2cOVWeIg55fI2tQHy//UlXV/63kuNAi+DV5TbCLM4NI
kwXmW/1z9XddNZmx1VI1wBWCrQaTIJGXqAf9dtULbBPf9FfVO7DL8aEySQGWVn78z0+wfIxxhNzl
kWnAbJUPtVzgCnNbS59vISeSiRwpXxboxsG9sYmfq7tSegQNa0KrSKyWDAyYf6lwsqoman6m6raB
jk65DMmvtMElEKl7eUW3qYdtFmPE6gymv64EnqOu7PPOFIzH3CUbmQCAQwWpmI6qLSjmL5JtshW9
nWBlzwLB+uWqK3VjPUY5DiQLoiG9nElPchKtSq4H8wAvkmY6NO6TMc4otRSesyrlxLzK84kvjJyo
kxxqj8MEstrXJ7SedIPvNxhUOrzs4Oe6VaM3UpA3RgbQWDtVw6Ombn8jb6RaLLNHYy1nOgItplW4
uCDUhBzUm7I/d2r+CVnY78qYLx6XT3VuVbpUuwZVvlIf+43HNN6dF4PEBYswND7ZA0o6i0yC6HLy
phYq0HVpU1XkGkmZqKLaRq2+VFWbmYQRcrhY2cpDWXyhgWLJQ5+LqvXNcc5Fz8A2oOO958zYJDVt
DZs6b48TEZOjaCf7oLcPpXAGUBiuhekv2jeDdCAsbbRcxgJrUyGVC7EP5tUgB1KtUfDWsGTjuajW
81K5w0EqIV7VoM0i56KjjDc3KkSgiqpRLSq5WpU0Rs0MMGVs4bKPqg4PZm/H54OoVapVHWgGqsFO
Au1HUMoVQxNZV15+lyORXAchFdsFBEf54KnVpRrPqKKy+VOli1Pge+fAv12dq3GzinipY/yzc+Gb
1e/Ohg8p42p1eNtPyl0n04BqOCyvxJtfed7wfAq3bpBHQmcHjgUffTx4+Oi1Ix89VQ+EBfov6Npz
m1rRy7WqpBaLx6dIbaxKl31VtV/q6IiuoKpYxIwJvcgddNtBklttjH6axGnJo55bL8e5nIovor7C
nAB6z+/zXU6vSpeN3xzxcqx3P/HdLpftppg3hRfv1XxexfvUQs3s/65qzvB/+cAjCP47THiJkaqS
ZefNJrDnV1X721jqu9Cq2vAf20qZf4r7FNNoOawB9sx4QRUv+53P8rfr+wHwR+3g6Hz+xfKtdPnt
qgQYjCCZKl62URHQxkz+XHOJiKptbCO0D0O996uRNEeMh7o88CUsMmodt9w1xpw4nPME8b0FTNkP
6zNuPx+GmwjYzVaFsGw5EHLVkE/VL4tzY1NAoPTrWvBhkuPCy3pT7nk+pDqIqqvV50ZVx/hngkmP
KRFARkLW2ihJSRoT2cY/diifoRVpI4bQEDfymiTcWHZjLhsUmlzkLsEiq7CjNVnL+GRM7doFHLIf
sKpb94gnnuPrlhyj4Qwku7waaUcR/99rGqKyho4KTu9bRx/d86MqRXVun0tWPLg7pvp7FQ5S4TJf
jaqSwiEBaIoGyeAwJht0AtNDZkGN+FTs6hzxV5Gu8Hdw2NEQAR1Ei3y0azyKyG+2mR5OaCRH3lGf
unk39DD2EJsCu25hbBt3qPfKGGQiZy2qhCf7IUkYMzR6oR87uRjdYEFA3pTcVfubJcmTg2RLXhaq
zWGEsDYNE5VRr8VYEZ+HDcxajQ/FAmteA5xh1MnnpfE8EpPyc6zi5mrRgiA/lOUnnVcw91iOJC9x
MlVSC7Uiq0IgvVjRI0sIX/C8EFm0bzFKDdS7UQUyk0WGH0b5YjwXzymGIr4lr+Vv5zEajr5j+Mw1
Yv5v2Mz79xsb8m2tdlNrVMlGBsnkZsDl6d4s8r9W1VrVFqOSjzfKZK+Loh6O4JuHIwS9gvtLkF21
XVao0iQvlT+hP6lil+r+qtJlMcisgOoIqk1VO0MGfS71c2npH6Jl7nE/V7MFOT1QK9TOar84dG87
xzK2i/zkqkCwigFfqpr6REZnDIP8+p6zL5dNoxgzxUCf/dWbjTIz3sUxZM+BqSre9UG7B/Y/HD03
48KTwSeBaaD/kDpxu2aCgWAhPIb1YOKKphZ9jZFg16NsrU8IfYcyMKwWfU4c6sqyvDVSq9X5BV4P
M8/f5R2G2em0qYY+xjzLm48ZCPPRLMejKadohlxcqv1iYfF0qauS2kZtrapVgFndf4K1/5NgLaww
Kdn0z9Ham7iF3NTEb6O1v3b6Fa71CMn6Nshg4dhAGH/Han37DxSmhO94Lo1/Ut/0PxzDMOC9uWd6
Gyfn+F30f/8PUVpdtwQcW8PQPdP3rH8nSiuEknZ6QyZFr0XS8sAPeJ7pmoRt/xqmbeDe1n0dRkfR
9UiThA+VUXQ7laLKItEd5zSzdzYPhKqphUPisdH1ZK/DDTsMxqv6mqmFV84ttDf5odMbD7x+t6BB
k68DK1quYpCX+8Qrv3R6gBkoci7XxmKv0ZH94aB6HcbI8jPVQU/IH7eMXfDA0GE/xXlyHUzhGsT6
enB6g4F3HaMxH9bXOqyWohkrJj59soE1ACS4X0B/GemuWpYTOGPmu6njH4gKgKCEKbY2SoRHovqq
dQx7DXE9R4pmSu8wQnZG91g3/vIJ1nfBNAmvuwyPLXYugm9t5TigqYPrxb9qTajdTovhi7PU+bqM
UxOWxAwp2RDAneWzCooVcaGgGnCjhE/Qhb65jw5Ig0ojmBg4GzNVoaH/YupYXrYBtqc+mOohnCDv
BHdTGH010Dm+6husBacKr0vx7LfGvE3mQjpjzOkGRSrAz7aJOr/Xpyj51eEmQ16BWMuHivD7qgvs
ZoNO5bYvT5VZpbskTH46ifuY1kIcuhRZwsFKN53p3mdReO9V86EzkmmtO3DGU+h7Vt3yHe+HnUcg
3VtQLc7iTbzRkXKBhgPtr4irNUoDwQ3+LtKEMww2Se3eE8SAndd1ELjS9q7BxhfliQrpnZRfDGkQ
7GyQPi9F0l/FeOoe4zA55uVjYvTL11Zsp3r8MYEcOOQB8BR8pyBeNEjOZDoM6zJ7skcm5V6tI83W
4rnZSRUZ1FuukLafNgvUBDkwCrZ5hzJKjPvbIdIyQC0Ps4fZaoZAJ7Q369nPG4JFnXawBu8mbyrt
wKU5uXVpnELb/DEsqPj2Qcf8nUkiEhnafTzwM23sCGdjN6E5CAw+G/Zu0zpoargDeIMBtJTlopVV
6e1qCYv5AMEs3qSN8bAsBkK/iYiePZSrixkRaVFD46uR9oDh30GoElzMNA0Ptj68AMOa18SuvZW0
RCwMp4CRtRZkW9eeBboNQX6s/BCqZSJZvMbZA/BttFQxvb9bRgtnC83+MCD4vEbL/qiTy8fnSA/X
w9QdNIGaFbLhjw5sGG5avYo6njOvGbnitj0/VrhJ9Z71mgEz/BK1BzL+J6w2j9aMmqExpHiBgQd3
PUyFihe8aI11EMfWPoqDZduWj2E1x9vSave+WTAP0Pr5IIWKBVqlCVJRWzSlzV3urn2cXNZMpCek
EIdo7Uc4+yJnuTWi/oQ+MP51mDeVOQ9PDdIbkzlJ11sNza5fwnsgO1thO1sH5wK08AFgdNKysxa4
b3R5sq9clGtrSIZRpYNjQxd0NTbAWrIcEKpF1MP0DzbWcTfCiO+Q9Sw31iqG3n+bzx+6Vlt2doWi
vObtRa6FTyab3yRecqvr3ouL02I79vXa0NzrMrfu0QIFZ5T7w6nCOED3cX1aymrnYE+1uo7RH0Gc
rAXhb+v+IYw/xPiIX/UpAOcwbx8Co19L9eUQ5aeNuZRIbGEMhuy/lu0C7CiRzrqfB2kb07aftSH6
lFiYSbVI5cPqrEvc5bxtyTEqu/zWoC5i6E62xUdzI8IFdmKBGpLm619DA+OBGpB5rF9ZwRhu2i7/
GTGu6f3qNUAM7FYQw7sahwgEbMqQsZlcZ1XNC7h3XQN4PcMYq5uOCC1EM1TdV5alJeuu8ppV5o43
IO339pK4W3yMTsvi3KEhUe1KB+RD2rewASHd4i32I66tz32dNAdRIDAbi+oO3TKUJCaExCOhVztz
ROQLVgl8Xch+c+wcMCrTtvM8f52tGc5CteyDwW33el4OGyybb8zQPI1YwvIlmq4R3UBWqMBmwkuB
PTbDHl6euG/EpjEDgOd6uYP9WBHvD7cC0ONtjYvS8tGdLESUW92Anee9jlDwStz4/h97Z7bbONJt
6SciwDFIXrZEUZNlO22npxvCOXGeyQiST38+Mv9z6u/GOUD3fQMFQXJVlpUSGbFj77W+BQqHPHbV
PrZu3J6QifxqZfozq7zsGkn8z7VWyTCZ39wBRU+HgSdwvIknHFJsZ/nq0o77paNZ0xvCPzaaTgfH
zMkVTQt1ynX1Z57q+mDg3FI91uIUwhPBp9Cxq0U7kMLantlavun2c1vXzi9XvYq0eB/cPH9WKSlh
vsOuaSu6V4Wufg9+Kb8hX3mKHGIKPB/DcmX5134xtb1t6J9pd6e8/JZV0UWvSbanV93hZQjGyADA
EeMBLbByRjGOwBWnCCmYAZiUP0vnDXd5/KwnsPH6nlWlvJ8hWx/1ZTb2k6+/Wv23ESD5QaBoW9l9
zWGKcaP4PwwPTAqh37CblTzOsLyIw87vTXINMP3mp6GZ3NA1qIwnvJ4pBw8ObO0nufCwmwtToPlX
ETZfDJ1FxGgoERPkluU9tcGDizQNDPwhjCPGz5ohND3J4WMQnrdfBA6WwSAKk4SDsDfqkHTYipsf
WhJalXhvJKAB57QnNc9I3y3XzK6O0H453gCuyNGRCGXWEtgeEg6Ho/x9OqP9UHGU3pQPCFnJs1cO
1iOo8vIcV3ytQFtXljFWjMwl97mB4ZL38uLYS3ZwJTagvHHEsaTYKFrY/nGvR0f22geHHhQAdtwW
dKcvulmctdFaHel+c8cwl8Qbpz+1XVztOQMJzNL666jLdywWbCE9AGEGPVicsJ+RfPkzmQH2dQ40
rMYm1y3H0G5g54J5tG8qCHSj9kR0xSNUPfza/VWnPboHEKL9JAPcspX24uvZQ2zJ+EaYxL2O8HNY
QAaRfAfjz2PVmZf3vOHmxTbhn2LsRTtaJe/sOk5YzR1hkR6bGYRRtev0RcP1CSvHAt7PsomfCaxX
T3px5PbVRSN/B4eYcamGAi+nVvWhFM25m/rPaFndfLObXjrH+J0O1BnRUp1wGWVHx41DTJLGfu49
/ezE5XJwSixmrUfwGlR/4xGQP7MQp/g+rdgWMGwgnE09uu9UtRwGKC4YLJf8LmdMGJTUCvvkXTOs
d97lyvOGBZoaWvzaO918cP0jfUHrONKlFyQS7BtXTw556WQXbi9kQDoSOadeznpB8IjDbh30ZckK
5ll3WFGJncvJPORGwimekoLTKMxJNdweROy08tEj5aVBKpURU4cKcSSzbOwN59RLyyCMwbjP/NS8
6hOgRuXYvzrPX8XqQ0DrwbuNzgvXp4nMnHCDWUBUs+sSn3i5BqDBZmbz5sqwhqAlJezg+QQGZSjV
JJQ231qACo0tBYxm/kYl2ZPsKj7twW6JNuJoW+XqTFo6JFFJ1rey57DJ65A9B0C6FoNry8r+kPJ5
zjWkw3hdOgtI7preP1iN/TmZXCup3V1R9GVBmaNH9YqBxPpevgw6UfTmyPa4vSTN3sCnzd04tDo7
iO8/ZiPFKUrp88DNEYzZSNx0QfZ7Z1cg0NLlTunr+g2QZ8+MSq78c9jtqn5qrZUpnhdhLmX7WsZ0
/QU2YKeFIEY5QnwSAWjAEcuADIseWVbQtt80XTVBUbkJYnmgbSnHlF60jG8q99HgjLGPtC49WHzl
ZcbKXTYpcDu3fpUtsIYlSh+scnlrNBumk6HZV0PBSQ1ar69PILXUwRWOxhQ4R5QxUg3XeN1xqP0A
NkFGegLXX0yESBe+ebVJn7mjEHnwE8m80icgSRA7a41Y++id3ERqLg+MM+JJtIcceymSG84frgw5
c/RvSzFRVZfFlTEvRYFeP9eTFR2MxMLloqrrYNTiDicKRFrY5DZB776Dj90znyZz/OhTopMS92Om
f7vX8wRTb+2AmAMkkimW0ckA++dnViibJFgs+NPmdCNBM7/XcWoX3lKS8QzC0uv7wxJ/Epw5X7ph
n0WcYDg4vHeenR371dluDvLI0vgz7Uobbi9WW4I9yEUid3eYSGxsKnGxHWR7l4SQjWMSy58OQqOb
wcYOMz3bZbMdPWvgvAu/b8PJwcADU1Uye31NHFEe0+QXIEo9HNtuuluW7FoQwG7Ol8WG352PH75T
StxzD/ripzdMBriycQNTu1a4byXA/eVd8q19zZiPQXNWf9aYOXnjOydnVzfGo98uD83gck8n2L9N
aZphMS1psPjhqCBAuc7Z1RX5R50ZnztsPI1Hmh9fOKZKMgxMQeoDljraT4KVsZX9d+T8QCLw6pI+
fUgqIgbMmeto8Z/cZLyrwLzvMkaCp9YlYd425qPt9U+4owlImHz7q8ycQ51hLcu06peZrVNLfNZd
0xI/V1QYp0ruZM7Ah1jlQFinuzhOH7rBLF4GAeRkdPj7N4ZGEOIkC5S00bnQLOzzlU6tzOdCbCTU
j0WHBLYUBmZM5v763D80Qj2PSCzW43581CGtRflknfqSbXWuh4dJLR9WUz5OOm5EaUszTE1seiXe
DOIQ18KKkIIIsrDDnsxUk6E1iNNvJqHr+0ovXku3s0NAIvvJJiWoc2aQ03jjJ9kI8ked6YgLUB2E
MN8GwFOHJFLqrBV4Zn3jZ+95Bfdp+SfL2zCBL3rDtvxgctimyszJlsrMHqiufPFzgywrG21ZQo4N
C6YbxNQFeAMVxVhJ9rdlRZSWdXzDafm7EfAN62QgftF9Tonm2meWViB1MfRgbugA+FXT3lpSqifV
vXZuTJAu60A4AfQKDV0aNw8W4oBBUrYEsQ2Vtp8KfC8+EaMMnN860a18Tpu8Gt18TgZ8Cb10kRG4
KlggcyTZipd3NdDQvDe+Nvm7T43viNztM1M/q4uvyHQxdDccYfRDvCNDMyhgnwSNPzrH0cyf7Nm+
mqTPhyrtywM9iGEvIiAv5IPUVz1H8jOPzAlyncN5bbR7LSe7pxlWGk/13azT34u5hrdZM8dji5t/
Kn5Q+X6ZppPRcRjuYsW1XdXcbXrp4yDvSEknGcBgOWIoi3e5ongDvcbtgKF+V2GY3JEY8CboDyRN
THE/kxjfdg+a95Kq3AFb7Y1A2MbHSpjmpdU188I65ZagTHi9jLV12Z5tD2BnorEaL54guHnWvrVd
TayQlhgIo3londa41OvD9pLFm+A9UxW4wAuTmTsPSaFstqMuuRdCZEey0hyqNv9RRHl03n5bv76F
7aGx1sm8i1fqP9+EDgcKj47ZEzXBEEKuD9uz/+4lM51dXWn92V3fm146xGO5X7VeGUgzeLH9eDKn
6ZDL7rfeGVVACcLRex23b+94e2bJ9KGgzA/HiVTBv/9WQxPBZR/jpOFDKuPR/PshWVll7w0T97E9
Zt5FDKOkFrFcgueTR7Ag9GcG0w5mjTwJLJiHdtUibIKE7dkmRdiekXREnif/xUABgAiHqI5AKHv1
hTJm2GiUVo/RXMJXCbRRxsZ+ydR4sdY/N+EN7Ae+Jjvy9VOHLaFeRw3LOuHYHqYhZ8zxzw8lOwpX
CYMJzrqPWperS6S7kjKSZ/768M/PKqr1UwWXYJNmDII8oe2hIBwH3HP6Mom13cbAKW5xjWzyM5ko
wC2jTIN/pGf/iJg2NVXLpAsPddzv1CrDNmCK+wOBRad5HW1sMiaXGp0LGve53aEXqMqKoYkHGmR7
qeWIQfyxbf+qrrJ1FpRzJ54N8THGsUItEVfHNiHub+37y/Vh+7lX53FJH1RiDvEWZ18P1VoBr6MJ
fx1NtIU/cj3nA6jV8sPIbpvoL5+coj9t0NA19gfAEkRQoj2GNSH9Xw/FSvDMxTyF5LiBU+fn/P7s
4vuEfS6gejcV1qa0aio9oYunLIwbRkNet3uxnLzZZw08oE05+M/DJjH8CwrdfvhoraqtDQi6KQnb
9ReNc6FTQ68yLyKcRrS4brePuvoFOSq1qg0WU0PpGrssk65KaZRyTKoq5JxePNVhMrz6iog/PCGs
6YZNkDHkoSxX9EUW8RPKiA8L2ILPod0iRoReR1KoFs2QyXNCzR0NdS90pX7PyPnDc+tvcdIdpS6d
cMyM59by3+ZyDQRmJJxmybFus8d0lhNH6Xa4JYOtg08SvzLt2fZN1HRl4u/RKr7OTnxnZWRhj1Tr
YBwUsbMz2RNTcfS4j0siBnaZWdwXmu2EWbzTT6qSeVBxaEAoGJmB8C6aWWaHmqje2JuqnT3QRSVn
ZRj9kfNFDLiqK57rxoPjUg5/KOnG8+hQlWr5a5rbkLsz1kv9KIuZnDGHS1Cs7XImA6hnIgA7xK08
ZDX/W08Db73E9Y3IxopQJpWHWVeJXaEkkSpiN43WrwGcajH4nCcEgp3M1D5sneuiRh/LXUVCcTTB
bVJgL0mQ+NKK1750l8DpBJk9BQcu02t28Hi1EBP+mWw45+Jl5GPlyGZubtWd80y++pW8yY5UrHaL
YeJvBnygHR8xJe97zfoO0m0PtRvgi9LewJ69aGO9AOhdT5mVPEJBdXbEvUaLUx3qD+mXsExcNywu
ZdW9pU4BOlcIehtwDFzD+BgtdlV3NUTW1WSeY/WaMcN+oZMFIUsdc38Z935BBGcbFd+IMnSDvspC
B7QvqbsGiaLG+C4dj3KvpQE1EHSt28UPIcePyp0QULvJjwGW7q5ZAF0hthqBMq94MFX94AN/M+Hc
eYUbYp2HiGLVhL+av2Qpn1MAPLAaCOWMHpfInYNppO/pG85xIDGbIHriWgUJ4R0Oj7y0PVZwwgag
mfsH2u8P5KBG+iQCR0aQcuHtMahXRPXFXXLEsP/byoWzsyjImS2s3TX5bWm15WTAJlvakZOd3rg7
HKV3DJvbwOr975wQJhh4HDEHaoS0/6RX8KkmIsdiZwKMToeRUQhbSZLWjzODNrocvX6yPKYhc/Jd
dhXh4G5Ho4r+6r6vkmtpPHZPi8lfnJipGyX4x2J54IcbQHIleouBCDAx1epmWTkcAZNY2e7GrcXV
RdRFNhPQGzvOh12m0ArGp7oEF49B8RUtmB3GcviMtLEINEcvONtzmfUZyK00o/CptTBJqg8kbynn
cCeoiesNswEaO2lpIdiKc1eRQFzNJNEa7TqEKiNA2rzTyPHqEN4HUCgnuXFz7dZRRuGOw8H2ZqIZ
S/dsWQWI2BRQoFuOpBo9NmUKKsqN87W1hQfXtLD8eF+xV+t3ERo2jufOQ2MSyuhkECpGWn2z0GIA
6p+z7WnIowGEG5CvCQlEDFEY3+DVvBME90ljG8ZOTMKeas6NZ8RX1tZDVQ9HirhD0hG8rZG5u0tE
Y4CmB5jD3nt0hhSav9m9JAxWOJr8AsJG3nKC9kFOiEaYsge9bokQIvBPxwZxQqTEnw4kuFom47VO
1RImpk8YhV2+CAXyQ+SSTkGUjwfX9kVYRqg2Zkn/mZAu1ix6yT6Nbjg6pDETk1BUhN4l4rvKB/NR
P/Xtoa+58qKmdZBRQGzNNfFV9fX3iiTDHJxHkLfkS8ZeS9oc2oMqdySuhwqSCQu7WYDHrmJiJGO2
01Sxgo+JDL1hvsOMcs+CZYJF53BjEogNmuYgOFzeJ8Ur+kRnL7r21cSpedHIsG39GHSIkS6v4O/q
ADI8nbXFOXcA6+vZokVrho2F1KIw0js79V/zlUk4eLZ5NMB20Q+BXTOnN5nHBocuJNUFZr9k/hFr
/XLMogmXoRQvFJ5vemJptLGmowvk7FIn3UEOA6CQMr6ladcfdP9tjOaMtJ3C4J5Rr0nU0E12L7qy
OIw0vnEkZvdZ2QTPzvoRMIy1y5jHcOBzGo7K9VddyLeWyQH8MoQkrvxKa2VyrjWe+gkW/mBqu7KN
un1Zx+oOKcID7svfNANtKfabIE9uXpSVqtzXEeirVYuy/YvtYVPwbYLALC5e6WtmYbJQpWwPbUtx
OrLoeiXaBEBBMZgz+17BY0SZ/ARFU2G923etwrbYjUeM3ANphjxEOtqc7dkMak3fJ0ZKSnNkBM10
8FoiMhqT0cqoyesc2fHRYzDhGcsZv258SOlJMqazo4DxZwt1neYqYeAX1+6nUxHlt7Jg4/H95iGZ
2Mah93nGvlLo4Rsslrmuz1T4COMnX5FxRuMWszv1K5tkT4UCUl24CO6zvj5vP2+XwjyStsGh3vvW
0r4/LCPjSagsKhogUlol9HgBPAYU/zQg6IR9QqewXDiVMso6E8ULoB34KZuqow5k11U7U9ebw6wX
5dVavOK6GGN5tWNFR4TjVTxvxigxQCxEzLQnFGoFOfbZwV7NJ2J92J5tD2jPOVJtT6vVArOGY+j5
tUppDE05eqgiM343I5bS2ePeLmwKuNlIxwPdsl+xjqJ40ARKJtCUyIp5yVGv2cFYP3Wzov+xfltu
lP7r24LooY521t21k9sGnukDrekgHXmuO9OwJ8oe3zRjtfVX2VNF7zyGh8XHkcXqm16C37RsAQ0o
cg7lTBn4z4NV4ZHsTRJsdtvT7d/Mog0jk/NCTkLRNRnihUFJel8lzUe+yp6IW8L6k6fdTauUG/7b
zwbR3yS8dm5UTn5iGWLA7Lg316t7U0xtz5hHQxaqXlUmrAsrp3UpZcydANpl8z6sorlNObdZ0Zdl
1aMm0RD4VklvZpU7/h+ySCeDR2aolcgCnv1qSu2YVfSp04ywEot+3kXrj1XUx5fUh8ovrMndm02L
zIiLTl7sFdZD7i7X2Frqbw9uOvqhif6pXI91UHB/1zNdUrb1M66kdLSSC0xwDiEp1w7YKVCkce9y
bJloG6yqfAZ2KDKnVds9rpJBQ8zQHv9LDrk9A7tdnIyYI+xmH+VzJcg7JVVacuFsBtHtwV+9Edsz
a1WTWy7XqDNgVUGpdZ9b0XD5qxaBI1LkojkFc7K4a56Gbp6Qb+3lam7YFGdYHDnPxPRxty9iM+ji
70HN0XeuCLzVio7pRDHEpyRvasjsXldBl7eM68AIiAZlOWnHTf+1+n0L7vfTX2FX3GAaGWf7tGm/
yiaCkOlX4fZ71GbTVptjqO8jm2ww9W3w0Fm77kitHpGf69gDb1baJ88cIWFx9zYw0g4yr9835eZf
zWbq0IL23WW/uZrXDf6vD317aVfdcLT84TyshzyJZQpSv47afBNxWataxE9WB449cgLpIbJg1iBU
RdIUtsYfwpyfsiXrw80a766eiCJf3Wfb6ymW9Dy7lM9C1uPVLdr03NBW2CQ4ExGImFE22el6fXa9
1Z2YHvxFVCft+ywK0mFWxzyJbByILHMg4YOv8C/ierNxAz1kOOuHMb+kBi57TsRp+1/+hSxsT7cH
PU///m5GVf/S7Jmbv+Of11JaJPTYyzdtzD+T2CJQO/GO/aaEM9eriysES0KyaKdoWheX9WedLVpC
TG3kD6v7yyaeBmPE+jlkWv++AKoPsmn6q2xN7irEOBeYpgJ8U7+vVW79vTe3tyjndoRo3TKnW4/l
Xen9iOb6e7G2R/p2jo9ibaWsr6I5/SWnUv717UeMD/d2Eq0RxxLl8Pq2tltle7k9bCpsRXBFIH16
7ts7n2YNnqhl3vm9cx/bBeoSvt3MddZvBVZmY4V5yiFQqvEsyzK/CItbvhyZhzfzOzuYtstEWRyb
vPumFWHRNs8WqU0nPx/vjcrg+EAmbMWZJpjotRDj2t1kqj9SQdCMZOUyiwGesiQ9KIXNucNHDLfV
SLgH0bjWfKpmI3829DUBs5RPXmO+43L5EIV33zaGH3CitAnlRCnpOs4dyezLsckytnN9uDhQv3u3
+XBGgEqY4p40h8C40kWVMydoDPryM/ZNIkikWR5IV99XCViolM4ibF0CZVP7+zhfSYi6ETXDsN1R
QWqO95kqPmtg1Qw3bqMqiQPM65+04/snUMKmLCZm1sn8VEQ6lPH0zovbAWNndXZbbQhcT4+CrhA3
2vSPHnnQO/ebQVL3obHzmc0dQltBZZw2Azmss32wTA7GFKkUKoM6N139kzuSGB6NosxMyRcw9R4y
doaq2euRPzAtqK5z6wiUl9V5rtrxR60/Om5k/0yibmY0sY54ampUWcaBp3RQctqDT+PiADQ4P5Me
/weY5s5oE/ltantr39cavMn1/qPpPJ6yLGP4hkUSH+hxW0V8UDLQw9YFhcw889zO57+0inkwHoxi
gRGVVD4hLK5+/v9az/8brafhOzjp/2ep5//qcs4hX/2/Sz3//pl/lJ7CdmxklQzgTKgu/yb2tNF1
0gchVYE7xkMO+l+ST3SdaC8NAjh9y3JouPKn/lPyaeHZN/ivifogjNQzvf8nySfN3P/dmY9wlH8s
3WFhII3BEbyLf3fmt2lr2tSlNuMhxBJWCfcNJRJ8eue1sN30PJppfFDC/mktodsTV2aIs/C7D3dq
9cOIefYUi/nZE+VH78N3Ewudk7qmBcTk/LtvWDfyAdOztbCHmlYqMGIXgRffoKVPh8wsZZBFvo2I
yCXcMZuOvpZBf+6DJs69CwFy0OPc5RYkXjaFWon2CO8h9j8TLkkKgrTJjR9wLwgR69F/YjdLSh0J
mZsxnTUsCZbf/ZNLSzz3hH4zi2DanCUPhROdin6IgmosyJYmw2SXTbpDpNHKRLOnvdCFfnDn5NGu
fPNc6IcuLz/PRAx/b5pFXL3WmwP03RhDQFmXXr08ZmlmBHm/6EH/DS7zcKd5hHjpLmzKGtXoqS4u
cwrNPa2z9HFhDpwqn9w1M5senBocKW2FIUO26uulAd4c4j6igWkfj/VvoMa/I9ciXroj6X4mTqpU
VXVVy3VeaABDyIWwSern7t6QvTrXdLj8yLwmXX/rIWULM7OObja/qtJ8LjVhBVWZvPkLMXw01m20
tfT7hDV04aL+RMX0MHTRY5GRLdQy92HXTTREuHCRurI85WNqX9dwTafV/QcS7lE29s1OjfRGpG28
RXWeHoZKp3mbR2FEwkAn1krdkWHZovqyfQkTWUGTNzy4xvEx43gka6sNmwQ9zFRkxCN0U3w0iGKE
1tpS8M2wImPHf2kc7Mht13XHVNVBLMDUL6r6rPX8iSPK2e2bz85DMd+W/nIfaQzI+kFfGMV26Xn2
+3szbi9+RnCSEETuLXr12Wonv23i7312dKslMOPqZ8YeMibTE7NJhPfZacQFuMuc6TOhW7MvhLFX
pZ3uSt2AJhnTpyEYDJnRu945Y1h0EgWtb/wCm/7d7w+R37x0hYdDCA/vSj7+sqfsg0YRY9mRb7d1
6i93ja9nGEsd6DEMTjXNBeNv3sp65iy/RGQfZgGxijhnc0Ga0YC6d2rtDyawDN+6FYZMrAZKC6Lq
0WjZ+7IomiBb2LYyhEq83fiLDBDnnEePWhZPB7+c3zHNomUUxxmem2qdFN5xzIC5lCdL+00Ikk6L
wPkp08I+5hzds6r/FSWJCvJiZuRPyG6vvOcikdbhtc6IC61417vRI8xOL6i/R/HYIZNFoGkQxRdo
brsGIGRXaathb2U1Ge3Jz9xA+YgLgvWjGfataX3amUPqBywdnPMiNJoOFxYBj52DeoYYsy1eQ6Ad
E4sUeIHS14S8jwrMJzEgES4ksgx0+6MmP4LO1zUGeuWzu++IL6CJyN+J+u9mpN5Txh1HFuudk5r3
UQe813QQWVaov3aTHAEEqe5o4gXVPO0sC/ebrfkcsBUikTHDQk/VOIGINhccUole/jQlWZkghBAG
Dt5hLtKXWEuwI5rqhkwCYmlFjnjZkllKe4ZzQ6X+aNZCD7hoqZh0rILGwdI6dESa/QlCLLm3u+4c
fbTIQUA4JGggMtC3QzqeUmJTd8bg/InGnIqkmKJrTKkWYZyJWqYP5sU13V9FlXlAqInR4qjPrTOg
94XcfNBJYN37ukRKXVCxdiRpYk3fqAXsAVzmNlGsJAk6+3RxPxQxCNOE+I+bkoKI03qmIgvhK3Gs
Zbtm53KBkqV6i83B2c8NcYUmM4WTm4AKL5cq3SE9gEZEQwUT//SpZkRWuoN/VnN/2Omtc7pfuaNg
zudYed2mCqj1yrBLTOPItwbsqAjpnz6A+CjCOUc2J2JCMsoo005ezgy5R0GbYcpNuFV2KkdQ1k1a
ejcs9CZYfU55QZ5l8QsHbA7NmWFh7D2auOYRLuh64Ocm+o6CsxWTvoNGm+Y6qvjJHGot6HNNhlkE
QMkJZKPdZn2GGwVFbp9OKfxdQ1xcQlVRWvXFcXK4Murproz6WwIu5LDoSRN4RUe6ipVpx2GeUfDY
Nhd0oiE2RM9WqCQO0R69Rk6ls5lBnU56hEWRsvaTFAL3WWbiJOA3EAUSmqWpfU0GjEem8myxugfi
dqge5NR8pKnr3flquJ/amslTP73T9NbP0/iuDSiOC0+vGadqEKRJIGqSxNs7Ri6AVj10cWxfWQxY
lCvL2qdMO5yo6/a9YMXzd3U34RGYO/8guwnxn+W8enX82goE6y251UHmUNcaTkXbMaqbMJ09gaSG
3BTUoIpDaaAEvUczzr+aVH3P6m55XbxTT7wSMYdEDZj5AXHHqYqz8WSCjg+HCmS3kCdvZkCCQOeh
kgv6Sv8SW30bwIy9CcAQ8SjSS8S5p1sxlfRf8XCqNECU9Ar4nmxwL0SxD7nbP8I9snZeI+/W2Xdg
jDHfLNEx9IFXoSjLrhuxqzLy47eaDp8OrF3VvrYe24uI/ChoFv5DJjcu0dSlQWzppcrn57wyHxiV
cwOzkDC7SLUT1gmc40N3E/S7izyav82l+IQruMaGqvOSGv7VgYM51czNOn1mtMmNXOvF0SDe8BZl
4i6dia7oSdoYCK9pSP+lkdh+zaATM/NaRS5hC439x7fWGPM5rJOk/5603aWJ8YAy0dlNyq+DMfX1
YNSSB/zhxc24Qtbg5nMm6xYtYBfTUZyJfNh7NR8ozaOTvkS//eEN0ZC97xyilXWVn5LB2kdTUZ6N
XAHcc+dH52GcufByo/1EW9gyvWKDVhrJPSxmQdbBmh1KrHBjnh5NLjgVjR1ri/2j40YMCp0RmVYj
sivQwTMVD5Z3Vx8+59ou7/TIe6yp3q5FOfehmuz46uT+p5G1ZHuSGs2dm79kDCj27rprj3HUngnk
8S8ZHyCHLc7kMRHadN3eF83Sj7Bnb64xYXCNXxDXJqFe/mb8SzDq7BxrRr+RKr5sYIUB6lOYi3kM
WN1lsepTdFeuvpw92/9mmviNgKtO+9Se39AqE/DSk2RULXRUcSVpu0pngMsdNpMRZJ6zjgjwaET+
FiUe1IDEiPd+O50X5YAHog22s+vo7LlLuq+XhZqJOLszVSCKCO88WXzr+axxiVoghWRpBT7Wxrum
R0g2OMRndSROYG8Higlii5iERpLRknwVORbMvMYmu3j37EtMI2trZkguBq5ILlCUqG/ob8QyvshJ
+mjalX4r4OkmaPOhG9aBHZvvjkvWS8U80PM44W41V66lAcNKPuqs56qNLr2WNQEDKoMB6qn0xF2D
SuSsECiRDEVgypJQWXQJoGUDzGrmWGmgj7kdMLPQouTBR5LPDsa8vWj1p6VoTkPUPSWpFe+dxfB2
Wb8E+Id2XU/T1bDe+nFACZE1hI1VUYGwWVBKKDfQJAFhavTliY750fEJ0BB8mftyQtE2W3FxFraO
8OG9oHY5MpIYVgmHvLmL+2mU7Y8xitsAoumPdBnpIET9zshAMaPsY3crpus8xj5aCsfdl6b8Y/SA
QGPmUAcXihrTW1cc7DZZyzYEVj2lZmRPH7JW1r36o6zmi4SWsK2tW2miX0oLMjyS0XpHjnwa8wHA
RDYwaEh7FjeCVtvUY8bt7xFT9V3WhL1q3LMJFITD0KgDClmeSNSc0J11WWi5NZbi6SWXzYjbtM1p
rtpk1E4M/vO+BVGpr7pklyy1muUdOuEzPSgHUDh6V59Jalia2RcsfibDa7nJYDl3/X1a+OTcCPo0
dE1+eW58cPQRDS6wvwh6E3NZ/SwKea3LX0viaztHMhZGVH/l5Kq/zOpMI22HGHrNZeh/Uit9UumR
O9Ny6CHGB6Nj4OS6y9yKseQwIUg3GYyhJI3AadV4jTT6JyYaVilkHXJZR6UkC5ljC3z9+S6e9TM+
MHEbI0C/SkU/F6HqcGbPGd3KOlTIZvZ9HxaDp61JqPWOHloi3dAzLFCLCSFbZTE82OggnAU5Z8fk
E5a3ds25Ac+dZT4kZClAmhzeSHWnuS+zTyZTSEW05mYtBHaWrZDAkCq6pKO6ojrwv41zdtMSfzxP
7sDl4akPfVTp3uqWU9dYfwqreJYtS6lA3pcUHBF95mnrXL7I9Ye4D3X41Ec76u9wyXOM6SzvoExx
lnN3F2FzQxgEQry1XmO3Aa0+qhr+J7p+9tCFUxijWFIxHmRMLRHrJqyWSezjTk8PM7LF2NF+IiLQ
aYfBIZE2+t6yOdRcyKEd0Q5jxJCn2o9MEWpCLyAmRIYdzrGoSTjsGIfRTZLQ1OOLfSDGJhhmDAnF
CmICgrOjqGU/NxJi3ijECLVguNOjG2+r3OK0iqqI7fQPHMB71LphZiT+kTz4Cd+Q/5Ha5puhR8Oz
72pPelVz7G+IfvaJG4m/k1jCPppGoPo4slczZ5P2ySYPbO8vENBdEWG2bGY6cM2XkZMShFLVx3JJ
lQXCKsjscRWR5i++K+98picnkq5fNNroyM/mEDUjBv8XqAC7fkJC044dgiEjuYKeQEVSrgIPr32d
ZwKL53loCHFzfmi98532Jl+7+e47CNeTDP/FWkZZRuAkBgY8lWE5aTCVtbkIZCEuuPW6YOyZwyaO
HVo58BlZfwy9tg5fdBma6lOlSX2tWQrSyvMwwJnP6IAw7NjNCxHrUjcZ2wjxH+ydyW7cSpttX6VQ
c/5gH+SgJtmnslGXao4mhCTb7PsmSD59raAPjv+6wAXundckIVmyLWUmgxHf3ntt6sL1B50mwM0w
M7Pt080IjmvrhxTZlcl3EZL78mrnTFnqZdYABXG/HI1fvtZ8hH1wR7fLzm7mek/ANV6ZrdyauWXS
OtCf4WJPpBe5hiMJVoOfESiTR1EKRiJGEMExbB+K9EN2U3Y2JV2Ls0yuGJiptP9lSt/flBLxUu9x
XzspXl8pHSKtNflbnLtzQPnV3Ild4Y4GImIyoBtfhSuDx0C5qsXYYHGzsDkb2krrvQsm3y2nN22b
a+SryCQzym0CJc7QhMOpklSnSnv2IOh7d1Nm3bkjScWayoyqjYodI96bKWtxhH/6BpGj1FI6dBIW
lzIwLmneIS2x43ETI8GVpHEfDckiNF51DdS+JAw4N1lZcTEczd533kSQedRfq8F/aSyuNNrn3dqb
d5ZrflPnwx+AlZvsmuQUO4e+7TCAMNVyzPCSV/lt0FmiYoxq+tBzbebJ8xjVVFJFjGUILYTPGQIj
Z7Hp0tWMhrqKTHGk6+ZTMcfvKdPlJ1B6+Sop5Ofs7GWbVEdhWe8IgesLfcvP8RzdMMhQStqygJF6
giLBrLil+ptiUvXh8pDkP9LeK49YeZMDnp7tYsFcHgwGyS7X3H75bIFkURXX7T2bsnUdn7YaHAdq
hGyqYXLQ6/coCDCK8v7YqubSpWnCmVRFxfKhqubomL3BDsab16T94TcCr7H9XRaO5Ekx3j6SmVtN
tfxVWG16jAy32YZm9NAK85Vil3BTeUNxwInK6XiYILL1zrfUHtzI6b9kVh3xMyqivVOcSHm4a713
cSxkckQzZShP1SILU53xfIbNtyvGo6vNDCwcZBPPcLY808XWyEndYW26V5frKvLTaas96yKyES/k
gxWIC9V/7CGntN/EYXXUu54hEIoCkeOD1XYTVUglYkO7HfSsQ9yov1mKiN1a7sX26FRBp8AGcy1D
TW5KDfZjGl5NcWrQNaQSOGYldZRoHiRG1nnl5dtIySE6OTy4eMrsBFo481q6g8wnsizmBrbfX9we
TgbqSq1kllwJLh7KS6AkGFeJMY2SZYDsX1N0Gh+9pkK3qSsEHDaI3/2IJxXfWlzm+tpWYk+iZJ9W
CUCWkoJmJQq5m5Q3rf7QoxYZ00ChWykM5rMBMjCSUlW3VzHpFp1TxTMxRLZkjwNK0B5bBIkuMbzn
9GIKJVShn6Z3Eu2KwuxwVVu7pgD0v6hbnhK6wiw9MU642ihgk5LCFrCcVPLYqIQyDLzIaP88LAwy
a5HW1J85Sm7TlPC2wOWkEuNMT/teTNruHN63vJX2y2dBnb+0aHkEtPt13WbtZs7oqVoujt/cQlC4
LDLteimPV3n9OxjMI1yngr5ELZNUZ4/1++Lzlb855OqLAyL0BuWHlUr9WJqSJGO0SWYlqJTLj9ot
2qVQMmaMnhkO6UeJvtkkbPn/QOzyRbD987kyD+uJGx3/XMTTotX+vp7Ng804naxHeOosyC8U7Swu
5d+8TGCBYtcEzSVslTi0EDY5bdbHDna0AnJagomWOTSHBSO5/JMG8WLYh2rJUP+3paTaKfTy/lTz
n2Rake/ZNfOkL+Lq8jwsnxcKySNQoB2UaB9FulfStFQitYNaHfytWyNhj4uazXkMYVtJ3Itz2Ub1
xhzT7ZdqkeUnXVaR5dMSbtHaU+cmDOCQ0tWP3ljZe60E9lFJ7T6ae6/Ed/SWjlajcot3ddxGqj0u
MPvHTon246Lfj4uWPypHh6YE/rrwn1AqaBpB+4+UCeB3R0i+WAPwCEDEyAG1Yxuw3BYHQZzoJz0O
iHA18ASGkTT24ivXw06lAbAh5IsjYemNWf6fWRkWnIwEwR9MI5zXNVWI5sHVqLVeM1zE7a52GMv6
myqghl+01w77LC9hxch/AfH9A2Fc+It/IIw6rotZ2S+m3yBvPBmBMmf8vlSUa2P5yFQmDvbpgljk
YuxQHo8FwqiAgfilsYAsRvBS2UIABrirRFlFvHhr4xyplIVkrJyfS0wgz5wriTN/pyvXyfJgKROK
o+woQhlTrMWjIpRdJVHGFUA5IfNuVptuvotbtuocrsp1TwNWOibxaeTGtjE6FSFRVoTloVJ+hOWj
KNaaQxd2G60pcNQ4ymazGPOXh1m9Nb57t+cua6iURaiMOb37oiu3zvI6LLVBv18RpjmeqX1rg8NR
0I2/aulPZ4568xk3OtnfMKH0UZ9fRhNXrxPn95PmWRfy7daljqNdrwHLaNvoleJI6zJ6099fo8Ng
7ySudxRjiRAemMNq1vSth9FCZUjtMwV5r6Ao3f3yDYUc25PpEnVSXzNyeW7d4JfEFLm2am1vN3La
6+nQrUwZDjZJHqDNFhca9sFiaVk84BJvoUNlOwNfNAtUgPO0dphBOGOP2zdVvxW2IqZXz8wWmOA2
bJJM9UPrDRoX4Z9hnbPRuEQjx1Jt4FOqp778qef2aPXnTtinoaWKdc4vQE4YXxRGcQmmX2VvRGfs
ZcyQGLjRRTClx7hJDl7o6thlOT1LOdkTtdSmgW28NjFu99BsPQQF/FDnCDjzoa+1dI1Yv+s4YsGJ
0P6qQ0zUPXQCrcxPXlB4CmwSYBgcnUfdb7HWjvlHBcJig3X3va9nuXUq3gyG9FRS8CGntZx2wyHZ
9zV7bP0ce9VMHDw+G45ZnXofJ6Y5Vc7GNdqE40kUomtORKl008pPfx7EaMJn8WYa44KzOQiY0p7/
yOAWzgjekAyDsrKazx17kBBbbsytzuso2ZxwW3ktsZ/lIzsxt8D23YP+j2tvse4JjyGn77A568XP
kQTzhuzQNvZJyZZTaN4ZtkX6SH2E14Ty238eli9EbWXejUFBeSCKKRZ7vkWPbHZ/lQNkRn26fN+f
b7aN+LVlvr6rdc29G4jJYetIQE0sH/rC0A6TTf5Lc+RdQ+RMfcOfh0aS4Vg+LRoc8aWTp2tjsNii
jYJYdqevvFndSZSdMQx0744gX7qTOYGdYNpk7AinljenrEk8DU33xXCFaBGuLgLIe4L70QmgjBhp
DyV5eMfr0sJ+h66mc+M8VqyqUvkrc83OGMpL7BVhKk/GhH8xkSNJBzaTRiDJmrOuEbQpdw6rwMpy
jG8nIt7gtm8AhX4yXVljS3y3CCmtlZmcXu1bnHLGTT3/TaYeETWrWvE8Hhi39lc6Ln5klR2sRgGy
0ZIV0luzNVsybWqGCRo4+zDkJSGB6ZDOWQ1u4200M/se9bre4qu/y5r2G+o9xJRu64/WLfHf7YnB
eOyQOers6YVbNhkt/P3rSTLpKptn4SF8eW7C5KTjnJ0TXittFfW5RXoGvLbznDXHo+1Y5m9Zm2BE
M5k8Wj03WVY8h1rJtq14FhzGbUXyABD6LsgipbBFtyH/iPPBY127tyatXHt6fl+aqqspD16CTl3s
5ZaEwpZ1sDoaBVwIkAbHDsQdIGogsaKorh5jbWqcFLII3hm+oZMay6pdv2VVv4RWIX6JA8HoB2uy
nQ3cKgScrPviziB3Ht3w2kgCKXkYy3Evk+i9ntDYfBKmCKe8sZCzYJrL4kZ2IVrhDA2BxPIOYKXc
+/5I5CQEe0ET+P3MP6bqmKFf8Bx18b6tSibGGUCSrd7aJ8GiGDoreg+wklbTNU9p4stubRc3gNjM
h5kFkCs42DYccNdmDSlXn/VLHQR/dQZjyrjelnV+HKlzxKP/WaEEiDzakTS7ZiVqjvZAS/ZdgE7i
+tljHWy6HjM2JNgr4L2VEYsjDvofgyiudZAgKQzxJ8aN7dhv+8qCkxerqsh0TUB765dFuK4M66T5
zVqbMHZFhCb6DdOITe+RW2HkVybaygYH7djmmUEgSA5PB6aEZVGy/bR0jIb5mfG5bVJP/0szhwOs
qBe4Tt9jNV+8Aq+8DE8tJdNAeZ8N9wwx+0djXdOcKnvmf8+qrI/DTXqsRz85TZo7bhzXslczjIET
Vzuwln8eeis0T5PHWppHyUc1K9KRYFOWAqveYUJ4A2pV4kjLCib9UYSyHpHmZQlAc6i5xnud3uPk
sQe06bF7W5i7uqLvuo0Ph2v5vG2JB8Ulu25p4hdNx35cJ0wYe2lDWHFYeWWYWn9F7D2wSE+slKq/
RZ0zmVXwYi5dQw0j0zszIrKHTy7h6mybrYIC9hBpFsIk3ueGjS7nWPo2PQYKbAuXByHEY5vPza7q
GB2vYsWJnjyrIhk3frmzrsqMOcQsvTzDUB08cjiUFWKFn4hz/S5kWr443gMtgCqlTiqGevjtlc31
oVvnjJqJU5GTMWPgBQnXShGZ9HXbBrfDgms4VUB2ja4DbnPcInE5KOYLrvk89ddD5EiTOVgcr+So
Fyi6BAVD9ZBz5LnTPxbLaDdrz17Bb0J+lFve8k1NjmAQkcqKFBx6YU9yWAP5vXw4JlVwHBt4M1kA
zit8M2UHqzzHPcq2SwHM/7YFIwYRDgXGlAmL/vUQQ7LZA2z67fVtoYcPtur0+/N5YQBWlmG3/00D
/fPfJ+oHQdhD6WZtUYTyPCW55Nak4Zemov+jn0gzy3PJpc/+yIdWb/XiMNIeG2REyW1q+JDSyXAY
MbgWsFNDxpCpLAQiXWnhhOz7d72Fi2phsj00uJ1dhf5cWJ9wPOhHphR506pA6PIQzlywIXkMWP46
jRk8OJHYeoGWHLrlN2znsthkbHmYBCTmugs1xlhGEu/iynrJNJbF7ZiNksxX2WyqBsRc2w8abwCM
12x1GaPELqgliqzV88wfUqpLOLbzn//XrPf/YtZjDqeAhf93t97bz7b7j9eYmFQRf/67Ze/vv/m3
Z0+IfwlwUoZHJ47rg0OkZ0fyV//rPzXP/JfrWDZyvW+7Jt/Al/4N02jphi7ouXEtzxX/hmkU/zJo
0qGDx/V1G7zj/1eZjukY4n969mzPcoXh2Y7AtGf7OO7+p2cvnGhiLwCiH6XmJNxxy5/5QHjVlPF9
K7rmJImg4bMtAa71/WfXe/lx0s6pNPrrwDzcdo804SaEk/dxD+SmKDB7kfPSoFtDRXPFZ5wE971a
bkpi06s2RBVL6wrsYxJhtQiDS+yyn6PUe9LvQLkhP4XkPShhTLeBnN/kJ6bIijQMal0/H7y+ogIy
rA5SHwB4l1AY4N2Qd7I2M5uPxhvLIwCxfDNMGlt3BqAijPKz7ckdteYAmoLxNIQZsJd5wimS4lCM
6vt8mDUVMFtnbKuiNFrJzDSOftRGxCiKiwauAMVtcLeG+dxHeUwuoh92uj1cMt2aH0a3ZPA80cFe
t+Qs244buDGx4lZd5W9Hi9u0w0AWvEaJmhVywsvitF9xVH1Oe4cKjnjTMBhY4fzF+NJ/NlNmr+y4
m+4TX483mSkYbeILwtG/dafq0kg6UUQstI1bp2QrNRAtYdbVG0Jr+BT7GARDT4QqqpINLDKyVNN4
Y+16yr0Wa3BWHhEBcHs57cWD6GEc8sq8Vd0gz3qk3fB9IgC1r8z1Hx27WQ8SJdI1IBUB/mpqvCRv
sxnD45q2HA9OsvLv3XK+DL3/oovq0y4CRgZTv0qthsrkqdlonXdUX7UyjD9EEJQO+iETMBXUI8IH
A3C30g37ylYLQcDtWoBa5ckaR2MdG3DnYRgcmEvecR9AVmEzRF4pO3n6cDEH/R21MD0TqPSQZwFy
RRYhlRpyVmxqAZkrrDV+ahv7ZJirDb1W/SYA/LhPFFhnIMyWtwR2St7gq87J27VeC5iEcVa/z9a6
6eDbCNHwhguBe8Kg2lTGLDGY4YKazHBPwo7Z8Pjd5eFNN8FCGdCgN2w0LmYDUibQrafKMM9p4Dya
mX9fplG4ruWHHSKcN0byXlcUcTeKtBXP8qBZTKHTXhCsGL1tnzMk1lp/F4NSJQ6YRsrSgQjJPEEW
xj7VzZlnkvaAAc+ELf29NfXTBgUp2nIaknv8Ddu878kF478AhpFs+6ghuC24zKiF1zXRImoF56DR
HvGsIJPCxogseQnaZm+0A/NnG/JRmZfbLBfe1oij57Qlnz7NPtYSbGuwwa+dndcXEQ+7oevkS3Sz
zeopbp48fEb70sZlqVfzj6TDcV+UJiC0+hoE084vdK5Fu833fdZka/Y5/WqaGzDZXhe9S+chyDAe
+GOsoVux5e0CcQAIw2XzniRPtZMBM4avNAhULstwrqJJ6l0c0pc0vRXG+HPSBrGPBueK8Q0XQGNC
g6vpYvCm3ZwCao3G4WFSYwFwRMV68Mxu1fT4kGRPoahf790gfGy6aEc34WM73AeAu7eNj2TmZFdR
lA4LgEsYmaDtStgCsN7swMIpUYp9h7MkQYWD3n765D2xLX6OY59vBN2XU6h/6rN6gUJ1SjLtnQj6
vYCNCFODuIBGpS3Ao+a7N1XSOLftfdbMx9r0zTPh+WmlW8HTWPvBS8Qesc6e86gut11cfE59ZG9K
KwrvGMLxy5TRz4r2csOX1r1KIqwyS9xbIYcwBpCvgmjZXWS/BjB6IUVRKSm9Y5xG3uNg4b2phhzv
GOwlj16ajR+W1RYrobOVVXfOPeenm/yKNfc1m5HA6Vft1IH2p+wLBvcQ2iYXpAZR6ZsgmrmV7Xeo
8JeWU6Z00zHFHfJyZ5kuyArx5RWQsHKOBoTdWLDYIFqJ12y8ipWpJos/lugIfQY92N0bom/AQU65
ag/i1W3ifB8AM3W7BmVcw1Jg1/o5FehkqXUaq945RRgJm8h+yStYZlZUkUVOjiSxcX3hEPHKzMQt
2TEWREXMY0Mnigw5gTH3pc7Dl5o4sVffy0Hux6ry1lpSADrlLomyaD7mvr5ObaSbusrZ9znagINt
6zjOptU4pg/myMllUKaFsdrWaa6vsPDjQC6emwwkXOaHyZ7I8YeL1HzIf/lZ9554dromafXY0uR1
NA7jDDzKS6f7TL/aGZhgRudAPbFtUK2N+thZ3ibWcUHqYcO0ucrXgc/ENc7IezuB/pAx08M/w3sH
f2uVQOlM9XQvtNC4DhHsoYbbmszrByttcU4Z+H01nJFwZt9H6DQnN6Jmnlz7se8KWGaUEJ1jt7q0
h8JytXu7C1dJ5A5XYffcIQf9ZOv+M9A/6w7yVfqg9ToPGSBDja6qqGoPTiK2RtfjJqlfHNu/4W3D
8pS+4Tr3VqMn37D40wk3QhCqYLuWWFbobADpGmozyHL/WMcwOpXvSsfkPWntXTzX954k9JJ6p0oy
mqtFc/XlZFLCAx/CE3xfAz9rGvzH2dKmxwB6F7jZ+Uc/IdjGY+3tuNQ+qkY+YRPSjm3I+9+vGXJW
vDHZc8hDHJjdep5IbporE5b2lvfvvaOS/jgSNj3NOCjZ2Cvs6mfp2P2uHsufdT+5nEUmb2MQv2sG
G1OLIw1YFd5dC/bobmijv5hD3ZreS3eDbT+FbEDiDJkbW1YPcopZSl96az1HRZ0w82GYx/RUnGKQ
JpsBtDM3BbxIw3tsxodgHj18tNPKzcODg2JxDyMbPoEZftRCtDvIg+lBH2o65uYIzmaAxzY3P6Ig
3iNKcYNPAGK245vbpNXWrPObkYo3px93/MNrl655PThYlRFt665AgfC7fjeHvKClYQyEMj8dbZbv
jR5+l7gZ9nBJ93BtTy6hBi4gnjFds4yVZfovQ9FjxsHyZbq2ufNDSaGQ8LmNOeZrjgVt5brZJ/AE
jI8McUQN5sepseto2vCUT90r1RnzpmQKuymZRosZuEHoQ4YaVeGEGF5qn6b4OWHlaqWWXspEUYvE
XF0oeQEoCC6h+tKD2rpaBSNvvG2bMR4TErDdMY+jx9ionBNAzc9qiDnONvNjjA9eZTCRBd+xJbMi
YltstFuaYLywogAeK+HXVTBq7WES0aW1sQdG2fyYxVSm11biMLYxfuU59Uk29h+2D96xYfu0biSm
t6qNtli7xk0ZvKXqjUoqC6RoVxzZrWRnz8A5WLDWASJodjnp7m2HtWvrhQ5h33TALzIhwzQodoEA
ziu+krSSqxGtG9usqlv70rRxoAijkvDX9K82ND9sAnrHViOOyF30ZOS+jQBVYUi5L3SW6ELO+Oym
4imo63tDAOV1AE8k87Uuo8cAg9wWuBtbysyuVoVP1aUxM1CryvwmwIyUrf04FY2JY4/GjlpHum0x
y49Dce3Y+4iILbrvcR+TFdMJUy3uiV3vZ3Vq6J/gewJ+LZtHYTlnQKiXIKUFuhzG/kBpBreXoMZr
pCG3+s5sbcZxQDJ1q347t3PzV27Xb2x52du14D1IrTLsq9qHviA9Jw1cn2Amj5Vt1be067xVgaZ7
MbIBZ4mleVzdPN8ClA+i90PojyNplf5lFAa0r6IpVrE30jaH5eI0aLh1lB04Ha2QcecoN0FicgRH
UrMYFLl1n39Q4iGIhAdW/9ro7U6D3nqebfM6hB5DEH5nUrolIe6qOU6DNWxGX5AIdGgm8lhXheGz
N9No8WgZIq06TaT3SaDPbKz7+qNG3WCIW/WHOaApytLCaOvmNcHnQL7asdjPorgwJ02Yc+byPaiS
7wH/YJCk430bDT97i4RgYrvhhv6VB3ph7LPTs6LEhARpL11ZAASPofoS778ysFsChvFXaw0nnYq5
XcoFgEJkfkXZWcsd/iutjHc4M94mZ1IG2ac20Su1Yy1W/Wie24utOfuiLi6FQb6ibGGrO0lDBpsI
FuDTrzDtZwwxNX655ui5VAvOD9issaNgg0z9R3cgcKQ1O2CuBGvMU57VH50mu31YGEA6wBmSp8dw
TvcaI8ZIZz42hxl1YU9u5T85Y/jpeSHPcLMlJ7DKlKu4CT8huhz9xlg79H2EHG+ELS9APs0V5iZM
syq5TFVMJo5xHmF9IibiIHm4rXtwg+jLN17Ged7OnN4GrPNVm6wJ6L3YYsT+y/TevwWT/83u8y8x
sIbY0Ce06i+0Ld9ON42LisqtBcWVs0HxMHcsfwI4D2NSqAOvsTZsKyZQs9c+2D5+qi4TT47Kn0cz
KVmjwAwKf3A1JkpE4kzNaJ1/Ksnyx8ruNgOYASNPJ/INBLxMjViYG53RFB+S2XwvmvKQSLl2Bto5
aSLBU7bNHAh9RXgtHWqZjREHFesC1ER40x5+TwKij6VuvFp1g9HOyLhpO1/psKFFHdOYh6GwxjFn
E+iomvtJaA+AHbct8DHo5+grZ6xSa9FqDLLs7VxV8fm9iSEfQYO+RYV+6BNWZRxB1KexeNv3Y2N/
4Hq86a15wfd+7ckraRqbQrENx/QDqy77vdr56nP/zP5XyVoj8By7/x4pc53Y4qTUQEAoBvUC+pNM
mYcAUbO1c5PiKkyoFG307TvjY0ZwyggSjn2meHA8d4Pb5RbHgL5BjSwvTcGg1fHzXd4clAmQAOIK
g9lzUuJYNCS28RE+renRpaTld2MJOkH1MVgVHg3zzZt7iV0zeJPckdRzrknv1iDQ0CpwC6rLIKtP
oe/jghluoLIaJerxPPkPvSlfw4E4YTtsKf6sWILWjEFINruvTC8ytlGcnrUoeEjdYRcmMTSvwXae
nyqqG06FZvQqjwcgK08fUoIsR0uyn2LicsESisjptHu9nFtcIiwatMwOcuYcVeZEFnmZMt09hgM4
MWyRHJTx5FmoCtz7e+IT3SVGEBqJcq64cSWAl/OLK7XnuDR3WhQ3By2wH4pOpWtM3vg47YAMTsGJ
9MB5TgXrrp9vm7L+Wbr8AAHkVotraEY0A0Ir3mCNDwc6AMEMkQwc+7bjLeH3yOLzVQX6Ui04mD2g
R12PPhu2dfEgV7h1861ueGcrrPZMrtjGhdbVgd+9E1fXuzQ12wIckhzmowt7xy8xWF+aPGLPwNYs
uVuAQUnWvHuuWDeJZHFEI6oU03hRfuEd9Y45QOA1Az65RnXfRX77UIW4tzutfIPleBpF5a2gvH81
mpxuenxfe3ga/ACzQtA5Nzv0Ltz6HgYyPCtXF3sxaTd30O5Bcr+aLSOYsmVapVc+TDjzXjgZ98Vy
/jDSGkuNBVAKRyFXW3/gfbkzG71eVznoS1mkl1j3vGscGqc0MKOdV0UIVHF0pwGfGgIoLGUtGTfx
vnPIyKE4mB9WWbKJrr7tgWLHsXE3BL+do4W1OjEtIvMpuJ+A/iRJUmcW59Q3y6sext0NAsIx8MnU
qkhcxsQTUT26C+GB4lJaxQPMLNHifHUJ7CCNnugr8/cARDm3G/JHnuABzQSY0WhuDm3FsmEw6tzm
qTxbcmDgLeDpOhw5yvE5IfTGdgsLZtF9GJ5JVwMbG5k1cKK06ejgvlNhtNMUMWDr+uA9tGF1N1pM
KbW+K/wWp1ajYNcNVroYB7NGhwBRNLzUtfsrH7hAe1FzknSGd7dLOS/I5yzTcuzPjcKTJqziPqcS
iVJx8puZTohKe+wzk37ilLRRZHLwyx2xH60uPZhmwOludg7cU8Uq82i+GIaWUwKbMz/hZitFlx1T
xzlMo3vXRBm+1VxsbTvQmKMw3sAdMDyN/Y/SQqCWbUnsGSYkBs1L3dve0Qh1uSEfuy3Nnn1BPp67
ikFlVrVXmTQPeEP2BqPYlRyHcVtrO8I1307AKDBxkx8zrq51yoFuzU70WwS4cYQBqCQLoNV6giRl
pT832EJ0rWo3dh8+QBp9tGLtGngD72pf5GuormzxUPw4FPRrw9OJZ4XJA6Sj7xj2Ht7p4RxDsp2N
YJdC7OQStbDIijpZl5UKWqXasTBv0Na38yD4h7N2PU7ACnXGl/htHrPSuvVayXBg0j4KzbSwv9C5
NgiL05gbYU8HtgjbJtBIh+lujW2bfZtupXsnx/Ao9k3QvUL7Yh4butvKT3IMSMPaNhUWJGcyWmBy
IDcQycb/AQH3xZ2ZSLlJiKfAGeY9A1X4sPkhEJw7tDgjjtSMxV2ITlyF5C4FiQ8gwWx+qYxbR+Rf
ZpgJwTkzWjxc9XejgSqlVUOqI9Ojn6EvCvUQKutFlGTODgPJgzV2xiFODNC3CXuLEtShjNq/P4Kn
N+MEp0bZDzQNRCsz9JizzsbxmH0uD3mENXxa3BhTzRtw+cPOjydaR7jUW9ZMwJ5UCFkMrI5Lm23Y
G1cGMs4Ocbq9W1ibjGb+NkwtNj7rj4Pvt1XQCiG4MYXhsJEYB3uKpz3jZJp95+GAM3Pa//FTLh/J
jk2NNx0zfM5lhvewLx9zo44TEgPNKZBKol3+90jVluGQ2LhF6WcbZvLeb7PxYtdaPISLe2v56M+f
sQvdIDGah9bhRRyUAC19EWxkM3trU0VJGEOj1LlYaZaHqODYirLyZql+11H58ch1wjxfPsRLg3xb
KwufR6/EXdxx/6ET5Fwv/uTWdk4DgKM9V14FCAkUUVQRiCfwhglFic7LQ89VQ9ZC//zzR6bj0e5U
VPt6QXP9+UI1waD68yk0D2MzdSztf74gSwQMSwWTS7wtTADbPUdJHNn/PPiN0pWXz1WVXI0KiUmO
q8BrfXR1k4Jjahgo7cHw1oUmeYq8fhZZkF/I627mQeNuKhlg13lwykWhk02D16cP89bo4bzoKirW
dHSu9LkHsvpYEuvo8x7STcFhJfERKKs81fbcCR7zghs/ZnpdmeyvcaXEaO6lq9GcTe6nMj6LBIRj
PjPkdc002EaDS8Ac2ldVDEfOBM65n+BNdriXK6ZS2vhMoB59m90tU0gX0pp3k1yGNOEwVZzi/IWu
cKg9E3ka3pSnxLa+Y5Mby+gwgUin5EZipzprFUXjYDK3rNF3U0hJ5YyAxzlTUmcQ9A827reTPkdb
o5xQ6otiN3s1Dv/RQpdlNLSuRHg3W1jDWeYgmA69yRhGH9d5qh8KHIt3cE7/qrX8hRo+c0vYu4Tz
C07mkXMiDnWH1FUW9ByXGoFdxrXQg/Za0vNQsokzwy/OvtlDpRnxzg1UrVJGuYctiZFVP2qzvG91
aD7mobY4qtBqlAnmnrnzmhok8NPG+gly4bnhUJ3V1SnLpuxoTfjLNDtY21kC29J8SWt/ImS0ylOP
/FrfIJ7EziocxlsL7y9Jb4NJBWhoyfugt5/AqB2lT/tQPG2qunxlGM95v5hGjpLFy4RFjOIgaGj9
8BHl/oP6byFDIpUoIKVb6ZsoTn4UWOgGJvgIcdN7AMkjDyyIuHr+7NjizYaZxpeBvUb6O4wMKhPm
5odsrPeO39BJGIzghFlZvdlizmCGXZrPTXcu+xhTX2iIlT21b+q3W8PP8C6p685UKHafYggffGgT
juoTYLR7J9lPdMM1CT1ObvYq151bFbD/mbk86OYq9kGlv9TduB/MmVNi3P9oZcf2inMuE3Duleax
0m3t1HY3SBoB6TVwr5wBj8B89rFJCDVCqHHrvFnJOP+Z2naGYjKUmwJAT1w26yhsuFs6kE2DZl5Z
xnSrTP/bDZ351FbMoIxe0raCkfZem1ywfZK8U9lRLaFFDRMHLFmM6enwgniWesMBE5f7UDDFLB0M
HDpaBnD7YgvXDKTxzK9QoOyppw6hyPqsCSIMlvZxzUtOqSb1qivRO++aC++/c5+NPtmjUtoXuBSr
ZOi0dWAy8w4MBr5BfWlcC24Dr0dTxgWxeby3hGxx8XtvQ6N/slZC+igt8okN8dOA37lusNEM03fa
TPSaZ8Qw8Mx3MpN8ubkRpGSAMLlsbKz7EC77Tsq62TGvwTiTOLTzMfN2KZ25y7rkayo8tJD2MXbb
XyJlEDpT7zLRwsRckJbamPT+OkWI0HkVsdOHmF6sj7nyeHno6qhtn+q8+inorR8yH5pVGzBzLTEr
AmzA88cH6kuE26lpSNsfZkt+wrOpPOIiDeKBy7F8bYRxTx2ppKxjkNvG1vZZ/cohy1+j93u0MENp
smWTHP0gXLcpR8o8d24o6jZvUoa/vhSc3CyNaSNeviQlstkObJ2pEqrJ9NFB5ajeliTmJfGakyMo
eNWcqw1UYcMYIYnmN4KKR9OW991/s3ce23FjabZ+lV41vsh7cODv6qpBRCAsGfQUxQkWJZEwB94D
T38/hLIqlcrqzO55T2JRIsPBHPP/e39bDwlssnlnnOxQB7uDNlj6HkP6YxJZ1da1yQ8La5p3MB52
IaQbrqCFK5ssa3d2W57cTQ3WArBXbN+hkvQvWmSE28BlMj8pR7+qa/u1YgmGE8ZgLlVYa937yrO/
uA6dGy4bFILvspjvyurWkYU/mZQBx4BrcflFYgG9yqvgZbng62j2u9jzNTM8GKaG0oeYd1xVd0qh
65mSNyBUe88mo0vhKexsanHeIG4nlGbLYkGigB2fogI+R6K0+wylb9l/0ULskm7fYmsWhwm905oo
FnyBOs1DCzZr061nIpB9WaIgqhwP7J22hzZ+pk51Zzv2LaaUuxxAa54vXi/j5vK+E5lNxA8oPH9t
uq2d4j5qkOdKVAn6zJLbFHj4YtsJViyQEIQp8g3N9MlBl0fXNWxQE0zvmtfuyIQihoGaCqwQimwW
mO6ku28c7qWeCEPyjvNrLw/ubV1tSDOod5n55lHHXdmW9bVk3BpQOjV19ZQQPNTU0cnKtbPhEVcY
MSqOHjLMhGI/haKwjRjBTOOtSaejNjmvoEY+3PSLKJZAytx+zNE+NMC9BLA23Kh03WvA3zVs7RrC
0GoUYG3qV8q4bBbdhG1ku8sZaLW8ekvC7B4xxU0NYhHd6rwnSDjd9Jkz+6xBriKcm8IzHy1hfioJ
b7EzvgBry0M8OemG7K3XiUit1RI1WyKlKGnDYH4H2gJNie7rMbFsn3bgG9btzO/S8inpx2Mf3wur
/SpC1jhAetuh2aXcJ0y0u7TtbwSTgR7RsoFdXxaUifWZuqRb6tm60um21xrb+ImeWJnIHUFQlJgL
ee3GGFaF+VKB4aF7FZzQ821y1AmdA0U5tOilCGuNMf1z0vWfGtWKtYzJ14lqGDdJfDe0+TfXpYKk
zO7FTQEIt82XajJfsyp/zlOWBV38VNn9Z5OAtFWfj3esNfIt+0eHCSDGczmot6g1yGrsgbwtjYa8
/mJxPgMXTmdEQ38syH9LdQWP4iFMtPYuAddcjhspqgrcyWjckKpEoFYVg+6p8Kla3EqFsYkdzmjZ
gQfIh5grwaor+pTlCwV9bJ+xoOHV0pfU1VtboQgImChoixlbu62uRUa/2OTAICdAT9ljrxxk+LnR
oMlO1SlvWfmYLjMlEpITlddbSxOoCKNDMppvQ6/gWE2PGBnfKJqBroaVgw2WanOWf13u76AIq3XT
kt03ZiUWdzwIo2k/msI59BGoqNimCzcY0xUYO/KtaxuDmATfGmL6D53Wumk6xQYUU0VR8SqW9pwz
agrw7Cs7Y91i1eYnpAF7M8fkJ2x9OkSUjC/Lfaf9Jm3qU6jmasR++jI1A/gIWKhUDJlIMgGAftVM
PkWj6V9wc5F8QsyJB0AryX0bIc9a1haGt1A/KJ6318hxjp+UzLttWChUwO6tUBhMcHw2Rra0zWY6
MgUN0iJ49GL7RUT0BcJgvJ5U8NwKfNSNq3ydWNOgiwBE5OX7VBH2LuVMdN68c2IF+ThTp4LtEFUF
WiEtznbHSFA1OW9GE89kh1obZ0yAPwDhtdW4zzPdN+nwr3Uco8CLXYlF3Bh2hWZ9quaYKK0mo0qn
05904k8VMU4di8hd4EpS9qS6Ywm0ANMd7Gfhvp5rb81yC5qWwMZcGPS4O2gyMBr8tDtPFFf7rhoZ
MuxX3OipPxeMK5xcEyFodF8BQfb1gCTNIdnaBaFrUfMC61r3h5FEOw1hUuPhKMD3v9ONfMXRJzoi
hHhM92bt0HGlGXQqG3YVRWOddZIWd4Y7PnEp1EwmtxL/7wHZz53mJE8DuWfUrZlq45yJrApaPxkB
qSAPWzDuKcaonG/OEHXI0Q4FE3Wfpkm5VbhX8IcqFnkOoTuT7XXbIcmrfRke5hkHc8iGUFQG7fmB
dqnemgN1AvvWmxCGFFZ8nVK32tFzxgagq3urNL4Aj0uuhHXw1Llmk33X6fNphDB6oGUGEoxT0mas
bJiwsqQHpRC688EscTaXwkJInqCVoppXdhnryEisam98AhmOSDm/b4vhqupJI6SH/9w2RbYxrBev
/Gq3TrPRmjhYYeK+R/R7nxuU6Wp6llMTDveBugOfc5qpiSCgR6hK9R4WygC7Q/uo55mWUjzYDMuj
BxWuP1hW9yE9fAhpMIFVFk+m9go4910QVzrkMj8Z2MBpmMVXJMbNeMOlxfLd8OMhP8s5fTYtLusc
xJxGsQ3/4SZz03yr2RAqOnJ1CLs/9/ooNuYkKQ627TbAw+tTjwYrhW1nNRskDHRkGEUGcwhnjbVN
cmi6aekHRqBcAkT73s4eAXghuiXP4pnyDDVCWwO/0PZfcklbBsTuwzA6L7ocnylHPHW5ZIKrvHqn
ZfZ5zDtq0dM3vaYim2JzD2q6NmFqY5LtAhJVtMNcim6nXKIN9CG0NsyhXKZpc5vYhLxGRZ1vHNUv
5KBD5VGrD8kegi6yKJRfMCdz8XevTeRt87amL18GkOiIGqAhfj2NdA5EFdp39GbRtb/bOYAIFdD1
6DrwMQPbz3DO8F05N26MaDube7DETNl7e5Y3Vmiy0KLUaRlb0E27fpBqVY76l4Hog7VK9Q3+9z1z
X7gr9KfOM0kzkyz2yO7It4YGsjjNbhMLuXdu9HdeLh965xvS7Y3nudGa1fqXsu1A/MPEr7Pr1EKa
vciz4f0hdXBS0mCD+coQ6OUz2TSrXJqQrMO9im34czO1dKIX2PXBm4IuwUasHn27yJ7iuFtFGeLn
0qyhzIh53LTRmoykDyAOhe91Iebf2P5iTiOpDFli+32s30emwF035AzNk/3SfXELGe1VRTeJEmPn
6AJ+LVzgpGXLlZfbKGBLq4Yn16quI2lDs3AJ4JzzaWNVT3HQVDsvmx9sqaljzP3Lgo8QjFaW5qYb
o2Zbp50khtrdybals5bvdaOFKUcDZw4D8mjDG6umsq4H8ZvtyvjQy/6m0Sy682PXb1Lyd4mgGKfN
bFo7wkQc/NoAwWxxlWjG4EeUV5BT5mTa1R04L4jkerqnmRP4xTT0e0vbw8Ht7lTIJ5NJj0Kvp4cb
lr4hxm8X9fH//Tr+v/C9uP0erN784z/591eWXzVatvanf/7jkSZ7kf3n8px//c3vn/GP6/hrXTTF
R/unf7V7L85v2Xvz8x/97pV5918/3eatffvdP/yLxPque6+n+/emS9vLp+B7LH/53/3lf7z/t4Ta
rMVRR//XQu3n9zor8vZ3Eu3vz/mnRFv/xXQMijooriXhhAZU018l2o7xi2mYCPNsU7eFbtm80z8l
2hbsVP57UU7D6ZC/UVVNieTbo3NhWparC2oc/xOq6iK//n6yD9/+/jdLepale57DBzQNxzTFT0hV
V++7OS5cax/a3leXpaQR3806yIIkhIv6w4H59RL6j7zLbtnEt83f/2YsL/bDm5murSNIB9vgGsjR
jUUB/yO/Neh60IlFGOynWldb6VL+cvrFLVcZsY8LrhbfmkYc6MdWYmKL42KpHg9ptsQt4RbDfUbp
pSCGeID0NNDBUOMUbkwVemxWyKeGsUHLgJwM2zjFKQuwUlbDpqubdW0qdz2OtAcTK76CrsesIvBC
9lPh91p9++df1PmD6J0vai1sO48z5XB6f/9FIyg4I0UWbz+F5n5soSUgO1Qgz+gsMykqPSXHNpZf
TZF+pLGxL8f6VsR5Rg5dXvpwnrfw+/cAGz8yuGOEtRPgpYKUbarlg3SDF2TjB5NYWWQBA6jO9E+q
i4qj3IEsNw/SRXxnL7xTqn0+pd9rLIrXaVIabJ+oxxYGUU2i2HpO8hxTxTumc8RON8oz+swRPToT
oE5a6zM7Lo9PygS9ans3pc+EvtJTbESdsH2ZKmKJo7DaR67+RHiZQC4cLaLOZJ+47AgXYDBPiT/0
ZNrn5XDb25yAqDGw7aJfn9+rtLpVIvywlWxIt4ofkOVtJF2mNV/L3Uym+lxUBeQfr3+jIZ+sMzsd
Nn9xrpaL7ueL0sHpoFuesLhDf7ooRW2WRtbO+I8i9CJ6FTwmhnr1KJWzFRNoPdGb1zh01iHMz01f
CfbBNat9m7xbzUGb1bU7PY32uL/ctaMiXKawt4JBSlxUA9kxue1blfsyNjY7MBMNgmDjlEQJako7
hIxRg+tISXZwpzv9E9QOXIph/GElXoMQFc1J5VDuBEQKULbX/HoYPH82vS9pZI5Ho65e8FNeYfpx
6StZtMqWadNSp0yWzxQEb7OCC88Z1UpN9NB09UpR5jZoANhZ6CiHwySRferpOQloF8uW7RTJiNmR
JRUabHr3hO8gbug4i2bOinOxHQudWmgw0ZqKkuTG86aNY6aPY6M+3FodOVH32SKh+Ivz9G9OEwEp
0IVd1yTkSvz+lmpMo+smZ/D2sYFDg805m77QmlDEUy6WD1QzXv78Df/oXOEmdl1hWCZ8C7yQP10Y
uLWarNR5R2NkZ2Hbt7Mb06pcbgY77z7RlTgbqOZRbnUvauIKjgvOsEM6kN/lqPDi8KMhF7wK9333
+c8/27+7Zj3hkNXDYCo9g3njx4FU6k2eZ1rq7Z0F0V9EOyfiozGTAV8h74sFg91TxM3+4hz8m7c1
MUoYluMarjTMn84BTHfppoPm7jMr/Rgt91GUjAdukXywrQ4W8cwOpe/jn39XXSwv+9Mdakn+27GX
aeoPc1QS6pIsUtvdwwrr13F4Ew4jDtYhBTAj+rWDEgd5imrX5lPQOGgnTap25KSsC0d8oAE4Yb+B
z8W0xG2HmiQhIS1hkAmEmpA+pnRZvd3kEUOaJ7i4+SDpmsh1aJB2dms2MRDUKf6UY2PITfuY9xzq
yQlR/9iFX/G+fgr4Fo+lvU1KRA0AsWyD7EjHpo7IIvoAWo7YU+OE/pEO5ms4Uf1z8hDBbYR5GFcm
6O9F1uDWX1vxpEqF4K8bbryACooF3XI1V1TmYOEpi082KILaVQV7IPCwAJmu+TEiRdcDenJJ3MKI
zUgfUstulQA7HJIUa1Pu6fkKKalfiKWrNXHayootlhsiUrbpCKTTI4rGp05f/papdeVN073TMudU
Wi9WlGBRmXDjAUDHc1nBeiK+iGYQs8NEqXioqnwjQW+4kdrXGQ3ZDowQVuwlTjhb/8UVIc2fSPDA
fYXQmWMd6bi251nLBPz17T7OQ9Yd+v8JEIB1yDzGPVkNPWUg2Iv9TQdjfKcFTbFGt0NyDPwkHTae
ESAJaZ3reaD0n1aAsEegXL2fYrZkt5jTVXHFXneHbpVmSHqyhImItcqCDMP2DGFWE114VUg2R0kD
8TxTGLm2HQM6JuuEbadJsYhQBSyW1tcYfT3q54UxkMm15Q7hBq4fLQHH8gPdWTcAF5hBwmgbZdNH
S2o0HhP2tpb3pYDzFw33XjHgNelBGhVNu5PKrK+L2fymtMZa4215HEuUFYxZfsHl1KgNovUHQ0RX
qZXfuwAcMVzUBnIK6kyYg168ZecO139rZTnikc4D+51oGws40XruWGKFeobKFB5oB6xVy6lRRb2G
7MhajXU0QWYznrCTfkYeRAhWY32qpwY6VBo/JAlimgrHkR1gbQmcKzdFJWA32rmaQQ7SkNj0rXPH
+zbrwPH2YVcf2oyyaxUND0ZS7mUf+7j+yV9Vw3U9Jd3G5Qg5KYfKfKbZg4ij6u/zyvqYqrjYZTX0
7hL9jI4AA2E3nztIoruIhfXasVpQU0rfKi9BBjRLnguLfQwksxNbR47VJp3QH9MW4egtTM0Axb8W
svgq1WEcoU8Dc4UBbU9vLM3cFeW8VQJcblmd6ltTDzZTgH5+1iN349K170KbzVxTxtt+pkGtknoD
ogTrm+OxU664JDDSRlz+Jna5xGAJaFDIVIpGbajkiRggsRShKeHTTnJTopldk5BypWcvkyVWyVhF
z8hMHxKrOsUA1qAuoRtU2PGTONpnmNXTyiD2jd6XY8GS5WKYcnNDg2CBmo6Ky24P+J7Vk1t0lOm8
Ow96ORaM/iFcKJylXj9l3K6rXjfuosGBH96ok97I+Q0hnq14GaYSe1cG5rNVWWdbVMpv9EhjGDJ2
uWB2qUYydpQM5U5Ad3XxylhF/JSr8ZToPQl8hSCKndI8G2K6V166CFcLY5V15MFlEsyTYi6NFGBM
T3NGJL40uxS6v3xiRAGJie3JuSni8jRHxs3Ud4hWtbesGOnkQZ8Z0fZgml+SVTIEpXTO6T3fk/7F
l6yFOFlY1RsocbJnhYo6jTpWmW1p2zwYwdLhyRlizTDfNyQVptTpoatyP7nDfaOh2OtAE69MTV7N
NZpVW+eubvVkPynQEihjPxvcNquRqmsZUIjWhuRakYJCIWJXVcXn2gCd0sToyuxs0gANlXA7UuPN
IzQu6r5VjDaHeuA+9kaUGFZwTqvqIXetw9128KJrhBtIJbX8GtTX1oYMWzrRs8r694qGAE0gCPJ6
eW5GCsjV57bqHr1GvirzSDUMQsvFPIkdTy0si7bOk/XsDJ9SnENdG7DobneWqs7zSEl9zp2afi1m
pakjzTrKnuq0d6C1e2+KyIMV5qKH1JtBQDjG2jYymJ5F329ThvocBzL5C+m8mfCX+aFCkahGfUdC
vKJV34B7S6/6PEBoka2HsZjPfRMmq1Kmn5Oco4M9rBRDdpXVGN81mv1rlrafPMlsoiVC3ZWal+8d
6M8rT6/uzNAmipXdgUqivTbiLqW8h9OCnqcDQ4raDTmpZsvrC6o5A3Umz+jvKzw1icnNXBbSW1Vm
++R4+R2OrBtltPD4XdieIHpXtL2QUhg0HGbnyWF/c5jzzKRIFjNGzpdubKB2eE0O2AdRx3om2dNR
8hbEjzXyGNK/GDQj4y4PCUifcZXgKmpHMyJpMXl0KkbSpAa6CdyWQSFApoJaCBGJ8FvwqxsLix/F
cQMSuIvZahieiPnAkS87Upjn7tjpB1IkmG4nbRePnCswSl+0+JW7HKxWMiQby/Oeu8a7G3Xm6tBT
T01Z78yRYngrgNzciToLDzZuSFXFjm9EEw7FsqrXVI+2IhNXAvwmlSY6bGYHbWo24POZn11zJUuS
S92CeTPuO9gF+bE0wq8kJ/Vp+DUzMTNllZauWU09tWVGfHuKJbiE2iODhg609zXI4r1d0rubAu1Z
2dStHeyR7PV7eCaj2nc01vp6eswYXmj2uTeJA/e0ddK913swQthGqvTYec5HktB2sFyIZ3igPwHj
oxlu0x4AWlkY0UsQvjTylOYo9IUy0S4ZHsBy4rXaSJJPxHOHCbJ6zPTWzJ4/kai0MjyWBoNOzS2y
yJJVqLrC4RMqN6InyURZ9eR0rWuHsnHdzU9al27joY/2uZdSQuT3OTrFqVUfFsiulZOqYa9P+ic8
UDgfhOXLisBLYTbHmTGOWoSoOcHuaay9j3F5s9ktuNXCFO8cTQrCPWgthE+RZLtmIPdPhs/ofwVT
5wskYhr79V0Si/tsmGtI5zANpYa5akDAj206yz4DC95RaQQakiTkgbngPks60pqnv0eJqI/d9Ja3
9u0w4CFxqCIctHJ8aZ3wqo2CY58TsEwjhh6g9kRQtnkYRetPQ9mjuspoPZkzrgqMsbSTzFtVniQm
IrMmLFxj59oQQWdbYie0qFk2gPX3B2u2CBQrCM5pbYxKnpq3hQEjFMthtu4gkcFWyWjKSRiAfN3u
OOK1O15++u0hXAoUWQLvUnRosb/H0bvhbsohetpLmtqF+mdXrL/buThPo5qP0UJ0SyBXEIg868ux
7GDNSgc78LirrHBvut4pdDNErml7vggHFd3Y2s3iLWET7RFXHjPHQAsgoomwUom+6wx5XVriWixi
lUHSaWjldSLpKavsiUucadeELtyGNO67kNUIDogVYi6SJGR7mt1+WzW6WoWaeu/q+BbNPnEEbv5u
6Snq7bsyZu8xT+FtQNuPZdK49pzodiiap7xRD5WKTxkBO/UwnlCmbWjWvbmd/Woe3WX72SNC6rLi
nV7QraQBrcsBC7njEIeOOJlVBvZ5Ymo7HEcd6Km6O/XVskxBy5OImamPYpgroDxhlQX5g7Q/bXmX
Oc4s1K7ZK/u+6WiJbjoORpf7vdPwqraeQX6BZ9TK3Dz0GoS9stxdgHadVuVHG+mDb3UFUhjoeRfV
peJEq8Y6hRm3qBYX8QYDUnC8PORDCmMrVmfW3eTxaFyyM6hGMx2sHUWa6ljDVgEbmdWLFLt4TGjC
Notp4HJ2Lz9drpV4tnQSdwPW2UbYRbsLuDFKkGJefnLNjsCnygZsSvR5U3uPtoSUZWXzF1kQaIS/
HXKc+BwmVH+GPn+mz7LLl4KGSNRH0gePbJj2JqjptZdbV7INnzyji3c0A/m8wtrHI7Nbvqi7iHE4
uhP1nbAd2Lj2KKu4CQ5JxiIuLiKSZFi6rU2jXWsix9sr529IEGlTUsNsE9dd9cUakrJGCAKNizK2
tnNNWMaynRwElAd7vrYXsBG/oNE7+oPN9iTg8NRt8tHTm+fsaO9jn3jINfgCLTG6Fp2fFd0iFjcs
MY8O20vYVgvkaJI+2nW1TOtL6e+yScTbtS6Bu8LMbgEZmTSPly333PPaOi34VYaKppRIOsfl7Yi5
etL1yce3x/VBCe9S5tIy77ES6Ws1z6xroXyTApF8bQL1YY6zv0jXgTDzm/ocCTCUQ0hansR/4cet
uE8kzL1g4I+c6UbrwV94BbOrjRN03TEe+oiQtDLW1+UYztsuL9d9q88bzFKYqeRt0PZo9ieWcElc
vrlt8GDV+T6ZTGdNu3VP3uJbZiNxinuysyiRX8n4Ku1S7K70b3oXpl1ky2GP6MBu3+jFENTEFTPO
kb2pljomDTYfz0SvUz2oWwDmFkZ9syY1KRSw0S6n0g04+0kuUrAY3OPdUlYcisjja413rVN/C2wq
AvkwnUpwpzh1KFTYSfMJQRRODg63JYpnvZsJo60gOCTQ5mr82Rs8rGxQ8TwVBosmau6E3dQOdiWN
D2Vr7e3YH4rm1Onc3JfTEzHSxFFMJnqQvLYLbr2f82cpmMoSKoMDWUOJB91YiXnYaMFwP5swggKk
cLjMjbNmuHfConASV6ymXc+912LAUFgL03XLUXESqhh0RD/HXXynBdR6L1edGiN0eoI++sjqZBjF
mn99zDPrh4jE0qUQgspP0MZFOxhQcaT/IAiodR9TKBpcFvyOXVvFBXXA9XQ5AUa0bKmXSoyTWXd1
bX5NS2pDXkBIoRDvsSbOufkQ9YjFJnqql0MaJ9XgG/F6KVSiLWKdk8ckrfPBC/XG2hZl6txHV062
1HE1JIJ2I8gv61t/aNVDNo7npKA63xfs5bLYdFedSEldXqSSYaZfp6XCuA7NCfQdwTpc8Kux5bxe
its5xTgq28OhBb+PRozDi+DJL1Qn99kMg68aEl8CXUWfbcZ7vU1bik54fbFJYo8fKpiLyWuIqd3U
tase992qTopjmpn3gVspaJAp03HknKoBGzXpzOjdenfrZXEDBzgHdRE8RA3N3yhATJUhA2L7lXdI
AqykUFuiphM2vDAB4ulQa9ZLSOuBXQFggTwg2k59gTnSH1SHPzZ1549MPLXLBWxFC6DTU68YiEFN
BWyPc95EUTfTa0G72tllBtU5kMEpkroYcUZHyYILj/qFRTY6mGUuk1RLPiivcJrxEcWpPKezddcE
XLYsoAhaan0Hfocke5W4A66x2STKZUyMrR6gsoj7Wvqig2oA8ZhGu/oQMyMtMAeDoXIl4kxugsmi
GqZjAJKmtqFgL7JqJ2XswaEAhCEa6mpaeZgUEgsB2pBBpvkaBMH1UsUN1FVbTfdRH34S4CkgyEtM
bOgVvB6tZ1mxCg7xcNnATtHds6FCwPlekX26nmLEdzpOipIe3z4xKZB6CSAWxpR1FM069QdabVnY
Nwg3ysAf4nuC097qqj8yxW4CdGps+MlMKogG40YhpI9V4sg2pzGngK6zdhN6+6yID0W1r4WsSO3Z
KpO88rIsDnQKPsVmeyeaYV9QkdIltGuK2C1dtwpLT47cism5zViMhSExHvbnWk9pdKQT/hVnr2fO
Ww+4GjADHWtdM8lBmrfwnW2dZWGcxJSiUADV7G9KmXwq00iRaTq+OtYAnqlXh97Af4pEdxXnyJm8
tEcmZjfnwJN7q5WPVb0gsuOzqNKzMcV3XUE0RJohE/GgLgYplkhM/ycM+l/0Ln1pQzaLsZv6Xi8S
P0m5Hh2Bnk3MBAIgfNWDOdwOTXXWPCzflGyTU4a3b7PIzswWLB8XanHCFgQ8rb2LTeqZK3LKpjmb
fBhb78EsK5QXQTX71JmhPRrEsV8eQoHl+od/1wtSryI/XmsK91RXOnQMLbyv+QRHPUvRnZiMIf2o
TSdCnEjIUtXGYFzC+CfEsYgMVKqTXQvY0/zbi4Ib3cDlr4BfUV008quAhuw8uODgO8fHeIhdEdgC
Ij2xs4eUoEmAB8dWKfADzJj6sVycK5efLg9KkWYVM3f7FxLh5SHo0og9Lp7pNoIi/tsv5ggYLTs5
P0yoE9aFu01C4yEk9+qqBPi0qMiRP+CCNSmLwLKmP0nJlK1xc+iYjqyT8Hijgll7FeSJgHzyzwfL
K+OVYS7g66LKT5pZHy+F4P8VJTxO5fvf//b2bRmI46at46/tjwIDi/38DyXzRfXwq5phkVX8/W/r
tzT+QFD0e3Lc92f9qkrQdfMX2lu6Y3k2DZ1FRfBPVQJYoF9MYQkPC5NuApSmDfRPVYJEleBKz2PJ
QA9ICuNv/wp7lb9YhkFrzsUQajiup/9PZAmS7/Njz0fwseCA2S4tH2GY0kT/8GOBv52NogQIN55z
wCz4acS2pKBy1YtyZHCL+qfCHPNDZ8bupootQLeL9V5v43IXB91DHyBlQTbwNcyKqx7mJ2Da/Bzb
0Qa/W2LJ/CYTnnZkfH2NNVZZJNf1B0LA9o1XPg2IdW/oBI03Xuva2x9OxO33rtWPGghraf3/0Mxa
vhicGgmvk0aWK+2ls/FD58LMp1J5UdefQ2lkO8wxa9ma5DfXFmFmYX7Fpi3a6IQJ7mg4LQKvxr1i
06efy8h8b6O5PHljf1PY5XhN2zbfG53Wbl3Z29cLXEUMdXfrxBF7E5N4NJ2U9VXtBuk1m5hvvRri
vRjz+8LpdOhJLBKwRfSUkMr+FLuka9gi/2BiZ32JXGk1ma2PknvArJ0nJ6MbkpNqqZyOTuPspkmF
Puv24GREwy2OQnfTBL3xRJYDIS8OeJ/IR3eOgnJytQd7Lo19buLGDolj/4tjav8kt7gcU9uxXVqh
qGWQn/50TGMnoks0tecQ0sq276J46/VkOoVUNx77UKwtJORHbUa7je803uUly99i+OaaYbOLvUpi
yim3KfSim5463L4t2o6UsV6uENDXY209sH5R93pYL5wG+YTwrWK1wzIJVTlhC7ht+rLPT+EofKxl
MyQRUlPQTw+PaAWgRtjwbGnT0yQk+nGXRlCJHZkVZ0p0EeWIACIVAgU8MW56Q8bfUumgPFktm4pJ
Dvqj4XAsvfnWjezseUJc2DvZsGmtMrqGNraUxo9OGS+z79wSLmrdq9id90nUZs+yPVdWV10ZZD1d
WKu/PfRePB6nKYn/qj/3x5uXCU44XOU297Ahl3vgh2sc93nIaiptzjkYh3AuTi7mMg5dou3riP0a
cZXxCf2mfT32JsvFOvLtIPcrGZ3ainBRmVvnrjUBCRB4bkTaDgQY6Gfx/Of34k/aJ+EgzdFdx/Cw
nS8PPzURLTGGZtmE+VlIWE+Jsq5z3HC+FZHRCAnB+4u3I+7697f+8n6ekIKCIcxlx/3p1icMZZqr
OirOG2Tj0Y2mv1eYQFaaJi1fr3XzTC0Raq4xew8VN9SK0uEGhXFx8gAWhZ0p7p17AJbhc2uI7CAG
g+EMJA+K9rSNteciwmUGOqzcFQE4zAYPBY1DxMOldGbMzIF9/RfH76cuLAeQe01aEhGbvYglfvpC
qMriKMyz+GyZxitU8ujkRFz8o6vXDFfo90ObGrfjWL0PRFC7MhiJTvXcSViZ1T0cDHBnbPPZr+cr
1kQECZX67eVBmd47cT/OwYi5BSd9VptBzOFpnJGsNlG9lV3NyK7z7UhDHrZDh50gqIZj5dJuBiuu
H+dlYSTiytw2tZOehYNKF5zNgoDAbgIFetID8o4SRKHwT9xuk7Xr0JsbhoCy2dLrxptO+4O8HVqA
rSd8onFHkMmlsdaa7qNtRHTWaqKIAiZUpF2xfuW6gb4qJzWjpkvRNBdYEwGm5Oc/P+7WHy8klDBM
j4bt0bh1zOX+++H+EnYHeNkKCHvF4ByMiKkA5d+5Vv0yRBoDbw/yd6jdgXDH6ZvS3eTdwBIsk2LA
x+foZP6Y9k1El+WgBq3fURcN7glgHlfx8rd07kZYZt+6Tp0paB5GaSevyWKXoXcb3ahomm6rdNmB
WmiVekKN3+iOOgQY35uVayEca6iv07rDbzLdJtDrAHPMHdRWRNIgdR7QHxPlTXV8H1EVpfAu8j2m
8Wqbm6O5R5Lva5g6ofSgcTPtPD1DYlj1Qf25B3V3g4K+fjadu1pCFHMbq70Wuv/nB1iSKPDzvWqY
BiMC2gKouswqLHR+PMSw8xHNY7qhEhvEuINS/QQbXD+JBpw+PiV9l84oUi6/uDyMbgBtQVv+pta0
qdr+9hw9IPxnLkk7+NfL/PAnlpPo9LiWJ/72an2DNLh3ppI+w/K6l18HAEp+/fH7X862pq3z2AUV
ZmOOuPynNtTZAez/9ocnXn7x/S0vHzDKRLD1TPP5+/8Rj8kn+O3NJ09xMgKnE4cmIt7k332n3/76
19fVv4F2mvC5cKQuz7j89NPX+v6ZLr/5/qZdmd0QRq/XOLSs1hWnYnn+/+fqvJYcVaIs+kVE4BNe
5b3Kuxeiqrsv3mZiv34W9I25E/NCyBUlIUFmnrP32ssLArvxtL9Hfnlm2YzL4V9u2pyytDFRduAI
6YxpS5jLBcTpOUYudHBgtcv2Sl0OqBVhB1tiEoOdIq5y3TOPfeuc6Z8pU+luVK+j1v/TUdtEeGpd
Env6Rx8UMXlj/KJSkkvpk2JYH34q/C4bLF7klJMigJqU+A69eg1acUskkvpMIuebmuLdjJmu4qq9
Fq2+jRucZdhJzgz4cwkiI6250LaWCW4iCmja0/shnqtmmgBh5WaaJJGPwyPudJKgmzma01yp3oX6
GiBEmhQ941TQ/fZswpYD7NQIXZ77gsto27GP2MMgqCd/mJ3Rp9Ym2B/xyS7QnaCgepeeeXPj33XS
3bpUJNfY0o58bWoHc+vB6Mw7maLjNk16sdJhMqK3VMgnsP7nnAZ43jwycy18jVbLgAQZiNP3y86+
vLyZo0Yq1tMYExxLEhFh4yykH0IJ20cJ4VFHzl0PilFDvkVaXQAru1s67/7Kt42PaUCa41mn1BK3
MJTRWVOU3rJy3CLMaw8NFi0J9e3i4BLi4fQjBYgSUWJYG9nwO3GqZ9OGXFm65lMSNlcf19psx3pC
/8oBhjJU+6CWWfhr9KNJug82IeHYYIC2Rdv9EiSXNlmR7pWRkTNe1tbdsr9SVa2DsqKRO1aEKVLk
8UiSHODE7T14XmfUOoNpYP8c42NTHbTaPTeR654Ysc9pqxGVEGXxbqaNOiltn07w7SXDr7jOnuAj
aFeQ3dsR7+WhQvoAIBQnqqjx5VCuXxdzmzNQFzo+LSA554gjCMgXzY8mVAcjcRjeo/pSO+PeHbuA
hXiScFUvONKK+h6ZwubKlLQhpxbzvZlzKU7Fq1GTXTnNDu2Zq5oNhDuYst2KiTakh2WAOCvz2AgN
LwyByRBIhn9En56y4c12kt9u2e4g3Hdbx06eCnIKLh6o3xIN3RrBkrer+xbAT/djCaRImpPR3nlS
jPOrLjUuRZ0+U/z1EhAwsV0QcTdDNO3sEGjGWWXO25CAye4rG/0x5rxKdg9N7TY4PrrXSS+fI6sy
Z1Wjuw2b6qY5MLZg6FCEkkSeiNDfdbUdnvzA2HZJgZKt2utE2mwkxl/KtHa5USCXV+MALxigcLJO
puz3ZIOfMSvVw7JaY94h86LAIlcb3a3NVQryWL+Es/+k0bK9Pro3hw7uDp4k8ZMR4IbUC089kqki
ET+dFt65YGUnT6ZvY0vqXO9XiJ5N6zQGY7ElWfaU43ta2wK3Fmz9R0KWB04tDE0BHQhN4c1K+R2Q
tstqnYy3kUxJNxxvHWX17G71EZ1kzPFjX8ySBEw+qBH6rTMkt1baJiYkGyGHI1/QCKudMRkXtMlz
t5RTeSiqw8T8cuX65SuTrV2S+K+9GyY7wkwvhi7Rf5n1J78hcAWEfR4sUjiIdKDUWPd0T6fa+dQw
rmJH7tItcilzZ5e4x/IWYMGQXjy3bLYiyw2qu/YzSqOZRVkUhw572drUasRhvveHyhxdeUcWGy0W
Z5ZDP05Gj3I+0rHjTlSEtTcttrj6ueF7J+w9SzECWSeFxnHaUzu+DjUctC4UEKKHDKpUxEJpHG3s
zVwnM1ZFwN2Sx4xwsM4c5YPUE/K+7WPbJDFfgNXsXXcGeASUkQOs97uJsiu1VAK/VPqVdjSXOZDS
dVNybd4jAiAHKnJ0x+w5GT1tNn6rbqPzUNaaeRwCJCZJ5QIgngZjE7mPajKxjo8sGgGOn8EWtCuM
F+tRB0kxgHHf2wZQ9brWzh3IX888owYTvnKeYz3b4wolYZgsRvxUOYlYTf5MmDQzUGUTDIiFKciC
Ym84X+RJX/DdI+curBfH9C4i4BueVHT0ushbj/QXN5g9n1FcYalX6EvN0hh2nfXNCdbtM6zGKRfO
9dhIc5Wa9T5iVo30vlhXvW1shjTc54gGBp/K6ti0dIQT7jaieqtT/QkdzfQJYA1dEFCOwk9ADVnu
R1MPt4hLZ5VP+5Z8u50QJKIDili3uQO5K8qIXyKgHd2dth/IH1mBZBmxkVDh1GP/2FsGM2jLeja0
LKKAg1m+MjWK6aWC2oTQoza0epNrtdj5yj+jeXP2FCYeRALJq5sOZQl2rQv+tEX6x2jp9RndcHAm
oHiGMXzoRIRh+0YHE9vEe8YVqUTJgD2VGM6N3aN7CltSSZ3i3W3IvJz4ka86h/xnKBsSIsIRVJ8k
TZALDOkZ9i+CUw/jGBgfwMTA5+l2D/Hf126Eb+vr5RXLZrmbTkV4191oOAc0l7bLn81/b3Bgfnkh
/7ubJu0J6tNwqMik3odwr17oe/6z7EP244w+bt9rxtOdnevmCTSRRvpbViDeZB+F99ihL/1xkzTe
lKQA3AZVSlqYFiGhfqN9djkRM/PbFtS56bb53qOpEWLAUgw4ek7qZgIjcTWJ7FtoVfPbzI2zS03y
Q7NJDvZMrbxQdumvVNEHXHigRzU33C0v5dDTzcR9NuPUgDjJPj1G2EMfG5uf7t+9dQRSyeyXKQBt
AOfW73rhqZMXaR0Rca31SpTghzP/X3z81y4Q0cfY6nI76GF06VvlXMOUIaOy/fELMeS2N9z69yBA
NI1t3T4z5aGgT97wSIfv0HWG8ai3AaCy+WWABSy7sn9GScypRdH6DrLHODlSAYDWm/hNmN7b8kpn
sm9JHpnvbYhqJhaDfc41Gd5QY2qEBRt+BzQsLyEDO81vL4wbUgSs5NlviNcz6ZsfhHK1R7s2jdXy
WWwaK41eyJ+hJDUajFR0b0Xpn9wxgMZM0BMreO9lOUDoCh8YrmrkeXDaOA/6c53Wzc0RyLpK3Wy+
yxJZ0nyEKhdrB0YP56nCC3SAttLRwovrp8xSfLPzS3xmu17kBd94DH1CZTX75ltueta0TNvWXum8
BX70vLw0bMMnYqEpG9S6t20qPL45vztMyDk5MG5rfysAQn8PpKf1q2IquicaHJJIvag6GL3SnwK0
gH//cQ/RvWo9H+EL+3AkZmDUxNVF6rVNaOSAwkrPy1+9/a5NmfndBZG+qbtGv+DnUpiAWVQvLyi0
c2PZ2Q9C9najaaQHdJoW3SD9eutgtIpffsn6sjd+cjeqNrbdl1cCRqxrVxrRZtnDTJbnB4ejP9lk
npqugSvktW/dHHnuCBGeXsryVpqW6qoS/tWj/n41qhbfcUm6lgAxeAm62X1V/mLKhxSD/3UrB826
LC/Q/cT7HrWn5f24UBnXxRjrtxT5IWYMx9r0SAa/O9jDf9/Q3CMtSz/AA29g9Z55IoVyvC/A0X9f
QR2iWXteXt+5eAKVn23OqhzVlxwQTs+f2vGR87DoNO4Zy+mz8kW1jbjifcId+/uxgRDEa14aPYSe
k5/z+dI0L+4/3bjkpXyUSfH1mH4gH9LQ8k5TRnt1xOj1WSBeXP5LYHnOjJwCIafFrA0Qk3ZxAXvF
iccPqA37ZT9Kc0hmEG766IxNfQoZc3euqyUfXVjA2+TdRgOlBELIh0dpaiExVRMJuuAx35kenJZX
pKGCgsgp8TjVFX61XB92CRzu1hTlW0mwqjNMwzdWZh8E5BhDmy/NJ6fWf/VaOnxz8gDyIxf77oGI
ueoRJQ0x/wFYFYzGwnnNTCs46C4LmyAiytyQ5+UPTScZtoq6xonxPMMli4XX9YrX5Um02BEF1Mq9
9XDvbrQ2ERfMe03S6anv9fYlaaR7dOoMwUUaj99uz+TGDb/V0OS7Vo/Ko5/p9atJgW95+ySN9IQ5
5ta1gORwN0B2r5Yddt3wpRyRPrfSsvAVe8l2eRw0L4tI1X9WY8nsBG7hoR8gl0/CPixvsbSwO/bh
aFwSFVsPDh7ev3t0Uy+ecwG9xzhxzXM3cq1edukG/sbEKvHhgQbcF1oDTNN30w89tjfLLomFGTc0
YVm0603wqEbkpb7LIk2D+/ZQFQYSNlkbD5WMrcukeg0GEJ99qKIjZZ7prSwc1mfGIHbJ4E+flc7U
Hh/GA20OVLB2kG6HqjFPcWLnzy2Bmn/fFbGbhOmV/V0ne/DqafQFlidkNN3SUBSv3eRWR+UDGTWH
FvoIupH5m28nKCOg9ZxjlOELLOFiXmKzfPp7dCR62QZuPNfyQIBnJYJ+2WtjtK8AzoNnYfTZabAy
YkDmD5FpZ5OB/ssLa5CGVsFPZijdV6/BITo/rxmaQc4vP7E27IP78rMDl21/mcleN6NfRFhoT6GR
kiBom83WYkqgAk8g4cB8AzmrOjaJ+0XsFlGNllNfyyhkaoKJfu/apbhWqevsPNAVXAk7RtX2CYNi
eUyEpZB3sVg1iJXpdeABDR6ONTM/1LFqehpVY19LX251r/L3+DU6hpgfd0zhIsf2tLV6DD2d7O0N
AYXjhvbLl/CQ8EgDuUvee+Vr6fnHmKzKVY6C+jR06FsL1oAEDYursFhVh3ZLkBvYJWMyu2cts78o
YxyyxHPeWgSPa9OEotu6ytxFc8SRRFQGg69pT5NK63NQi+rvJiTJbyWoJ81fWnH6P2jEwYGa2JLL
3OBz2C+gxOUly+P//3XLg8vmP+Li0CKvDovpvPzZsoPlFVPXgF9cbv73IJdxUBXCsVetncAIWzCH
KaRjUhXEutNQqk2eHK/sq0TeAW+sS2HzCHDiccwKKNLUBJZJvcXRR06HiwkxYK3GJT6PTPvqVM+b
tNWZ61Ydc/4i7U9GIHsS02IOrr7YbRyQU027y9xvofTxiC5XncomA0Bsl8iKWpQXdB6TrdfdhQ0Z
ZnlBN0eNpkSYn/J5s9xKzzhI44M1mM9pBmhbIrpV+p9S0/hA0ay1XDYjedmTg8qTbgxhCL3aRi1S
h7juPmIZlmeBkBwf1UoKCaXEqe9o/C/iPzQkZuWtmfZoRFKw8S7Juauk7l6XD0d1tDqh/sz1iisH
4vSTsn9SxV41Viq7QsSvRlexb6le9CQa1jLlD1TfcKwQQkzrRBm4UUtttzy2PFtIpuiuRTpwO6Yb
UsXXkYBHVBQCS90lJPhwvXxvETGlm7JiFVeSj4QaKNFCvrQ907EXmfKwJbWHKA+IXTK7mw1MP29Z
WpJJs10gmQhm5QmHhTzhwmrgT6KwC9w2OAVplG6oXiG9n7GYf/fuoH75i8kkwAU57UDuQmSrI1jv
g6RleJgMBLFo7vmwpOqyWG7bjetQckjiDLnlJLS124EA71Tz2NpFO3tlknMyC5FNKS6uNpJvEKdg
wehC0xCpfA2ZZ/8W4xsSZQ2yJPT9E4tFWznxCfp8czJ8tLFNN1CE7GLYRh6SzmTOWUT1w/U3Mcet
EVkuue/BL6wQvxMRYMtum5T2mnWzOxiiTenes4l8dnPo35a88SVXXM663eVWQ+eMEr/WFzuFwQ23
gjsdisZ6m2LfvQYZ0dGteNAAyJ4h0DA/TCrviPzVucq+g8gsfXvX4A3YJIljbxMB/B9OcrsPBOCV
1u3ROZpgkjosmDA2/a3VGe1Ni6fkSLrhm3La6azQep0LaVdPE8wdJL2he3XcErOfheeARCJnTRNS
7KAGWaeuNaxTMJDGNRJeFkOTuwiGhrWPVmaPmqC4e62zK2oKxKDVS73CSKOPL6HdBw9pCXXayjKy
wkm1fdJIBV3xf6pT01KzTSOyAoyRDgdWrGmV9YZxqPIM7q7tX4lIFzt3zqAErxSxHKrLbI/D/QzF
rgRSxoYclgdf6jBZS5PIDQhBixj5v02qoWXtS1LcdKH9wgH1qvueWjMBC05a2RKUpoG6HWg2UBAR
ei2R+nDKi+7L8XC8jYP5EFkmWl6JWDv3kgM0vsHY1sz8Oa870jhnxU9nIlPqrfKSz+mk/21KF43A
1OCj0vLyJ4DDSZIWPPjI9f6+f/g7JGx2yI7aqov+5rEvoeyUnNpTLN58EjTAuFTqpFRyjwtoxJk5
qNPyUPG/tzpiV+kqOG+TxgmYDSixVqHBaRjPG3O0tK0uho8wpSdOteYhN2KdMzEkGqgNEsrBMsqw
5M2/c7G2ZpG+BlLx5CAZVuGkH3tsBWcHeHWalD6mgoDJkWAYrTO//btZ7upoWND3zc/olM/dskcp
N3+SZZNbmrMJCvgxg4MtYpo3Vdhl2xy2KNrSyMJXXd7KTn/xG67yJOl0fzeeLv69FfzvLXZm4QWk
l0+gS39Sc4Lncssegv97d3lCr8QGjE11CGuor8vGmjPl0zp/DW2CWxabwrLJZ9jyopD/7zEPdD3+
5tBeQ2tsEK51DAYJINXIE3gVLPcVxyL8uMkasZZxAUnniNMIAOvayeuBnHUxHCcUqMKoqjP8EdhE
xHWQdJgOlEY9ru0mUakIbEVl7qa+fLO7iUKNrT8GCs5jHlTluYeEsFIj14tw7sFqCsB11syNUo7V
snGZra8Q+uV/D0k7B8cSiUaVcv5VLB8nbTiHApbruoai1muJAEq/9dZJzk6HUnY0+sPiL1guWy1n
56akZkgjJHigvNaityNSMoz64eTYMBIQugR0A/oCzJqvn5IEL1RKxgtLJC7aJM+ptYlc/9/7Ppyn
ELEc5g+svTpVtbWdW6Ti+tWpbYptZgWMxZHJj701Z72zCAswQu1LRlDPaZzPleVysNz6f4+FLj9E
X9V0XPldtKr0txVqgyuBQkj1oiZap2VaXOgVEs9ioHvXIkwAUI4H/JK6orvLYsws7Ze0mHMph8S7
o0XdtSxzv+nB5BvCdhwK0wo2ckACeV9rF5ICjGs7IHSEVczjVnhwxZReLFQ8p6AmvGmI6i8/N68x
LdaXHNfk2UO4uUmfI8cfngrcUjfMzRDdZuoigfXkEtFbsmmJr9zQkHtsVeO9ryvIRUpDj+m5pIIg
gwJ0aPa0aZB9UouFyWw4eHixVzzkfYrzpjRztYnykJIyCUUEXZCmZ4j+0aTCux28Wsdk1vePwnFY
Rhmz59Edd+akwbRAODoCeXlA+1ysTZ/WTRPDFqT48oE3D1x1PV+tkwEDNorei4FODOCIVe4Q2qcX
NLSgQiMPF1se+i9Zl/xu9IC4jPketXimgCUXlSzx07X0Hft9KOz1qAnjq7U1dwviBvWFmcfvg13D
ouRxUUF1HczIOLpW2rw1ebMvy8R5Qrj72YyhufFTi5pSrdyDOSKAMSfgwbrTvEO6MI64F7BVEVr5
XhqTsxnCgqbQ/KyX6mssV8PKqvxiJ3PCVFcZDtyjXjI2i25s3oUbnJjO+z+1jX7ataZtmpfpXtdV
RClnF+f98KRuKXaC+7KxZsOyyRT2mJAZR7myNL4VzjKKBs5L2AKXZqkW76STjQ8t7XbWHm+10rw3
a5TxoegJhMjqdquVkfkQzrfGeMJJg+fl0NjkxtCqT08ytcfHCJzm2nTckTxH/IZovxSHWtbrIUtG
rHU6MrdqCk5i4gqUtWNz1CPHPMgi+5M3LcgBsL5vfpfS24glxTZ70gD0ITqDD0IaZDpi9GOs/OnC
Zz/tDmFl6W+DF5/kAIE1ccP6RZhDdiyGrlmj4KKerN8k8C3ehGAYMVwMVrackP0N6hoB7IGJmAWr
LEkZCn0lH5s6b89EfgZ/rFTlWymREm0JuTj2TV29NTQ4SOvO7vaUIPoarJvrF/C7TPMFzKp6wRGY
CbwU8aiSI7gveS/4FK4Y84MigOuynOmx60EqKnaCFFM18jd8awx1xVMGF/Rqmc11uWfgiXzS9JrO
jSBIy5ppesEU3Q/akNnvWHj2zVTmP71PnS3okvDWZcNnPVTjhbYotW/HEkfhOeYjnBPzceqmi5NQ
R891qEjzqm9t1vzI/CRTD2ifUM7DETEaIDdx4I6PljNVMDfptgU4XoISsUgx0tA2A+aeQVdYHybF
ylWEsUNURvTjSaYS8Arpa7ef6K7czSClcwrIeXzxfcoWbu194YjC1hR51YUGEQDH3Hd3VerotD7G
8ZeXuVtviqZP3+9QRGVRvgk9q91UeknWlT2qZ5XXXEGhVP4awniO7nH/aEk9pDut68M90zMo3RVZ
ehYFLgSQ4Q6re37qW91/bLH7TM7wbvih9Vo7ejzTkSApRcQ2kGrx793lWTqcNEkdpoqlDOpnd+Di
PIz2h23JaV8HIZKV+W7dDB+EHaK4M/t/pKNjdcYVSMRNdseMjfwt8Zng2lSAHTdP71Qt8zXEYXql
8UjdhPKu7v7yc9r3SDyIOA1oBNAlGQ+h7omnyZiNeQkwXNua+pdi7zih/Y8Ot7CkmfxeFGO3QbyT
37OQWVKMi3OFp5o+zpgmH33c7NAmJq92PHzqKX4Yzg/v25TeY02OyJ8edHKfBgGum/JA8QeItMRX
71QOl+US/lzrpKTijKE8jcJ1idjowy1BX+FeE8D4Q6EZW2vo+nucGZ9ZHAKnnKS62pPAgpVUb0Bo
RZ7Yr6QP9c8553xh2eoea2GBzdAzjvyIbL4Nr9zi7sPULVtFAoXrnKtOPZd19gJ9ATqnNX1lJsJ5
EvZY10gVY9KXxqYhtPwQTlX3zt98pI2N3bfmxGhoFa9ryCrrUVHfGv2KJZpte+9TCYcXMFYqLffD
osOfF8eh1o27BUk/CyN9V9sB+Yh6dLAoJR0oM8Vrx+3tQ9EV+jy+lltNpQ4BLdRlrCCTd7rCLBg7
c1jbKSDRsjDFczPa/gq3mHvKUouenlMK5PpteKR6NO2tzLkmqR59RmGSrqZM+4mIWN51CZQmKxw1
TCRa80sOv3Ff0YPtLSAmGn7JoumMm0zat0EjndMrc+eStPKraYzmOcPxcQrm+iYYGefb+xzKKtxL
5RgvvWFmZ1/lxlPB4In5R2bMfAvrdZrEd1IZGy0q1cp1XVxLgRkeYWQVa6DPsKMnCnMe/Nxj51gY
zxqf1Znysj1tEQYxMMsXpDLUFeJS7Ol+lVe7JW3RsbVrgkh7S7+4eqoacpo9hYHg328QU9TGCs0X
N5fDxvNT+S3jZIcaWds7fZQd4QlxVHRr9rxaRz3NCAUI6OMahtxYnTM8RdOg3WDx75d7jkt6BmOK
vMpCIQGZCoiVkKYdEVu/06n83TiGvSPq1tuGMh5YRojvHkksfnqmYmtRRPVNKRoZdT29ygHhheHF
9qffveKPGS9u740IKqV2tXQ7P4+jnKVE+lmSPvHvpin3Qmv/0Ml46JMAYaE2G+TjaThr5XjJIiN5
jYFrI4sasRMXiX8f09a/c1YSrKIMnGhotv4MTqavkwhQNm2q5BluUNOQ3dKMpLiEuvYsLVhyhZRU
SF1zupVFei2cpGW8K6L1FBAmDPtt2plRba6WxbTMW3UOMhMfkPSfMwPmfBfHD22O7GFwfXnjEiVK
75b1LKuq+ROif9KudcAEC6dc0r/mRFJcKV54N6lEzrqic96aKNrnPvCfITCqI03jimB0WWIK4W+V
U/sndvea6j3Wo6Z9M4fQwudYbIcAQPbcefyOI1hBdtK721GOzNByGgh8muxqVz1RdNQXTqRcAamo
il9UeO8qi83HPg29XUp5bFOR/rdvPQc4Re8COHDliQQR+ebq1NLDPAL+wWnSyQL0elwPj+no/OhV
7s5L+P4RiX1+tpnar2eILJHKcq86CrypFbyG1oC6CB3rr2CeUWrDwUUAuy1je116j5ZVC6JWu+7H
Y2BxWz/aUi/KkAcZ8cPUzf17MDiEZrevWpAQAVfGDHUBFaWpDMH8u+R6gaC+ONJ6tgVdFjfWprs5
p5D0iLAhGREAmdH7oIUvv/OeJlDb5P9Qo6GrZoj80kPsOcEofaq9itB2OykPjtf168Ligg2OLjvb
eTmuWisUR6z1JdmoBn7dHsP+Cj71BLB/sA42Oc6VKLN3B4TLWVGvL1TKmE9C2Y/OYAEjPX+uRHJv
hARL1Ln+PTYttYdA0p3HMg7PuRESllzSTzVbellu95mXdUjzNs8IKjP2ADEYw+LwwwkFIAjgQMBl
N6VRyWucWNtMx3FCdGlXPJiJ0655C/SfDJZCfGzelPUaKiyVaRE+VklqbHnr2ZYClvGU14n+xAnc
ECGt6IzapHmMdnNZpOJ5EYFFiOEhuVMHGRZXFWlkOrlylkIW1ZrN2apVc65iRvmyGY8hAvw9Mw7o
/L6ZbfUia9Ypz5wbb2jOrJVvmosmK1D969Bk1zptrSNzk2JT2CZlviSyzkyzGN3IFVF18jC0gHr0
VLtmkZneAHDh6h7tiOxyRuU0A9CUwsK1cyXPRhwccSBqD0E4GSvCS4EzUg17b1J6lEX7BgwwzuL8
pjwru2k1PkHlRA/LQ3lqIKeFLGVW2XirzPQljHXx0oFGQ17qv3dx4z7G9Xs37KFvVU8JPnPoKrW5
77Clbys73XoldRJhHBTAyDispk1nNcU+1Jjq5M7epF3xZbl0fJPS+XLctn5KyFRayTx3f/TaWAPw
DJ9By5hECGCjCeGQtJ2/q4GDHFSohneFLikpYEOTL54dNc2Wz6nDD5b2x8HDzj7HEMIbN3N4K3ZQ
PHM0KEo1KjqjhFmF448isjzXra8hNIAdDUFwIEV4OMVxehk75jll4wlMtGXzrZAVE1ZcILEj3K2N
hgnjB0ciGdvhHePJhFk6TGgwieGdOQtCyqB5am1rY4LdfmQNUWz6ovHhDbvNwaGAMdcOwuuyiQeL
/WJc3IAZByCqxMuyAS6yGc0lpGV473PEUHVC1HZskSIGRBULjoYJLmqzqwwYjomohypJWuIhU5F+
SgFDErwuqy8qVQ/KCj7gUR1Yi3dMrbgUJC3LV6/1slvxZY5c7hICt5BTeeVO0s5BkJJpyLa6bD/m
PnAP2j4vCp6J4bMS6GptxShl3ALSIqnYk9VpxfnL4nvUqdYmIdJtxYLGT7XxFLcSaFPVwPKYo1SJ
XURD3tvWUSHaK5RhXEfJMrPMRM3cREtAlk8Ov0nWbUOfPbaura5J519CdyA0sC0RmQGX+tQQtQiB
NltVdX7SKXxDKNynaWed7DRmdu3Ro6KI6T95UoHnCL+kJcDXlKI6gSjFyK+Vwds0OMXujUV+gbsl
K+4ITKBOmP0Fpo4OHj6M6vTViSCMGXp/BUtPNzCXxr0JbXEEgvZhNJFxR8dCEEFcH63WLV5FYZyK
oYZ1DUx7i1O1oliRxD/DeFLJvvfM4KXux/7FxPttNulv+ljqqjmhfGQFnNPf84PNEBCkmOdlidkn
qa+ip/GKv9ZCm9XSgtCVWBdSxAeyMhqYNyo7KOU3TDDYuBJapLKGM86g/OKkTXJgDmTggR4on5Wk
Koled14ipci0sfNvH44r4i8EKU34XFmk1HRtWn6Sy0MDRzh/LNrsLtx0JqIOs3jH39eFl5xyp8SN
bgX6FZ+9fkWOp059o10UJH7IWupTdAhraxXFZ1i874qa8IEOHuU+lu/UnB/iBhtTbeUvgTLbR8KL
VyDc6NIzD8114nramY2T4f2f0QKI2+iaHh2P1A4qldab7lnxLh41yv+pY76ZLnKBYRTZc58blOo9
+TueSD0BK7bq2nhi+SpBmFHa2FHXawwzuEij855zUV3B5mwpWjkEn1IkG5vxEDtc6eD+BMze9NDa
mVR17mAFQtYE8t2VpX1fHoqIvdsWZVcdnKqkZsiomcV6sGVYJRak6qlqIrO8jKbzy6aktS5b7T2v
p+EUtHX/AHV1eDAc8o98LIB0blpERHSTE4DM+2zQszdWfDesSvWmiVtsdr4uVgrh5YHuOzC1LHQv
iVnfBRII5Znhtceu9aSoZ+Bo1F5Fq3aTdOwd1rRkZ2mWuLptfEbgXD25DicT/v2NqQEBMX2iE7SR
4mRBUfXgGZG/x9tobrSsfAWdz8k35Q81zpStbftcYwHxunFcH8IwZcJglGgZxupAVwwxYhPDDccj
fc1s/99N7Df+KYVNQJxhUX3n5H+dl40mYa1DnesoufjZBjk2ZYSyfkbsbzyKtiTuPZ6TWQDgkw/O
OhQBBOk25MTbjyNQc7chg2Te4B6uNRsFkqihJdJV3RjGOer19NMokDZCGuq2oCRxMzNbodRtJag4
tQTNTRuurDwpDvSiDULMa+CDQ2Xe48bK1rj91KHTKBuOvdbv5TiIbUMlFQNP4Z0K4kJ3Rlw/t67w
zpS0vTOBuMlGJlO91WDLwxqW5SUm7vlZJi/2fN0Njdjbd3nfvCANYSEvlbnWlPydu8hM7DGaNlU/
VCeHNHVWWDI/oFI/+dWsgim+ZZCH1xFrO2LQsb33MSdmoL9aXTtHjCO9SmtTO2pG+DROmrgNZeu+
jIrznah64++6uotGuNBohsoJDZxqvohVmj4HlzWoE1jJbrmLQOTilqRhDJQIVnpZRCdzMOx7RW4F
8tLJXhdO9WFJZT30/e++N9qHSYZYGUrUQC0l2CtryV1qiBI71UjWY+bXGw91CcnTwXtiD2Td9Trc
o7h94ESjk2/qpDC36EXdJhB7Y/6pRiWZBXgiTn1Xgx/r5gZ2/D/snUdz40q6bf/Lm+METMIN3oQE
PeVNSTVBqFRd8Alvf/1dgM45VKuru+POb4SCAXqKBBKZ37f32r44wUrjYrim6lMeG1qr+SpEzrNH
bwtNUFevsz4CjtrL50zvifyVjvFqlRP4C8O6K+FVIZI65Llh/RTACFZDGw/3vV2emR24+z5Skdvm
SfxEO9C9jmY5uWNUR7Nibu0IV9xL30WpTU0vMUJwUTRTSfO1yV4+Yxhqd2TO0ePX5c+oDFjyRDVp
v71YsV90B42CytEGEGAI3b1HNw18KwnFfrmK2KvzbKy54H+180DC5TnvKmOdOBwrhqJeoWbON1RK
rXU3pupVrnbqVdrrjOgxp0TNCOqHoX3NFD261+26fsiZIiuB/iotVX2KLL6KQJF/bi23KZ1TrYBD
7exGQT6J6erBSN0ryijd6wTdaluMHcImrVpLUGKEGeYMGRoaJMyoLS3EYPxOYfTB6KvhISohpXdp
ggHAQrDc9ll1Y9YAAuN0MtZT3ZlPZPQgK8+t5oV/icZYFOdvbeM8VUFwF3Go70Jzor6oNrfthP2E
NgvL9sa3CBEKB+fH7JLVYxuFdhikh1RF86RKxDtU4/xHUaOd1kMYp2E6XBsqZrMwqmfnQJ4eMNlW
R13V/CMAEkP05It30nNI231rAFnbbWG9dLFpb/PG+tnbVH6hQKB80RFglamq3FNCJqd5kskrwsVv
Ac3Jk5x4iZ7V+GHGWpDfpgR3jJ/I7RNsfClyI2qUtArScggflgtlhK0RTK59BJlVepPtTh7ckui8
XEQtDY4yNN6WCm6IzlIjJ8MrWvLLGCIPZXDbMHrtE4WA15j6K/30ztn4Fm1mQ1E2OZ025NUaLsiI
sNpi0rIdSqw5cyajqds1Hf2shJwiTVDYbuxmp8YK9SdBor1F74uMB7UEj0MbrwxdlkB0JvfODzxo
7l1DgWtdp062ox1QbxjSjHVuUlDWjJM5l4dLAchuccb9H3HhvxAXsFqa2If/fQzE/q1/i6LPkIY/
n/IXb8EUfziqpZk6xkIbmsGfERCapf6hC4IexF9RD3/DFnT9D93QyHowcQwLCz/Q37AFzfnDVV0T
Kpuh2hr3/K9gC9qXYIY5j8ExcTlaugW8gUrYF9qCakHJi2GIPKgFHm2CP9s9Mwwo9VK7SqJE+ZYi
/10VvTxpTSuenAmkiu5W4xGUDzMSbXqms6KR/yNREkVIHdSJxiseLtKsMTyoKmsCeoXVjrUAmeCN
Ri5r0xz6FoAJeF+UyMBOz0ZSP0aFs1WbaG+LRjmOCd131Yf5r1jaunEV4m9o629aLVCIU0YnHvT1
ftQG6zvrfY5qDNhrwDxYtZze2DMqzMn2vb1H2yfBxtTT7TTQEFGtnEphyFBKXM9dGeC4Ynyjkdqn
yaqpY+eqIf1vqq2nUhJ26dYPZT4Qvg37ZFIa6HUUgIc22E/UpfduAHwLLlgxGPlJE3G6ZV9CyhH5
wcZHi+b5Ns6nUPTipu7697oiz3IsxK6KOS1lRd/uesX60ZjjN0eK6roP7Du6NsUNeiFnBbJ409Oo
uxtNCGgOs/5VHruCXM/IvO9hbQrWKNj6/F9lwQnMStxsO7B6xzueAmppqYLj/E36pN7rLnFcqlbL
/RDjS+v6Ftt2cJUNfofmsPS01BJHxOa/8rxPbvpWeVEi9bbO9ek+M2kstUkdPEgqRI1N6ywsBQ3T
KtBwUJE4Ad3sV8//eIpC9Z3eknWN5zr0/CGGIaM2zR7222M52AgJmlDuitwub+n8/jfywByY8omu
sezIluXgsndVNDLaV0d6Ngn0fX5tPUhG20T1271ptFTrh3Tc+CZOOWhMzYb3DXG5fFdNVvgF4C9i
6uKjGeqYv9288JRcsz2rz3d90jHdlYPp1VNn3Jar3HKDRy0vKLiN2L/o+95FCUWmiVIxGPiWBYmM
dj2h2KTxUR5lDu8qTXYciLwN+pLsKTp10AftyDOUYjp3bo90CxeMUtfXLGB3IZ2cDQFTEc309N0u
kje7m+pvdDx27mQ/d2lr3oOPANzWf9cziV6sZleF7LxuawN8mzbe1wJFg9ECy4Vmqj9WKZ0jaeBa
5pToPnwa5G7/FWeiq/8MUeAbFyqIFptYBlUVwhSzV/2TF71wYMj7aiEfbCpkXgj/6kjLZQMn1bgy
QLu5vvmN+K/gJj0PCZwRfOa3Q9F9b1RF8ZKI/lA5GnOAWfVukmsIRrUDaoKx/zxStEOheIVsLMZH
iZKU5HuWqCVKdy0Yp01d9NqR4DZWBn67VtrYuNXi/NDOkefR8IM1NObFoiOSkciCOI1uyzCBMQYt
BLVnhvmZsDl8oE86TfAT35I8Ewy/c9rAPuIxWBtBOdyajv9Md5c4yFJGR4s8iHUiwfnZyEIxzRSv
vcoMk7zGXdZOyk44Z7J4G6ReVbMp3QETt1O8Mnl1bmkiHUkCyPbqZPyUVnvuK10DQNh7I/F8O+Qy
5bqUcQ7foz8L34BIqdqbRszWQCNftc5AXFWMXNVg3rOGrO/SjIDcxVrKi0Kw2mkWimOsawfOQyTf
T7PkgQwco4EOrveHLLLXWpdb22qOG69j98U22/d8is5JaPjnQjzNJesHU8DVAm6Agi8O1oGR7MI8
vG8cxVlPOITXkK6pcbWBus/cdhdjj4G8WZ2lWldenCp0PkGDJvFEB89iMSoJDRTw7FUEbN440JtI
66jfuqGT7KNohjuHpN5300hudkVVM2odryjKfZkm4roNPLsa+xMyGM4kHYf01BXjqUQXhh80P9pW
4QHYbw8CzYbvzu7AFCdBaSssAg1I4gG2DrqLwnxA9InBCn7pOFKq7sxsx4H+s2Fhsqr0bg6KdKO1
7yTvEkzePktnzboKYbFRr9ivYJvDeqQuhOW28qDpFqeWwUQvJnnVE6O2HTVqG2UQgHidkpuBpnmY
iVu/xVcnfXM3ROa0aWHQ7SysG1fLhU1WXVGyVhr5z0jOSQoCGYGpuibtU5L0PABg3w09CrYqys2t
Vlik6ujJHi858agmmd++FCtAtMM+Bm+ypu+fHA0yAno9wGw4AQ8Zgbi5OMrOYc/ZUXeKW7ol7y0h
A/v/PAyAI/ungddUoe64lqYahma4hq67X3gJetD5ftDZTMrTykRwqFnE2Za4u23EupjtD5Mrqruk
dI7j0DteZbcuBjaE1XZ04GBBzA7UmjUkuDSMRugBZPeMFLlYQ1QeDl0w/JwCFa8kENeQwaIdzlDT
V6lZHh2pWDulKsxNViBBVED/ZaEB9cYpXkA6UVKfBjQbJnuyEsDl7JE/nt0gjTaWvQtvqNjZGz0g
mJ7D8ZxHyL9yVMubTNeUjZjD9nyjPYVBS3KRjhsiL/wOxSva1Yq83jXEppIUjy1C7mHFKprXH6IY
HanuYdR1df/HMEuukFpkp6rG5ZgP6d5wnaOa2vpViVt5g0uHHrNhjueCt1+ZjYIxhwPrbBQIjht1
znVuGyI1rFTsGsWmSz402bYxyDM1pGKeylF97rLwe1dEPyyFpG+9C9auas2tGgR6XaBtWnM0T7Xd
r8PGmrbSLZ2NLcxZ4y/7Y1Wjxy7IJZg4gE+WqxM62RndNqL3ARKkEVe9NIqVM2Zkr6OnPY5mEpyi
gJ+3GeLeIzEzZgAAkE5MXUjo0R6MVnLVoE3zkPLJdR70uISD5CdrX2sHSjEi6nUr0GutVUOp7/VY
bc9paT0atOXgRZ816ezyssjO7WQHrDu52A9d++s/77XWvFN+ZnFRimTybKsOvW2TCuUXAFBfarUS
TJV/X/uD67m4OE++VbinqdHrvSr056LK9ooyDfed+R5P7nglzK2GAm9tRFP5pvoGNtQ02dBtYxas
D3jb9RxPBAqiMxq3hm7CvTLW8XHAHwjmyLnDFz++OpLCt+Oq4X0BCYD8cTXaiQYze1lnG9MhuKYw
8Su4TtV5QmbDVYkdZWXY1bSdoiE96wHIemSw/o6P8cOKeiz0ZjJthhpyYW1cdcOdhL56HnyrXhNV
ZK8UYEr3JkRFJtH8aKAHn+mPsdhl6dobU7NmJmidzX7TcOTcxtmQefksQrHNGrxaq2z/8xe/0Nu+
fPFiXttolq4aNmLHf540SOpvlRYG9n1qTRAXYm24Bn8ebF9EO/m39I6wKQnwBQTTbfsGTTdUm7yO
2nNBL389CiW+h54lQxNXY5OO2zFKMBwmxbPqqyZo60ChYdO515D+V5xXSKFwNPNaVqoym5FPlB6T
AwHDFBIZMuawMXtPWYE1AYKFUzoayaOmmjdp4rxWki4ZWNhwLXVfnjFarfA+1A9N4NfepKbBllny
gR6X/8E2JDvxkrf4GRRHjfhf905hC1vTdB2Ulvj6JVGqiapJ9LOKUOOMiS7tJtLu6kltj1XYqTve
88XS4wR7wdAe1XYaWK7E3brsoLcTzhxBZjUliUxtw9x36DGHZ0xrBaL/wi7oBSSu5jUxdt/Ana5U
V7YIWrKKcVtaB1rM3TFpaNeUMb49Vezz+hxm3Vm1C1pRBVLHXidrBg/ztrEyd+fW9o8xzMw9o+L0
aCNgrQYCVlDlgT6vo3PXZej9gAhVajxtC2aMnu5kgwdxaLxOBYNcEnXqiQ7uVlFHVjhuLo5lI51z
puI1r+ljH0Y59isnuY4DfDgKZbu9jL51SludoxaiUJvQbbWMAHhXKB5V/KdrI5moaNeFsWIiwUBy
DIIIFnOUsb7Sk24Vdn2/04etUAA5gWcHr1PEzqopzRer57DsWetsiBMlc9AJBe7bOtj3maV5sZwR
IAddm1uWrqXsFSZNt9h3o42CEYWKeZpd9RUCj5AmVZ1b5xyDz300qVulQZxaNqV1PeW+jU2E1rBr
Ri+tUTNs1AMd1uSHPgzNm4P4MWroYoKIc/YZc8KeqfgtmL2fQJrGIYPkMSJ1IavCxHZXid1yBhKh
vHUYoM65Wl5HhXKDZcG5wYyBDgdB00bo3iShswmzP5SqYh1zV8MdlWtHcqPh/89horZCcp11IB0p
eAYHYa6sMRppLIfHysLdHI3qt6yh29CjJE0gPuHXUchBFzjmkLzVm66T9RbdqDzFjn3bFE+ZnsU3
ZckqR0eqoiMtplHGyBNku0jvjBMyFmS7hEz0AusyvqZ/2MBPSdHFbV7QkQKElyWPBg6YSAlRNQf5
tqjTCL8TVx04ftRH3408yw+USN8RYc3pEaQAdQ42KIS0yAZT/cxsCSxz3zwYGDO34QiTwG4QWIxD
oFIcV53/kpjGYPb1KHYNwXJUc0xzKdh8YaQ5EpZjnXTlPVoQ2NM0bb3CbO1jTUXlmpPS/WQx9AMl
FzcEjzzooY8Ht6yLTdoP5W70CTDWYosZBau7wTBRMcSQDSP/VsnkHa4A+Uj4q0U8+p2qE40SAYij
2BACKSSVYU2DAc1cp8pdrhePMOXNHRHo7moZZ/FQoBdM6/6Ai4FfIiB0jJjJn53T3aup4T4GSNsB
dDjAgvx4hTKg2voUUNacM50NjbUC/44z7Jjhqh7VGZT34Ju2dY8Iw1Ysf49CKCSGCdeBq+DGgDK9
rVD9nZTJca59kh33LU6GVWGVuHOSQN6YrXFSRvpUpTvryGTQvtrFdIix4D5aWklmVwDoiGw32NHF
XYeNmoJMHj4ZU1kSKMz7psoQP2b+g0XDBKnJpFzhBEoPKH3TAyFmEB19RjeK5HfA49Qrn1xhD63B
OfYR7PbkF94wU/xWk/ezxoednK2SeX4XCgSoI9Rht7XfszyQ90GrWoDokMPYmJFWRU4qiNFTemU6
E8RipHLj2l7RoSgymTLdg11ZN9QQUMfgUYpMzlxEkRyMhAXdoE3M5iOl3JL0uZNM9nAlZP61XuJj
QRpq4o2Pm50TYhRrkNgT/JNQ1+iV56jLuw1IXnVXjWCWbatlmcGkI8/xkUv9EYh+eTLzDretD+PC
R5O+aaGgIlbAG5j1Fi1YN9j6MMQIQrEqdp2yJIgKc90+dQEFoVD8FsaAp8tBNfDh1JiDAg3tfuqy
hq2x58cohPkePLNO3nsz1R7oJCQ7MzdmWoasb4hCXdl5Q0evL7P3uVlVNPAJ8nr06I7r5wBP7gGa
CHxI1z/5IkuuI1TcORD+p1Qzf1Cw0a7K+VpTuvTxpvuyTI1jSjHzMUW6tAk0IbZW9JzVin5TqzWu
gNCw10WFedip6Vv6QLv5Cd3k3tFtpEM5y2+R/PKr/odVOtZd/KxDbz6GdT9thz2ms/wuUn4ixQau
V1XOKUzRmmFKNnZjB2kW+YHzJCboGVQR6SfGKeqGnnUXp4FnZSYfhDOBA5O9hZFIxS3B+XdAzYvq
P4se01Ev1s0gUVKa8qkI8nbXqlI9FuojOhymPLkRvTpdti+rq2YK8vMUmM4WIulPjQzZ00hu1tZu
EL8DbdkGWhhdqygc7vqgOWBosbaBUCTDazE+Jz67HZOjMGyml3KAOd0kdEcyE7fZyCh+zmBe7YV8
LQYAUcKy7T2CrHMnivzWJq9ppXRDeluI6oF2ULClV0gCk+mmV1NbQvP2KU920cCcTKnHY9DG32QE
yBLIRLeGBJHtMnDV7C2QtE1dwzer2eW67ztkKGZBzQGShmrp12FQuN6Atoek1RD5jp1aO9Eh0W0i
bRsFjfO4l8yN7pmtHGjYAlkU4VPsN8qGaPg0bqp9OYLK6GqoB1YxMg1k/bRqEajuMzzsNMagvBix
Bryi2EJwyzdqU5NuK8MIN0zl32Lo7IiPlCkktK7xUAf5CFWyii8qCjBD9YBu6ohsjKEnx6bsHxD9
p9C7xmFndCMmWMBIy7R5NEFmFNWBxfvD5I8JzW0Xiq8y6tcRrXl33BVt/E7bMd2qqaOe9RLsCs0+
+lU+uTt5DS5z9M9KX07XfZeQnwtaftUJwWRW1RyMpsarLe29VtevNsbsvZqNw8HVmCQkgLbWSWT3
8CzL7xPF4o1qZEASnP6eHoLLl+becrBUx1ht++u0ACxRSuMXaYgYRgZt/CZGeRNUYK1EUTKmiaS6
TyoL/cOz5tbyxaF27sHpoi8btvXeYu7+cab8v87Sf+ks6Rqs7E/Lp3+BeV+RLv4m3z63lv58zl+t
JVX8wY9o2UJlrYC+6xPKW7P+UE1Ns1UmIQBDVd7pL5S3+we4HcrkusXUBAEZhds6b5vw//8/If4w
LGG6NoBv07RoTv2vUN6s677MgUyLzpfBn8Hq1SGR9J+Xe8WUYzT3YYdaY31H45oY6iSXe0llZpUB
vpugD2zj1CDhCHkFKuXvTg0lyBgsDfN5uDYxGTNIggyagthr5S9wgqu0aMxX3WnuRVHFa3seMhif
ddbnhPA2ZMe1pf1cm/ld1ps3bqjDV8yPjvqIcejHNKWb3I6njRaF4yqpjFcAj0waJWSGrGHhN6p3
oat4mI9XicKaL/Wp/0Ap22upGDZdI4xVj3LeSG5pbDwrZvbNGAFL57+CnobNWO2qWeut4ffeQvXC
K0JvYB34gL54GjAqwjVjFLKc79t1ZI8/hxkZxLe3dipBXwmFtsqMZTW6jKzd2zCRh5c1+aZ18YjU
UxWfCUY9KcxL9iyYqam2gEGmnijkyAXv2Don2aXke5tQFDtP02uiuZx8lw+uS7mh3WSiTqiV5ljQ
CSYszcQ6qiEthtBlLkqv0jOZPK7E0LbnOELlY1pboAjRJsBe7LV9Ql5CDkhdH2/DFDXiYN6UVCV1
DDxeIwJnHRnugxJFEl+xett0NCBaBXDvlCAKsYqHmn1gw/oNbYBIUerVA+zn9E1rLZagIIW3kWuC
6SnQGPgOQLy4fsWcpK8sfNwQG9Wj7ub9uSiRPTh4y2dMNhXbfBtZVbsL+AZYFyBCHezv4DbvLZpC
Wz3O4PSIAO9rpzdY0iaGXGe8Kfuwgn2e/ooTiMtDBkuV0I2wgQU/drzGhJ3PLiSkAyxKXgi7KMjN
YW+ANB6gXh3SJMQlmub+nlrk/MMOxOSULDFJ0EERg6GD1GxcQgjHIjvbcqRcZZP7Qwvidmcl9nc5
NdTHwsBcdXA9Vup1WAYARg3EWI2IWUZKqkt1jDMScbBVTBbtvbOh4+2HUIymK2ZBnJYkFOu/KCgV
hzBrX5BmTRu4GlhiTQOeJQZZo9Ib6j7BCQdinb8nc08qlkBLrTCXOzEXH4k9RvIV6ncuHlQvrDp5
H4bPfuiiK2dlzPnYpA/bhJ4SQ/pra21gUog8N7rnZALiLN6U4t0sdyTwEdVW3dgzOoACPKtpABoZ
x7etYcpAOpiQ1BNWlGBGJ//mGkRR4Tbyssj01xVeTg8n8htn5p8NAxj6Dhbl1ahvUQ2uEHohhh3N
f9CTw48hee24T1g3om8byObzNBRmsE+Y4cwO9a1mAg52i5nOiWg3Z6kuqUsACsCT8VLCTTjY6Cpv
qx6rc4t7pKJ0tBGZs6kicOx+CNdwklnrtSkyJbB3BR3MnVpWpB856vcIPVNuyxVMmC0jMEF95k++
cbkiO007Jf1t0+QHOAr8to3dbRVA9CS0HtDIbapgb/iWTkxYrp+SqH9L8fECrAVb15KSM1k1DjF1
bvtEGTjCLu8PJM29FG54zfSTFoRjd+suZ5eLkgKZPrw3z5GTR9FkDjPNN2NT0zgQctgR30ZvzKeC
pFCUydOXINfYw+Rg7AjtvmESAgkaq0E9HsBIGKkQa8Kami1BOW+Okd0naYgsP7qRMGxuEIknq96v
G68Mxru4Ha/Cp4jQllQbPS1umvWAVhHB6a7s65wUUER1uGKpUrT+vhLjuqffhzinNdPqJoz1BEs8
6nwQNpjrZYTSd5VOfXWMciIEUxfIQW9W6c4N1NPlpuURNdN6kAcfz/m4b37ip+sUXio6IIgBYgfn
Mk6g/rhsab1xOynWTyPxd6j4tZ2eqsVRG2CTsB4vjsvV5YIZEAVZzHYN7VZwuqiad2Pt3miCqk+T
5OAJBtStLT2om3qqD9ZcUur83l2XoThPDNQednd9zbpDuWYaTi0S1kiE6XbtzhwIp9EBeS6by0XN
omU98TUAIQSPs1zIXsuOJDfJj6vLbVoDclKGfbFWhsm+0ziN9nZQe+E8EsZTdW9E+bGAgLIN9Okx
p0xnJBh9JnPa051L96Nob9QFjz5fFHN4jAjCQ8vihdQJLTmW5on9KjmGpnVrBcG3xs/u6iFokEkO
pNkGMNMc92DYak96XBFk+yrRN402/3KmVm6rJngYrFyq6+W2mqYZHVWS7frmCe5sQM/Gc5Iaf+Oc
DqrLYDsMzhuIVg5nozwR+PcrH0dzozhWvIttPHYzYGOYvfXJ7LJX7WspqQsIQ5E5BUdZHG393e0o
Odhjvg0s/N3om036f251XC7cmXjQZjUfeNnUGobHKsjp0hqjvVeqlEqypYLTcjmBJxl6DoFK0goU
fqF2/vqbGY1iJElyFHjShwehZh1QnmNosagkWgRkgQamJrG6Awfnd5V14jZrLKJby4wJv7anpYWX
uce2mAmwNZ2PueVjDzBUwB6NoA2kpc6f77S83XLx5Taq/5VX93oLy6mhIxPN30hWYyOdCpSLy7dU
RUUB+Ln8x/LdXC4mG2LR5erHVjxD9E31vsOvdVwupmakeRhVHTtTDgmYknGziivY9qK3hgL/F4EX
868RzXyT5cLwI3ODVOlFJjS45t1hmhklgTDIEFP1X/pIW2PEYK5KH6k9wVg/QoxWyhA6I4VXvt9h
3uUXZNPlasaCNdsv9wz2UE2b5a6stCy0xgvoyR6T/M9HLPdV6M5FV4fxukYwfXmlTlJ/Rpw9fKCh
Lhypj5f5eIv5Eyxbn95mud5mLaHCJfvp3w9ZtpaX+fg4l7e6PGa5LfdJMx8VEkuz2P7+5c5/e3W5
48trfnzUj7db7v+4YfnOPv0bnzaXR/lOS8tvGJLhjCU///g6Ly/96eG//U9+f/9vH/q7D21nAuwt
EA+RMjEvDeDeg4hp59DXpV2uapA+Jhbx8x3+SJf74zFZECX5iqi98LTcZWZPHCQc8qH5YNdpuQ3I
rz4iXSVh7/eb6DCIMi1jfS01io8YZHrPGBqQHZjv6BPrKSDh5anL9eVCC2W3r3w4uFqnVfsCgKRX
1PCERHmS/fxPiImufa2rnsppdCO6juoyGngKUGC3RqBVIMU4EXlBVNzYWfmB+snnMfxC/hlwbCWr
y/WFBKREBJRemECXp+R9ita9YVqUdxIeEBdVF+QfW8RhEzcJl2jl0rQ7Li9CDdwdoW/zenA2/RnP
zdvjWeHWZfPTrb1jvGBQEhurHlEiYM+ngFO+WhqaeADrwaqNlfTQdEVMi9hxlc2Q6E9RF74FOo2R
BcCyXDTzERwzGV6ZPiwlfUx/SChDbmww9mGETURBcKPbEsTOiKEN+rHpiKB3CgggOTq5+WxoND/h
jmfE0PNaC4Nq2aLP1oDsOVhR/3Pq3dsy86k/zv+Sn1gPftknUJ3mAWG5bfkaGHvtA8+7fD59PmN2
Y47B6+9vkebrzFF2DHnMnAzqj4liGA5SfmSm9IKvyNgUkwstbnmImH9gvAcv5KeaG7VKaZovjBdV
mev0jo1V0LgfqnjHlACBNGyELE6H/RKHq7elBN6uBeTG2UDjl08JpwVER2IgQuQjLJ+LIvQAi/tm
MmTD7M24+3jg3z/tcpUU3/eYvLzVkEP7GnFLT+tL6G43TrxYHfKvtfMZK5mAzq60jMzxZIThVPfq
RstweFMkkv1Vi/Z0T3UVHcU89+kjBCnsC7+KEE/I5ZdYuGCXq8tW5Bj/SOEFidGFcR8mdBVKUuJj
lSAaVll+6YWcSwu+suWXWfbtQO2MNao7kg8Q38//13LfcjHOY+vl6nLvxw49/9i/u7o8eHnIf36p
RnYDc4+r5ZBb9rXlwyxXszzlDH+5vmx93DhFCS2tAGPT8vKB0lqIt8yPBy9vy1qTI3nZHJZD7WNz
Ob6XD8fM768DMFne6PKRg0I6NEfEWXHbRzGf9xdaWKj4yrRZDhPKJvm0xhn1nay3YueGXUIXNgzV
zfLwj01//taQLpktc4olY3nZU5ety8XltnHKaJViGCq0aP1lDFr+96bTOOUvm+4yP102Pz59MQ03
Znw15E267diu83HaWoNLuGSZ1vnBEj+c5YMIlP1kBx2WLxs+mPzIXr5895fbbLrLaxmYyury4OUt
L1eXrcvF5We83HZ5vS/PjeRTmyg1Yxhj5jJwtnZIBPByfTny+MaT5rRc//jwU6FRSFF6FaUXg+jy
m37aL6e3gHyaw7K7RrpqA7iZf4OwbZnKLHvK7zeXl/gYqoZ8rPdOkXoLICqeZ3DLWHLhRS23Xa4u
9/6OK/WfH7c8rQcCqFXysLz/8vm6ZQe9HDO+M+/GHzvzcqurSzpJlycsWx+PWja/Xv/0qp8e9fUN
vj5L0aoIo9ejNqnxehnwl9PIsrU893e3XR6y3Ksvs8Bl83Kx/B6Xq8vW8rx/+6rFQju8PGV54Je3
+t1tX171yzvhXwbCr26qNmxZo89TeyoJRldOuwsecNmaHKOY1v08p/5yz+U2XHoc4sv1sjHY/Hjk
MtwuL3556Kd7lk1fwPhD1MeQPO/RMDLcP8e85Qj6dP1j8+uty/Xlqctx9uchRrrBEAGmTSaNkh6T
4/IdST6SH3GbTghyrKDZmhKDQFNSfHP7p2SQxlqtW/WJ4QTg0FDYd9SF8QvTUnrC/38QpUFTRLPG
Vynk3ioN5UnXfPe20/PS0/3uIYnhV+XVgAY1Tghqp6VOg/ReDiSeaMbcR6nT4jyNBGvaQRMfMpGd
Jzui3EidhJZujV2sI/sXZ9lK6wYLNca8Bv/6D38MJ5MEpzAvqiaEKk7W86Utp9flxHq5IFvmr7Pt
p1Pusvm7h3+5bTl1L7d9vMPvnvfxDn3inq0atlfI0m+e0s0XznLsXq6787xvoHROWWw5b87X+3mA
+rjxt/d/ebplzrE/lo1ToZkHteXpmWPL+GZ5JLCLeqsP5d1yx7gcgr/fjAIkJWaav2twCdZaDn+l
HkkC6BvEAths13Efvtvy3CoFP3T+3MfCJgHsJclSscUptqdgZx97Fc8n66hj5zTiGYIZ6dLW2Rnc
a0N2YMIhFjiKsdHrzHw1Ecj7g/pe6L65nofnDdjWdI8CJl/XeCvJoCCVbZJT7bUaFHolUNC41S0N
MROmbxY31DWpM6K0bE/VdysIza0eMDMsFafhLaCeqcGeQPpkgzmjWkVT03h9mE8gG2pitlFOa2Zy
0jjP7jnFv8ywFrKoCJZRFP/ZatvXIBwUMpZJpTbhxAzU2ajydVTBKISvSmeuwPuYx13b4sCYreGd
P85AKaoU0OUoGWb51icpBChOuiFNlC+4NVYi6KddUNcxeCM/3UiR/1Q090YoJCBNXbOzCuVXRurG
ZnYiboqQT07sDp4PgI8U5kosGbddGL+FYxfsbcyBFAc2de5/a63yzsliD6d8uU4JuaZxQKzLD+Lm
m+t2bKa1W6pbMza3duVb5DfLn6NTzM3oYoXHZtiySAYTl8jbMlfdG9Z977YbKkdMa87eznNyhqhf
owIQB0iBZKIgGKgl+SGC8tpkxaRcSeD3TlpTuUk3LNuonJPxUYJX2qeVOCoxbe9sIJunzxOmnzQR
gFdmKKaJCCAcRZJhvUsCyhaaoBXcUPFUpPHQw9Y9mWMpPFtKryrrJ3dCYWXbgbsRjvsQD82IhaSO
7mKzfQnDeJdkg/KYE0RJiLb2qOTSXePeEisGqBgrvH8lSf/aQg6hoG0gtwsjFVM3ym/ZaSZCfbFD
i/Q24s/3iinRvWIgRH4EAXC2tbrfWYp8bZ1rLPqoxtIGv2uiUCjX7Kds1N5YfbKqFKm2lXW3H8CZ
8+8OFJ0lZaYW/XumdT8Ih3ag2uVkkirWuTT6rYGFBLMASjdjHvWoN3mDXKdo/ZoxleeqDXah0Fpy
6ZFKGge6i8pGKaJXMQTDNqHAWrbVPrsRTdCzzqVX4WrV62RgjHbBQ6eaBa2MNk8tf9oz+2001B9x
MciHqkviozTxWVk5hCk90oiBoFZOv2Utqv7kTpHz0Kfa/7B3HsuRY1uW/SI8gxZTSNdOp1NPYAxG
EFprfH0tMLM6q59VWXfPe8JkkEkXwPUrztl77ZMxMXeGau1XU3TCnNXtJo11hWAsNPlVFCzDn8hI
ygc8TL9NCAFJZ9Ze2lY053r9ssDMlPXpLg/ir1Uv5TMzRUYFYZjAU6nv2byQG498zGub5i3fSMRY
3g1HaAFHdOleWxhs2RB/rr1e25aSH6wqT702VN8qX64mQGF696FPtBLS5S2ajIWoHRkmlPxBxp3l
VaS02dboid3jUn/hZItvqYiEsq5Lspy6doPICg66jvZkmG3vSPr0Tmgqg4Qa8ZKgL7AE44v8B90f
BchwQHwoJSqkKYHLcdD6PS0R0iOpkyus+zOZWgCTrI4ZQyafp01FyR63XmJeF41T19ZvEmK+i3kK
6nBZIU+VN1w5R8qxs2cY+0znrCnlrxYaRQrVZomCYxFa4W5CeaVSigaWuifJkoGqZDfZzHW7TS4s
fzqsCltvjH3EffSW5l6JrfyFPKgeq9epREmsmqDTJnBxXc6FFKT8OKUjgWI8HcKpF1kbX4mwEPx8
WeBkMvmzwXwokGxMkFE8RcAUpdZFvDPVXscexacWHYbCi9ZeRq0SD034uq60j3LDU4ruRWW/g17I
mMDZykezFTKKIOENmJxXtWHqm0PfEcNRH9t8K5KLAhcBKIY5JDusdTO5u0JIDhminQQljFNEzerQ
AFhO7GfsZmy/1UrVdw3SFSgZwLVq2ACoIDnBq9Rp13KPMIgItWko943KiVCX0eQJEp/yqJIsO5eX
Kei5qUszTeew7jcFIjTOmqZNYtXtLhnmGFF/QX0lGfkEEq3MHyGlbSsyuFYD3k4zQ28xrXf8coCs
WlpBkRh9C1H/BR8bLZlyGyewjkpF8orayv6sZpkTz/gpMWKflVV+1sQa49eSZUcylA7K8omqULjk
8spwifPzJAgDaNt03NOUA8kz6s6cqkHeMFkyNdhGMYYOqt0EkGN3NCOshwP1/lfmRzwCBd4gkYFa
ItUdFCYr7BK1pxjZI9V4ty+qJBC5Ym6moIFRsvgjBUaRmpVkZ8QE8ZDoi6jln2VhfFj79Gi1TG9D
qP/ixBx0DcVaKznTFIcPhsLMpq1HIzSMzrKOfGpokA+KQgIFeo3tYZToVunzTUu0OMCNyNuq1p1S
ltbxINX0gnHtz0dRQE/G1Y0o06Ne0lVHSV7FbjK9/DMM6eoL60BqZsrGOomGXbK8jKJeEw5ww4uU
HGRNv80L+r3CyWLIIxSPNhrhcrLIXHUawvy6ZevezMMH3W0+oCEPVKkFRtVcAnImPWdL3N+ikGwN
TAKo+ab9kHOF0Pv5LU6xo4SpG3Cm19anae6sxyiJpn2LEjopVg8mX8JuYLQn2DNuaE2Yfjb7ra/l
JVz+SHtY9GRkGgfRyQp1kAurd6ac/fgIybGEQonzspi9EDedO67JfZAXAvEKnd10AxVwKa3N295F
HpkmbNKa5jmUHow1v2QT9ljjQ7FWFE3KSGlLbjwlXmdP1Oet8KNp9KJwj5ASsw1bYWtaDqCaZdGp
s6MqvC1TRrCVMvGpz4XWGZPufUUa1rTK+jRjB8QGxmUgMwEqK2wT1q6glGsEiab2vqDUmIua/JYc
CsgsdLYyF/kuGacXs4t3klE2+56oGUc3MuJ0lH1oNGSUmPGwtwi/0OBNBWISb3jph3hAL82+qbYi
V4E9+5gq/iZLjQUAaZF4MYRwvoSY1SyYcZ4M/tdul08qbaE9avHvulxPs2KE2EdZ3BXkafG+MmAq
V8l4XQvRrZU7KgnT7hJNcOEikuait3aUoY5u6vXAqkQneGj4CCaLHRbd24j6wo20+t3Uxj3SUgmU
kOlaVvwNu/MdpQluReoSp7bsH+GjW36sjdpujsxfMVporSBdBUGMaPcGSTddPrNNkrR7bLwWnH9o
R5sVuZa17kl1ciq0s0EQCNykIBk4OyzCESbcdJq2XtUi6D4a9diOerZizKbw+OLHZOyOBjySvRFG
dO3jHmYSk3IDLdZdJIOuL0ZIQu2yvHiQFSUFNDi8mIv5TXQjGKdCVxwLaxtok/OIDCBr0TLrZr8E
ZCpN8Yp8IRvqfSI8WLLeAHRmLTbldi9DfqDGNgh2NOt7GQLzicMFZ4YCnXR4mLlVu9ysVF94K9Fz
B2C0QZMnNNPRebIaqveE2cEw98zoz8VqumCBsBe2D9ksWn5eTF/roH6HZYjjBglQkiIfKtRzn4OI
ASW6S4UNZ5ZWrj6g7EXxuOynMLyIHaSLqNkbW68w2RpcyTCh1m1aV4wFMByJmHiFss1ATH5KNz0M
M8kw7IPYVeXB2i29y4Vk3FsTm/BMDGBGwBzpRQzZhXorVhfRC43QeIfdhVSm9tJpEegoTA/uHLfI
+CPJb+vSJ46qvvQcoCVTLC9Zgn0BCKfcgRJJF/OjQCLqEkHQO7VuNox+8znWG3dhBzCHEOEMeJYS
VoGxhzqtAMGKw46sLH064fL3ItqSbqrLL0sj/TbIXEOunnJYMMLcrzWlcPIiDTg2vDV40IE0r24u
YjMSsslwzInlU1qbnVW2wTygJLAMb+b1HzYqIlQe41CmD4OobDt0PXbMsvgsC4OgBgpAmtVkpDWg
shgkbTxSh0edHO3zgVE4oW+/WHkBScX8AmI8vcG8fm3avLVJ6/qdpAJa24GUVba7u1lhfOXqpd3w
U3lrvHYoe2iQSl5PLPdhLWU3LnGagfeZgKijS8K5uZPK9KXuSSnq+klzC6Ip5xWxEwlpz2W6QMSG
OxVWS0HqDlX0Ulpf9bhtPHHO/djkXupaysipOjdqsSaH8xD70CBQruAnNxGmIfAkcTx2R0G5TMo0
QUDM6wCUy2iXGwF4rDBu5lIQGday09fUJiCktFt9QKKvstHBEALeSBNNLLGp4I3RTWa98QVjog+T
s+RmaL4kzYbzFiNWkeyVpFe/0kLCMCKwLXPTmXbUQRgayOzxJqqhOav/oZ2W3ZTV5Pn2dWJDnl2B
LZ0ysYntZOi114LjUhrRyq9QpTla2+ZOiIRtHRtEMGJf7JQEVWhLWwx0Kk6EtBvdIkI9xj74SvAB
5kAOH8xkedYdNGPR/LjIQ46JS+i260R8S7zqtq5ySh7NLigSZs0C9DG2uVuhg9aJrXnPh7ry0hDf
b9ob1zIsQt+cFYJV9I053Y63FBM/HhnVjQFH+OQ6xC78DCJH1p4PHCMQHhSzf1Rq0iG2FHIolvxF
TBWmeRatKcaeZxnghTsT4kRbPc5T92Imj7Hav6R9VTpDlFUgf/yxTPU9d6PdMIZhisMq4uap5upm
UK+BVpGg2huKrVREwZix9RLXXezR975JcqQHKMrKwFDxBEhp5mLYQSO4kuomyQVyOpgtYLdlmYgv
bzHib5i2uLmExQrqJPuTTPov+vfB9hL3qT58aFS57FDPn9t5ohq29DutjwKrADdphmXrTsObHHb+
aFinxPIjQAgA2qBXfDeNkB2w6/IODPNR5ggCdjitCbgs2B3Ba9VWbmmtjT7nCjuCdHUZKsLqNKKJ
XQrDaPDagWVgeF7lAV13JF8qrt61X9uLiIWXjkCF11wrgdIMeelbrXJPza0HqxuRK/VbDWK5kpTS
+p2kiC6U1hpCgRR5xpDmRxOX7Y9g9v9ri/8P2mJJNU38SP8ztWYP7+rftMV//83f2mJT/ZdhIf+j
jmGZ4l8q4b/JNab5L+TDkGnEzdv016/+U1ss/ctAPoxi0NAk4Dab4PdvbbFi/MvgF5alY3K2ZI4W
/y/aYoVQ+v9dW6yakiKRb6BbFMt0U5b/jT8xEHOdrFTUaL96qzqwNCn4XXH4XREco2+0IBnEgwE3
e8bxnc4t/UqkvItU3IB+yEgCWArzciJGkeM4ekv9AAYGmoOOhATCaFcIWC3kX1RDF9y40q3lsHcY
s+SzMeLYnyYOiBXEjWNVgSvIiwG9GQ4hZ9Jj8dQJiYeCpkRs39GCmt96cOonEUFwPSjgdCdMMmx5
XPKWiVM2NgdmQd4q5gS8aeNpJDnNF6uphXwhnonUAPwnl9Q3mvTXIgOvFlS0l90c2mVIsELdD48C
UV0tbifbSEbWRMwezoAjrFcUAjTlYbFjTuuLZnxUSG/8BThMVLf5EUafzf/SBFi1scnj9uJUVZ2l
zmtbpGS40X9ruvaesiyCZq29bK2/OdKLkq+hUz4OVWpyniYKTo41z0oLI1gEIsl1oWntMFK5xDPr
PevTbmrZx1uTsuFYEHjURGmMn/Fg/ck4bTeygSslC8ZSuopRLgcNEmA8sM2LBjO6rqEfQFE9h/BU
CfYaKF9t+umERBEiZz2SUX5FatxfYwDytpHpDdlZ4l24F7GEprhTS0chz6nty4EEWgoZcmldLIrF
t2b4TvsrxvfodZrZNWPezlwFTdmgGpSf9cGBHRyTipysF7UA27Maj0tCJPlSqPq1yW9ZyhOORI6S
ITF51Jmjhy7vjX3RC4+CUkoOFu7fOlke5P0OrWOx2XFSgaQCRMGP1Qi9NJbID4gBJNuA0zpXMpRb
Z3Jqy/WUIJQ6/wKDlx9SA4RESey2NE2y2xlCt0tM4TkpQ489F+jJmOjBYSwWCJxReRzZ0s/I7L3u
pWI/tZfz5bEHDu4q1LY4KkFUl/X6xEbZA8xkEi1B0Mvcaa6sgd1YiPu5lBZo5iFcBq8X9fuUVfUr
zdEFq52ZRyQy5GzEOYvTGYnIpy97XNQrVdzVGHLXVDcj7zDteiF5yerq3q3YfsOZc63c4fPNjc7B
ggAK26KuJWVl48NmEzWVKoYiDAcYGrmfkgmpax/GpM5PA9sXjEek2EfyskeaAipXEMHxCkEHXscD
RH2FLzs6c8mBA3Nh68iGcZKqzNe6nLiwAhHQJBbxCQ/3Z7Lqr0O3iA5ME8ewhg85Ha/posC4S1IO
PH39iGxLg0xwI+DCvGRpPJAqAyMKOCKWI+NPFiWcegoYiesoB5JqKCiko1+kWPvIG2OQPcWXkGWX
WBGWAFrfTuZ+e/JAOoSAXVbRYGWQbJuUiEyympKcJAmOgt/Tmxd1BUG0VEdt0B+WkkCCSq04PwLD
88nomDjz2WvTv6VLQ5gchwb67yhR168yZxsE+enMkh665VxvdNX+NmjDH5CpliPIverkCQ0eTZg5
JLLB7FWDo6qhPjZnhculggi2x3KAQsi+wO5PsgwsXhLdkjz6viGDqcw0XyzWHal1JgKeNfOMmglI
1SLTk8wVuVJ6BoJPTIlODAAmhwMkWtWmry44AlgbiuEnpPsojkvoJREbTyHSJ0zVzS0uaaiP1O+R
HiHK1pSzmjO1JxYx4H3K/llSHsXaeGdjG9r0ZagMvObykFAEz14FVVapQ8RIDaGy4DdQb4KF0LNX
lugto7RIy7HjTF0yR+jVUyxab/E0ax6UZzD28mgGc9t8Ro18GZN4IgSy4jxbGzs4iYIbZ+WOLe4f
CUDWzbKg7qur+VSMQoh9vDfvVTJxCCymAEL2Q7gOjzOFGzvSxcqTWtK/LOZxsgIbN6POZg8wzi3z
G+4oAT5spajOqFSw/pj9TLOmmKCtaY2XCrMGZGd4o/m7dUPesKeDmMwfhVl87MXmt2qCVkvGoveN
yTyFOUtesmwZGgTOip1vkh1yiGoCvGShHj3yJSsnxiOBocRPZcWtxcvUIVUDME/cgbQikemocdex
ECjNeymqyTGVBMhshBIiRvmcm7QOVin+Q2zYfEqNbxw5+j639tjcQInqyp6QY69MpeFmKHnlNOtV
CdP1USVg0ZGz0BtmoE7SkC67liY0nbakChIMOilIG5vjwWyLlBXwjZidRxAjmQeDM8/GPZqWvSyI
4lXnLKPMGpXFfIDURePQjkW87p25foZqmR7QLb/oKJMvVq3tMawkhJnM9WMxA2XOyK5Q0fX6eig6
ZhJpZ7BOtwlCpVN04mQPFgjwsqXN1In1n9oC9omUldk/IXBD1odPvdVb8CepY5JsSlQCAQShKQ+B
NiBgz0v6mT1bbl1TFoeuUHVUxOnXqmgXMW2EF0VvvUG1fo0G9fi+wYttpHLtawQgELlXPggaIQUR
621irb+zcfgFxlwNOjWlLUgV4MikdEgjWj6cFo6lqd0XiJOuAH3LVQeWimGVgEn1zZOYscURCn3E
Nb5uQh8N2x6IN7lcn5o6E7yhx9hZsBZCJ9FpdIiUoaSnuLboLixMZ309p+eWTmSqC/p+bosM4UC8
UM/DU76mfYFA8ltGMR+YtX4mznQXDYZOUUix45W6F52y/kIZYJWWHQEoZBTUOrsvGhoB7mbKTDGu
rrw3ryWWThA/b11LCwIa0+aKys4kmroEfIvHxRAfIkptWGdHcsTHfNkbo/xJbBlJocZgnKORZrgK
ezAgT9lyRBWbbKTNpwbYLN0CrCUa7yR9qohvo/3c/p4hmvqVVD3ravPR18q4yzqWkUhVdK+3DgvK
pnvSt/QB1UfaTcCohOI1ThrVRzpti0sOhGuEuzSLM3N2PQvUS9dfSRdX2PTLS1tpOqs7jhcpUV/k
XpL9rf1kI5ey2pf6QQwFcmQL3cZezCJfk0yClL60UxIGhwiqtVitX+SDwlRlp2fn1XDEJbEBO2iO
QBk7THXWUDUgtoEzPqz1vmMT1zKxZdHmBMIktcjAf5ItjC1sHBz47io1IPeF2qmGUbzmwIryijQX
lohhP2rUMumbMdNiFYsE9iDVmr6YSiNe0+IcC9Y9yXphrySQSnVp8dRmO7J3xyI1yXxdktFdVw78
9LkI3nxZmehnDc0L/iwfca4/SgRalEIqb50NwTepMTrGTMm2beR9HwITLupLpoof8Y9+ll0+rHF6
Y6mqJ8sxjPETzeD0M6O8ywb5bXNpUmICXAD8a8ETYMliLXq02zqqxPHvQpCI38MK5sxD+JSo8VMS
UjNHoTAitco435pqW3l9BQ7LDBPAxNsXbdMDQx1B/v7z758v7LGlPS5YZbIKTA4q4sgmYzLlb8n7
Mni/AqZ1ILjqnHvmRLjAz69LoJO+NojXZiASmFWkOfx899/987/72TzKBgzjxMBbzd/mlLi2Smrt
/I+P8vP/hY0kr44+kxPNjoiqwfbsP1+0rCjpaf2vf/fs4bEP5Rzn//nNf/n25//8ecyINDn0CG3u
/vPXgiBTlo0I8xFNNlN/Pe7/7buUopiTVz3p1OeLj4UisffPs/31Dn4eKgM/YBeKYP31xD8/QwG5
lSsy868MYMA2TtNXyu4nntdoNznUX6G92wj4+Q6RONCGkOXsn1+0LdONsY0yiDOFI/U4lv7WOltZ
ym3e1L8/X8K0PFZs5gNpMwdtU91/+fLzM0uZYxdsm2wXZboGm7JL3iRew4/qNofyQO+wZ48u5ytI
ZMyKeZE/y9sNjQtG6L9Jx/5Rl/0jUlNVcyem4xAsBvuWo9yA81Gt8qAuKDAmPP7Oj2rxR3suaxlN
TLHl9BuX8DHioqLTAk+MJvr4lyzx54F/vvwjtf3nZ6At/dxYNWwsiLF/5Mh0GgU/hN2F1PdvBefP
z8dxtvwtzfZHCDYY4DCFguf8+aUV64+xhCqB5EQ6KFHU0OD/+Y1iDK6CYI/kG7TU9Xatf777t3/K
yzL4q3pkRJ80iwDU7RXkGwHzJ9j0J7b05zvYyv+ZYlpTmzdjjI5olxvwSAZfcLJvUua/v7SMO2rE
dpDtHxZ/PTwAFXpIcbMVeAFU/1W07IAWAwEbj603+dmJDuj5dT5QNNwvfuN2rhaQQQEpahoIAvAf
1sPr5Ae9l9s6+QYeYddLerJCItP34T0Ys0NxQowRhPfW024EA/sn6tkOeSUOFOlgPXQu7XXvfXuy
E5NzU9kPWeu+pqZzmp1s/1oa7qsp+Pp1+eIHg8sT5nZ41yhzVL8B6ArZnQ92UJxew3tPcCEbnQT8
GpjGQ7JnF3zjtUkBW4BbwGMztr+B9NhwXg8IDV18kZPbxG7VurV1L+jtxVyLRXF4d9Nb0pzV8spl
WQtCwB4q7YvLs2Sit657S3vDQzV/zMu1pJOxJv0ulg+g4HviBRZfFPxucMbCszDXrg86QvzIw7iB
D51NzoXnDs95H3k5O/XpYfK5JVLoTQRdpKc8242tPX4jjKZmge5aih1gwub0yuvIToMZ8DLUga6c
Ta9o8nUWhT0Aus1nTCPAAYtmRh7f8E/ip3GIrQsSayoENgGO6hXyrIj0ZHGoFnMT2BLoFqIAe/hS
NBZcnyqQrO+kjzH0+KlWO/XkhpHbZveJFn6jOGp3SHLfKEGP/TzZfEHfwF2o3lYVgytSEodnJ2eH
fkSy1yMX+QlRquJ1ZV07b6DWZM+wsKPBKRePpkxEVTTqPPNuXpu9aV5z0jfC2eM/6mvlyQHznXwj
nFBrXDhPax9kL8viJC/KFQ997YQORnjY92dZcsZzjFQ5sQ+IiqYnTpjwRCfzl/glAsHlWptB/Et8
gNbPBRv/0IorAUU4xfISPjIr2pZ8weg5eKsfP41uQq/31657En0PYFJ3qvYJOBLBs4o/9ZZNsS8c
5RFj6q+yOKcT8qvsRWr9NgKv0pzFR/o7buLSZv8Ov9gsatyv1bkQ6CEf+0v5jEJT2H+rfHCa6X3c
z/mtl3dw3ou9xoxRhw4CIEb0GAOHBfdcKIrLFkfLD8r3/E3ODkm+p/STITBogo/VQ5VWFwvrfbwU
v+vEaV+kdG/2AbG99YJn3k5f9Ppm4afP6icA7FFz68p3/hzDdUTzfHJBM1s2nBDuOi0UBu88fxBd
Xi9XxiO3bHBe14P4RciLPbxRK/mQ0h3+Ww7vOVGCHgMpJxz9m6QMXHgdpBFyBa88N0GnJkXBb25/
Tf+ez02NG+mm1mcGVxTTrdieUuPOmvdyPccvvDkekg9EzI01ukdq5Y26jehMIYHWZ+Cv67lUIT1v
XFOOKtCWaLH7TAaL/C2MnOWHT0ZyRxsVm4lwQgvCoMwNV6kdEkf4IUmrvJij2ZG2s12lMjtk5nNT
P1n116D8jhuHHoLXtPuKRFasWxS2Wp+HTNKT0P6Cc6fyAJp5J9WvkE8jm/sRaV4pBRKdJGn4VMKH
EbUKH/miIXytcZgrmvKdRFonrx7k+mzeV+nQ9JItcEemHPry9CqhtE3T/chZPJYCHiKufr/CQq0A
i3tRy0bM5bNHLRAQG5/JzAeQYOwHxRkd9cuU7MXP2v2wPlgf5pU7LLc7ruvofGJxuPb2JYkftWD5
4hMMUYLpiY8J08LU7jbSEiDb66R6n8pNCeCF5w5TeUbGFrMn33E7jGA8jN42dzPHvjOUeI5AOgxf
zKszh6LF44/WQ/mt8Q+Pl3IqXzasr09OGGmTvNPI+oSEJd+FPy2Fug8+KkByly/Rr73aRuWqkoBQ
XRZfvetXEjZ+pqZkCBQKBuQOHRiEvJL5sLz1doyN16buRhUjWNW3QUJm7YXXxYf1Hz0xcyYnblxp
j1wtY3jmJZD3xsnaGb2ewWvO/oIKiydn9mEqpXvF+8pMlsVwJx2kYFs5VLDSXuLU26xJXAd1JZfD
PYpdzmcxq1boAbJOTjrQLlbSLR/mWWUgfQsYVXa64I8HbhZlHPkKKY9gg2KPVJy/L9KPd/UunP/M
oSd+cekGd2tM48xiQ5b/PHz6SiWFaVdL9itxPYx6GIULyxZ/rhSEjjoV+c3Op/HhcfXJ0rn19vRm
2taHcWP54z4aARco/py++CaYaMduqwj8THBQvV2yDrOwi9zobSWEx2rZ0kF4JuXbtBkbSvkAWNg2
r6lBtpy/3lbuKEOL10pCllOcONgzHFrb5HYoXC62ktl+e8uO+PXJyGO5MJzQ7g/NifXLBC8bWDc+
9SsrcecT8XIybgWPx3oQvBofHMNONQ8cTy7/O5OCEohX4Sw8w+Jj0lzs1/Rldr64CPqdgFHmEtaC
M1ecb3n/vC0GP0voeNg+pzCXPbxXRPXcWF403dWql/xFJizXq04sz+HdOEMGyh2FOSqwUqYsrpVx
ZvXTbnzKihMPiwS4PMrcP0eOPGHZ8YxrwFJm2vXCi54sxgyDhTMpf8lUSZ0Vm7ndvb3zx+xRQPvj
7DoyVUb7ct0lp+3OMUG+MA1KhLjxbqsT74w54I3FXTu/b3DTD94NQWesoVxZze69TvB5KuPjve1O
8ASFD75Q8VwcJtToiWFf7BcahjfgpAsfI+4LLnfVjz9LQLesk/veU1FwbIOVng8vAJop8u7WVW7M
//zVvA1SffYZZvk3L4vFn6fgKL7ukLzW4UP3xcea1BvuSrnuWbKxGvPCeGrrPHpCsmcXJZz4y0Xf
zeZ9G6Uqithgc2afFDEImz1F45nNgupPD/k3tXiT3V70iNdmDZZ1vlM/iCm8Ds+smz1zavPRCvSG
tQkoFUtc8pAuDsLgYXRwRSKX88ojAd1bTZ9R31uuSgZfZ9fIVwzCxoaz8GhQDNxhR3focxMif6L4
MVIribuO/6/FvzrqxzxOdih4j8W+N3yaWg06re6hhQ2rP9W0D3LZhKniaOdP884hnUawzdQwb5Oc
LNkWgONLZDw/LM1bWQTYXZOPiRsvUg0gyUaBl1M5xKxk5DsYIYopLr5EaCJbND+Z7q9w05TGZ9uE
QX3Ai3GU77J00osrU5RBWWL6mg8SPiogkKlaO3RE3llOJx5mSlJHTUebKDOIy17oV9a5rl40cNqH
mptIQwQzceiX5cWaseZuw8CsznW71Yad56hDtWBe4tZflgd25iLgz+ocM1zZEatH1cXvWTH5s3Pl
/jxGZ1BhSnGMiz8mZ/0XllbjOeVEyQCOPIXPaeTS+mFPsw2wE9I9nvz+xZhlOWefzdjFl26500Or
+t37uCVzOz2YTjHINb95W4Y99jgM5fYw7FIV/abPGliWx9i89PzzNpsXSXQQxY1kbCpeEARMcn37
KDy3LeJ4r3pjvmIEELutUdOe/cE6o7DlZSX1WU1cy8uCanJWZgGmlcVZKYDJe5qCnDDYrcyO+NtE
pyTCl3maxiMvmBMHYwveu9tx3mF5Ze+Geto2n8oUErzDJp0Voxt2pBuAqmGksE9hIzyxQDnKeV52
cuQWp+5r7r6Lkubfje4e6NT1sdcO8pP00bh8KI0AgncGXrE9kvJpsjVmQlYPBCPbIVV2AO4PDRXp
PlR3xi+rlTjwx++NrHvpJzJ2EEd5QpotcQ39S4aW4hBxRPWT4nFtj1wKc1981NV+Ng6q5qatFw82
8W4od3NieK7JTfDYW3oag2vHxrb1GIB9m3N4OqGlFpRz904oNOOahZRda/+o72hZ5KQrgKq26wvi
vi8+clXq8SFODZvucoG4E1kKykIbQdVqoWTcU/nC3vRKvWmhHk/6K9Whr/6bZco4WqUHzFs4M5lw
c2OQ3tm5Sl0STdCJwow9U3yk2dndRJTHxQfN3eZAp4XuSeyLFBDZuhSCs0a2OHqq7sWw/DydlthE
uVbfL5hJJltwoHQaxcVUHsR3QiEZQjMfZWBQw2+SUuwHRL4xocgC5djfZvzQ48AcXiY63dohFd4y
hk3rzMpZaI78ZOHk/VJNtnaBdI9FQmXm7+xkfpshiANT6lxx8Drrj64zC70PmiPVQQpri9/QPUqd
ofRFDCrDrY+vlvhJQ523oidBTbgbu2fdReWji37mmE+PltP58eVnY0JKFYejD+vCB8d4tLSg+BM9
Lw8seLBBzeSoiseUyq7cMDPuALzIrLqFsGnSTqnCNiQQnOV3RJGexE8XdRTLoF2+CoOPxCx8Cncc
uufBH2KlIjWaSGxCUOj/Ay8fb9ojHotMddMmKHo+SYiIuubDYP5pPkbSIfuIkxOKnYU9LBAmB8vR
TS9s5XeuOMVL+KEKTBmYyU07vQNLKW0gzuTZ1b/MmsbavsaJQTPyLq0kNbtMY9JHeLIee9JVqx43
WuuhQoTspHxwm8ljSAJTPoU988t8YP5hKBg2j8S9zpVdY5y0/tLSaG+PC3Ek2kM0Pa35mzp6VbwE
cfyu8AKo6MIXtwsVgZKO6OAkdU57zb9WxR1u5fv00eQc5V1WYGbJI7mSbnIiOD20rUNHMBd6fWfs
7fYX/42v+VV+7h9oxHSQegtgbrY+Xq3xguwhhJ81ISR3otQTznicEggrVNoQHnwyY3RofEVbR/1G
ibaDqe11jnaq93qwHLh2U4PI7gMM50k7xcxuXg8flJlwdElzjj7N4Awc7SnzsomzZUymO1dk3HeG
G+kfqBfcpiEs87DDgQLLoGNTHn92gvkgUiB06z0xzh+WL/nMmSzmXvMSma551p8psngypWERvDsn
jAMhI/1rPxKx5pd02inc0Ue1fDG1kUNR7YA6Rvq1qwt2m5+TjOJ+diRa3LauwhFA5542hn6Ljk0Q
PcvDrkndLMhSV6Mwd2U2xZVyno8IrJRdgfVhp7jFoyW2dky0qaFCUbKFo3aF73OXmRWQNO7mU1XS
6/xUbARwY+m0b+W+pPnjhu/IOxsqAEHldfqhDtTTsJeoyj7cw4vmxifjimoUxPEV+8hxi+q8J7tB
8GJ2ofKp+J453l2b2Z2fQDj5OvrC9U1/jz6G5x7ARXxI3eZ5w9HteMUdSLOTiB4BTvZss6y+So9w
UavzkoF0PlYws7o7N7pDBepA1nTSEqKTT2trIv+5QonBZiuozhOqc+ZECEjM+Rd0h/L+P9g7j+XI
kWxNv0rbrAdlDg2YzcwiEDrIoBbJDSzJJKG1xtPP52BWMqvu7W67+96ADjCAQEC4Hz/nF/ameY6f
6EXFNypkwU7lKuuHCO/b+lQY4DCgZGy66qWM7q0IbsFKva2M66lcqdjwGAdH/SDqcuo9MYKoD3Hk
5UTdGfKXZEPF6htTJ4Y/IgSll7MIdDDObj1CpQme5d8CjTCFoGgdX2AZegQBm3nNoYa7Qp95Ckfw
4VDM1nFwANDMdB5xLq/1sG95toEgENM6T9lFtMsQ7+sisM1P0sQRFTHcWsUq2JTKiWIWsypKOpTa
HIBBqwknvhvDWU+XmusFFGaylWGtBCbp7SHv9tq4qu3doPK2xg+Em8zQp2f4YjMeRt0KDyz3elZv
SPWLQy7n7CBJNhFfUiCmuCWboVxO2+88BdqKLs7OdpRtpvglX/FCtJvwHO6HH5T+mDXlqwR8LnWf
h7Rn7onbzJNrHYFYrKLHzt4G+R67vZX/TfbewUNLaWilb8fn5CN66l6xDMaAnNnVm0n2ZO3uEUvw
Xc+fDjjiJNNL85GWUMpATNCPu5cKP6fyeC8+LICjiFOQolvlF2q1pixOAUprLkgHaKRREHhepQfK
TOCDSB+AACJCoJcH0VEq6/i5vAsTr9lhaG7unQNB/t1cHRsvu414MuKtX34vbupwZZeAcU7gn0gO
uefwyhhWar5PnxzGqgFDF7DJK/8HDmeb5JA53UWjmzr6dwAc13hNf+vWCpkiXc5ewsde3XXQNdFA
uVWAMTF9dqtv5SMp1bc2viHSUnbYvXToYxlnF30TwKFjSZlp3tN1JIDAVz6epv0BfdYn51unrHbV
jun9Ba+kvu3v2ifrW0gvSkl8WwRQBbedOe6D+DpBGiE1d0AFuneuALPAj+ysFe8mmt+tcYHeCPHE
g22vtP4y+a4x78W2jEcEi6kt/CTPrzcUCQrKy0/la/lavLmX5rFmZk9e4wq4AGgBvbrDB3GFAFW/
GjeEKu8xGpFoYUfX0GtPPB3R3iSPsTOvxvJGajse26NQP/yL9jV6KJ/KjYzKrvz7XN8HGBdXK1/H
7xrpLP+9aiBWoP4NL2G4T6Ntrj04Ubt6b1c6nOp9cCI1gPmKvZFOKyum6PK2MGXc9a/oG696Xh+O
GlJ0OyHMvB/BInjyOu7pSYIbwttL9wwb8x7y4Dmxn2fSaKimIG4PTWbT39265+CFelUIdlV8E3fk
2B6/UwCyZG/7GD4RQqGwiDm7Zxf0dM516kKGAYoCx3bVP9lniJrkxa90enJofiQ/V7BRmcfvskvz
afyB9FDxot8WD/6hM1b2U3Qc73kS3zGD73PMnOJHA4uw23voetHqrfKiB3VlQzChfuop5+SonIEL
ZzwK/nW6bpEs2/WrrvCCF0D24eoqCfe9ttHE83yyPAQfVwh8bhLtBhPzfTIcWvfeLnB1VoJrxIaK
Y5CNzP2XJiQgakE1YqtANIH+DjhDQiRJPoncU6fYALz6nwTxhbjtVtGpBMezS2QJK5QaMkAkyPfA
PMP3eB6gwv76TyZbX6uwS8E9iHs8gjPYcej7LPsvi+WjLZ5s1BYSMwRtWdEP/HX/RKvVQzDgtxTX
qKxZuMfKRSBXl21+ORCih475HTcy0uZMh+0u/O2jf9tz2d0smt+PBi2w2AJBv0PiD/BfHW4o1O79
ivLQsggq+R1L06Rgr26WpmMnjbqxRZ7vmhF9ql8f73+d5tc2N1Cqn4dYNi6fQZc02jPU4A7151ct
279WP1thFgrvb/9JDBDpVcPQ9PUPR2/5kmW9GIjLVNhM6+UQv339cgFAhKJwh5o+jLuAAJJ3GrPG
fgMyiuSXzOFG+bTtSxxk6yo7xH21N0073FLZFztNry6DjJoXHtDePOv3aqIQjw53jeruu5LpX6Ib
B6VvzbUkydRo1LcIvCMn6txGgfLqJO1lY2gvLo6mUw6OshWk0RQXXK3+FOrSXY2SBTpLAEZwhSeU
NRIPLG/uCRd7kCiWZsyqSsa4xya7V/eiBlaQ+LaL9Cow2TB5Sgck76zGPLRTDQZP3JcL1ifpRw45
PuiuSi9YxHfDMJ8yn/BMYHnST+tYRebc3UCvvAiqBLObZzxBtgZZjoHJm4muodKMhIpxRlYurbf4
ZjNfia7CJtsaqk3fpQfX83fhGEe7q0AXxcrRyOqHMlK+C2u+yc1k6wevA0JHDSyTAIwAlkpXUMML
D4yKQ5XU1DZW117anUoCdCap49svI3BRb3Tya6BmuHDgZ8XkCHQkMwCqr4wipvsNhwY0SA0SOsXQ
K5dheh58+31qR22dlNoPkCSXyBU9BwkQVq2bdxhhqOoxGNK3fMA7YJAmnk3YgF/tPsLceaWMnJ+g
4/S7Qswh1rzRtlT2M5QDklBMp1sNmG6bP9lYequteqyr6QiY5JBl1FlmH7asdtvU/fU0aatoqEFH
5Xh2UhHCYzMU7TZrE68eLGIxunu/BtVoaA+du+ude8uA4lLY2qbDXVi1nFNAzrM1X7hMrw2gPzQb
YEXErwbRVjq6I6IgUBMNBETJemRcMyTd38u4e20CAbllNoj2GONrQC5cscmyL1ob8ysFV/BTODsr
v1UNNlOrcyuE+cvxpgpK4w0RfcwDzdusnZ6zsiYP6iIl2+spOKP8XQ0Q/g075YSY6Xo0kKxOsHAc
sQZb4VUIlkTWqQks41hBM7iKfxRwcTVbrINseCgdRldcvqE29M14gAd2gfEpoF1zXDf4la0ykZbn
qBHf5lLDpUxzFEzpmU9m2uPYqcWhyeaXxJrpUvD0A1aGmqk9Kmuwgd+Y61N9CpCLBHkZ1diD68Y7
T9JGVdtHf0BLc7KufKrSsw1UYxbjwzj2J3QbNrVVgdztM3gY4nKygzs7RP5M1VsyVqQ/9EG7HR/r
jIRO6vbaIaaWWWqt5gWR8aDjQbiqTO07Oi+6+4EtKVaBBZdrxA8gtKeTZqqoElQc3J0mBq/ex5gq
6ldKNUpJq6MaKudZ+FsQvv4Z8OvJjdt3dXC1tc/kAabiA2jyGiAm6NupCi7n3vxu4SCAHABxNBWx
OXNxXKgFVYup+BHDxkJ0rbtK0MT1kvkM+PlKrRLij3pyobP4H74+xBcQYUyVbq4SIwbuFnxInep2
OKGpPyA4DKPto7Z9r3UHRnHHuanhw3k9NrF5/2E08x1oZ6wEA6aFvh+NXlzEJ8tqnqKO2UWmDS2s
xY40DP54a3zqk035mKqZuWvN+VwqymPIu8nVNZ8jyy2RJycjg2WUE0zUKq3I67r4ZRrUpz4E/qXV
UHiEwow5Ck3ICRCOW3jDno9Ji95Yl6aDXVOkwYKdxDkLUyLVIbgu3vu6/OG31HlMCpDZEXquWFcG
jo8hlqt45nqdhUW01ktet6nJkJCKiz9FR9fpXoqZ6qepkPZU6Hv2deqTMRsjtL2rF7NsHqp8OHPN
z3Ot4cvor7Fmp2qqYLntkPRK3Hs4s9fZPO+UsryODJ3cB84sePzNAppr9GGMd3oxGqtAtyBHFOG1
hr4A0OCUjLxAscOVZoEgTD3F7EF0WWJlGrAXRZ++KYWDi+zcfhjSJadKq0NgJK8JnTcM+PAVN9X4
ADR4PNk+U37677RC469MDMCIQOHs9q7poo82QqlcbXn65wC0uoF8KdBq3sA5QTzDQXc1Srt4EzfV
czKWg4ej5ZV+rZMJUUoQLNm7mWma98MyKBdU4be0fbXCmVddaMOqmETuqTC0AerDur5R/PocQLY7
g66WqFIS6moxMbPxa1RjUqo1bfaohN2rqenl2tZkqUvm6pAm6bM09YYiVxieB6zhkahRqE0C+9Tg
eYVMYaX3OwB2baOk5VEZbRvrb4MycKKshoKMedmSBHHA9o54eOg5tS+guDl6MsOTGCF4R4ZzqAs/
wTlea8BUm0+iFkTsIuepxThja9XJvZi1t6IPN8hRH138ewKStaVJ9JQCLrHVBATBZJkXOm5AU8vs
MyQjtilwu/d6P+0PKM+oKFl5un5Uugtb9yk3CcoMgY9MYIk4rJqY/mVAyhERgWxt69Obm5KdEg0p
oywjRduT0E+cc9YV/jrsO5ezpU6S5yOWMZVKor3Mb7sGCaLeEPPKakgBOBo+0TMdYjSO68hXVlaN
yHUETnDTdOWbmlifjpf/oZT9G0qZg2Xiv2KUrd9TnNDr99/tKj73+ckos80/hOHqumpZJqMEFi+/
vND5l+3YlulYrmrwD1zIfxLKdPcPR2eDzThm2gLXxi9CmfOHYaCsITie5uia0P8nhDLoO3/jk7nw
TVS4B7DaIKgJS7ryvX2/jfKg+b//S/3fSYwIkjq71R7wv8VIWR6xva22juWgogU5NMrQvQkMwmqS
IhKdxuO6GaIq36v9MK6ziggxaEjKmSoaGTHj+RTzihZqV6ynxMaOKQYqDmoFOn3ZtMGpJ+EhnKKn
1+qhfmKPdmoyht8kvOiaAmhH8OJYJSKoZovjlGV12BUEzNMVcnRqRVbVtZxdY1vnwST3KElJEeYe
J/TX8hDOhTkDiYqm4h2d5HmH5AnqKPxEL+ndDR5tz8ZonouSn6Xqq7pLSV3XztqHSDeOFT7Gk4Wg
UGg/IuwTbLBjp6RQKxsEHZNNLcW1/FqSfXySFznIwcw07woonCKoKUJ0ZkuXEDJ9nYJdPhu70gZY
VqtA2CYHqFY2HpxOzHtbtNUWR4prLQheLOQy7pwIVkNCggJt6mM2T6onpnu6g3GlYCsOsLImje3M
ME5iHN/HqiY0CAikBKmlvMBZVjOJ+7WSgDNJ7vzA/haVW5K1em2VCIFCya0N9X3O7cGDUQWIS05G
JhcZ1Q5GVDZBaG6il65AXBsz1jgBGldk6ohkD0R7C/q+22ImJFOMFmxjS3wkA0JWemmSuYvbuzIo
ddAE3Put0NrHTAsoDI1IO5hzcAotC35L8MNUUMuFygznN9Ru6l67MZOu8Vw3CaHuhogTkP/aXoWJ
BpN9GBAcTj4mLCFSGz9KQUVJLbJLaRYABe3e93MyXg0yCk09nZjB4qQUVz/UwiSkrSZ7nVhgiM04
uw75IkuHjx3Z7WVbVFJmSbvJSXpMun3h990lxAXCdzSc+gg1iMgXjldLZf+BACxNyK1MQXNIHAjo
TnYBI/7CFK91mV2XVXIcAb/CIUaYIkZWYZVM1G8sH1KIRSjkIWh6SHUdVFDyUpk9CKeiuOuSbGM7
efqYoDdDnJ+1o1fqIcN+IjBhspV9J1DEx02EAfAq6Cps8IAy2LHFfJBfjqLGCsE6zWuI3Esmjdus
B8KhVFDSOyHL9kguBojTZKPm1R2mdX2LLCN+DqQU+3FfDAP+YZXNtLbGdFUZiNWx1A6yAue9Uc93
ep6SRq2Y05RiIi0d3FsqgXDethWznOwjdm7dNjyhJFNtcFK88g3l2AaMQV1tW5eTc9fVzXBl1RlO
ltbOnktUQqb2VkFQQcpjIPsG7qtE5mSIPpgf+FlGAXEw977DvMUx2+qqsdx9PN1Nk47k1qhSRE2c
+w6zS/RFNmnie8VYRzvMp4aVcDEXaLL4wvLJ7QZ6AmU+I0Kxq4oyMvm4JqGrSeo+OpSvdWr61+ZZ
T8P2CL/qbNPpbEvZtynRjM4/sh9rX32ahhFRfdHfYiGurNGFWvU2JPNu0hxKbg2ajqqN5aVvIXVg
KEOzGZCMq6Z0vNBn/Dq01mV20YLWCPUcxaCoNHbSQ29FUcic+/TWqXBbySK8PpKpQdpOH1Z2185b
IxRUlWZ367uroSIz5kfhXRFCZ0TZCp0GPOygokCT99UdVmm4cIfqmx0dFagRx+GOKH7fT+AkoWuo
oNZd9GwqgAfuNJz76UbT41ObEx3pOvQf3BLWji/e4qiP1mCZH2ctv0MHKFr1mmGjsOdbJ8vI7VM8
9uoht6ZN72TBFmoVZfARmkaJu9sW3+s3vWpxlOm0+qQNcbJBUOFHj/c5QtxbfRofY9WUSKMYwqTp
7PSgbfdTF93YI94SpCwoB/oO44ZdWydNM4NDKU3QMauXHb+mjt1JqKSWcVVmogimbj8XVEIjSsdY
NLoeT0tyYRJGqsEUUoZmZp8M5g6HCvK7Dv3oBIV17RZ5jS+51oOybz40uyGr4M/KCbC0ckLG0NwF
vXatoASGpkRUeomSKx6zAdAQKRlpkPLkYS0b/NAwn1siTPwTikt9nATkfZS0uRRoGBCzhZVLqSnX
n9xuRgbKsPGs76sSA2yLmrfABCmf4g1eMJQbW0ogy1nU8lSWVjV/hHZsg+5gS9YOI3o/9edZ5hg2
nZIOUDjZkIwZ9LGfEHD82awiHGzbR9MtcHy19PtCoLSodOF+UvFZqQ3tZtQBuUM068NEPzI3AmQn
W7mGOYwBK4q6NaaWaF58ZCa6/8VEnlmLn3ss0HjQU2Sy8FOsNUrhmNVeBxgKbiZ3BtmM6nmA9BRl
uICpnT3uBmW+lO6J/9E0eMeosJ3+TQDqogjxLwPQqGnr6K39R/HxDw+XyOw1+ot32uf+fwaj1h94
s1qkjaEmao4qQ86f8ga2/YeqYs1GtKl/xqNf0ajzh+saCCK4SA8gPW9Zv0ejjnB1qZZgIZqg8a//
93/+4vnc/G39dw9o+fW/G5RjHCtMYeiqqRmmbunyl/8ejE5qnqjhNIq94mqICq6y4MOcTx1O2YJ3
VoUlKogIYoeITX2HNbdq+rsORpyYf2iIejUC4izMpCCL9wNg+3Ivoqu2elZBAbTR9W+X+frTvfsv
J+v8d2erW9LmjcujuerfpBigvlml46DOBDmVXI/TrJoMypuN4pxvPE9uedH0+HXOGXDUPTTgW5s6
YDmfJ6ffV0r7qmXNqje0PVpaGxzjKaH6l1HhbAcdXIsBhB16RlQg+Eas417Z+ntTYt5GhSr0rzgM
GgtEBL4X5CX4lvYVZU3UMdnGJ5J62BpV8SY/0+Pn1pYxcR5AHtPdD66PyxQ1Gr6qDYghKPohKyA3
yY/IQ1alupNn4JQwQzgU3JtjQyFRlG8GR//zpCoD3A7nJE9wOeFq2BbC3Fg2+RxOPOJwQUWZVFJR
YMIT3lMyrVeIV3myXdFuBt/zW4OvTrZNkGwiR1zJz4SZtanNXRWyK//GF34VlOwiPxqwDaW8CdiQ
014ZyXjQusxDRM+rEGqRe+OpvBeZ/2I14DzkMaIih/4Bt4bAT3pkVMxRgmlXcVZD5l7Kw2mImvbN
3tB71LDwmIyGm4pPFy3WlvJrh1Z8aI4UOIMga1yZzcnAGZw9kpwD8B3LefHllWqjLvb5U+X3Ncq4
sl3GbCnN0+NHpqxIGi1/8b8Sr00MV7hCYUb+AI5jlB3102gnL4/87fLLl+34VlV5QkqG7+IS+rLN
/xrq6W6xjkllcGqTnj8aYiS1FqJSmEJ11wIBNwAhJINXg2I7luHUmq9j7d63srWIeBxaOLi+DCs3
clV+uFFBPTTOfqJ4KCh5VEhhgEbcdtQJui5HLIGTg3fS9/46nl8ivkMeF+vnbYRyZMLh5CE02m6L
ymYXkT/iu5l5/LmrA5aqinEcHOJNFBnoC5Gy5rCVPOymNGTw1m8TgxJqpLZ3gqI9qWhPnoHcDV9R
y/2m6somwQipryjuuIQ+cV98z0D1oMgiTV69DKRfW14w1/KEHq6/98jG1V1yiyTmPTUk9PD08iVp
MqCs0Eon/drP0kfS7ogpmQhfwVoOGptB2L6sahUcWue1eNDboXbZjVG3zp0OOD4ApxaUm+Y490n+
rDUpqJYIPmoS4wCPrsQbVnzrLMzjlRXwwihqeJ2q+gZ5Kp6zbqMP7Q28OwTMmk0npZUT/YpOLPCW
Lus/SZx/M4bqqiE753+uC3QnjUD/sf6eFO1fBs+fO/4cPV2L1IujkrBx9T8VgH6Onqow/hAI/5Cu
cQ1bs0yGyD/Fgcw/UPERju06mmrbtv4lDmRofxiOqVk24kCqJVT2+tto+a9GTxW/sb+On+gTMXQK
bFEtFSawuRiT/pbMcUWTt75PUBvz9K3L0C83ueN0XqchWTc2yaEJQh8MX/PsmPh0iMk/xmOD2IJy
jeiE7cWVmJAop//sLZvSvxTo2k+EeqlRAEQfrlFASW0iagSMjxgiQ8qhGkWPM2NimKZbjB3hs1DM
HF3QpB3Iy7LIbhure9ax/A4EGoh1l5+ZbO+qyrlWsWmTDHDzoPNqIZnge6nqfhO1fee6xUM8Ywxs
jG9OmQcQWEGJZNPJyKej4497N8kvzEQF3xTalwnvrSe05BaNvlc9JjEKrqZEpLASzW1igodAc9sm
5RuiZ2sWXh2nEPJG80IlDdXgVuxkAxQSJf8I03QnjBH7vW1e9pu56a67MaUPTRvYOjgR+sXHEPLh
KI3gixjGQzcY5C+SR8VGSSzX+c2mb9OnNTdzwbw76SoY8oH2NqsGLoXUjJNKu0Vi9UhEddcO9Il6
ycw67tw1wr4vrdnfl1X+vV33PVSyZooP+NCj66JDK0WSYqOg8qgKq10L8PizSkG2Q7AUtyBE26xL
xSYfp46P0Ggv+6KCwzIA3sj4uQlXoVFKpqF5f12moNaRjJe+keE+EQcrLm9bxEmcGciW2sEHiimt
OIMPdFdD+2kiQUNtfQZSnvwo0uskMK/MoLszumBrcYxt0qG+20UROmy4RZHrj1fgJAANK8rZT6SW
sDm+IqxwoYREalUKPMadb9PotrTexGhdDmU6HFsuwlQW4+005mQAiJ5cSuvRSSlrQPtQ3M1xvg65
1ygfF7sBAVhTJFhLjZV9UI2EWVqCmrVK/geztYdOH5x9WLeXFKTKE2LEWAMaDYwREN0zVeveRtHR
RJgHj0DmvU3CoxyrTzj26SDQG6RzneTCKqp4q0JKN0Z83/N0T9h51nsVqJftWxQD8ufMKZ+TEDhY
Lh4NO3kqkxKaXA9rTbPVR5R836b+UriwFolxHDQ5IE7MqIKg6LCaxm3ZFnfFYN0iv3goQgNwQDkc
60CsGwscvx7415bZnLUcvdYgWiNucUuVc4RAuzdnalimTswjWqBqRXJqx0H19FZPLr8WjRUZCJzy
EzMncBlTk5wXepieXadpVirQD6d97xIdLqOTUwOS9qpTlT2UOE+4GtnelqFTnY1vlQ6wqw172G9U
UZFCAvHY6zdp2xv7QChk8IT+o+prRPOmfu3W4cHHc2lbS7t3FEXmI8bf82fra5sCQIb4JZUYmWXR
SUTN0lp47LIzJq3pPP/8p4TWEIvAf+8WmM1nW5lLRCw7iv6f678dDk89tLZFuy41ozuOQ6vueTA/
1xCpbnVMkeMJonYBNnNkrruqMhBmudm68F/D/oiK9puN9i/dh6jqfRPMW/y+EJ2EFGtHvrsP4wIQ
qitVFUq3aI+LydrSGvQSsECifrq3LZuWRVzjkT5G0FF+fT6S/m7LnhNjyXqW5lxKYRX4CpF0x7VV
inBpuzrSJDpZbhNysXxkWeSBj/4Lypxyp689l09hd8NeUTFBCDbUzz0/j0SpkP8sH+qj+DZw+3rr
1DzdqJVRSzT9bZJHxj1a5qdp2pVDEn8Hl2inWkN34+jfBtBgMxEQgCoH3rVdXauNXxErj8Yp6/td
VyF2PfTF/TBN9WWnhdreUvPzYu3TLZ6UEEUPMdBoGO1aGCC5E/a3EaLOGlgFAJDlFiH/lTlW8XnO
fONinPr7LFLQZOwRTPXtmQzdnDrH2tYq+BjFQ+MoA8waAcm8RMQrLhHujeJNG7anbn4eVZK9zgSt
05+fa51ssKmg7+9Ia/oaBMkYt+cCY5ZEE1D25wYRcZXJW643+2wqXo1RB4loViHGor3zQNDsIdqZ
7NtIsSjZO9kBBa1vFSL+Ob7xt5bwoYD2tqc7/cbGXOR+JhA+zojfdD7OotbYFk/WmGyyKbzN4tDf
Kg0pzjK0Ypj34rlvwxkrh8o5Ji4DbgN+JvzRlWN91sKbmqdry+QFQeapao5QSuP1lHcwpwPc82xJ
PKMnQacsCw7GWIU7S/NPCMn/abxVNxRxlnUH/2a9dw/jgMjFfjE7WxZz5F/1vT1sf7P5alGRnTeO
gQVH2eNgbDQNb6RtkyWEpGIt3liLzdTcRVBxRvcvKhMlzyY60zxyn6oTcn0qhYY+IND9sUDU40t7
gsKSrEfxhNafwgYjM35LelGVUusgSMLqU/VgaS3b6l//IO/8qOTo1QibY5ChKrErZHRH+XvYRMQK
WJvb/ipSVEhl8r+GNL6JNH30slYKnVgqFLJ8ilDkxS1uWZgqRRjvyz3O0c0ny+qdzSRt5EyiAs2A
7qBiH3qc5SJSdW7Mr1U1HJiiBzaAPsfC+3dUugYvPtkMVZxbl3VlMHpKMMy0gxmEsKXEGPrqOU8k
lyH1EcPz0slGxHZ2vFYKPxTTANEmRnI3lmaDKGfROS6GaiZKKkgKAg2Rdz2M5zVXuCRJDNzx6y4v
Ah6L4d3SWv6RTsm7OaHktehlFAPGO8vib95gy7a56hDmgNqHYKz+U0lj0b9YVDSWbZ/WgyCigm1m
VQ/LvYfEjrTN0lSJG4ByKs0z+QtsVW1RHkQE1Klsj76AYpEE8CGWKzrLS7YskJ1NNl0Ouepr23K9
g7hBHmls977Uy/haKIJL/LW6tJZts/WtKuKWDKrERC7XdNHRWFqJVBtKsGX3lqfsa/H1DH49iDam
LiKsm12vSLWYIHWukpz5nCP9fJfFYnFmKj0aB8v6IJ1rU5xrFzOrz3v3+Y5++VxFeUvXlkwYOv55
4+zFp/e/u4c6+IF4sDvqPNy0T+ezMZIGnJ9tMy7fkOFCqlberK9btNyxv22zcxdpnRQFzq+39VPB
ZLl3vnx7l/9oCqzAKhSPX+oxbd1wBZb1JpYeN1FvZwfCvlWUp0A6l1dmeZVCHWPrpfW1TQ3Und1o
xm4MivrY+NAsu9wzbYoGjbRdNiCOHpf/fX5AbisCSfgyO3vtCvpDIf147V+tv21T6iogQw4CynCc
WY6NbbS1UyRRxxBmHVWDnbZ0HD0znaWVu0hozm79stxCVXYZX3c0M3z6tGW9jPDpaWJg2PJtXF7J
T+fCIEBpHhUiZ9MleA7ViwXbZz97docq/nwldcvWQWbGWItIYR1KWMzBwMRulpcTMBwh37JTqcN6
ll7Gy43OF0vQL3WbT1u6GsU2rlzCDER6ErqLQs2nas3XeuNYCm5tgsBz8XP9vMMSYr1I1ohlY9a3
+GS08Vb8kgZatGqW1aW1LJbOe9nmI97o55W7/+ouU38GiL/4bn42Of633A1kdb4xtotT1+K3ZcE8
zvafTl+/uXhRV8YSefkEnqRZtl+ay27EYT/9wZbVgFI9dHxLee3LMgxf/TaB3CB/Uq+iwvOJH5er
/3Rbrij0or998Att/rdDjMxVNtkcfizb02U/ZO9PpqlHu99A6v/0q76OlyANvp5ReF9Fv05OpPZ3
ezCHzbJ/MSLg1FB3VGuU3wY5HOUqr49Bnfhz0TeMVl/bwEzzsmmo1IhaA8s5pKdM6eAkW/JeLLsF
U0Rz2WXZedn4t8Msq7/t4072xoz1i1z++LDWn6jpO5vlU5+H+/xsX44Fd5yroeo9Mrfy3JaFJc/3
87/9LLXTeVAUo6SbaAakp0rkM/F8Cavh0FjoTfQdFbx9DxbraCk2ojShQ1gASn0x+Fblizoug3up
x/Q6bYGn+3xXyGBAiYkSqiUsQAKTW+pnz7UwzI0v3wAsSpBWL4eLStpl+iW0uDqL/PxiAtcGmpw3
sP21WFadpeddNsZuptJdoML05QseLd32sl4upoXO1EJ9Ahw86N2PzCjrDedN8C4XthwWllVjGRHi
/MGxdUi0TPDWhux5ehHkXDYkM+UvWDYtP2hZBLGKxHqW7lrXHMt9I4OBUEYJkRwaHbekbCCHwMUQ
XmFgYKonx0CBpKvX4VOAelJE3xfKKGWSA+vSatosPHY8iLIDNVPxzRxmAz4apvaNXCwtLAvWRgQ3
upVd7yg/urRqfGZq1UdTQHbckezak0HjEVRlj72sD5h67SfcUozWFAXeQDwUtumUR8rQxiYI/Oe2
n4fZU+TwMsvu5rMlzOAYAvzL9FndxPJ3OhWch6VV8cO28dxdxnhSQSK59KXH6PLDl4UlHSlzTGNX
YFWgzeaC3y1kYFYwlxek3RU4tp2freOGaRwWN3iPGNZuTodAbEz5Nk4QTyqzGLfLg+NK0TBz8ZVc
mn6rUdwxfIjxATJMJv6DgnwWNHTZ7BosnnNNIIrbxXtdRmODHMuXFveIceFro+hDBa18IFUYBhXH
r0XmxGh8NPb2a5Mpn6A2QIizbXxSJIZZb0dFuVmO1kt7zaX1tQjkoNSqzRNmTM5mORDScIxdS9Ma
My68QX5br3FeaQ0mYye/xx4o1Ku1KcXFlkW1PGqS3yItn0UiiSDLP5QCAU6nraRkJcGWfNocNwMA
tqybuUEzbPWOm6t/13rtlGcBYNHl4VsWETlCOOZ58EGyr9popDk5tObiYFhFB8o1WIwEw3gUwoCJ
+7WOpdWwT0oKg4CHjnGM/mwB7ouiYRXCk1u2RlHEyZn5W55X/dF3p/4Y+CyW1f+yLa49xQXXmQ0X
vZYXV1RnhnPn11QltA1xDYmiHg5sYviohqFQ3FrKXe/MMRwe396GlEo9B+DBzs4zH2PtrNpOYgaS
K5z5Ws1ugdHae8Mt12lZ3ZXN7IC0KO5nw/f3+OlICV/rm6ZO4cWAdBXuUeK6AyR/kQZIdTiXhNvx
ZTcJ/TSq8ORimxciCDeDOmFag2lXChMeQJTA1MFIDkkvi2+9fRuPlczCtHgsCnS+4Zesxrj3sYCf
bxLg0fuqsdtTOSDFrlNTGSqpZDeYW6o743q2lMsOBDM24HG1t+wwQEgaSLg7NvoBVfRz7quY6bkN
on0TT7RVIbjZovbgohLsBZVpoqMxX8RRp5AKnp4G3YUBbUO1ApcGhl0BdaOZAuy/NlyR2apOdaxD
yJetLqneGz3rtyamXhc6+ukEuajlJIoUJSTPidwDKhpVV/deblbqMUey0lPwucKN04jOKTaNK5XZ
OHQfb04NdyV0o9jHaRjs87o+z719RXc23Otd5GwnjWKXarswjXMx7AJ08q6SafZCrZZpkACeUCwq
r7YRF9KD7kJz8Avpy65f64YWe2URFWvFcS6B/+RbMDiyYmse/j9759HdNrNu6f/Sc5yFKoQCBj0R
s0glK9meYMmWhZyBQvj1/YC+q23LvvbteQ8OD0X5E0mECu+797PtBOW9V905lfGQ+RawDhVvREch
Nbf6r04MPdeXw4ZS667P5vbC7nkIuijHRUZEY6BfSRMryJNcefNQQQqzHpwiH8lbi5O97UyPoynx
kiZFB93Ucy4rfCCbpEfvbo8NPVqRrRoq61NifnFbiriFfq0IB6MjbS5ijj3apRmVen9VtDasZqwR
28YyqQRnyYfaFQ0ck6jbBq2Fw8MBIt/aTJZDgdTPJGImn1pUo8wUqxR7JZIzeZH5zkZTBEewODk7
B2WhbcgeDndIUqY5Ec6Xl/MpnOhBuyz9kQvlw6GakevnNPHnIX7VGbnVOJBYwp5mI/lmgtQEc06N
0xSFwtsDTUrlSHEsI6HUxBsT2QMlgOCZ69Gg0ebGBJFKq/TWXU8zI/bqb52zrDetCBgHG8wLj6m2
T4kubGTIbN6B7ZJjvosthEohlK/A8X3w8RlCNbIArRrrLz4hCL+tdxOY+dE33PREiuked0t+SNP6
S4VzZlViMVn//+7d/0QBIwRqpb9172CFNfHrL427//pv/qtx55n/QUPtuabl0GP7SfTiqf+gg3E5
hUIKdCzqJwm2+I9pWmiiyW92TeZ6//+KXqT9H8wKqGg8k9adBJ/6/9K2k+8TPWhEO7ZlCzYEPDUX
rffPohdmM3P2qhJqYUqYQJ038Y2xeG7aqr7pUN+t3SyKdjERWifEqfS/JTCJEltTUt3a1RwdZd9f
G12KFrjCaKichs4Y+tA642bx+4IgDqGvWqf29pTd650fae/7pfmLkOdnLQzH4mfdjmNK20NOhBrd
Uxzg96EkdR3OCBfHbmdyqhCmxtsUQCrhfkz3hZR6NWPO7331ioM3+8d7i3dNz+9v7nsO3l7as6b7
TobTWIkWqPC6HXlraL3LXZ0B8m0mQPxSwDgPwpvKRTqS1mTEWUDTfrrW/qAD+uP7c9p8duZcY4Cz
fz1/M+bvCvULCAavvbXsIV2LQWCqAeCbU6cBrHCoY/TMqGGW1Uf8XRj33x578e76OX9/i29vc3lL
y/Heff9Rd32aUe/aOU6Hd7nRH8IGQY41OQK5FAhiy+rQVHrx14acgRWFeBsN9c4zNwVyyAuraox/
HJI/fyLkjcvNJfylGf7zFd2NURDQ1OzoRSByFMkYbQph16d/HPh3+iu+OM1uIbGo2a60cFL8+jYt
/YdW1wHS/VlgNvCgFDWjS6xZMJBj24WXbJ6C67mldS2x1PaDMdyqBgRGpmp5qiw72mWj6x4TbEK7
v3+25Zh/l4wdXv/3/3LOHw2tnCmxbnBJ2ssR+qkR79RaWpHo+l1bvxKChzreiL7aln8xTQun2zRX
bpBU/7gSfj/sjpSsiB1ECjYt4HfqOegGyeBZZb9Daeqgd/XxMZl+ufn7V/vTUZfI3XxPmT4yveX3
P30102tlItKUrxaOHgQCvkZTwrjILACsf3+rPx3Fn9/q3Ql2bTOsQyfrd94U+wTE6XXYJ68VxXGa
r2T+TOh5YtIW//6u1jtLzPnkeYr2u4Uzhwv43YBMjJLrIZLvqACC8InISNr7uXnsyDLZznQRwUvd
RGQVXFXV8NApOyEiWO8ZGnz6VSol0NOxNkMCkGlw5T6lzcDnlltNpwAgix5o+rJkYAl1gdlLb5B6
vTXYpndGwL51GlnBNuFbK9x5P6W3jVfCmUudBPm4BC54kYXdneiNz3btxPt/fPPlgL67bC3TVuai
cUHF8v6y9drQpQ3KjZvJLt2KMb6zugLLesi3MiJ91y3qLKzYG6X9hzazs4vEnm6HQqv1ODp64xb3
gKtrBGO+uOgVa0uvHHB1JsQExqgjNBeL1HBi2gYzS+aU156a9wsVsK5x98zSOiENTaDvfI1zNNih
NwAt+Di5gLUk+UeGTJ7//pWF+H3uciyTuWsZrBz+9+5WTfzMTWcn63ZlTVZN389HarHfxnIqqUU9
zgkZ63PvGSu4EeO+mDgchvMGbenapGJczYlxCsvXIuX/TfOTjF0ySCvxCXOr2MRWGZOOILZuj+jE
IskmtDL14PfB3ic33PCiR4IjgHcQHnRh1D0aREazjjijlR2YOLy7/Jj7LTQUg9/ZSX43au/OL6vH
rj+JdNmeEGrrWepKduybCmeFcgX1i7+yIrVY1OvLodd3YTU8wn1LR8hdZd7H69K+R4j76DnZfZM4
zt53Aee4Bd1S7WGuoBGf0ttubENtZ1VZ61IOzKN2/IR53KM3TGbLFpvVo5XEt73SN7iMoNThb/Gm
4euE2ILtPUBOEeLrBc+SqZQu9q1ao1A19uyTHmwTq9RggE8Z4iO13xwD5yMKnRkZaWZdlDq7tE3Y
WMnc4Sl3GvYS2vggSuVflP7XqHG+lqq5dewHt2wdODvOZylIZocPS24EWUNEKOYY8mgPW+5F5/FH
Gt0/urQT14mDdYQUBjILBTSDoulusmj6x1X1+8BFRByrVoZi23eVejeCjG3o9A6KwF1POmOVjztP
p8Zi1nwIRuxmIeyLICuKf4z/f3xXh1nXMRcttv/uXYE7aY/UYqZd86m1hru+zN76xr0eZxiKdvqc
+u7Hf9w9v6+9PEyKnhK+IJPOlu+mnBa9QGFkPWsvm31aQUlmGpP7hqjRTfPiKD1vfPNoduhHK2e+
/fub/37j0iqQy/Lc9xfR+rsbN+xxVKEs4Ouq8mNFJHgyAeq259RAUoM/ttsr49UYVP6Pwyys30ZJ
3tg+h+9Z1pIV+OsMmBNqgjmD42yTs+dzh8HNzPUqC6fxgFriJWfPsHJ0t0Qtz9ctgyec3ezF1U+J
g1Ti70fhD8s/Po2HhRO7qFAsiX79NGlszMKFfYp2gVWQuQwbYYVwaiG05aQ5XWRDK65RE4AXsssb
5N1AdT2sx9HwULqy2FHiXf/9M8k/nRrWw1h7hGMJzK2/fqa6Lu2Zfl8LVwU5WZYZm8q1xVbH+qkK
pzfdAgVra1K3sKeEzHvZc26VHyYVECGYiU/pKMKLPVWIy8iDzZH2sCyUi6KM87ruzPBBJPKqo6l5
zVJE09SgTBLkVzVNmMgGJ0+NM/jHYT4va36dGj0iHiGy+h5iTef9mja0DcMIIquFWTf7u2Ldhf21
UAHAaN0zKQvyUnUS1yttURahKpru5xbbQeYsN37Obq013Rc0LRXswKKl4bUeqqpbu37rb+ac/J0B
/aTpFCbN7sACsOQ9mLLE0ob1HhYHDLnGP/mjIvW05AuH9iG0mFbHLNuHHKMyjvJ/rL5sjM7vVgN8
ZV/gb0C0ynC2/P6nlR6x7n4+eQPd7LSlGYPmRWUXKjImkCnipMljDJ3IPkRklcO8LNCLR2/kBxOR
zoJf97axZ3mO2DkYaSbUsAM4NggINdl3Q1J+zEfkicmyme0id9tlXwxveGwitDxZQRBjPyzrHxdc
YNVYF3LhNzmygmhO1ARS1HBTBS0J6PH0Mrc5dIcUGEpGdWotzfZ+KN3Xv1/T51XfbxfAT0fj3X02
dNlgh+WEjJXgZUyWE5rMGeRKqfJhXaUeSckB0+iATNMVKDJ92cqVUs6jJmrx75/F+dNIzwKcSZpR
SKj3Q583aXuYnL6FXE9C7mB76GJl+twHPiELYjrFDpqjKiYxrglDBoRM3ORjmd4ovzr4draf+eCn
oMTF7FQ+2FLCtpSfY4ieaYPkyxqHaLoVZuIvjuSPxHX50omezPYQA1hQu96ag/HAn31AA0yKOGHZ
KCFLSqwe4sLci9+yAjxyoORNh+eSyC8X3IwDRtwHG23NwbhLgXdhsj5EkiHKszxSE0zP344+yJ/Y
fLbs4EUoYqughUhR+RvV1c99B2aBev4pXrIpmvDVE0l2+Y9j+/tF76KgxmOPiNukpPHrRY/nXi3O
wnbn2ekLcRVUcmccRoiUrX9spP4wSLpsYYEDoBhnM7Wc5J9urzZL3aIpRburwuItqWooX9WeofPW
G+hbRHTvitwmdK+wH/7+Ff+w5KUWJomjRZhONNz7jXMdhH2lAofhuXA2qIfBM3qjfUi79qu0FJ5k
L1gr2XcXbpGSQxEuQe8TO3kIaQBQs5J4Lu/Vdvp4N1dAP6aoSTZlvA1cEf1j2P3Dhe6aNgp5i8o5
Vbh3x6gL41oGidnuigjp6lAfyzZ50WZ2OxrOKo/jt1ZR2/374TkvWt7d6VT8pI8/jtIcmIVfT4yv
AWLFMXeX0P21SWAzY/9aqZgOiDqFBDujLGirLTCvPVWGDzLwDpC89BppBll9pX07Wk23jiKQqk3A
QnOOp4dYDEessf9YAv2+X+NEOkydivMCfuXdPEtguXYizZg0eCWC8Eq5jIMKkZwJ54k699vfj8wf
r1i2SB5eN8ek0vfrgXH9hEixfmyxiF8NnbwiWrAjZM+9ZnC2iDEnqMCfR+IR/nXB/r4j97DZsZi2
lxNyzlf++VZB0BWWwq4AEc7d8zDZd0KxOwwiBa5wBOubgqQJ2X+mY0RIegipN3FaWCoG+/AAvqmX
ty5UFr01PYQBM2iAvx8Y8XtRhA+o2DzSNlKe837UGCawXlGbckcZ9gujCtAAG7FMWrVX7Bu/RTGr
Y217Wxeqpaem+wo7UGDPsE0b3IKMYm/WxCH8+6ey/3S+WCFzptjdevb7C7kLdSCtwmx2Ux+i3EFk
esDkfMjaOVmDfiAkuvNppNHd24YoDdYsHA+VpIjYJ15+O0EFl058b43jtz6JhvtehHdR0JKNWtD2
sOZj7ZHOwUhD07uG7BYQ1xWz0LwumBf8RFx1Hnbz2I/8q7limig0S7jYnIB4u75+busrLBYzjk0q
PIe2616y0fk491l5MKxEPck6fJ3reJNqEe2GIhqvMrFIaZu5OqGAaWvWAH8/YH84Xp7vui6DsWIt
Ld5d35HhxZNTuHApgZJaM6rh3p71ZijAXZW98xBH/Z1rNG/J8M8i9h/WWph3MISbSpgedJVfb604
EZT7G1XvXNwm+8Ts7X1M+3InA9BRxAiKw9A0l5oeNBpQ6puWVTtwJ61/DCh/OALspRxoNEs34reZ
oSqquas8u96l8XTT2DkMqtQ0N/GwwPwi8QKwT1xPJcRxW7b/uFz/UEgHQGNRzWUTo6jl278eAznD
Xyh73rxTEzEBYbSTXvklqcLwRHtfbmIDeFlIJFeiw20V0Rf/++n/wyjjm5T8bFe4AiPXu9PPSqno
/CWCMevnfFX5BytYJYtHIk4AezfmP78xW6E/7CVZU5IPr3zlWYzjv35nL7WJUZ8F76lz/0spYa4P
VefejhRttgRz3meFJhdsrP0Hw/FMLsPg1SKI/ajGAEzrGPi3ifFSJCYCwXwKwdjG6HAHkI297E6t
qMGQlb2x6lQUY92yjEcvaInwAf3HOhk3TjoqMoe6xTtd3csoe24nshtU2yQvHal31tRmd22G89qy
SocZ0GTbW4zxY9FV6KirPNzncrSeU9v+Qvq2sxnkSPoFe6KrUCx/yBbBS6oA7+uVwLr2gWqO8WAH
LCNRtT3FaMEPlL+CqyDO8NqWtnHrmLq5myXOo36w7mhs1I/dGy3cHgS/dp8964ng1+Sbpq7fDPKi
6eMHxQ7iDqGCcTU00POrvGDP7UWB/yFRYMDCcDpGfXw7Q9Z5agtB6PZk+R+DNoF2orARdNK2bwo/
e2Il0x+aJJyvR4mEr+rFZdcRsjS06VUlxuSEVhSSOQ3/p3FKHswGQxySGX/ri276FLFuy8FTvpBc
Tb4pS3IcWhD6UzMbVqT8lfdJrL7KqJq/minqTS/71OFlgBNsx8AJ+xhLafdaTfCao34gstLLy36T
Q7dhv5fpS0zM7MC6bG4ILCMbKxH56G5iDR4wQ8I1lxWr+j577oyk34nlp/NLCiEAzCIbIYGp4mtm
9vi6KzGqTJRJzi8Jr3IuO0/usiIeTsnyUJq2/v7s/FoA0qPVTbCLR2+bpJaD9K92T+dnPx6GPNSb
aqAm56E9304wd+CJlPFVMEzxVWiTTTqEyHrCIC1BjZtGiUKtK4+1aj6PbsnuZQ5QzYdDf3l+hh4a
51omzQsUs/ONUTbzDVmZsgzqm/MrdP6mmzhLbIxr6b5s3FOHyuv2x0NdkH7FWuVa5YTsOm067tAs
pvsWrStr3Mp+HNEC7Duw4QMSgQtgw3aAe8/2oFjXTxNnYBspRX4fGKd72yu3YirEsxGV5bEluIrY
9u7CrCrjQ1cJ48NY1nc6Ux20j8K4FQ21Yz8myGA0rLUTOsEDScCI9No2XJ1/zFniX01ztu5BZjba
ICtiVOlwyzKhGaZsiQCP+1vC55WZEFIUBXc1qorFUZ4ddFUHK/Ck5TYx3eTOLnVyR4FJb0Z8esDT
Xcrvro7IZI4Rcc3E5nSW8p+yKcl2VYktpitk8OQmrbEq7C5nbeXtWnecnyYbxUoSapLXjGB+wsJN
YqTw73KzaZ7yz9nyIs6o7DD2gKOtSu1qti+PAO+me7crgLmL+hHiLqEqCPepkVvJxi0XHhhb4hu3
ja2b8zOWrrChcRN5bbwVMD4X0p7VnFQ9K2Qz6Wdka86l8jr3EvSjy/WNWrsLymss3OGK9lqzc8TC
ga/U41KjxGzuETrghHqbFJa4N3Ny5g19CwOJzLqZr+3rwCf7qnDX5uipnZXyxhoBIvHOQ3VlTJIo
iAo/oDyKZkgBw/fBXad1/zkc7Y+6H45iLoobd5DWddlynZTSI5C6yYH/DiVM+yp6jdx8wgYSAuQq
zXrBm+foYqFXoMvJ7+e8v5u80f0EdbjA/l2NB2PE9+CMT8CI8ycrtjdWZVA4LhINX6yGnh5d1nJy
P9P/HbdjM3f71gjTj45Lo3153bVY5WZVN6/0yLBqeWX76IJ0WclGTvs+wkQFNfIJJwuBAnP2uYAm
lVXpfSLLhnCR1H2Kkq2FRAsK69DfWV5MINtTZdfiwWv88gZs2WPYN8GjE8/pddIZX88/oaqKUQrh
AcyDEo5bYXA2qL3eMclcqNAN7v3lYQKQTV1oto8ZLdB1lchmbxWQ42eKS/sKhdujH7j2GsGzRb+t
nB4z20k3mTK/jANOfYwZ7X0/RuLKt+MPTavb+255EAv8eyw9SK0h7MxSO5Sdyee8HApJj2r5keTt
5D4uwOIP5mc/b/Su9kbiTF3/42gVKfs1l3tR4h81bLUXYYrj5BsnethrY+iZfDz7NnAV+3HYnkCC
rmnLkagyEh7n1R1tiqGpNwx47skxvGrjdMD0xzicbkKvnm7Oz3TEQqaEJ+mgXtpOo0U/Dxv27ZhX
0Y2bPfk1aJNcOz6lsVAeTW0JwEpUbFSt5rVruPLSXagnfu3Pe5LK1dGivpZW0bWaVHkMRVod7Qp8
SNsm/m4AW9ynTrGlRdveyRiqlzXa6lhLrzrmrs1Vqubo5jzZlTa/jZKBjX5gztfnB4e+gUh9c2cS
T36yQc96IRFKSBJfSD09uhG5akn9rTT0VzcQzDnU2fgCR1+3hz4jaIodtb8u1biJbUB/wgzDtVMQ
8FGU+aWc5n3DNuLCseONof2dZVWvcZp+SFPcHX024ZGMvxlTs2uqETor7Hd0aHwK1n16bDel8vaz
RCuug+TURu1zh0A2kM1rok828zgbmNXY2Z907H4wjYm8rbi/Yzm/LkYkKSqVzPnaIUWONaSR2+Qc
dM9y6m7nYekqVzeZCpdZl85SYKMkUTBb0mdPBnt7dr5KGe3sNt6N8jIgW6hNjTdAUdcAwV7nboSN
ZpUrA/8lPU/SQBpwUaNJrhKtUHBgYYn3rydgyEA+y2YouRTl/NRP7m3t6nktsuqQNvPBmrI7ILw2
oOUYstlhTGzC2UaxxV2/a2NjM2nyUUGfOBktRzV9Y8d5V1n0VyfV2Ku8sqlA5pPFYWPJ6vC1qoK1
spkedaeHk1s9Ik7TKzdxPiRwRFd9C0NaaCTPlkO9NsgxHMce4ZIZyTkxmL456+4KP/jgTnO9NsZJ
7NqElQnOpqXIqFZwBbk9yXBNeo+g3KFbFT4Zay18ZcvFc1sYN9BJX+LZ3TrlLNZmM/GFLPG5qMxr
SiV65Xm7wpRruLkQlNv5NRpiKGxgmDvN9cWchPvIQKjdNA2iTKO+kikJBihCSgg11q3ZEL/WOhnw
YuCnmfwoe+96ahH+aIdLNc2zaiPTpMWZVF8PyiCWaVxSW2295FNomHelBFu7RMM2eJ1bLcF1uQwJ
tvpmdLpal571hvWTlC2nxIE0+9epnu/MFkpsLwg4CWAr2xInfVp04T4NsJNT+DdJOgVFr2Oj30yK
poU7X6lI4z2OIiKurHBXD+VJivixm0m6cArnkkrgW0EpeeFvtz0JbEnyZrVlihGowFXPyuJCYcxN
c86xrdsnV1ufa1EhMGjg2n+wb2KDZnTok1k/AOUc0V1fxNLgAFcmAgbHIDe3O/reFmtrBTigz650
EG5n6b6g4kBsXGOHb1xkx3WvmXaFuxYJrsJ66uDe2tk6McePjjCMnRqGm6bS1jqm84m4ejj2JfNS
pdUhl3Gzw594YQF6OLR1/7VgAkyqKb4DWX+jEdsCCCACtqgrWGbDNB7Pz9rYXDeh3x+wNV1RzrGJ
Ognx649WeYwV21zqjI6oqmPm2QZSkIhIMdITa1ORTBv7xbo0qRl7SQFQOGyOXh82qAxaMNqlQwn+
/GK/KImrLjxZeFx39G7qozAaKoqVWa/NRWEs2d8AnBoquevN/kotb1jbU3VUrmL0FKPDXepdQB6k
MF7a3ur82aN8LLaWSjBrwqVLwjE+uuzdSQJqSb4GcslwhZMf7HN7dIDWIO9bZB8NfHAdeziNUzzL
AEbbIP+iw6rYqDAlIwO/C2ZlDkKa0FyAauPQRTH6Y+Rg/CwR00Y02+E7DiS5wCwcmTMvDDaBl17j
AvhzW2Pt+f1+qpCNDAPGAEvJ9nh+oC+4xVnn7xvD2YxtHh+azkEjXucZZPCI/n/deMUxdoznxggG
knX56fwSW/BTXKhkMzc5fIy6OM4QbY7eOH/2HBZLVo+wjEJUteldt4amOHcl+AeOct3CkxcVFHs+
XkHQKfd8l1vERTLxR2Z27MImO6bLMzFE5JlGHVAlwls1gm1+Ci7PD+Wsuq1diKciA6RsNiRMnV9P
Mp+h8vx0cEiqs6Ta18UUHqc0jY7nZ340743YZRcE/LK1xbCPK71TTU2+nm7q56hqx+33H43Iz45c
Uv3KtkjAsSJ2efg1MiNOjueHyXDi41g+Z2WYf3/Z62zvonAT2Be4qoptZ1tIxFu8d3nfG8QIpF9w
yQSEICTepdXrjHFcX1upP15Gqr2qyTsrGuKUEJvT8WReE4rLJ+ssYy8441A+Y+zK7OA2cgDOOGfG
GkyWd5VRsbrKRpjdiW9W29qoJDd5imCjJcM4jL7NngiOFPkWaiYMkaY4JG5tbp3AYXNteXhafALK
U4/UXnoPRs1eNUvNr0OPhV50DKyT6b9OstuOXjRuUrL4hqEjkMsX0fzdnwg4BUPi2ao4x3bZHs/e
xO82RehKeGJ+mFbPDkbE+cnGCihVGBN+StOMSOjCZmVFheCmWIwyptt7MDHPL58ffpiTzcGyAahD
NDv/4vv7fH88/6elIYpV3hvN6vuL539VnT/ujz9XNQqA1pIm8uOzjecPf/433z+JM2XPjpzV94/0
4x9GkL6IyyauXGr08ud3TQ1nT8wB03SIuaiQkBzOz0DM/Pzj+Rfn1979O6Qc2Rao1uP59fPDEDbE
7fz4UypsSdEco5vzSzin502Tl18gt7NV9gL4rj5haucffzzMCRvpcq452+enjOn9pe2PztrLrMtS
sBaP6pZkqKEO1k1Zn7Rp2FdoKAmMmJ12i98zJ/5BgBIaFQnUSy9wTCZSKezubUwEkNxQOKs4d78y
EYGGZHDepXA/gE3OaxX21m03iZY8uWK8cuEQYTTM4AhTnGlagGh2BTNrQGAl0+EbQZjmbo5y2qfe
TP0edy7d3tj84rF1uYkodbDPvs/VJ1Zs0bphIAfUMSvgr1aCzpWxx02zb+1INqAj7xCsIPsc42wd
RMFzScX+wnBnXJCzIqTl1hHmthzrL8EYZpfBBHxNSdIJu6B7zBK2dD0850ST2ZiX8SFqZndn+s59
0SEuKmbM2I28nTEwxD7ZWC38X+Lm5c4S3SlrCIzzejBKPmo/TDTAZ20QPwNN4Lj0140GRYoTulnl
Wf0lvh90fRfbAbRDy2L9FN6SHHArk/Ktw6KY59DjmD+/aS2CXdSx8SAPZ61b+zKZa3YVCV2EEYUF
GzuKRdRYqIiBXxEdm1JDb0RZeqfcqj6N/U1vFh+CtB52TQg+kWKkf6t0+UUXSYQVvMYK0j8YXU1+
vDlUq7gYj2ESAVLbGnmjOLOLLJFcSahyzSav+50qC/+IH5ctD2sjUZB618tvLh6gfaQfI+RbH0LB
cqaKg5OBPuUopsMEsuN6BM3h+x0x0z7RdYCv47VZ58UaBoBger5OqtfSDsdNyxZ4K5yQxAWHnNo5
Bs+mTa12ftjAggX0m01huRItoNK2SSlrifTaMJpw3wbzNzSO6bWC6YBV3INEApd3cvRwZyE8i/Pq
mUCB9qhsYsD6BK+jAJZ4BdFp72jbPEwpicE5sQV8hKND6QNQq6YNGHjjZrYze1uqBJuWrF7Y3eo1
PZxyFyqpb2JS7XqWfIVBW56AgXBVjIqgA9qbCNJrOoq5YkNYsnenBJZvGqoD/CJ+YEMz7WLaRBcJ
fVksd3fomHxWJqwNkBoc3cZ91BLCJJShyciQuJjrpM+Nw4ygfhWPhU1aX1GdgA0zE+UV62DCVq0A
ffdMJRFVVPQJgjQz/GzFuPaa5tRRH4KVggk498AbOSHq9MEDkFJll94Xck6amzrYJUGDYcqR131I
haEdjXifmuW1KVB/aEcw9EcRESGTzreu0xJ1kzn+Okrtz0Nm6lVrE+MQxaz3QUQS7MPyV8TP1oi4
NC56AmtLNk5RySK1CYtshVV5axhZS/UjJisCUjVlrGLalVV/68iMdFv+CE725ND3+KPMduCqycBv
QIfoM09eZ5K2cIo1kIBMIpqCkoE5M18WDVhlNCxGODrs66joZ/NbQSvZKONPRlm99cNoX/ZiNsBc
hwT4uMi18rnaho6fcxvx3/u4fjZw+75GMSnGeMw2LLnLdRT7BNgPEbnWFnmjdYGc02noSVP3O6Fz
8tYVgm2mTmyCdkNkcFOW8y7pINwEcniNYfLcMQIihNE94d312F/GaYJXcCC+rJlzl3QmIE0ovo94
zG9Cty6PQrMAs0z5ZBt5sM3xtRzA7RMaOBv+fiKEpu5JRQz9JLrvRus1cK7K6rpN6OMYmsw/1hHJ
7VwK/yoiJy2fSX0TTc6tvdxFg4Xnuh7FjQobNnG+zulRqp1LMgueLT+9qpcHMPKRTWmu6NRlp3x7
Z9TNqfWr9Or7g2Rs7IjMCeqIBRZNiI1JBkm8hIvyx1QdkfCJTIW0LYJtXCJ9aBpPEpS6M6T9sUU4
f2RDOa6lR/8iDwPifq0CG2fOSLWsJuXOacKD31BZkXGOHsEoYJyGw6ZQau9OhbFt4poMob65GIsX
W5CjV1lVTJs8kuunVhfuFqA0beGRpJjIi7aYlUNkrozWBhQdSkTD3jb7l6mYI1K9NX8rx03otxvm
Fbnh1Y1XxRVEKBmuvNaPV6bqsmO88OyKKCbsN2y/Drn+Ks1xFUOFBw22wE5G+FqwtL+V0jpMrrWb
UnKLFqz42BjVCZXzTrOCvRUyhGIeYtpDunkhe2tJj54/xpI0lyQunucuIYabpkY45MmOXo7B5YbR
gwSRfUjVa4vyqpkeWhJyQId3DizN8BPFRhyRkY92RxYXxjgTsOn6zbFId34jd0Unl0AE7kyfv2kx
PN7gpryYohuWqcMW9lV4gRuK7PV0wZsmj5S8MR/5276wbvzZ81HWEjivZJytVDVcD2FJSjciiw1Z
ZeyxvGy69DNjpYx+vI3aY0f8ANkPAFJYAYaZ0dw1VvU1TkGM+bYmgDVtP6Z1Eu8mii/bssf6SdVs
wzqZwO8SYVwzVd62TsVVZLMLKcN4NZRDelQ00zcZg/Y6DO15OzQa0vUoNxOVepKr+/imJS29tfQH
MWPkHJMaSOFiidEV/r7pE5aO/IOmgQRPtbBXqiiKVUnJa1sSqKm9bnsa0YgfQNu9DiIkaVy48At8
IqSnzPqSZb7c2UPDGEutay+aOdh0agjJKmgO1GWmg9M36bFtFFT+KjiAbgd26o1fDMe3jrCy/NPo
++E2Q1OJGkvSbBv98kKh+7umFGCe0qwGzxckt7XNHjaY5I3wy9EjfKJMbu/MeJwvUtqr+9Ah2IPR
lsAYxx3lHudWc2sFH3Rj5fdVFq6zJJS3aBSKe7TxYOnA+69F/6npg+rBSZL+aoziT9xu9UPn9Szr
nai48IM3qQmQi3tdH83KIFN9+RFlXL7uXJleWrocD1FGjaFW4XYARvdmkETuVd2m8ce1rh31EaMo
5k5ag2Gk2KtO5XhDhkWDvYFwJYNSkhMkyV7Kelir/8PemSzHjaxZ+lXaeo8yDO4OYBsDYg4ySEqU
uIFpIuZ5dDx9fcG81VVSW5ese90b5s28lslQAHD8wznfsablweFrXslUAI+BtUr6tw843sgD3cRv
kjTkPPXGW63i6MrO9NrPdfFCutGeEZSFHC1/J0dkXDtDGwWiILiif4DBXp6b6TsDie6Spdi0+hxp
ZVz6x7QYMAwPDhkYyXwwLaLjdGti3zCG8ZSyzIJwH+0KRD3stig7dYM73R8nliQ0LxDYkr1TK452
yhTJjXs07R8J3GSpR7j8eWRtRRLS4Ib9G6bUq7KL6iotxoUhKRAH2S2HKS2DOcGshN84MACBPY6p
xE8NEpql7X7spycpZH/VaQuY3bbGoK5IfoLxtUpC6R7Q7sU7xzT9c95Qw07ll9aOwfAyvERV6e+L
2v7u9qZz8FMS7B3GCM7sEPExtDtTD+MxZ9+0cjDWbgdPnPHh/sJax0DUdadtli5qm5fTLjcrdejj
pAyivMd6Pahh7UaESYehzpknzGLvVIFLFgrYhyl9GDl1rcSStySRcmWGhbsq6lQEdslExGAFhtBE
bxVRWmtzgimxEMl1QMpzWGJ8t7lHpLPDSTG1KnAYVW1kBSCqzST+3lB/jhtLnhwcC4STIWWO58IP
Sq/NAZ4m9bOVF1sYIohTUbfsalXApQx98s3QOz74jMdBg3Z647J4s8zuwIk0I/1QI4OPMX7yoO+Y
yKo76f+ysGAfRtKZZefIVa8hUEZTWoOf83i9CBJXIo/XqFkIY2sLckUyQwfF0OCQp10+LXS5yF1D
lgQyebMZsR6E579FUzheWrm14jR+jGbMIvngUScps6C4cJmo1HR3dLTt3kSs7cxNeZ70EeE0jV/a
gV6LJdbsJNkhwkRxruZDmLW4PztXB1PpZ5uJ0Me0cYlMV8RZkY1nduswbY1Xa2Yr47a3VDeA55z5
h6ZWPJcVjSfDtbOXhss2Q46z48LACBCvMH1IlSZu6k1NP0O3VK9W+qPW8A0AkOiz8Ebv0JbAVpEw
81LP4ktc4oCxRPmpKOfuAobHehqnlxq6HsXZQKRj6mXXouckYZS/yxCc3IqY6GFITOoy5lcJPpcQ
XlTTpE/AnSy6/hZSwbzrvHWvRqKZYEvEqwpqSuIZ3L814wW4dO3KLRbcRPcfnYj6gHQ2d0XZSBi2
eWPtdSb1Zh+1VbZvl+Wljvv0zIpCP7UC8sgCOnb84ExL8aUBznD7+MHYbp9m9q+6cljeQeZBhOom
a2p3zECRflnCdL7wPhifxGiCYonfJsbETK1HNjSQZlYudITLAmaEvsBoN6iB+Fqd8lY5d3apO0yM
hgd27AvZ8FWO9hk0jXdP36iZyoXto71sBhn4aBe3onT01lVmGQwx8SdO3G37zFtOJYPibWKbzooM
Bk5pY2SdQ3SiBIyys3Q43TJ0IxNLyiadvTPe0TtRA/F2Uk+/kmZq2BmBe/kga0ga1ipJus0YN9hq
i8jaDLEdkQfPWNE6ZXlUP5cyWTeopTAtnXWO/8Mp46CVdQjlXVK/h7G/7o0wOidkfWaxk+xjFgxM
QPVaOXBTmbYEkSA5fU7TYqMITHhwKk3guFaED+fhsAWZ0q5jzTLIkt/RohoHGdcghq3kiN6gPX38
MNqJOLiZLwb6QnGD1bgl5cB6GXnij+nYDbgIzPGoE+9rGUa/DMybj0TzIJUs6wNiKqK3yU6kZCzr
7ZIVxUZPzrCpWkBpfqOiQ9FH87otmmjnLgPJsfWUMP5ncqf1zOw1vu/4E3bPMujTsNv1E9UhSMwv
S0dIBkjv1eJMJIy6Sc1SpPyCMbbnlvCTbWxY37UwqX9hsh57euJdapFql6riZi9De4UyMj+EYQV4
grQcXTgygLrq7sopMzejIgkKxMmr7ggcd/q82xKURX6il1IKpZO7Irs2h9T7zbffG3ckmaSa0PWp
/Gtl4A+dxZx+Za5er0NusUmQdZqZitMbw98E8wXJgNMGcTG9FFCIL0QEASZNdoPqFVin0D9ggWE6
ABlsTPZ47F/KOK43oW9/kD2oPXpPQTPvh0OawYjpobBdiXQp3F/eYCPebELwDFK/CFWIw9APK8/s
ECvYiJCLsrwH/MEqAeTCNBDBG1KbXoJsVBHr2uWnEqhwK5bjdI9EgNvgaXaV0a/ZTyB8xwzSR1Ud
ALdpMSy4SNbpirI+Q5SDCI+5Fgxe5hUka8Gk3mSJ9a0Jt51lU+kbrP362t/lEMpILKj2tdAVQoN4
WNfoTHfgy/ZjWdcbcgcJla83kxex/ax3SlTifTIP+EfIYSDYMUycR8OywM00xr4y822WM7gCkwY3
NBwubWF8nYv5B2GbCXNL4PLloqFYLMI6VIZ+gEviX2oja89W1Xsb1FQFC02WqA25T6VjJwSGg7Wo
p3JN7EMbOPOXtLIpU9xj0xec96LZEIHa8Kp3I/LbUrJoKKcSPW2rCdxz7+CQV6GN5JKRDLUE+joC
IfuKbW5Rpd4qS+MvzWAwqWXGT5OKnodIRpRY3jVvF32sTTK0Q+2eIhlYVod23OjKjVsy/LKl3xPk
kdjwuEpnF7YheD7eUcdK3tllrbnzwGmsMEpP24klW55V31iTqZ2OHMZaBtYaqqBtZJMKnSjzVMis
XM3OED41DJf0zL52wL1wIpU5ps3rn5oshjKQRcghBkM89+U31xY5eCT2fX2hrXsAhNwP974eShuM
ksTZa+y9ayPBtSAZheO5TRmjN1SOhfsaG6QXE+kBrNyM501TL0SIhzNwH5pwLtaMr6GlNzEb52Es
rSP2O/hlwpyoZRGJt7bHrAdT4jqOO+csUOUciql49N2+Opeg+xiCgp5xXWpO1c9nDuFlNYeZ/5An
zEESZmtJ2sjV3PUvVFAtN6uDWCbuDo5npxuBl5/lZ7SN+tbfLSY8PKocr6lcUjSb9jq4ywuw2+Y+
kXKPFkibjRgqTU/NFzfVmvZfGSEjT+ulyRaYWBjmhVYZppvp2zDZ1jpNK2PdOYz3YvAzfry1Yfgg
J7S+x3mfs+Uof3Y07bu5LkNSnn+VWRefkdh5gSvTn5O8j7qIgtunWO6lN5HRjIswEF743bbLhzD9
mNsyyNaAoJgjYf4duKvBYamDVcZyDUR+WRdV3q2jviatSaYUslgLCWEoBeds8Ys9L01WQfkSLinv
7ZFhkWekDBbqGQL2GzMMoqWS7NWdDrpv3WNm9dbakilXx2vYisYFjCnPPPqL8611UzNIzJhUt1oB
namsrZ2Mw6Ep04EGnaOEOvJWhu+W21Y3U0iNGsIj4KtO052KeDJdcpuZOfo01AhUfWwjEVRtRJL+
Icunrz3Z6Keo17e6dNdR29TnHGfBOlUVG8KFftgDvbabSJ2IKuqBJGcYpDPxI7QY0Yis5ypPcl+5
07hScgbZNfrOUXrG9xwjsYmnNWDkyPtg1N5pdvjjidlT+EfINYSc3G4iVo4Pvo73joukiwlttBFQ
hHYuy5YsVseo8KrVpIli9gwin1LGfsEovpra8E7NDA7bSqbk4IprxZDFMThxII1FloQpYQNCNuyO
BzlvXwGjT0eMfdUOtJBaV6yfZqFY6DtNjYqk5twXvX/6+EHw28+a2Rqzv6QJGF4kB8Boj6FXi3Pc
Ot+pKc0feStuMjTja6wbL7Di5OKOZIY0yWhtGQmNAbGCPM+D4AJ3YU6vqUj+yZPX1K+uyzTMZP/K
S1rf12N99NIjZ6VgAldsl8Whybr8GJHgeChneXNKIqwIC7BXS9aw3lvzyoijcZWj8/jRU64Nrfca
5i3F+eRkJI6T4174xkwd4HxK3XJfDN03u+qyl5qR0I51GQqP0WlId21fKKr0YTaJ51nI/yupkeAP
OofRb/sVRnBC/jLatDruOJEmsR4zBqbaw2DfhBpsmh0fSa9lczeH9IaNxGDeZbQCCy4MK0qPDUCD
M5K54C5k35Zz5N26uBrXxlybgdb+m4twbW2qCOP4jPcA69ZA4ny/b+wKkJiO5MqnF+tTxm8ZWAQG
DZMVtA49zVKZF3+xeA+69Y4Y23mlM8DEjMbci/KzXVf5tDr4y7nG4dM1D3MVpP4A8anhKe9qmwlN
XIaXwgQXNwv/mFNLH8Ycl7mqO/ROdn6Nx9zYz1HA56AvN9InXbklehsdX30sg3GKf8KOrHxXsKdk
BTV3h6UWtMrGJa06Z02yVLpxrKU+9GU/BR4Wr41HPAV2kJGRpvqS86w8FpZuKRXiQ4mC6qGojWuh
2/EwqKy7+lEE+qCO88vEcxk7s3WUBUGXzRwCQkALF2fXuBfDustlcs4Ab6312Nu7tsw5rUqT1Pj7
we+NdJOuAVSz6m37wLvjmmhKRbOpH6sofQA1r2+LGDe5kY4nLiYhNdyX26iuzX2dDRem8tDFmlY9
k4mhNnFrP1clNUo4IT4aMzZDY2J9L9O6fEzcbkvOg/jqMWhZYwXiI+Hv2JZN4Xw2x30//urrXrw0
jtk/emn/Unbop+iHCThyovyzzONflVLjr6pivic1oL0WPaw0aIWTRZ9HQzmHzp6zi2eL3eLP9Vde
gyUaRDvdZqqCFOlA3fcH7V7jDE1JGBEKP4/DJrKa/GCwSg8T+6VL/Ke4WLiJTLpzXTmEc444BFFy
Ote+5f0Rpr18GOtlXMeACCpGeQ/N/YcGpIxbtp0fxTzZzAdM8WlBNb6Kp8/45Px7jwtWY8ofde3M
+26u34s6a9awEhtF04+gSOj5cfKtiFBvs2Dd8FSGdL6MbtyTZM658TAzML4HC2abhNMaEQhhWmt5
aLo2wQSAt22pqftbtLTphOe0Z+RMAU9TZ08GPt4oe7Ok9YA72dhh24wDu0XkxnH/5hI0QUVe9Yek
mqJNn7TZdrEzhYMqJmoKr9NzVizvNfd34o3li/AHZ9/QR68ynuXFHM2Haeb4SV3ybc3lHjOdZNWl
aO/CFuENrFaX8FS0NVuWJTljaMyutnWOCDjh5nMKBCT+rc+j6mFSVXvMCKXY4BjqTp4Kzcsoyu5K
WNHBbKpnR8JQG3HmHLy2paDp5dp2qbgsP3I+zdp/YtjfH0fyyQUWgZWuovAZjfBnMXnEsmVNdmrI
sr3ZHQ985fjJxnUIa9VM8y5+WjH8szHozrFdnNnR0mPV477wLR0MaW/fqvnDFCw3zZCr86yi7jqY
5sXizNh0Q2Vv8/tbxMgZ3aooQXmHtmligSXzpWIuOPRPkVGZNz8+dmqH2Sr/kTGeWqvZ7B678bHq
8/ycYy6g8cysLwgTMXCD0MULtkyv9IvjBEZPeF+dtK/Y/vBStBj/UB26bJeIv2BmOXwr5xTpoqrF
sbC6NzoC82S3vBP8xNkSvHp1J12RwJE5XBUOpywf48dpJo3Ro9YTBNudP354LKhAbgy3lPf3IzaI
m0WoAHmX8ijSDhVRaiWnUfvuum/wG3VyIjY3mrhr+RH19NvGMk37fBh245hZh8aX6VOIME6Zzdbl
XCS/aySEmAHGXqtoYiRTHCcDW2DtO9HnNmHsGhVdeOaqlzgYGwbQIivfcgJNWaq6ya0oB3vXsR39
zG4bmd6NyZ4S2YNdILgrSLnw3PpzMdy7Z+gC7bg3sA1dRGR+CllovldOwyvQlY9qYNI3dib/1dBz
rmyFbtlEMeT1od5qKFGbaiiu1TIm1E+06FVWmxeTWf89Y+25R6DM91omr3HDeKfx8ItNug2EpR06
WmstKULHYqwvdZaTnIsqkz2UzyGcEvPaFuqbF6lqF6vx2TaihzZGcDtk5bwLVUfTFvJrWpHfpPa8
E3v6ik3wlDInycN9mQP+GYUebxPukgnfwRfVMvjMsuRm4TZkUWKrFc8kLo/wgPsvUJ2tfg74FFS4
zSpmUx8/UiKariIS5gUa0wbgOPugL7lo2pPKueGtrDS/9C3he2MReydnQt43gPHd5cZYXMA6ot2W
cvgUc3Mz7M0+I6ZKd4wPaamWyD3UXUTyxuTX3zUrIp1Y5pkskhDqji+PtrMQVVaR8OZ0rOqdwvnh
IRX61DHCoRqQzdp1SbMz64m4Ha2qk9GHv2bGQU9JmC5BXSJU8D/mVSUa07KOHXY3jK8UYPezp99d
1yB73nFQdgKVIXVGWMOu6e+ugyR1PslliolTGB3o7aPzqbHMf/2tqnnfQYvTBFSPw96skIXn5Vwc
9KQxCxTRmx6c5FNeP/mko3we7TB6mpwJzUWa3vwpNh4AH+zItnphqqPPnePHyPN895aRBQCA/r6L
GGbQyYQb+fg+X+J8OUNIdhmnZPolq5i0YTI7tTkiDNoc50QsDS2G3zZflpAVFuYC0iAW9GFty8zB
R80GWGDwiTiihZaIsMu7vHyR7bzrisnDX5KXV6nxQZaQKlcaqfl2BCwYsN1FUSm76mpXxTujBiJS
IJPvwHw6BypyHgmKjdVMrBWDbINjhkp3bfbzEpCdxVTfkvqiKPhBik4j9Z1h7X1L9A/jQstbg+z9
rNk99IM3PPHB3nXb+psFeQiE+Xjal8jQVm2fhWdk3/2WrSYLVkIYyCRYdl627schPI0RBW/RDe9c
TgaEUddxIw1OUJKbw6vYch7pdMUjbeWA5UdCD5fztp8r4ipftSyylyYy2hfqt2hFTGC8kzX10VTS
Y09Lv1wlKc/Myt3XwTGHT0hsaXHdQt9Y7VhX4MWwN930goVDsoHUb63qrcvHD2O0WPbggWR+wT9j
TbZvG3/cQaw+ca3yI2o96ymUx2QYsltNRMApLGbONIu2RrnOy2I9975hv1o/8m64erMffY4NO3qA
KPI6qzt4V7oV/rZ4evgIrC685YwDNvSPIG9SsVqYGwQlQT/sNyyybePSDLqm7T6IBiczW3grO12/
JnzcfhxE/i310V7Oae28opOKEdk99yMdSaos8nSdsb3EXfngitF4oGFABBQTmVItaXuyIuPY1Vx5
oCmvarGGvRhdEIru+JXOwjpgHHNOjOyi/TxbReDPeGbafCm3PjpQBieZIJzIRlm7taOwIcTXDnGb
tZ9jpuJrlt3fcmHHn5bhUQGT3WL8n7ZLN/wa6/5J15a3gVc6XSBVHMfKkcDjok+R35inoejFSmpj
2fCe8HaTLcZ/DJf/P4/wb3mEWIwxt/6f8whfk+5HVaJ1/J//49cHIvVOFSRq9v5v/QfTVP0bYEFb
skCA1YZxFrfqv8IIffvfAAIpEH3C8e44KP6v/wgjdP/N9LCps9PFZuvCdflfVNN7GCEEVHRsd44T
mBvxf0M1/cPYyuaKExWwmg0PU9iWcv4w09qc99kgY3Xy0Vbs3bCfH0T/JK2y3ctm1oFXjfFVEohZ
W4tzKAkWX5em3oKuN3eDmP7C9LPuJIT/ZDr883Eg2kEstOCIYO/93WdLsIld23XBohDCBxlzcR2k
9o9Ru/WDWX7za8bf0it67GL1w+RPf6OK/O6r/tevv7M2fN/H4fwnqMFP1dL5titO7Rx+ZZ49PMs5
pPbqytNkMrGYFFl/PJDnTlIM/Zdb5/GfP+R/hbN+2Nb/+LNzq3CvMHU2XfNPX3WLPCkaMkucsmKS
36pQZzuFnKfQg7dJiQF7MdLotDCVqNyFvIT0pyryY1alxSmFwbRzuoTQ25j3dzF1y/4vH+53csLH
N/NPpCa0TN7SHx/+v1BQpiYbtWm0bCLDrt2mXfNV5g1a5ia0ggLby4qCiNhaeAmGLL2NkRTYs6N8
k432c86I/EDCcTNhSv3vP9cHWeSPL42ngRhNqaC6Ykr//YYht6IrXFTBp3gMxS5qQvyvfW0SIuC/
kzkYfRImMhkbKXa6iGnT5aM8khgvj1VLSDsGU5rKPXzSQOWNZnfTu4FhhrwaXSYApnX0MWuIeWif
HTYYKw3dg2jYxDpNav6p4lZBb/uqWOISdAkKYNEN2+CoelO9/8lIbfFkZPUjD1l28a1yYxJKf1Nm
GpBNUx8HX9+GKHzvStHe0MBVq6TznEOcul9xlL2yRvb/hmL9HV9wv4pAczylACnihxB/AoBTK8Z3
HIUCX0AFTCLsxEZJZKgZX+OqyxGOL3NDvFalohVad0xWcbP+f/0glsXJY/Gk80D9QUSJUscE56fF
SXpEAJANzsgpdJ6WYd5BtnjWS0aFooluDsWh77Erecb88t/fOr8za/75LhDkCSldE0v+n9SNpAeo
i91VnNA/vBv2Xrjlsp4HfSBi/VEkacA1+tvx9jtG4F+/U9l3CJ9p8Ur4425FhiPc3s4FskC5Z1aN
erpjaBR5j1VYGIzizIX9SXq1e4u58eJeTNidFFDO57aVf3l07PvR/vujA2nbdu/0HPiwbFJ/f3S8
0LHGxaCwrrL+XAEjODt+f/HyZU3yiP+ESvyHdI1kg8gqWefJNAbLWF6sucI1tJRIp+Laugw9grZO
S3mcPJ1vfZU/OSbwkkozjW/aLKSLrM4MQnSQVRzeFuHZPG7DX6AUf6Ds/vlmBe8xkLl3EtGfdzYS
GzsMVSZOEw3/ibo2fGihtZJIGKONT4n0Dn3vXBu4qNHZC+AqkghyfLnYiZqnDl02HqNpVdN5Bt7i
Omv2wNmmqmNmjpODrso2rnkXkcwS+xtVWJj47lsvQ0dugJUWb5ZC8ytJqd1BpWr/cvz+jrz4158O
7rCA5CvJVfvjcclyX81FVnPfZLLZg8wv1qbJxwV5git//MKS62/84D9Aav/8TqUcj96XMgQx2u+3
x1x7LQ1y4+Ax8uenAjjDY520j1ZN2oQvW1gKhRfv4tzxTh8/8PgK9RN6d/EX1Nef1B6bETCRyehT
qVDc//1JRfRR5U1TG8c+BBpJ+/wscj/fuSq6c4USFgETK6EaXAsiVMO52B05AVHXOnvPRhrmI6OL
ojZ6LlHk/uWlLX8/USlC4AhRjVH08UjjNPqjfqqzRYAmdv1j4xdrZeTu1pI9wQUjrDsV+YTBDeSg
89ku5t3bhWR2Uxch+x3eK9GUk4HTuOYqGh3jNMmEbPc5QdweOYHlN6eMVINdW3Ebl6V093jiUPCQ
noBs1d/ONv9iqqVY2TokX2SQ5xmWPFO8xrp6iWr2ukfuOYvwZkYegTqej+cUfkRbRwhDPXM3x4x8
vHvdl8WoBYpsDpq2ovVAJ7nRS2JvWC1uLVzAexHV5iNuLKwKp//+GOYS3u+k/zyIJKWvyzucBxes
jKOo/n6/00oPDy0DZnEkeu2+LFWfzCVegipRRqDK4sGZWVTlzYCWnrUiHpk7YEWhcf0nOuYjNOYj
SqYxiblKPIkYrGo0/ladHVI0Qnmv7WPST2lA2fWGO/OwpChBYzoqAG6zc9Spco6+q27zZLLaYX60
EuSvAXTp11lmu8fSQ/Q7qenaRMS94ya3udgkXMUi0visQsT3iyAs0JrbGnliqYnn8cl9/fj7Oc2d
TeczzzNbXMLrGlQ6m9AWAVsdM3sfYRfhED4lyG5WXtL6x2neh8Okr+W0BGE+FCd7isp1b6s+oDzg
FkJB2zczInHt7Tk3kpvChbZjieOT2/cKN2BElFc+VZ584lyL9/eyiDnOm05mjApx9xzbTb0aY9NG
N4Osq1YqfCCBG2NEIR57ztAHuL8VUlA01Irh04H6H35E3J2LzkOmLyN3mzm5Xrm6888YA8kK8YnX
6aQ9H0VJRHhDfsvaZem8MQsD41jHprqxv7hmfr+Bhxwt0vyNftp4zvO3tEy/OJgA8B1sraFHoIyc
BkXYVK2XyXytxig6DJb8NvRDvq27lL2fAfm5ssKKCWhebmaXFQJOZOcYVGXjrESdiIMcr8xIFGr3
dLfM1Xgq226d9777PJGEsKpUGDQe+F9/CdURVdmnD6TKnDp7Am7ig1moX+XM3hIFUAProEPejs6K
ySaULDfuo8dxJH3UHJCT5l38lpX6QXjsFsNkfHJtrvnkUMj3w5PKxuwMSlitgIuUhL8QVZ5V8YvI
GvcWW2FLajuFR1G0u2lWbCG8Jt8QwPjeqS56MsbwPTTtcDtJzChjnPu7ue8pZhmrX8roc1aT31Rx
1iTYN64gViFbLJ73ZapbBOrlpUFgdApjUe8oVIc1cUITyUiYgyPGDy/DOGz9tt4NRkj+baefvILx
UMU2zJDQ2IpEbpfaBM/AbX2w/KwFUoTQxKuvdsNww8zlsudew83YYhUxYL6uHNyNq9hmGpGzUN80
GPf/ucPb0tz2Rcid6vO/rCZ895O2O1VL9ZM8rmXl+0v1CCTvyklmb0jG8XdMEbO17Exk6YOyNl33
nbiK6VPofE3L6cnPEvu8TFQWDp0040ZBjHE5XowhD6ZGN88dPu5ITOFjTxR7ivyK46OwNr76lZRe
v0UZ0gadEVtrPxurQxEtpy53p5VI0zhAZRLddNp8E87c7bHCEd4W5d/gERFArvzrKETzyB8Q3Wfa
uofQDr8JP9Qn9k7vhmBXAYIU9W/leGui0/uVuDOQIjmd5zI5dlaiP4vwubVxI0XD4P7sz3JBy1rZ
LFprj8JbuE770JUZBoCCHbdZQlVt3v3JMi657L51ed88CHfET7AguCunYznoDqquU8EFa78kJjme
jfvaVe1bgjmwqyQ0i4rgvSiMBEEMOETYVaynyUWf0PELZxw0bDM4ApeGAQCi0usgWr0zDa4WG8Fm
hVjCJAcK7UbVGJ8Z+RU7OblsQVF/cBBUPwpKChJ7UOBYVv3I7LM7jB4qzioJL3asgAIt5bPJTiFQ
+GFGY3mLJTCEtNEu0VJufmhGsQmb8a2NVzinQKeWnYtqBe0Y2JlpzVeq0CiSTNeFl5RMq5uDjDj0
7EAxJ10Lia8OyEu3bTuEWEZ117q5+6h3o5fhzvuTeQFkO53PhpWFnxshfkXmrIkE1RltNJ9kLAey
0mscSIWa/M+Dn1VXJ+REIh113JSxKYGAGOX+rvmdGe+trLB5nanQVpaIGH4Ow3wuwO6jgUh43kak
wJZ4MO5uVBxcm2ZGfOWUaOmi82yOVNfC7ACxmFdsh9nbGDXryUrRbgp66gI3e9c1xmHsrceGufQG
O8EZtJ93MZYLMSFT8NGclXTGgd0zbE7blrAly0P0jFoO+AOh29SLz0tnVyvssM3B53QiROwu9pq3
VuFJ7NfLY0kO7La1yxHbZ8I6J+1e7vy9011rsm0y/y0sVPVULFA50j6dtvALWHfdiWKjuIvb03k7
GxxOzpLxhrC7XwuruE05OeOhDNGXo62Tq0li4Cyr3UTPAHdT6G2lspmbBO2w0SE0lfQSPtJrHt2M
fGHVi21d5i+MvPOz05312Bp7v4JhiFQBW83Aupdp0fzYeQgJRQ1sqAvlubaNT35riTs8YsZuFMnd
PNS08RmxO3HrGujOOFMUVm6UMcVxNl3nwcbRtMrcLsDQ4KMl1l/GPGn3cyGGne03X42GMjvSqI5D
q1DsuzIUfo0Z7jPUxPgOaS48MXU/NQFvHJCJecpw9N41IPm2EeV70RGC4RnSOTexe+tVUzx4HbwI
5HwzkgzvPI59y4bRXvh1frT1QxnkNavsHDw1S/qWsHgZ1O5McnNM/4KqWJqLE7DaxxuIurALPMfc
TnGmWHTNdJc4UIWPrDjBXRKQfYO+RBDPAAflPLKj2fZp2nIdB0kdhAeIANsIC5jXkpJlHOU816dk
tMkiW8bpyDlslrTEPjwb+vFx2ijELLnlqwf8yFgMK3ZgqYh77FIW61Yk4f7Q/mxsR78l0b0AQ30R
a4PECLEVWTpccd0nm9DK/G07+te0cRj0LXW1m0unJ7iAkZfNLJWXv50G/Vy2m0xzLEZj5u3Dqpi3
Y1FNWwA67cbwkQWkzt1ixyb7onMGDuRUgE34+I0Yhwb8BAl4N/kVawfctNA310zyxGaxU3mO2Wuu
ePPaZ0SIDsP0dc8C5RDHpbcN0ZtcZt7gO0d1Ps+7h90nNwLejNYWntwvt/fe42ok/9QTb/jVftZ1
SrsrCO1BKbGxyI/IjDChJSnizQTkaix6lOHtzP1v+0HdOu02bJez6YzXUg00KqL/ahv+oZ9Phub+
Lqz6l5DWm+PbPF22Iq13TndEfvDuED+qekLzNxZfhiqL9wiROKbZZXWWekKuSgamJ9WmKeM34nPu
w7A5xnbissWnS3mfywWqgl1899zhVXbZwTUVlrjZ39RVgciwlAHhbhES3e555pHddm6JoKd+67w6
2xUzVhoNeTJCc3bI/SiE2FJuWj2QnQ4Hiu1pCGq9uxjAt/bo38vB6gPvZZygD7ez89njr9risk0s
lOScsYeL54MnYbLkEvx09O/sncmS28qWZX+lLOd45gAcgGOQE4IN2ASD0aqZwEIKCX3f4+tzgfdV
vntvpdWzmteEFqSkEDu4+zln77WH8gNQzkevJ34/6z9R0+hYM6BPvAwzIo0KPYgnK+nnDQ7g2MDx
BiU1xvXhNdankVmF16ZNtkv0esF2mm4mPowSPBB0a7htJWKnTTVZ13mISm+s8eDNWYpCvmoJzks0
PpYa6MJcogsNi6dB1F7szP1ONxGAmRqapQoL6xzz9iByaeJ0Fzn1pZ4gjaUJcu8WNMCWCG1Ovzag
B7BqmZDQ5OPyWiaoyqEOO4bOhGjqXvpVsprVxnDcugQjb4V0da/VMWBJBDNhNzBAXyZft7EQLUNF
7RFau8iCQxJ3LRmtKZtsgFlwAMlVaaDEcuwqm6VqJczarlmFUauxR9tR9BGgPXKWZV6WgLzb2Mtj
jR/bTL/1qfieR7naM6ayvQ4YpWkVj5rTHPpAdN7gsqBTqW05I6q928b9VknSY+r4FxWvLwtGl40M
oLs08p2N4cZZ9FMudsmaxM4dOujNHZzCpJU8IYKKDwZZ0mZj1Xuc+s+YnoqdSbgnJvdozwl9g/n4
mJcICvqJVc5BcaXVv2aLEsMssUJ21ZcGSAiurn5jmaC1uhBlfRkaLyJitchRuW2I5z2TxkI2qJm+
UFWcEOaUO6cqOnJbikMRmjPrmO27fRUTKGsWGzYtd5P1UAaD9FNF1q9xstgzTIGVcsbCOTmvcYD5
Pq0BawRJgPU/Mrc25FNgwvXe7EAgDmqoQVsGT+ibrrEanysOwawfTOmk5v4cNJbKoaFNz9gHNfoE
R0H7OdX21hysF7QFy0aMwdvYmJ9mlRM2iYW6zpl3N+got7Wxn9x0F+joNBcM6khQ2X7aziZBtf9h
Frclw0Y2upq1TQkl0GwPNBH9XctEFz8gUSnLHxnYrU1XhK2fGp/pMGKdgMuGdBJHqFbvACe2l1LB
KO30b4NhwejoskvIQRCm+OAXDkZHaVUOK+0UfVkOXd1eVWANXjC6oZfJ9skw+J1aABmdJ3K0Al4F
qQrFZkDvvyI/lmGfkrB8xb5Nte48FUPUbm0Tj73Qs5Nlf7MaHU2+xHI4D36QGFgmEiv3sEqSK+zw
HvPVVbz/iKiGEHu+TjkuaVbtZC5PimqCpeJH/L2cXOznsK0yYKuThmU1Vwa7S0/AF8FbXcs53yJo
VDQSRwPWg7gIn6WNnbZKzX4TzEQUE7V0SRp211y3DmREfTF15FErerjRfQNwgmMPH431lSSmT81N
OZ6AEmELMwA3b8NWnlsTwR9VjnkArnWJm558UoGJU+vTkxwj38nD90JUv/WQ5RlBBIdcl3LYUl6n
smvILhcYOaxY175p3VztTUKhF9rTvmMvIUo49xkPyzYDbH6hBTq+hC6CaGqLZWesmRXmUjc7C+cm
u0+a7HSR4SzQEd6ZCJkDV36n4ylOTWAOe8YFwRZlf+broXJoYU1i32uFts3mIPXqGqOaM8bGAXjm
LwuG3INtl5eBZfikxxy0gVXsQcLaGwPb4U7hWLnye5Lr/adsKpJrFOY3BvnL8V+Ptx12XQ0xOqtO
GVNRCbXRDa6L+937DUUJ4AHHZsetzBZ0nkQ0N7VDB8Sgjq6VacKY6MphPtXBeOzWx5r7Y3MH5rHI
Ix8YVHgdDc0PRStO2NrD6/3G+u+fbBP40hQiOUWN+2aO9leZmYPf2xNNp6wd3SPangszH+46Y31J
K1iAVuqBrGFOgAx5VwGD+57tQSCQdapluV/EuGHmZIbz4AxAg7Q08IxcfKcqhmiqL+PerXCD2HyE
eriDdfHZrl4DlSJ6R4rzpEbfxUfHbi3TfaWhj3R1zjCR0M+w0/ggbefESxqKdt9b6ezR2safOO6j
oUu2GcNDFk5sjo6tfVoWhFkZQaUI6Y9ZbDOp1b8kSfjYZ5E4yDLa82sfacqEXrxQzaH/zzYbprTw
HxJCnZsBl3ptfsxxa28pT373C+ZDW9ZcQGuPMTI5/dcgPi261B4tURrpjYOTGp7Fs9KHS4t75NaT
lA3T92GUeBHiNXe3tYfLulKOqLLZuQlLMYvEPGvhaNEQafHnoIREKNEiB81c1PII5y+qxaq59MVj
u8TLtQoxPrJJTUTBcvEEBJs8W73uS2M0thTRxrEVk3XO8uVzNsvohenFgwM7/aIwFvgNnp3NNAfu
o92Tlts2TyJ1YG5xtNgsue686BabSQAimVy1NMfbkD+2Fg6bjLBhP8nn3E9TxLhi7CYSpF1ONBWX
KFy5k4j15DiVCS4lRRZ1R6zt0EbxoTGG8gZmIUZgA6w7d9sLOq6dY4xf8kiDxGgL69IWxYtd14+Q
F9JL2YDvqB37YaziaK8MnnIRGjD5FjAxdn0rROvsokDpT1b0nGaqBqYfh1+GNr+qSo9+4IjALUvT
jZTdbYX6HH1bN+y4WjCXkUuTZ90CEA8jgoOwCeMCAvmO5X2clgf+ryzVy30zsQ+Efdy8ZMkxM2R5
tqLyJ9rn9lFmJRiWQVW0AtldDWv67g7O+2LgyaobPT/z0qNDlRsQb6fwVI7miYNqemiUtKlQpH2e
ijV+WW1T6YYP43wzFtPhaoQbz0jS3biVDZKo1QNvRS5DEmzm54rj/R0PV4blF1RbArhKZvmOk2oX
VRcv7gwgQSuJOrbZ/zusBJcyp38SDhQ+aIy+NFXwoSkjPtmlep5H2VwQXLzpmaWf9Qn1k02P7lQt
2puYo/JZN80j5bbaljWp3ffi0yjrEACi/UCnKLz1LSGuOcq2Va5dH3L6hw+VGMRDJhP9AQ9qCZVB
uvu2Fcu8uT94/ztjYQ0P6qVYOL1Ju30CyBO9jGPa7rHP0X+fOQJ4I57+uci7p8GV3ZGtENHwlJX1
ti+ldSkDnOE55I/VFVAMm2FiEmD2I92RAhuketUrrUGyShtjIaOwJJp6V1P++ONov7qB6fp1k+Os
xttv0xY9VGPtbiBq0kxJ8KB1Bj65KqF8zgLU/Va6SkWj52hBn4uLbQz6rZnFLY6C9IKEdOAziHBp
VpO2ojaJni84erJgCerQHRhEM+Zq5NmyyBn5NkwCTnYq9sfExqFRRp+E8bGp4n+SxQPjfLmpY1Cp
uXS3kG5cCrLNOK0GVlxkP007wvGmafMpARrXI4r2FYr3kzR6+yjC92rosb6tN1xHz4uE/6cpVlI1
1Sy7tFoWRY++H+nZ338qp7WHD/y23cGXoXeKM/EsKPq3rhlMXLA2qd6txbuSKVqa0VKOJ9wQ+NH0
06KjCSYzkaEcdf8IMLIvte2gED+PIA7sEJthCcaJAoP+iTIvdsG1IViaRahNezfSjzlxgHgvs+zY
NhQhUINf5tH+STKZhfvovr7qr2M9WYdBr57GZh68ieV6N1nTY5yE9KQGEsxb3uYVGFD2cUE5yfrV
mqCitD45RWbLGc8k9S3qf+W1nHAJtWdkysyqOKpv7Rx6Yko3ug7L31aTamdWf5x4PBmzl7MPUheX
FKJy2xwPRY+6T1XuG0LR+Cl2AmDi4a9e1vapnHnGE0L1HeYBNsp2pSo0IZ7rot9gs6q8REs4ZRUJ
QLQyMH2q2BBF8wYCKCStOJhPUT1JyiosHlwNOxIWORzSikDB7r6bg2acx0x7mRqxdkAwcYT2znVo
7qsQwuc0uo8ipUHlIu3HezYfk5jGOgRX8Jx8uZMZgEyP+nKy6s3SinTfZznvdyK8eUxrRC20wWZj
PlF2buScLDdTP2ojgSp0+Q+hLZ9JcHGABffQhXqEJX25ASvs7vpESNogdnTINeYYViW3CWcSnFmZ
pzsLjU3N/BbD1z9oWfPQyQZYxgQBZSrBhlXZgZGC8qK8snfG9JPWnEa1RkvP5hhKf9EJqXfUUn8K
mkR5Bkduxi6yA7/c7aLqY2XnXqPpaYlm6S+puOlh1R1QzrSMidU1ziX8IQMxNymVG60ce3gpDWNs
jPiV0YT4HZIBICaOqUWU58HueW24CBhbsd9U9q9a5v3ecdMngIguhQ8oV638YrMx7MORqkeXfmAF
33JXjLtadwGt5EO4yQnt3JSsS95STfFuIoF0pq7mlzFMSY16a1Xl00Da3V6vfrQ0w/0V6lNGbkD/
9TmUpCp0RvDZ2NovKzSz3RBg3uTg9z1Gz7PBtpp5EtC+VzvUQWgrT7h35J4F4g0U3YvARUk0W/Bt
zO1lmwwKakdDl2Bs0TWkLPt4gpjTdLkDf8rcuYX5HoThN7cx0fKa2PkLG47NjGR7W7oxqwLVahSX
7IlEeEHo3nZaPaCUmbLdQt3etiYE+zl57yKTiUfaPCdN/5PAbb6Kv8eY00LN2MmIx+qMgd1hpdjj
9dmruIew+HVpYlr4cU0aXRqyDKl5v7gDVobSBtKXp6BQd/Y0/nSrtcXBRHo74mpLmjo/aGXIMT2G
GiwOTITZ8cBN7teIMZ0WxR4Z2Zs1Fdl2bLES2U21jTlZbXKLQ7NbAT+Oc7veppn9tGjy+ywGm/VA
GacyLnYzXukdRvHGo+88budAsliY69db+20lM0zYps529iytA81pWh76uZYYMxi+ssbP9ScSMS4P
1X6KoDW2U4evuktwnxu9vk91mkAj9bgL2dpbCLA7CmhB4/Km5eUTuCIQMgREtt0oTnU11DsM3tNt
EGe8F9EDzS8Y4nHMjJSuNoO4CShtqCcvEyX8GSOriXZuO3P0PpluwpkUC5yHsiaBGgB2TLNrebJi
CCSyXr45Yde9JXFkPdrR8NgPbohHhgBYUFevGTYlTsFosi9jxppAgFxyMDTmyaPgEJ/jQDiPnO0M
Jyz3fX5EaFld2vpQuNZbodSHnZWVr2bHr9POeazKfuPSp98vcUPcD5joMTcon/Q2e4yXAcuyOb3k
jAw3pLO9LqEW4MEs1EX2EecruR1NNzgsvXQPlcNBqcrbhJaTSR1sUB3llcF3sd6VZATs65kcc+YG
fP96/S0LxmnXQl0r0uqkDTJ8sWB59xoEBYrmAnn3dLV6NcJyMuudqPKfxTJQYiRt65ua+kCyhdi9
MsW7ES6Bhy97Y2Am9iv8j32qagbu063gwHWCJ3KW0v1SrsOOwAi/m4BY87HR8a2Moc+p9KdR8mrK
oce3kucrtXkBx4Azc0ewMSwBW78BghGHwsmnLSfAzo8rba8PgLLSeF+sJFkVgtMuKtdzaTV5QVwK
RsFMiQb+o1crLD7Rwv+UNc53zNMPVmmrixkPfoqa5NioqvJK3BgZcLWDgR1hB16bOpJElC1YHYfT
RBUizafWKFIs3EUfwkoQqqVn1euw0cwfzKM7j/Hgk2ItPphq5bDadeWJFuZPUWDxTez5mmdrGFtM
AmVD9zK2KiZck8SPm0NroxIlc/JEJ35rxaxuveTwMwc5py1Jkg767o5Dr37o8eX1jSVOQYibh0Bv
e4cw1Wvr/KGwxhBXa3pCqxPuBg0GHiZExpLMw/UoNzZQQ+hlRLOzN2PjWzDwyUWIIwCcVugM0qNg
5fRUzFCUhm6KWee4DHzbg00kwR+0OmdoOoLbNml94AjRydyVGds588xkqqP3qq83neAoUjK58QS6
1N2wpPQLnGFmq8GWaBWhvjdEg31mQR7lkut1dqPknDrdsRiar42TF6ujLQUViE0DJ9rvGSPmphrN
H5OVCr9Xy0lmMxU6GPttB4KxDuvs0qQSleIEGsiJo/Coaan2QtiOSskBiB0mhhLtCKm/jVf8giru
hRNm5bIj5RKJCuxnDf2nDYOrKnFRZNqjVnBUNRs2b9QznowaX+udmOnZSLN1dHczk7WubWsvsiu+
oRGWYdqgQE21Dn2Fjtasprxu7QAuh1pJGitFjbIoNBiJa+iUPHrjFAhE/OxjEpab0IEU3KQ4GWgY
3xBRvYKAwV4VQ0gcpbZXHSe4xADvqNf6zv5qwHglsJNaRjJf10CCUGXDupau2AeN9btWhb5LFJJB
PfbzOA+ZgMTrttGipCZzgQ30OpCgLSlLH60W9oOmtxcDbLuX2SES2r66DHbzMNRBt4fucpZDmV3r
ZcVHLrpD52AFEaAlh4U5wTAfpppDSRuxeUFtCIb6zZm5VLDFvlWir/ZRMNIvF+15gRqwLdFlbK3B
Wq497xx6mu4kHf7rqh2azeKqZQttmKFa3B/Rxfih0fmmWxtUuBosAI5yjB6oXZMm7TaOhDLohsiu
2rLvNlHCBGVuQi/R83I3Jw5ebAu0DjuOwj5dX1AtdLtCLjfNLkCvUIV5hlEhbHDAJLutzK9Npc+H
YSYhuzGcaYu5mhLUVAFezPfEs1thPDqlBsM7EIC5JxQk0bCCimpzb6xJGIRGNLtqYGai8uE5RCr4
krvGOW1430ApB6dArOCbftdqw5eYt88TobVAEGm2Seiex8nFipX80PvI51zYs/Umf765Pzb89Q/u
j2kZ1L7RhF+gRKrtZMUwuu1KwnmM8pQ4Fr6l+4/3B+83taMSr21tsBxN0RxKJJoBDtpTYiTNiZBi
WL/3+/960NFEc6rZu4iVXX+8/8024HsWdQzZc8eh/sbQ2GxAWs1M7/ltkIXPQck2CYZ09U6tzym6
P537j2S+5Ee8B2wgRYW//3/f1MOcZX96EOxkv4vt5KeWRPWp5uXBGBfPhO7Ue2mV1gGaweH+Z//6
C6KG6N0ZFVAQRjJ/PFs4NG22uT/x+020vlinHy5DHScc623AGgYU6Hx920cu/yxPZ9/B+XRirPpS
p2a+t9Z7MK0fyaajFbreuz80KihqbShfZJ4QZ2CFKb7ItDzGdFg7mvBLfijNOfahpK+t/PDDXqzP
+z/HGVae8LM2B714baVJ92TicIx9z/n/Fp4/HDevc/XrP//j4zNnKYzbrol/dn824xgmtfefBInb
j+7jn16d60fOv7z+Gv/XNzpo/8M/+qeDx9H/gQbWwLwj0XEiesAa8U8Hj+P+A3QXKXy0qSA9Yt34
l4PH+ocgV9sS9GEx8dir6HFdi6L//A8pcPC4puXqpiC5GeXj/5OD528KVMkIlzBLyzSJk8et+Hf1
pD7Y9SBEWB5nEWaPhK52z4CCEM9wsgais130YPFmV3qr18Cy09BfMni3f3rT/ifzyqpc/7OGc30W
yiUTEY+TJOX8b2LyoRXaUpMjeSwyt95XuOoGN3+AcaJfrYWLB7clhkFwmhwhgbBou9Dqfs9ThYKY
dW8j2YX+nST8r6Jpa31j5CoFdwROB+w8f5OVkjpiOJUSxdGYK/DemUb0KpF05Jw7n3mXiBvgFr8u
2+5gmuEPic3Q6y2qKiLc6QVrzwGU2l1fjAz/LYuwsQwmoeMuKQYow/LQG46HyqwJ2CmBQqgKRFbp
cGYYW3809OCkhdPbv3mT/6rYv78iUt/4tiFlRpT995jdWhMtUg3iAYS7CHIiJmR4Ee5rOia0lVzp
G0ETH9oUkKheyUOa9xtKRaQa1UVNxWtcEvRcGIBRGBvt/s1z46v+9y+AxRfdlLa5XiR3ke+fDEJd
2yXNqBysGtjfg5HiFIvHsRT2fAiFS468y5h9NvENuUxiM8vIN8ZYHzMbLrUZpMtjjmNYzP/2ef0f
X0wbJ5ngWclVXozI+K/i4kSAVTHaBglzeqw7JFEYXCPP0pj1VHpxATu60l0Id9cLarpwfK9yKkfO
KjCyrEV/yId/F5b891hwyRKCYFwB1nL5LJGQ//UpzS241zCYBt9M9HFvJYEGOJxOjKG0BxfV0UsW
PKQMwZ7qMUteC93ezdgYmPrZ8R7TMoD9oJquhSwdOoo0oIYpk6fZDI9FuYgvzYqxHYLmYTFRp2VK
o1OVyld7nvSLDe9Q9nJP2lODk+MxUZZ1nLTSQiwAtDCewJgr2slDMP8oe5o2SnOnfVuWF9kiNGyq
9sgk+RvbvsGWbmabLNEpDdsrbgltTz9pvjbFVs3z7xit705Edo8yF+2VQxjlBr83XAgX6u7iLqt5
YRzASavX//s30SAC/O/fRcfSdR7nusc4YPzdSVfkLnEredf7xthv7vRWMwS3Xbju2UjM5pig4t6k
8DtuUzBdJw6GZ2ApxS2JihvcY3gJnUaVrGtraFbzq8kZfc41b9Dcf44R4DZ6WAHqfJgeUeD8rFb+
ccx2z/trMMDBZ2bDlfkGRxOmmHK9bOKUUoLLO42GvKXKeAXvNByj1hFXreHm/lMK1+bU2f1tcG3m
sxHEbWiB0eP9Jovcqx6o8jiieSa5pTw7bfHMx9hfMyRdfttZUBRlMRP9+wjeqkfSl+sH/M/6Ky7i
Fc0SPcKVozWNj4+zcLlsEXTYBsx+qwMlXdGK9nQdEZ1VtvU+CsviSIP2KCHcP3QrM9ywfsy9gdR6
0sMHg8nhfiEF+MgGtxV2T26aWQPYpqDx7xRIhgnb5MLwqLvYimff1Vn8wCjAy40wfMqTL7MGQ5at
rd1E+jKjzR70K+0KQ5vnK4KPG1IgGuhVo7b6aoUbo7o5cuZzUMJOiEXLCl92kybbTtCSvtt+dNXD
mo3i9kLBjFAR8J1GFXtps2qf0VbxwU59FMPwpqpSne6fkZ1FNA8jU2eu21L1mOKbFbn6iQKTU+to
WRdQIwRlaFe6qeT+4PC4sKse3Zqmt9Opc97l5iXSIU4gN4yfRMIQENTc1UQYd9Bg1L2gwwxYmdXK
OZF77FjhxQJlfaVcm6+jxrfFoKuFRGm+kCvrkAQr6yfXjpNjaULf66vue9yFBTwWLISz27de70j0
ytZ0mtccM3Nml080hBBqkGiDpiy5yPWmnYXpB2N0xUkWrNGnQP5LnWVWTc/JWKAktPT4cRJRuE8G
2JJLL2K45w2ZlZG53MoiFiTrVeQBJPGxnvuPqannG3EGtOC6/N1N0/PSd6a/6JP5DKeMILERUd16
z5TitVgm3mS9dB9nEsXgR7knBOvHPnSdx/uNFcLtcdWaN7U+hrhU/fEHqcXrQGVIXtn6WJTEEDLp
HzNXK5fL/S+Tihxv0TXInZvHap87xBhUYRs+NesN41515CJBabbepU/OH5hEU8vGPtwfkiCEQqS2
p9bMR09AAzoY8HBf4BM7hzCVwmOB0Z7vNyIhwzmbl6tY/0akRO9nsFE2ZvXgtKZ9u990FDGnWc4/
7/fyRi1XXh72G521uR0wW8QRyrX1ZhqCb3jMCvAeGMfavpvQxSRC3zgIXuFd5CdcmNXNzdYp0uR2
L2FBCigj5ItWFacE+cq7HgvgzGM74kvFplIy6ypoYt+Dp3q4eTTQ2n7X9SR5C7fVrn2LvJWpfemR
R1x9UyTMxfbnGKekm4Ghy8XABC+z3nXCITxV5s5Rl+jI+lo6aI6mn1nZuzdytTLH+K7g1twIjgv6
+R3C6BnFzIGo48a3EWYURThgPNKpBV2CI3pCmrKAQTjXxU5Dj2atMRdWRi5DCyQU3YN1IbQS1wqt
AMDCmb4LnYXZAeYz4hTH+UAhtjBgENNmSKDoiCr+bbC0oZ4AvWatQtFsZJ1oDBh6+uGesxExc8xx
cD9FWf69M/toL1l8/TwpNkVD9hzw0WhLaNamFUN+ECCuyfwz3pLOBt82t/XNjoqnWIyv0C3t3RiC
l5zWdCuyaoot6HhS+FRIqlPc//FuZnKBgU0wHI5P81ilyB/i5IvV991NdPY2qSvEVKstccmU+Trz
XW7ar0poUApz95qby3heA9I8XU0vjj3CbbXOE4eIw5LxKEd3m4ne2q0bp+8STcVexnCXsAR5/cgi
gSt6KxemGm015gxtFz9C3ODrZuQN/IJvYba8IFGTl7ttrCAE8ZDixhaMych7iDVKe1JaWzAyjEzO
fH43FcYjYV/OzamWaZOKgB4GIDlPRY5vZQyKNR1FC0fhQxEUZCEqCm5eGvOKHCTuhAEa1G4BiBdo
Lt6BhvNqvwO/mEMcwbCYDCaNlBgRxkSQJsrS8SLDnakXy1UH4F6UifZlWfyZefZ2NKLZV3GW+mZc
XZeeCQ4FGea/GhaxpB25jPM+SumplPQg1RS8CpLYw1RYL2k4b+mZiw1fR+0dcQui86k8uP3gbGcr
XG6qfmqsRD8FbRzunWqq+O8Z/YtOsbGCZlJTkx6jeVo3Aj17FLmyyUZYHuIkIRcmGo+gBy0oSzkn
8JCdda5K9xKt5wC8vFNnNSe6atZpaQeHbg/Dzp9ClelWjFXim331gMeFiBb3F4hCwLOB+ZVDDQNY
q/kVr0jPWtA81Tr3Ue9N52TNCwxLJrRMSpPR7x1zemZoq58LR7Idq45RppE6B7A0zY14ACCuhS0/
SsS632Ineh/S0cKEheh9xBu1pYuoefaqa5B92Jz64NQwFzookHlY0AbawrV9rQfUkiiAi7acN1qL
qCm1b3qSo7hBJFxVJVCrat50DkEqTpIkG+UEzfH+5LUubJ+q3n0oQ4ybgikNjJJSoCuNocvl6WEJ
c30fua/DgEAthp58NDvQzJyWIx/Zy7d6lYt3ZMBIXtmsNd2jxH2GTD3Oz1M0kY2U9AFeL7In+8H0
XbN+zJoBxT65wK1WHcsBctkw/WqsonwYS7Uyrpvf1aIIhA3ZwBOrIlSlPupJTac1xASZlaZJfwfG
rOTDQwSFVNgOIbNGqeMw22Mp7IPpizGQdxXNvIQ0BkCdaqV2NJgR339HF4AzKgq9PvANOpo9BHoS
jbGjGWFHnBpErxFnw8SU2mNdgYoHRi1H9RoElXbJAKIRuGul2x5FD18TY9sRg5TYv0jxXW4IbI3Y
cWDfu+rQoFDK5KxOPeEmmyhWySGmV7FZSdOtO2SvPaE7Wq2gFTb1Gd2tU0bmK6MLxiYNxpK+/BIs
I8qg2H2Fg0MO5cJkeKxLRirY51g3GrQzKnnrZ/G7sdDwQw9Onps+58nN5seAdcdbdGCmOj5BL9JQ
uyXdQPojLsbXzOLShVnO1tQlV7t1OJuaeeJr0ZRu73f7fpgu7Cy8xQMG4o49CvXy9NLn+THV3N2A
ROVBFdF4rmyLSdhsBw8cU0HOk3P9FY7BjfHb8Mt0kD634kE1gEkMyXyvyQv7bEDWOrtt3+/EYJwm
yrj7IzGSl7MycC3Wi5nuEpKkgEyuf7e6/6u+OuNGQKebO5F3z1Nv+rDa9gL3BPqb8Ww7ZMQgU6fR
2hjc1YJPF2TvfhxBd8ZW/r2hIIPVFIeX+0/3GyciCG0UOO+ssCTeqBZSO7to/RB8y9P9r7QxNNu6
0w7T4v6GEBBvBzHjv0vMk40O6I+bIuPTq2nOb+PBWTYO5dcMIS3ZWqLMHtUSfxN1MoOvuOqUdE+y
vk2ZjWqUuNCxDKpnkRmWX9PBQSg+V8/3x3qLGU+ItOnQVqbGUXpFSM9R84yfwFNdV9/u9wKY4Sdb
oSq53w19ZjqkDYZdsa3tPN7ZyqqYnjeA42zDfCKYi7BVMLpetMzEJdFtOdYoP73J1qcrYrlLj/rm
JeT/YNt4dnSFLmyuc1+uI6em0esL5rQ3PRidi96pI84aZysFvmURRvoz8QTiOVpJtS1PMOhckr5G
QQVmhDtaU3C7+/XyIbnbqByfcqO8KNZfz3ItJtGa9qi3rsDvKcRpXMoF6fR636lgezh0mBmG2qg4
ygUHhlKekWcMsmminaQWPps93drFnNS5iibUPxzseoRyiIi4KZEFIVj/7/sQLiKuN1JEDd5ntswZ
26GOGMrWfRsJagV1DK8ZeR4OF9GZc/kAzxYhWV65W/5FcnaisDlMbX01giXcG7H1VROoYMjdLrac
G44TcZa7IlaMDsP8YvTZ16a0fwSNCM9ITHzhJnjicyKuShHzwYZPYkyu7hJfm4ZypDNeOeH5id5f
p5inOuuS350zyhrN7NKxCyhr1NDLTN9r5q5ebSRfNCQu+iJMsNPxK+5sugLm0eSMNsAe9GjzE26X
uz+tRX4Q5eCPanjTCoDsw/ItF4gwbCQmXvgaVcBGkKqWByIWqAAVcqsRD5jeoquUHUZs90u07jCZ
ZB5Nf12gFamI9ENVGWZH8u1uaWEHjHY54Ro4JfSC1O9ghPNO3txFk/NxdNptWw8nRL8fZf/MOT/Y
Id7HQD5xqtEbRz8mDKc9a5h8rJzpIRsAt2UrdbAG7RgLAqmF6n/hWAAcaKUfU7oQnugoBId4dIsK
CjgndBVm9pFWG4xZTIL0lE7Oulzeb3JrazeR7euJ+6sFuU5Xtj3UhMToCiyplNbT6rfZdA3ZiqVe
EQ7L1EJJsR8HTNapqWlrFLuf2Nqztlq8ynpwdjBvfkxuzyF+be/kyqtT9U6EE5YVW6GhanHw2DNC
EwvePtPEtMHOCtVvoBwqc/03Chdmqzg1Fo19W9M5CHRp/ZFC1azyWyXy2sPTk+/XDnJRLd0nC8cj
yxAoO9NwAbMBIC5Gp/ZNfK6jNUmU+CCo9cm13kPbvLo1+I+4c+mAoosrsghWnhuZb7ZbfcUBm53i
ihIYpyyqXnckz6Nuz21dQQZ01tNXgVu1KCuMhfJBy4L3psafFTf1h90zUs/smvxOUAmePWSBF0eI
vy3WEIr29CwdnTlYZtIwc8zoCocUlKvRXDuE+/u2094Hlp8ipmonCU/tqortSwVVswUv+F/sndmS
28iWZb8I1wDH/ArOc8yDXmBSSMIMOCbH8PW9wMwu3cq2qup+b8s0GsmgGEEShB8/Z++10bc0IcM3
xvW7WX/yGVNKXJStKyV5OHQMG7IO+swJwEe5bModgQqPzFfALWdFAAGbpVfd6PSzPphyzSFMDApy
obQXzcmqu+YEOS4nFJxcYkPT1cG3u28ljaNg8NpjJUbSOBqE4DQzbwQ7uw8xDepScx689ADhUv8u
9QG9IiPjE3CWaZ/q5beaWmqXKe9Rn50Lab3JKrNxKWCsQmehfHubDarb5C/MQt29lqDhpEtd36o6
eXZRgWhz6J351NQqteknMaB0N15GSzmtYKT3s3OyMr79B3dEE2coF8/Csm5Emnj1J9s8UCiAjYkg
b7f89WhaHz0H50pFNFIlpzeYD/AoIwF1dkIo58UNXv6E+GdjyB4Nzee8NUbVkThPm8xhGJQD7Ic2
JOmNYzpARXtTVXvNtAJoLtB44tmoaRM9RPuS1/uhrcUqxPgb0JsYumxE0jaTprfQHAxAfEenABsY
uvOrZ3vyuLSuZ/LBuYrxGuQzIMIg6eQ3rye1aNRfqtLfatlgFZyFPOMoi1wciS9xgDVYayJAvTn/
gaDWOxILM2JlEbZ3vN8uhQrI4IoPTkKKpRRjdWyWi/vN+4VlkAMb/Jc/DqXz748eXL8lVjB+9ogR
Mgh5qJXz6WY1NGsrF87G0SzEiWW2V3WBUn15AJ2p4wy9ltWEjA2gi+tuGXzeL1SKt2L6GbMHB0E4
UqzBIeiTQ64VlF63XjKt6RMFL1+eSfr0jmWxqGJk8X0iVSrQzBYjdE868ixubeH37DQ1b+NmDeoS
Jx62UZTOTyHBoEDG52JrDNGju2vIyX5OXPXa6J65+yss2LZx2uKuGptGnCZjXps7NAnuc98wVvGV
966PRYUeeapeZhcHXoRgHV8l4rfsOJjeBFQ+QT/gImYAJEQuFHFctSIVFkc6/m5N8sH1dDImgqut
UKOj3SF+0cinYIIrApqr1jMRMKSBZEe/mn/yYbucsjX7YCGPRPCMXTOR04cYOv86xLO5A7oj2Siu
0mRmNW7aih3gZK1VBZMzzumsgNKqbjYWRw9tw6nuy53PkbzW9BL8N4b3wBwBC+jtRnhz9oGHv0H2
R7MhTMjeaJmXnTOIpKZRaW/Sx8vtUiMccniWjwBdiaKx5+5rzDBsznhd5s56XqTVO74C5T7EnvpW
leGJgArtex/SvQMmqK5jEedXlmg2Sr7aSIrx75Gkx9Mnq8odrU8VxY9OmLi/inhYK6yBgnPMLcf+
cy6jtA4afdrXVuv8QCxP2nRHWqWr00jP+/jJHxnoKAx/KzbU7rqKsIwigjPXbmHN+z70591ccuoA
cmuytqAy9mlMYlFNd3pNGFzit8eWNM+gi3vnGtURXq+8Mtaa02tnt8H7AEHAWrPZ/23W7Z4NpXNw
QJoEkVveMkMZLzTbiADQWOILfzrZ7ODuno6GBMnNcsutGcf1RedeOwbDAdExqGysvttYU/kSs0dY
pT274KgpkhVxdNXOwtgI0jVd91Tmj2N0mUhHvKQNQUC65nw14DAO9rdy7LprnwB3GTUUXLo4SVPy
xviGRRDcSIqlVO5laIoL6fbJ2QBOxHhwPDGdJLBFTRdlpP2jgHScWZTEFhEfd9h5qkOjEjGLlDF6
Qe30T33LYtxGOrBPb/6JvEvtsfmmgUZzFc4IGUyOzgB3EQ+mDY4DyHftxfSyYZ0O5Ixpsx4MGflz
fT99xnFHiY7m7npvS/k22S5ydJ4M/XttWnJbVhVLWOd9OJJknFjG5jFPEOsuDpZeCI6xsWHqGc1v
iLHKvZgGQH6kAzulzx4oU/O2FL0VuB45M77bC8LS9XlrcIBxisiRovqrOaM7TOZAFMRm8+53Luh7
xkj1pPcnhEhn2pxAi4xPty9ud/dNPKNVK52ou2gF4cEWS1oztOPOnj4nf7j6pa+fowxsB28vIVHl
Rz57A1plB6F66lzLaXiPSq166GtgujEx2Fi5MuAbjGyWCE9fItbPBJk/ZEre0KFxaDGxsaBHb+eq
jk9d0j/NDhwDz/5Zm+OmtElwGSKNYjsFV4BFdNmpd3QmNTK5FBjogYgnMmyj9Th0X/owxQTI2cm6
VWO1V/tqgQwiq+wvcY1HEfSeu4HcMNSevTOnxlzrUpJRunQf2gKfcNgRc4lgb9+4Q3lQGUQLUDDA
LjLeDsuyUHF77mfziqussMOOTFLVHCeVPUejSK64RVAcdcbaqTGgw4K38YvJ6hLiUPDZRfpCOHvN
SrbxxMYzpqE39D1h3i3bf1rF8p2zPVU4fMLZTMtv3XyYkoTgACu5OhqzZoqkFkBQE+p4xaiEXCZP
ZIRyOjSbTsMmqfGkIkJ7RTNgbOaLZ4XkPrR9tjXYhGwiphK4P3n/KGydU4xK7tRX/ivipxriMn5x
oynNV9ea1px4+Eeys9cQC33FRCUVRDCkv5RJZIXMUw3YyRPxRv0HXMoP8kjQJuGi2cUGHzHZz8ZO
Ei11iPp4WiGrx6nOaMxICXOtXCVRcurq6qBYkpLCL+2s8xxJ9+CP1RsxtPHZJjFnNZXklOUyNJGy
txEHoZY9ItUz14lHBJAw03Cnx7seG6Ya3T2hiRjEurgObH9yThU1Y9jROIKAiQzfi+qLren9cYzp
mtqVcUli5w3YUr/nXPX2N8ahqtvtuJQWRsPAlyBp+kuCo094EN/8Cf0/WnIU4T6nV4YmGY2T0Ngp
lt6jlYgZLVGmdlaC7Jty42wuFwkuG6Rx/Ql7LgAJnWTenrHUEbjWxZcJhhL8X7swRRCv1Sc6qcUp
MktsLoP2Ow8Ro7dL1KhJwMtNy6Ayep+6PdkvrdY4LzNN/27IPhNddRc3N5qz3Yd7dzBIEJ7RvPGO
oJFkn9hN0r7W9bwYYjpyN2mcnYrcKk5xlHurskHJW2PuP42aYINYjBdkpItP1jLBPzv9uBZR8stJ
yZ3uY9s6OnruHfzurYgqJgeo61YOadFF4LCw024FtgClIZqJaJZyE9KyCBDwjUf+wPFYtkwFAr81
tiMe3n3uppO1ElqkDil9oYYMl2Yv+7ZGz2iPoO5HEcBlQ6AP4FywIsrhGtuesU1zBvGq7F6FmcDw
HsJ0YqLNiCkvTcg/kDR9TslZ697uLjnw/e3tftrJ+QajQ8n2LqjdqaJWrzuvvLpLyKg1Gu0FN4+I
7HjvpZzh0xJRD5Fy2S1errmJ9iur2HQTneLshxzRroAkp5qc+8Ly4lSqPWOQ3XmUsacGd8YGtkAO
VLRgpxDHTFlddqC++Vo2OcuktaRNWyF4rDLCYNiN6X4o9EuGFM5vy+LkD1l8IIIDG3Yo543pk+4+
cW7e5dX8PcbAzg658J97I7mAkNE/Q3Muidxx4ELNxgNM2H6FFV+iQcnGVZuQQmU1lUYcWf5tMES8
zgb/JEu7XKbm7ptf5gH1/tHVzeil6YxTgteLyDKSJhfsWYDI52uKrWY3hfiitVicYuZGn6Merecl
6q6hJL0aMgovuI8XpLvaQDVpjopSz3AJxMqGGtV9wfSAIrT06P4VRHYy2xR0dnbKFHZQ1K3/kpb+
zo+71UDteh5z+gmqEEfDaOpbrVeA0poNWDj5fVQ6tpT+y8ZVtyd3enqRtKdpLbwkkghFUoUKRPwc
D/cjI9TlzqLk2MguJ2WrKMJDHpG8zsHNEd9mr1ZT6yuPdsbuzoQt2ZniQQ8D3SRpsaZVxhzqm4qX
bCzWjYBhfHOOUuOFATg25ZJ5jmLvtqWzxbaPceeqT9onlZHZV1d0KtIRzIRqqvENY8IvrZ25K8/1
HXWmgDtO1VrOWIvuJ2EkzB7nOWo6e+y+BmQpFyCeuEtUXa2nkslmkxKj0muufZlb9y2uKkJr4Dpf
YlO8ZfWjw/z/2cns5AUWDx3qMjF2ceojE/CRkFqDlDptAa7eb5vImv66Nk/AzO438TEhs0oSn7Wu
Y0lIUv9gWr47rwBT1cf7RVkO7wb54msyP3Z34l7vSib3eq5j7LtfzRhrg8S50GyujvcLYscQci7b
rvs1+G2sHlVHA5yvPKp9zyyBy9NMpl3ihhm+tuV6iX82iBrsl0gU8kOIpP9YDsbfF76XuBmu0ZMB
P+vQmv3PrCO0LJ3xziO5mMsjVqHyeL9mZBjkNd95/0ufqxZt7F9X79rYu163djkbxfiN18yV4Qiy
aB3n5eJ+88+FjZocQBOzWiw91fH+BPcn/Oup/uO+BgPljD1lX7ABmwnxy0MsBMPb/WHZ/b77E/wl
173/Cf94wkwizkLM+HZX4VbOwAfxR3RbLdLcKNbgqCLKWJfKxIyXE8rdKjb5zO6q4/3an5thrFGo
Rh21Eo/4c//97f/HfX9u/nkcKm7cyX+eOY9IOGM+2FPa8wHGfz7F+21Nk3wSSRsdOfjxlYSJdSTb
wTrmAwD+VWcXCDKIyBoGz6d1+Hx/gGb9wD8nD6M7yvbkG8Xfz+vOJPbStOT3hJg6mQzzk/s1I/Za
8Fnd15+77vd7y8Pu11rfa3eTWx3+PN39/r+ek5BwQmgk+rm7HpkOXndMF3ny/dr94v4DrNgaPjEy
CQlP9hl+HjoZ08FVMDXwTDUL5Lo9UhcFAtvc4f4x/6W//vOx5tlWLV+q+zdpTPr6eL9QyzXLgSBQ
z0lMztIwYr4qx6OgPU9Tj5t/Lu73FfHMzhDQZpp1ISaJHBX+/YVg7y2O94vJxWIYZYB/9rNXvvqp
QuqEXgBMT0kOEerPRdcEu8TMmq3rSBlMCe0+H9a8V7g7k/CcIPNeNA86B+PmHTDCkSXa2RZ1jTg4
fjXK8snMaMHicZoY5Qe0zoH9keUNWmxHgSZOns0W3yCyb2KHh0tGveaJuBUiBZ42wXvx2e8wCH91
Kn5hQRx53fOd1srq3Ztg1ZWttcLhHe1a07xYHG7kiiPUi3AA0gV9E7V960QanSMr2sbz0mxOwnOY
OfHR5Q8MhgBU5g96cczKGYwGCMAyouVHKssWTUbQtt206WClFVNN0iSduzjPQcdSaR9Cx7yEloV7
msD3ZTbcd0XQOhDKXf9kgcJb0a1TCw4w7ae13fbvVt480DGD3fNq6AQCx5P3Je13QDEk/XX+oY2y
L87Wa4aAvJ4IarGG0xEM39cMFUqzCj5uBrPe5HtBJO1XMbjfNX2nt/g+R7f78jrmLIQfaYEwmBeE
bUYGJAZHKxZsFljGk8UeYPflKukzjJqhvul1276Qvf6NCEEC+/qc+E4xHgice0yZ3KiCvWUYPiQA
o1fRRClfWkQxS1eufCzmxJUwzaEhA7Yf2506WMRRL3qUma2bAZ8o9wCJOgGQv27TshM7hoAuCAkj
A7md4i0JLszPfeOzchagWxyYBSW+bMJtq8LHpLuWFfS/Cn4F4V7kWFPXrDtzpdjT5q2Xrim/GAQ6
DAdNYxcitgnGuiYCxKIrKURywTP6PHUCqIrT9Su0EU+0qC689jaQE0lAiKnAzya8e41vBKk9C/yI
JU468zcA9m6mT5q2DLgp8A8WzLrAMMQ+nEFGQY7bwSirN06v/2AD0fKVFUaz5thO19SH1Zq+fADs
CybS1EExIlr5RyKHKUATvUYhGW5m2yU/tzCeMGb/DJ1wbQ9HmeGJajre474BA4sbn5Tusgh3zWjt
LUReKx3lzlbX6mzbxd34KvIe+hBu+w1VstiVJK0AJarUPo1GH78U8XXjJFEl6eVpxuBFFnhhv8yl
0T4yVd/Oy7bhfleUYaYks/BJLyeNVcj2Ny0OTBEK+1LMnXtw0wzaj0W7YI6Ee4js0X3R+rhmgh7q
W+aKsAzs8GVEXXzw2SQGVV3yBTUTl+YB0eyk+wq81lScliwfLaecn5e846pJK5Q+IRUPFuqtj8YP
XQt6JZMxGp2JVr2M45RelUxfWSjUy/2iG4/j2OrPcN2SkGdKa/Nn7Zk+e6xweHEt3LRksbAUzr/y
JOmP2HuThwS/ZDAUW1LhBeeq3N+77rx8TbTkKcKlHFvmuWIw6ylbnWoyik5W1wN8dJ/MznSfCM3G
wzyrB70Xz6A4v2Lom/xooldNcvfNsbqGjboxHIhINzlrEN3aVMa4NsiY2xQ+th6rNa8GOztVld0J
4fd36p0Mxh7YO4XQgnLRGs5u+lbI1KP6H+DQtSNHwfCC0AN+kcI/b3g+pZOkLMz1S03sycUWk3Up
BXLFEV3D1tEmCFN9SvCYdBb6jbtKotg4W4b1WKvFYAb3AOoDx3WlvZujcoh79RbwZbGf5xr6ZUFi
L04JuW4SYqUR48Ub9OG/plw8o6yInzva83HYFa/OcJrm1n8mq4TzSvZeGNNwDv1JXlLNeLqrbuqG
riQ20GM0N3vl8Ov/e2WxsTgG/pPJwUN15QL5doXh6OKfVotZCcBTrin3meFl+0Ex9F5otgGawVcP
0eLzWLTNuiEzy17EHaPTJf/DnyD+D7eHR2YMxhGCCnUGgf/Ma/HDuOtTBP37QkPuFPbY0iLOABr2
4zUL2WcuqM8RBMgtUK/4ClFlBTmQLC1JwmhLQBvKuCg+LWJTXRnFTXkErTJcPrBd1eEvSRAKdKP+
+zfunmvwjzfOc3Ud9wQ6fAvV+39WvONmyE3CBXnj/M7ZAFnxDpEKr4Y5I3uvcmtnK69aj8o4KGeK
d2ybss/Z3BtW9iMZJoinlv993BCCFP9whP4GymWi+WP/QqBiW5y/KIHpxjxAuIV9hyH8fyDQLz6e
f37wQAFxEXhLgIb9z/STqU3xzBhOxamupHSHDb6GvMeLAH6QIag+oMqAzx2RIzLn7odyEk4P1iXt
/G5TicraoO0/D94PO0sJOXe8D3/pgNSp/OSb95COUu5GssNWUCJtXNDW1ery/v9bwP6vLGDgNHSO
t/86xWn3q2qi5Pu/O8D+/jf/O8NJ/xdfNZJKXF1guiGt6T8cYJ79LzBYltBdl+wk9+57+jvDyeQg
+tvxZer/Mm0XA4pNBpRhe+L/xfAl3HuYxb9/nXx8aPxHqWiQiWA7y+H6b14bXxD0FVZeTtNY/qrS
ugjmPtBn2NC2c6SHRm8Q+UxS1HBFMYfHcYJ0U/VH8OqXCTazG+dqE3k0e4sxI9E9ZJtAGFK0H7QU
VRxN6rDxxSKLiekDGo9er11pKC2B1wwRpWf+biaI4Gj3f81OfdQdzT+lpkq2OVKnFXjLq6apbN1a
JLobo9FsR/zX2yZGFZ+l7SYvcugYdleQbzbFGxNJbiE+BiNlF4aJvk3RtjmV/QD1DEtWZhOZabZM
BCZv22hzDmulUCs7TcVqCM1DrgoNiZ74SS40FewMdh0Hgp4MqyYTVHXWN6NZ9Ofg9/ips51S/buV
xw9hDgWmbctj4RNqOA+Q/tMeUUDlEaraMm/GreZCpWS+McBqtI1dgil/ncbxM2mWj1At0PZAIw6a
xPvyCyotTDrozULqRtLlA1UTi26n9lOaoba25WuPov08Z6eqnGeGjooozBYxSkHZmUsiJRP6uys/
QrgHNu1Rc6ZfFmyINHKgdZiYudD/EAiYjMZ2SMEfMIIcUBiWAf+LKUd5BS8NQWNdMFzlvXrQq/kN
40V6DKf66PRAUoyoUpumA/gx6J2ko8S0rKFN5DosqoWJPwsrSTAK7yd6zCv8n99CLYyTI+33nSli
OkX2Fzb/PRv795JQiYhiOurtrww2zUrr5G3iZZFs8OD23XtYWGeJgDnpQowm0GnorKAyJuKZVboH
NTKhlym8p6GzPrVeX9EZ3JnWWXT9T+my2+v6954Q5EkAeildb++0ZksHUmyK1jpb2mBtajkiS2x2
2pT86nLCytwYaFCWPQlT/gyVT7ctQUlYUOxP876qimNXMk0b6ehhPBLRafDZXnoGEzhsIFtPISYE
MUDqZ/tsh+jL9OnLtH9NfQi4JMYzZ85MASOGK8SSMoXMumTrGt2llZY8TFi9ECDlF+lV6RZNJcFY
zI+25FnA06qmp5Qm7DZpw/jS6/hqsql/zkk1Rnuz58RSPA71qcODzBBqfKE3ne+1dCIrRwMyQWrA
wfbDjxl5ysqb7MV9tYV0SAGZahaSxvGilGmvEq1YM5CmHeqm+cZk4IL+B5C4R6tU1/oQnBdy7xCL
A9pI1N89h+8Uti+t18cQj+tpXfbDNzbIYVRusq72Vik+ODd2qksLHrbUIv9AM/o1RbiNZN/Z0g47
gmuZz8wPzlXFsTsaDi1E1F4xBtBNrJpz2VnTtg1HEjOGadVZ1q3KvGYFDJYgGSyYYZggXeIste3d
9lF5ib43fmoQCw5dFtk0uEcn6BN22VUcbgC7OaeyW1404G+vTIetMSlFp7PeR0Ud7jXH25GW7cN7
MjQMny0KvhipvJWB5iAnc34xY94aP/6RaIRoyrF+Hicvu7Hu03Dzczgatnx0jQXiOpotESjZCacC
KrgqrAHRfqBOxdMq+3XupFvTT+wz8tivtmPyElbibWgSZ18NvLFxz/SE7AMr4FvhL8GrEAnbAbOK
yWypqLygR+UKoHwpfYT8BFpjby3N6k+5XI9NJVbz+GXNRfJio5qdjSYF162KYERltLdGp94wh3Cp
GdzzoDUmKF+N18N4dKVlJ809qVoWW7iHods0MAgc9ADKpyZRLv9apLASUQgOugXpExptkzlvnYWX
q+BEo2oxBa3IULEvWtDIOLBnG0HCEBPmD06+Zi1Es1Xm1JVxfXNgobZR+Wq2cP1pCuxMZ6xO1dQe
MJF8YwEtNtYcPiUDW2XDHR/1uoMyZfokk4/NecBbGMwzMQjaXBZvXVl+Z7x7SUdruBkeC4rnh19F
qvH76Sx6ZRMTOP1DS8t2pdpZbhy7ARdpGK+iZTuD7Xfblsmp5+DftMkCHNGHfFPo8uZxGAhHlYcB
JQAGbQOhOZCSWJUAtmzPpwvUI/qPmDKFEDC0Wsf7FH+CCRQPE9KYeNKtra9qBhG+V+yidvyM3b66
Gm70pqbuOLA5oENcTYj2PBRjYPjXnYBHOSN6aCL9RqbPUzxgG/GddviwRDtfrcZ9UpVdHseOPxVd
M6xbd4gxITfzgUi/+bXSdJwKxXgaMy+DFQbuSfroKtI5pieuxo+YGC4WtHYvGjM5TvIBG2i+mTLL
2Gt12J4cYmJbQWsNVH27I768vcXVQYRlxpk082mFVtc8JVtFoAsqFimp2TWf9tCkS7CsvoYUW2wY
rWO8auNbGE1XETEL6mzS41u7+sFa47zPrvU6iZe8U+OJDXq5YXb6rMqsQl/dvGdz/qXM0D/GSeiu
OZZoAs5bZ1j7BJUw8S7sXaO7P0mqwE3iOB8pcPTAkOl18OnjD0enm9UuNv0pmCwtO8PVXSExm0+y
35hQ1Z9KlY6ByBEnxphNTR9Eum/UKH9YjDH+ZVeAnpe4qOGFSEtQiUxXRDoeCvlGe9H5QhPE2n2m
rpttIf6UZC5lmMXp+i19voj12CZgGNEtMIcYqktmNkEv8WeC4PbXBRLPY7+YEzL490ghL2Mz7JxK
24UcVYcGD9tKaTlDdGCbtWLcNPuUGSwnQAegX9JVCJxP2Ie4NCv5qft5fxXLxaTX3z0yno1wy+5A
rpXI5AYF4R7dIj4/q2F0hMVmBeYE9JAnu21TFbwzvhihrRX5LjfSb5mG8AAM97Iu5VrAxBxNm+9m
GzOLQXk4bGdC8P4MxPUdryF+j5q3Pv7ddt8mnwAg3GNqB1roJXKF/5R2J5SczWaE2bOrEBIGIka0
2GRzCyo97/YoO7ObVewm/OsHvGAUcqMJlpVSRNcxLalU0SYctSPTzothoftrXLSRRFp+j6O0Xxnx
8hlnuWRz9Aya6xRi5cE94YwHEXFourqEhCPzX5RD/rGLamutZ6Q/ZPQYVnNqsGjO4r0Rpdp0Ju1e
hAb9toNAuqYj1DQdtkJpH2iQHfWyVr+BTK4Nd6/aMv6g5WnsELNbgVQzNVbFuCcMlUb1pUYGOWa4
TyzqbCDLi0CG2Rwuqi9mC9HelLbci97eDsW0T/B31b09XPLh6oFsP+lh4T0uhwz55/bjqJ7wqxWb
es7ILkCCvaE9tRhAQLFxsK2sPsFlJBoWZpU/kV5EH5jqdttE0WV0KfXFGO4Gui2r3nC13ZRVCYMI
dysnDMxNCQrMax91t2sfCtFUtw5S0Gz09r6YzRfP7F8yJwHpP8kW9wbGLyt2x72Rm25g++kcVKQj
bQy3YSDC34aypTJXbe8g6XPlD2iY2YlM5ioYkPdubFOgYY5BzpdCAEWBHt+561CKfO8WdbmK2/Ej
quR5KsSnbXIm6ACZAvEGbMZsjDknsENtYpFWC5XBC/FySslSMOrFESvcjV2+vlaT+01NPgPPxTM0
p7cIj4wyFFP5pjdXfnkYKV20YlHB+09Zqb47VXvQ0Duu+im8YJj8hchiX9dvMAl/uA0S/7LfoW86
ZOzH0Yv/orXJhP/T9/ob2ClItmw33hofoHn1XSU2LeRuN0bmIbH9C7XpTdOtA1GDK4X+ZhyHfRPr
68iVvLxMu5gUEb05Bx6Rzs2EkDMedh2s8loDUzM3207rdp0zv9lji2AVO4tuAncljhb41ry3TPvJ
ZBiAj8r9YfdQkqLuPLbymQciqVJ0sYV89ArnhZW2w5f7S1F4I3hv38PW3DY9I2tUT6cMMLDoMHog
zsC91RsXuZZ2/bY8SJAt79n+fpyqY5cOT8D6zl6BZKm0jOfKaE6tsGJEFYiHkpqV1vRPmG8eK6xG
HNm/e5q1UZTYq0xumUHDYsRVrPQeTQ7S89naorJ77qrofWgeI18yaS9euujBJqAP0+BmnqMT6rNf
jvXAFIUBK7+wNtu9gZiCjuJp5OdQCRv8FzmDxmy//F421JCj28vgssaTuIh67rmZNLlSRrkdkAFs
vNFxAwxTkGNNvLQeYP7BgftVM7DOqovj4zx0ceVPyYmB8qGqMLmS6rCaZIJZFQVYUx0ic+wCpvuA
9UHr2UyQZtr6BR6Tr8oKEs9DPAp8VI1i05XG59i2H0PTnsd+Oxr197bB57DCZvvkYpa5Sk1ugTZ8
af50mL1vluu+I9kMA1m8lH3yBDXvW2uNV43qOinmc4z1zhrjvWyrH+akPyghLk5DwbJMuxxa6cKd
nokie3Gm0txpkfhwo+wC1nHxbhwK9VwwO+opcSjoN15lLwYOkOALs6vMX2yV7+ObxPIRzKHcaqAZ
11qzaC3KAzuyfBVpGmPvSjIflR7fBpiUYfOgieKhDTlSpKA8xH2D0Q9gKvaCW3G0qSndqufr1OMA
jgx/xVxpMYtoT2oJtSvEQ91jXEIKFHGKIJ/kEsOkl+Sa6nX01GLGCGQ3Phfe9OLNxdltk6OT9du0
E1u7t69AIY/WLG96Pd0aQSwVIcL7zquvNZMMBNXoqZO1o9lnWgPvysbT5CAyGGz8UJZ5JJF4ybN4
xPHrTgZqdgaodAqfHK3/aDOFAzVbKdX+0k3rZGnlBbf9Kp3HK6+UFBgSk5YIQaP4ho3gignoalv1
r2x8gWb9UOtM3lpBj/m109tdM1DozYjzPO+njOq1aRoPvhO9Eg54SNx07Rf+EZIGSmMDbh9+gCLk
HWBNxeb90IzePjKtdQRicBVa06eK0/sps8ytbZu3n62mPwFP+K53aycs9qndf1VRssEY+lxU7Wka
qh8wT7YTEJBGtS+e2MVZfoN+sYXqF1j4aTr8dJ6VPFbo6dgwAhlrfxt2+Oj04TedPC9v/OZ29VvE
CW7OHOCLzkuTOz+7WI84/r1XVVjYGtqffqf9iLrpWLrAUUIdHKp/To1q7QxfkcBEnZLYshwskZ1+
Vqn83kH+H2LrWnREeBTxB+OasgUkZ+rNrlHWAZTfxarkSapBW2H2AQFn87VHaPdIXhp2num3GPjK
ubX+jv52Se9ZKmBmXa7x0XXea4GPstX8K5rcYyntj8HEeTwxOZTq2jMTkflnr6XfSz6T0M+e+yre
EK97nqwKoZRfolzBMqCzR7f7Z04YZFeT6aLJcQOW/6g544ND0h3jCaaj9V7vJgak5hZgSyD88Bnm
9yFFYxiJ6QJ9/xI748buH0Yfh/nMn4g7DzBKK7TltLgHOryJs5oegtaeAKy6VxqNN09QjdAcI5Ms
GZjcJ29JTeqYzPsuyPr4ZyOiLWFotyQDgs2GF+/IyMiZaqlGjmV4hAlaffZUc3YtirbD3SZWkzb+
LPL0TcZNuovgNQVZCnglHB6R7HB2y7SXhmUzCAt5mRpxrOEnVwawdslRDWt8x5Ry20zxoTKca+c/
SuiWZIegJpflZwvmzE1RPjnzw2wRO5ox4pr0p8Gn6UT6SeKg8R2rx9rE42KnSD8AowZmTjSkNcFJ
1IZhH2l7OnIzO2JOHHQn9JQW4SiHbode/JtROY8G8RblAgLJb6A1Dg5DZ6MbbqXSbgUZIJPRboyM
rdGIGSB7JSDytYQnObnq3OMqnwwggG354U/zCzl/z5ZclNXTBZI7zo5QMEFfPDdFypaosqH29eti
KfTqcN5VbAMtZ99xMnHScC2cakc7h+jYlSncc110H7G5G8eGPZj1ZJvDw/+i7Dx3nMeyLPtErKE3
g0b9oJGXIiSF/0OEUdB7z6efRWWiciqBLnQjCypJXxiFSF2ee87ea9dG/hZmD0KU72NcaphzuZKj
Sx6SDS4Mp8PQnXaUyYSAcI4opCtVmr+Lw/qNIOinErw1uFrWCMQJR1qPJ2wifOyL5qWlPK+j5sPU
AxL6EiqtIYE7jqpGP2u1j5OYn5WL0yGkS5FP+giLVTjLaEaM4getpxcr9xN/Ya1SOHFU0todNPUm
sqMN/O63WSJNG8VNiEqRrek1kYYzzI91x4VCQoYJq98UqxvSg8aeZCm3tfkVfOlxVGYvnZkYQ4DQ
9QXYLeD/JpvYAYLvGESLLcerIhOd8duLJbcfWZNCftHWiLLWXeGpUXmRy5icC5Gemj7Vx3z6SdUA
XlBityLhioaEdLLGnmQp3cVP2Aqrc0xUWCMPS43oSLHCLJ6vxuHm6WpHRa/4D4GAYmfwz5LcQtOM
DbRuuOOEori29RXiKQIyPFECagWjQ05LnGOi5gSdROT68J6Q8hLboCnQtCORd+u04hSguzmDMguS
iMjo7uhLg4jHddBcNujXWP1otOGBnSsFE3R/05jOwE0MK78WDfGx6OPf6l6BTV6UazEIPE3PH/AU
vLdyQeREC/lIyX6SZtqN3S2o8mUBf0l7XUXqIJBfNqXrQUH4PKKSZDsxp64QV/vap6+Axkmya3b1
UKEtV9VlQhqZ1bbkShRNfyw4l+FrsUFPwNwbUW/uVIJ/8PuIR7rOVHUEAAyVDt2Q7nZRUGPF1EeK
af6mJJ/ZYStvGmvuPQJBRWTRlatLVEYaQSOqElqPaEbp21ksdQRwYGJmC79K0FwSCu3LdjflAava
tGUHYJuMmi2DnXNLqktDilgh195gBqGnNcGm0xG7NGHwxI7gaw6JOamauN52PS3zIFUco4YVp5hh
RHAkYiSpUp9I3Xz0JcQHg6o86oP60NTAaC1FeKkswAVNEDzN0GlId3rxNYQjGgABVxk7wQ3bxeha
JuM6TUlIS2WJujlHPQy1QDKsEEsuBt1kaF46shxdcTJwefrKKsrHbc11q1b1N01QKH/Y6kXUcrZf
B9jAq8ui6nbqEvuQ3EEyDbJ6lQUiwXkMDZmq5CDuS3JYe9NaV1XDOxRNK9rs7cn2S8NyrbDa1n6v
PBfpN0OGz3o4qWQEdarxXJeYTjD3krnEIcx8pogC4nZWtClZk6OgHyyDgae+zHBABfO1Ft4csUoc
tE/DNijizxA6NBfVbqsRLUj9VqrbJJXwNGXVVknJ3AgEEflAMR3iqTM4GqDsrQZpD+FWHxpZA3YQ
lZEjNLW2DtFjdCOnkpKQuFfovUoNhUBKwycm93q214rkmnbpDXbGpkyxsVk6L6+GFFym+mNYj7+Z
aXK5e82Kgh1AgQxReRZi9aUIZQI8NOHaLGdyXTMWaU0kU/iRYa0Xpux1Zks0DwbjIhdnuzZAfnCy
1fNAHh6Xp6wLXXaq4Zh5A8KnOFaeRql4CSc8B4/1XO4J/XooCfQjgCaztZ4EjcYf3ifJ/JnVtW5m
GzhQFRoFf6L6385FeutEOryQCTuJEClwIYWdjPlLOSDaELRp28nqvmyrLy5xR5HARUcS2eGq9dDY
JI8fCySvg/ItrS2AX7NZfpGJ6XamULk0ljktAsCofnNhfw2no01fAA3TOiwxQ1r4gQJJ+UlL5mGI
eCO7FBQPekZEPLJZeiiPXDEU1iqp4C2HIOMDDGl2iZqheSysB7Qyvdq/+4jgF1T9XCZbVde2QBef
/YiwBFmQtlyyAVNU0WkwO8lmYLiR24IyYfxhW8Xoqks/9STHaEdMDSJzsheS/F2y+q2JxxLdyWWI
ox8R2kwwYeOPlS+5no6xn1Br5eM3gTtERQwvSsSmBIYi3aFnceDqY9XfRAYovRpufa68TatDHeKT
TEua8GYadivORtwa9GXRP5nsLqokxiSmrmJfQV0oC18kpe6auLxo+NdpgqCiG08MuV51uoX2rI83
QERnQgxAXF6YobhEdCJhqiMuFzUumfRJzroHyUdTHYfnokv3GorFw9CKWzrMPbvEqOIinoEOCEBv
C8RCF0CdE73e0pz+0VsCPwmxYZfkGlGO2RJZdaHLR5yInwH1PcFy2nlIhvXYV6sAyy7biO2oD7dU
T95x7LyhLnhohbrzwiy9Bjh29fhnym9BTEMjp26EdgKzWtsbmXREIuzJimAryhyg++lOtWRZ/CHT
Jq3HT0mFidRMhMBLEYngYoy3pjevDb4T1Sg/lZGtliXO1DEpJ908LifnMRj6yUHIvbdECZxWWd6E
COE1M8V6lk8kQaGEM96t3nr29XQ9a8QmEt2L632gGCEiFjvloykgRMzq9iWoGCnG/bp6DjJYggYx
V1YdbvQZAXY3Frc0B68y5o99PnmR1DKVBdhttEtktgWXUkiAwqh6E7q+aADAWW6sOhn+uHd/KCwP
//bc3x7+7dvu3/HHz4uadTIBJWqwyDeZfoVLI63EmbewriDykOOKcHeR5cJ2Vxkxz5ccuaqtpma+
k5eb+72/bv4Hz40MT8An0xYxYGtt20XZTOCZ7iILgMq9KLnNhRt8v7k/tAwo6LiUa7Hr2328AIHT
OzHZHA3CoEI8rNAeU/zPi9iYTHpe1piZs3e/W9716fe7cys9+Kq5ZH4uSnQrG7Pd/UZYhOp/3Gt8
TlZfJ63catdiWYF36Hi995f5x91k+S33x+XULg27RYEJnYASrsa+W0AKkoY/b+7P3R/e/8Ewg57j
/q9/bpZ7BkJzh+vF4BSqCf7n/s9l/qKOfctEk/QdJmjlrlVlLmzigMIggfPMOBUx+XLvr5v7c5lA
GLLVfZll/+gLww/uhXKr1wUuMUKmIW0MG0OJvmbGNyfFSCYKAKg50RDkror2aGIrSvMtFVniTOIn
TXm4JQhZ2aVyY7LvSZui2pfSNLkWPIVpZpkkBdN3F9W8kySSvw3M/KHHKLyr1Wkj1SKL69SfEDaX
HtqxkVhB433UShfi9KZkt0xUk/Yq9lO6g29zjGetOBnZFDty00/eTOYzgTJbIU1+RSzbcEVUcs6H
6YTD7GLGQ4Lo2m+xyhEoNlVfNRTsTZ/7CXtr5KJDfgKc0GHjqSxWVB3mBys+zXmv0PqtUfW+MzYS
v0YuED4mHMyC3JYVwAosuQHgxcCE3VlMmUtoA1T5VBbJuRHPyiA14HhAhBLQgLVc30IHLbbU4faz
7qfpUQzIfc1b5dTLinKa2oBPvzLufLzEs1L+GlkSeXxLd8qAGWW5eqyjSF9zYj9G7WhuISb7hwRj
i18qi07zg7gYxnylfGvklkgDwKYYJ5QjAIrW4P9juF50Cybe1cSi/RvWrNRW8zmMNepepcgfMLPk
D3P0W3Qa+dwEBbkm3cW4FxOv1TkqGo50RxFbEg6SLD+FhpGdROGJ6dJ41GaSWonfYaRCuy2HX7jq
pRqKTCsbx5SO9JEe6TaI8oscVBCBi2o6EBpqir9o1Z2ZERu+D0shDnsOXDp5rTtxYaJUxfyWVGwl
6ANkngRufgqzCTgPA+Hcmg7R8kqYPQlM5yhvJNHIbd8wu/WoBxyVbmwdq4QtJiMkPuEifON6J25o
0z1RgHgkMMRrJkooTRioZMzk+Kow58xKKl3x7s/98c/3f9FAGrlQn3hj9nO0yUvoQdmQvSqW+dPp
86HIKmrXuLiqcC5itT75ob6LBf95REUrjJ8YsW9iFz9NWXBMMhx1ClSpUXqCTJnZrSq9FEpSkcdT
fhiA6ejQ0ZWt5ssw9x1OP8VVBfGgtVSKkj4cCgYwG7i0VUXGmhIRd0edFwMiCGFBRosZwADQiqtQ
w7Xev6qFvOmTtiFBV8Zd4GMsD0O4xj51qiFYF5zko4PfEnm+2TNBkXo8RySQjuaZ/GLmScP0WElN
SUNrx/bWJoyEEqzVXgZ/OJpT8g6EkzKVjaeoN49ShnRGwkCxYbRNWTJank9SpD3EC75QKR8y49gy
Ru0Vt7dkZilJdAXA7KYdbaveqHC35kQU0Pz+HiqKMIPQxw6BX0bWnzcUClGC0t40Ew72rPxq7O3A
zajg5YPx4oOHtCesw7EWNI5O7SDpj34fGI6lRStBLsb9kMzgCLP+rdOVizpf5pDTJqyDx06Q00Ns
odlIiQaR5cQu+2JP0u5IBXkSs3ZkISQwaIbxVfXCq18yeZUJyPSY0m5qbf70fT5OSV8T2ah6Q3zR
NPJH6yerzekOG/nzVGeuMJFgXkk4nzX9DGlkW7akqkmPQx9ONMmZWRQmYBMUH5icoOaCSKUWuOVl
YW1rJiSPwhiSQgj9i92MvCdaUNGDcgMPOXE19nloQOKHeRZVFwzzBkvmetTkAwRO2K3ytmMQNuYS
QuHWwmiUlw7OeQ4omxwlIkpIKWakGSLW0WiAPLc3qOLAxov5wvOvPBoUsqNk1c0I1C/D8DW7Y1Yp
dgo9ydi6Tk00gtCETF3n5ABWwWcfSvJrp9Fw0ZodOQfBNupGxYWF+CoJp4r6rCxQoODb+0kriWW6
3xVl+CthNoSbAIuoTh9hZpQ9kJBuCtCKCRGYT58U8YINNJmSDrloVLHNvFtKyUYR95PGyE42osLT
605y6pFORDQ1n7HZ0qkvscv4GFMDiwl58GM2er43crDWBpsfO9CV4mGknWDLk7kkxFZQ7YL8Ujfl
M4qpr16Nb3H3o6iaturlyXfJkN2w7qqPGW9WhpZWzmXkeuz4mQeMz2YZTS64GYPeGTSBT1HLu1VF
e7kFPehNlVWQrTg+SCHBFpXO8LHC4+gmiaIdtM9QUOaVxo6Sw/1QBpL27mvSjeTkBz3K5C2gWdOL
x8bJmdDbdWiJ3jwAy7Aw+tm6TNlM0yOcyoCJ5iKNb32VoNHSQgZEXO+AWt3FLGCC6KvOKVtPT5BR
wec+85namDBBNd9yn68DIZ2fhDnesiKFu0DKT1qBKT8QpWuoUTPLGIkctD29Y3TVBhMD9Vua30b4
IHYTT2yHWdlo6erHmPz4rvAP6LJPalCifLNSOmNNrTI7Q/ulEZFuyPUHxDxrrZf1mbastVFM6SFi
KFVr4YXYsAjvO3lulhhcmFlv6AyZp4D8Os7oUtySizVDKuiyjVVSuJgaTpoiLTKngTWmKN0v9KOX
bMh7fra+03T50EGveEm7h1BtfoKxf6rQHlCo1W4/iL6HVX/dLcLoMDBXhObQfW5hbBGTvO6pjW2S
Tb9qYRzsTFp2C5V+W6C/4ByMwRtl8BGi9SO2aDL7Thiof8RvIoD4E4ySwG/VhKCDxpEouh3bHoJG
9EpcVTkRghRLdWvVwMQlnzjXW94YyOvMRHEZjMn7iOvuKhmZNyWhYB4h6pqkSQuuNKiQMmdfxYcT
JRtRMyZGxYqwEY2GNGWzgh2Si8POyOnVlBxEoznKCJN2cdCf6L6ka61DpyMOte+RV/KVdoBr1MaH
Pq8i5ernMiVKUidtyWh59QlMJKQHQbYbitcRbMP+j2eWp+d62QWET8QuzAD/u45Qe1i2el1xqQrK
Zlx1dfX6x0M0J+talYbN5A/qik02w8Wl+JsCJhZJiMGZezpN5E2vxbDcQclG6ZJgdb8L8BGUb0r0
Dbb7l3w2WiaHfMn9BpB7sYrz7o1H7UYcQjQaYrpvAqQR4XIvMtm6gKDeTvRT+QiSDVDO+b5sGiTq
Qm3ZuT+ztW91vWJR0UtP7iagHRpzYWOcP6YszFm2sN6zuO/D3Ig9DtCh5K/f18tNBSd3FWrC6/2p
JDRJYc3S3KlaDaD+0GSQocli1RuCIonsXaFmbvb3m37wAQ6V+PYMCxK73giuUZMCDgIH7l5KjFxK
G8SFjU6rCrJgPmnrgCOOHlBAhpXzBRBjB6xRAVTJHm4s2hLgBSyBnNfZlxTUcMyTZNNF5qmrgeyV
GQleahWrbiImzR65o+h2NVKBLOL00USUeFEwRnslKCJeY/zNtpXzARUpYXEqHIKRwUW8UI6lkYaJ
bjCeUqdyT2+h3Ldih6KjlNcwU+EPzVZS7fuS8B26Cxadx67ay+NgrgmDOLQx1VGXBfUeqonsSHiJ
WF0CBiH3Jw0gWJxSNMGh/rJzN/DZ5RVXDOghianS27n/woiOW6XtilEhjnF5E4KRgUHXRMcqsLpt
HYnu/bXHtJ/293stAYhuF1NENVP9kPtZdK57PmlS/S0DZ9ku/vpUjnAH9ca2LcRxJVYD4XKqZVcl
9Ywwdw9txguIiHaVGcG7lVkfyrwx7Vns9eWy/VEBOyGOWEtQpFDOTbIOfihYzfj5joy1S9c0VwU6
oUDQUEqZdJP0MXAlP2gIQh1GpBKDG9VitFLP6sUfqPUm6B/AMD6UvnmJM4TQxFysshLJZT9DX5Ub
GubAgH7vGv//8z3+3+BGpxvKX5E3//wvHn+jBavxHbV/e/jPpyLjf/+1fM+/vubfv+Ofx+i7Lpri
t/2PX4WFYImTaf7+Rf/2k/ntf766JYXm3x54eRu107m71dPl1nRpe38V/B3LV/5P//HPXJun/5yI
IwHBU/6THWL78xkW/2aG+OM7/jRDSJL0D7gb/CepjJl0FYfSn3E4lDX/YL8nQWdfIkBwJfxphVCt
fyAfs0TDxLnApVCy/mWNUKV/WJaGq0ZWNPibkB3+N94IQ5LJ1fn/rTpcE0SF0B3dMhVJher2t9QX
tuhVpxm+fpKmmLC/fIlPjgL6tUtkOSntS2hFyJToflNGbb/SgxBhgNHAB4ka5FjL3ftN3CCLIvcO
cOfS/rjfzELYYLHg5v6wGOMB6HkK/24gu1SpIavcbwBK1btIkf98+MdzQo5q1GdVSALGFnfbdfQv
lIFMtktKk84sHd/woQSOdbkrY4Nm2v2uX8moWHrDcNTida702sZAj45suRQYGvL4Ak+DikrXaqvT
aA0IX8MM5bnJNRWKIT/mzkfQrWBYtWZ2DElVz8eRwYpFT0BpibbvcgjCiAO3zZR8WbnOjguV3C5k
zMZUM+x3Qi9Jq0pugMryVN3mHVBUg0t/UJWXKVD6lWDwmoLYfO4ma2uAWoqQ1GwVeWYU3aAy0jQQ
fFBuM2wcy92mbrgrL7gGBf9iwjVrc3+dwsJnuN+LyK3ZosetFqTL/Uaaq3AtDtHD2DfFJqqnzd1j
nsDWXbqzFSbjzTLDTEu9X0n61mw/Y4LwgNsA924gKEPNK5HxbYNgsHl/Rhy36hVEESGoLSaBhdTA
OpvvpEGBDc+yzhibeuCvm2ABK/z1cFoAD24+xOfRlLrVPdfrfiMuLb/7vb8Cv2RT1jcpvltr6UD+
ZZE37g3J5UaYdWR+mUrLu087hv+8njaO+1WQEDu6Sa+zjRABDQtABzbtTnVWDlKDZtiunmXtaiTO
+EMGJfN1lHNFy6h41RIMTn4mAzk7XZE27AgOYEVz+mzbTSVcKxkfSXfhntWtLcXJXnrEQrLb4JcR
HzCu2EOz8vV9Y+wTCXC5nb8lv5LLKOa1OEKgiDVPQSmYkBzhFmyymvmBEFO1/CkIxGMcjqSsTshi
BZiJtrndhXjmnWo/YnkTuSjaXCQ3U7+dv8RnqLjMv1S0SBcGjeDCsMrnNDmMPQYXZrGMvi3kcPif
k4OhHmjt0aNSc0+/xY/0dlHPycjukUyEjFnt/JpfFYyqLyTREEjP28b4RWMXTB7W6MKASIeFJQAt
0AutDfOulGYnuobRrgynDk6l9VX+ZB4qhf4BQ/BZfxFIpA+89tBesR3wTqBnxsXTrVUyxVG0y8dp
0fLY0b44l0ztLzxfvmOi8D6TbWyXe+GUjUw97PKdeTgD4pS2BRnCMI4mGi8O3pLZYUuo7hrdHvv1
FD2i1cwZht06ss/rbyj6Bls/mk7JtgAJ+i0yt2wZldu8u60MFsDOLAdgKDJ1JB+p15zGkPrUgWQU
yDukNLBwx33+KD8rrxkdfI01hAhFOw7c5qyg1wqc8urv5m1fe2LuKRTKwYoE0ORSmht0jgxa4KWI
GYMgL73qB3ak7Wv+ZTznL+CyHuKBHHnP6PZW/W5FtrFBlCNwFDtn9tc0XjqDbjhYkG9DJsTkmUjx
I4Bl8XGq3Kx10VObT8pBeIOLwx/Daat+qrfxiYEQNfSu3LbMoJwlFVlGD+2mP0WzCvg4+Ov4O2Pa
AtUzdrOjrLBSbNQXvBt0pQK7OyfFtT9UL+PjEmCxIXWUyZblcLL1B7OkDWezuUqRnBHnxQTU44TS
0pXMIDblTNi3EAF0J/io9160FdFJPSEaAWRMSCQqckxBNPi89qyG7vxr7ZBqNra8ggRiOMlO/7W+
2Ujsm5v6o+y0z+jHOrPuTI2nXwMkrzZ2nmx+9pGd9bY8uKRvl48NUpPWkV7pK1UOwSmM7DMHI5H6
AJhv2z9MOeWuM0Bjmu3mU/5ciBvpxuR8yFZl5IU/kMQGJMfuT39EKdAfUTbpryrxBA5jtv4IItiD
DIahKnENtrxv4Cpjj7h1WE3ol/etWz9Vx3Zmr8aagbhoY/7m82p6EWfqFU9p3xrlnbXDnwDu2qP+
ozJzM8Dwetwh0z7eyp/T7BBEyUeKSy4/bix4sV79jiQQ3eJPG6xJ7EApsSkuEjnjjdd8ItpZSV/F
zWIJRca5mfQVJWPPElU78dv0rB1gF7MsDuvAg71IowKVtKM9R+9z5QyrYs1qOXz0AOy25WPcIisl
tXnNsQwb1/dPorgtn/yd5K/zdpM+Ct8IoDm+A7na6Y7PXv40Qmrnkxg5/J7x0L1gjEbwIy49RNci
J4C/o4CAZzeIJ8e9BpMi2eRc6Fh3pF36hE63Rx9Eut0nTZwQD0PthQSdM22JN4nv6Wc+3ufsGH+F
sWN9B5fW32kPBoyIWbmZ+G0AUIUo98a3on+Oq2PCAPnK0BjGJD/GX/iVaLwOhvDRTDllwapoDvW3
dG3f/KNFY2mC+WH3gRu8wEPPihfi/uyy3hS1ncBIz9at9EKouSiem/HBEH9xHHQInADVsdpmnq/i
fPOy9AapX8RGgdbtPL6VeEPRf7I9uc5Xv/+Qm9siUebTi11MJlWYj1Bpp40Fq6y09eyRn6EGli2O
HnpOFgsDcDRimpbcBZtg4cbiyLip/xHS2cUEiT8Rl9pvuuU/9C4rf/T4w1j/xTW12S78DuhY2E9o
Lc5B+paoR0ydvNzWgaO4dfy3eoe/L+LStxerFQ6HIt+MwXevH2juJNk2pwHYrVA/yiAHxJVceFL4
WNQ0Rj2ce/1AdA3tPpLK3YhE0uKY4EVCZG6jq23dZbtpP9PSGNmFs4y5anM2YA1L5T55t3bKLr7o
+2mjnpSH+cF/Nnec0eDk98Kb0XoVS0zCRB/H7BsvgVYwCDgwe6G0ypVT2aRuGnuSv8FqmctXGSmP
tpNyx7+k3vBUrNAZ4eG30y0i54i5P/rA9pSM2KWglDrkZXnJ6oWtPUdQ+yFQWw1XhNxAKFUIJy6Q
NDtmTfmFzjYQ7Tna6xeLXJoGzrNTIeVHj5fj3qKIRO2K8WQTx2tShulhy9V6iJ9mksy1o0SGBkjW
9Kj7Dl8vl6SPnDEOBR3dEzxjdnlhIYLw7gg0kR5C5MpUt7a1xZdcufWz8KgShUGcKpdenRkmykM7
vkXJmahy7mJKyqd1i4VA3stYSLC0dW6ir1E70q6t4Gcpeyt5MYaNLCP9sANch9/qa3m03mFE52ee
xf5JChvkwJNJpeGYrxW8Cg+VGXtmezqMa/NLfcXHckgvEznIy3La/gqGW5/wMmJgXLcE6K2JX18r
HszLs7Duz7MXPArSrts2D8Neea82Zx0Z/a3+GE9MkMyHkp8xe+Fe3eT4fNywA796BNX4JiINeoJz
LeJn2PMe0YidkEhDjb32hdMgKqRctdgrbNGi9MmL8si4gNziTqaT4Q70i9fil/UuvnaImgevfsZF
Ta9vlWKmvk57aiVexZqaXZvWnQ590k53bLt1Jz6r+/Q8vQ6v9TPvP78s6vYlJmK7PnHhoNvuFNvm
aXiiAcMZW7oz0R+4hNITuPoX6Xm+haMHsS7Lj8yid2wDwH60fAYJIf/uHstPdVU3XFppzHIOuSKC
fN82mOhfum1wFZ6MH04cYmyfxfYVEZL2IilresgLXrdxdfHVnK8tRQmv5HMZhL/gI0RVULWbGjsM
vuJirTn0TAxlhZIcWAzW7APBFLD9e1Z4ekYf8blVkWmuiLVKN524KjpPTC6R7nX9WsfInWG+oS29
Uj7TAKCULX0ClXkofrhOW8xUQLG8kPURrosfZudreL7tFlOm7D+zq6oe2mfxK3Nn681coYBN8hWS
L8aGTXNE9u7Pq2ygun3sL/Wllgmxc/oLKUpWsoV9OdiMKc199TjJZCKtqmvyzR9fKd7wwC/AJBak
jhXtqke5d5jBNBiu+H7jJIuuAF3VtCHRNjZfChSulDb5RW23qUFXHAkmSiA7/pgaxz8lD/4rr6hD
OTtHTh5AR1/3xIO3K7ZN1q9Geb64qpxSPSM/qUG8l19jtul+KnDswxvx2XRfO4zuK6oJ6WHY8p5n
KHMPw0xrlFnuMobAXGnXyqy6bMvwXSzNVIWo5V1JnHkhQTxfbowwt3aLY8A06w9fSftdH1qMiTty
LO737s/dbwKVf7VESD62iQYubRGtlxjQFGIb3BpJpz0yNqTaZ7uMNxBI3P3eIIHqu9/LBIHXFS//
kqoNoqm0349Ev2E8Wr5l1JQ23/y3362W2HQ1faCO1OBJL0kJwltVB70n51SKWoOpDsB4gaiBXyib
KBFo1Z8SC+kIfJldDqR4o86T2/h5vbPyisv+/a5Sss+fUpLj5Eed5RaAU/FKO+cWyTSUHfHIFq1h
eYSG47T1WqvXWeAwe0Xk1YF44rfySSZmQrWHGz65fb1R1G1v7EzA5186GT0HdjykuDG3Yyeh2oQS
cqVwkCEXGMpjl8FnsUuOvYi6APIQQrs1P1TVT92xtw1HvupX5Qj4vYj3grmiv0xjVDa87Ja/To+C
11KLWpnN76D+fGUM6B9CJzh27/I7G6R5z19/iukG2iRDbHTbOk+h263U9+5YfbDrDAaPrnNIXijq
IBPNtA0Nu3+tME69o1N4lD70a/slTG5wa9ulJFffi7UxrGSCjXRnqoC+eYwn5Vv/Ez+ySS3Ti/Zl
utoZ+R7SwSS8aCd6mONXvsq3FB5S6pSH9oCYfOZT+Csg+X1LNtMtXEkfMXXfu3GmCc5bhzDyFP9Q
FLPTG3THf29uxUcFm6khDNLB9S7tefOwcrDf4dsCeh80Zi1bfqmvgA4YoC2UKFbXA4o2rn9n7LIM
nKmHjwgLJ6rYcMXhBmA8YQi28412bnfBcUASeZokWkVebtjIEVHRij8D2kEAdgklextvxj2/jUke
zmeLiHp8S2yTFHu+VG7z5q9K38FsieDAhstAJOcCk10FB87KMnbyrxiC7eD1ryFv58BbLXjfozOy
jkUH/wnmkpNs9e0s2snRR77vNatop2zqjkm03a3bL5lD8MNPrRRnnpx8g4uzcawvZMTCtQ09aOjJ
hicuwqViJHNUSyY8XN8v7J+VPX0UaS+xsFwx36l2L+F3ccGvxvDh8QTYxkWE/YDjAenUT7lJX2uf
HT41FbgHm3ltyoX8GQeV5Kq7YK96AVkDLvb4YV1dkNGW0YrTyFRtniKTXlljlGSxtY4iqVr2uOme
4wetcI3XasfYHPnuQ/ERXhkEKHBIf4jzPfuklBHI9tz6nJkOxwUM6hdzRbIVw9eJcMdHPfLkH8AP
JTsqAfalw99RowWipL7K23ozvnI0qrW1Kh9IBTTfZdVOnjGaZkd2L91SBG6iD5Dp0AhRgTpdsRKU
rXShOD+XmQdugcNeFm7aIBR3UAii1lzMYhtVot9ltzCdEcmrl472ExfOzKFhJkjnZaZ0XWwpn8aR
7UBm/hKloghHDa0he/dvij+2p/q63C7NMgl9OlNST2OHguifjgE9AuS+L+IvXvT+wD4SCtnwMR/8
/hOlD2qIiOtEw4tYEyeLzpTNEI7E7lP7yjBo4rKwZ7qTQOmAvwXXxSf2uhJfxm2J5WSNhViUNmNo
427ENp8r9pJ6QR/sNX9XQjuY1x1TUdHFujp+ge+S9oyVln5L4zQfy1n0Yd7oIkDuuHJiJLAkA7Ct
Lge8O9MVEN7YfGtfnCQhUAt7JO3uQ5ld7auZzhk6lniV0pB4624sceE7mUx64hYptdq+f2xOCOQN
bKOvJdE4hBGeeF00J7b6GWwmXa74cfjA0k0rQwfNvYzZXnErCsDhKk+8gQFsPiYsvLxpwxGH2Mzl
O3BwgJm/Df2vFEqfnX0wRkRIma0F2j5BtBuOFptpYuC+fHOFWUY9Kp2dvcxut44fDEC6nT2/Zh/W
ZdJOWeINnSstSePnNHmCiJm/BmSk4Tmr18FwbMalzbIM7uLT6HPtpTkUHHxhJV9FzWHIeSlY9Ng4
0HSgT1DRQz3Mr/1jsQPDfIWEy+FE2HumreWMrcfRrX+SMx+SQLkaGhdOop+ZO6+yaZ2FO4tRi25D
xXmGcnBGLpptKhTNz9kZwUR1LIcXul5ciXztMbQoFTwuOfWX4UGHZl+1V1757LaEKB7LB/1xeoS4
TRKQxap0aCgWClvf4YtyOZuWH3fG38FxrIbt9LysFCAErhx5PnLCK/Mz87zo7VlhTT6MX1w1QHPG
McsNBvyOlXdfPCfH4dH4UN2O2OTAFW/ACDs+chAtvjrNTZSVGG6mcLck99AJjVZEAReUEfgCqGIM
0KnUi9tCuN3fbw4M7K1zzyJgvrui6ITtOrMLbc8+21+XD0250iQnQj2EFc7Aq7ELIeQWTi17EptP
tXGrCeEdAVSOeeNSS9puNK2F9E2P91yhWEU5sZCaGBJbTbt9Gi7yjdDn/vr/2DqP3da1KNt+EQHm
0JUYlINlybI7hMMxc878+jfowsMFCtU5cD4Subn3CnONyeOm6+tscCiJU7uLBVuWXRzi5cHhP1RV
ps4xBlwBsE3kFZt9eEJeR+5Pp7rjsV7ln2EGm570FhPC7Dl9DEeeNDZs1O8x0APGOKRjGt9Fbc+k
RLqtt7TWJ3q6LKdiS4bKtRKYKQCVaTjzhqdWAHPvqUxnLhu9Qn7La+d6q7cGejlsyeKQotPfKx/a
6BjYnGaAw7e4ziSmV42umWEVszJ/Iof02KX5x9Q/Ngm69KpPDq73EzrJxqm7tQgBZlvelvfMzlI5
1DpZjiuWGPjGbKN9wTah+MkN9/tjWG4C45IArWhZCmSVHNuAlhHG4OxUrFGNprJDO31ZKIB9LLdN
r6CZgDatuuHIsVFXTkSeDP89d60T2+9qcPQHju1Q1U15n1ouz93wT2pulgnnk+zyJN45FCkKdmRJ
P8W1CbaFF+Pdd+GmKG/qPbgGd/VHI/w/9SBVKW2ismawdxVscOJcar+29B1fgn0zrvtiy1Q6z6jK
AYvVlkddBLGBeC94MGNKcfz28I/YCxBMS3No3VL1eVGDdX2WvqYetO5q/hq5FIRz1/YVdzrzgVQa
q8rA9q8NG8lSjk7IFottXNru8NLc9V32mbyIjv4B6E8PEZmv6r+CfjdspTcQBL9WvQnmNeaaa9o6
+VYYv8ti03gIfT7ZflWW5Z1DklFt8caF9bvl2W3+EYv3ALjI4iCAlUfhkyM92aHP35nHEmfSVfAL
EGuq3dm8ty2wUoUJfizTqN8hT/N3NOJzvqQuhVWRkmVHTSc7kfN/GAYdN6I9mRmn0q46e7gPTvDI
eAII8AYOPkBJG4ZSMJ+VV/pvyA5srRgnF5nocagDU8dELIWP40H+ZdcVUZqAnj4He1ZZe8t/VCf3
cfa1R1bCCt7AtQVg9o/JCXZwvVyX1IHi3UzzY/iHdmsXX6qXYMNq/eZFwvRp2gPF0pLh6WZV7fyt
SujmodWVSds/zEd1Up1xH3mpizdJM6+YoxEYH1h3vxzLOL0wUnAn9NL2CUnJLj1IZ22+TKjsqZGv
FZvg/IU9qlawrnNTGmTAfrQlzPAlDP8OYUne47ZAPIoDqV3/ZX3xcDKs2L+xWOQfubW5fiuG3x/+
DuUxq/8+vuFYwwNlc/l+PtLX+VDfmjubYkz9hPrNa0SY4Mhb9X3+st5maNP3JFhnH5xLmnoGLBJO
3xw0hP/+QfnwKzvEFfOb6EQI8S5FCrcNX+CIRK/aFUK+eUuYXEWtwXI7yK9oy9O3ftP9S8l7duk5
OcLzeWrwm7fpvMoO+V7Fos6ndwJ6ChT0qq3pt6zkLQaRx+CCzCHcjA4MqJwIXHPih+wyrLsCruoo
G8vNL9Z+3Iwvw1PyzAMzqyXJEgrjJXKAt0AUH69Cl7uBwTTWfRBBCNqZLvti8ru/sUc2y76xSr+k
mplrtG3M9ZI+UXM2EeKSjbHzEU2WTo07O+MW4MkOmodei3bAK5biJNPA8ynqK6YNosakwtutkV1O
oOccYDmZuS1S17x1+NTs8ZLVc6bnVwnTaj1COVs+4zK26YzdpNxLNlZI6Eu1YdcRIssb3K0JEGHf
fUu7etd+DK9942r4vz+BY9ncdCJmGLsayeGZrI/A9IWpJukDfc22uJPx7WkIYDm0Mu4VO9ExPTFq
n4pr6nwzz0iyat5FKq1s+sEG0htrR/j0N8Nz/MXYfQDrfKyeQut23+2D6Slr2KTXql13OTKslfYw
9+IXhavFNOFN2NXg+l/GB1xYrXUpXRQ/MRESr4pqPvCRUty0yk6fIcqu5IgGAMVNbrhTwuoKnYCR
Stp4oIjHtXxoYbt1lFM+tHAtHqj7TLdpPiiO4Zm36hlQUaIFRTCOai+jGEOZ5EVNPnreUbQdntFw
08AuTWu0eMBi5QOV9O8NzklUhF7+RndXwJ8pvK3w+zEle6JEzjayYXZL+GnXxq/yoOnhB062WLjQ
AdxEF2U+SqndsCzWQbeuzHvTeWXjohIMSYNTploYYOP1cEDbyHE2jN+K8N5ylJ9rKorf5UpaB0+G
Y6BnzVSm5eX6RxBhUN+/SCClfCIN7CFJO0nxpjMzsPpSlCou5vcAAZRHggdqwkHHSY7s2ijq6WYE
P5OLltClt3ipTggy8Wl0ZLfcZTw8hMocJMERQw+3+Owe2ld7iPsVDsTBp0gpuV623+S3mFbZb/tu
jstBRa9P95pdswc5hzj0V3mFi/Ta7IZ1T8I/fai/IwSfCFu+pTcarrtwo5kuTxpo8hdfuIDN6aql
xzljDy1e5vnEXwxBUD/9ZUh4RUNS4rZR+e88wd+ZyY6ZPk1lkGBFk06JcCFcSzNYrVW0nFl33MAR
05kbyfJoWoKmBAY1oCkGQNw8kZNVM023NW2iejV2Xh548hJH0BNF8Yx7LuPGLypBObNh9OiemGbT
NYVWVox2IyCIB01hm58Ex/4JJ/dlsH477AgI6BeS+Nk9D8B3/p5RWxPw1cAH4KppXpQ+tE19kyx3
MglgVvE3QJblyLKZq/tsqZ7Xq1S0E7rB6ZkGByYbsUL3c0PiAraHZ/EUuyi7xGPwIbOPEd07MnLk
DXePCDi5Rgu7bXkFM6ZNV0bMqX+CqshcjjMHY6hzrB0bpjVQrRKDAnlZBx5b9om3S2QcP4mWs/KQ
A4yZiw0xmvVp3DNlnT+SnwCjS3qHh2RtOeY7lQADcxZSL8pM2XU8BCfap+0ryCWTIVzL61/J4Wko
Wu81c30UTOK3KjnxSA8F78AR/g3f5juHnKzZy4HUbyyCjQ/GvTm+OeHwp2Jz7W8MqP7LrhUhztb4
LvRV5SShO8lAcQ6osnVPezKZjPCQE5YnKXHp9Y8Tg7ROW9v55LJol72am0/Y+2pXtUs3mX4ZEmZp
1X5zgOIt+zPdC9OBbUWYVhwzTNMfKFLPAtuRTGdqJrapBgZ/nVgA+WIX5GE8aaxrYRXeGeq+JSaT
dw4qQDPfhB8psMtLeS+KjSFsaC7QcYCd3hbQ3LZSfJmGB3aUfkHszEZBsMFLcbuvhDqPhysOIS0P
ArgFpzlOx3yrrYQNpSPWApEdWK47ddkpshfp7s24gA7RzvKO41F9wORxmze4CaWwKcDV3WUE3TF1
20NE0TihLAWniljsFjzmm6SsOuUjMl0Q3S1tCFpZG5M6eeYY7Tpe4I7F0qky9G0QujOD1AhSwg/9
pDvNDlODLl7XzwixQXyvltcafeK25a8x1PSVzYTgd7rQMKdhNOBma9iULAk3VJq+eF/RNn5QuXBo
Yz072pR36SJss3P1mr5wqAPnYLTIBgH6Q8MIl8AIjMKWhgPQlE1yE9VzvBvOegsua53+89/Et4nc
l8B7W73nXryTbZyD+JVPit3tB/X/crdYGEhreV9/4KjmCNv2Ht14O/gRSMD7+evhliFOSm687/AY
nMdj7qHLp58SLx06ZhxZNMR26Wv9yqM5vrLI2PDkytVuytNk4z6P3UrCJAp4A+7H7yIljIdOMab1
MIhA9pmO9GTXmJrS7i7/5cq+TnCaWGX0yjiiufaEO9mmmTZMmoBRHxN3wjGF7QUr9cQtkl3MHFN5
lBj5MbZdiVbT6VRvHullMM/jZL6L8xxdBBTf9B9G2TM7LMUdK3lLse5pwTMKJ+nIwVJPO1pfXD3j
rx8XazbolcSgH71S3ut/0S37GvGU/0dD+MqfZ8UsN2HX4P7HVB2J0luzr//VIkuEI31lHOJ7qa7M
F1Nc3p3S/3WWKG1VK1qA6GwB0Qiv3B3eIwDgmTDsTd53tnHUz8iE1uLefKF3OIL3+UGtDM2Vfvfa
oFHI9Eu8x2bic/pOJJ7BVfxLn2Pbnupx1VYrmHvD8Ai6k6Q4mDYC/cmvwbNnqprKrnE0PLThN5HY
VqXR6c2drXQ24QaGC2ZLNruavqI3kgo/82omlejo0Dxxuh30X/64/GXuy2AdXss77l2MwmzZHUR4
LKD6DlaB/HTDiA4WdUj17EohBlYvwT/pZaLf/G2m63aNLOKe/hOo3haUJWz5jf+vd3nv1KyOzZu4
Ue60FAW7uAnv+sv4HsQbaStD417L30ztRz+Mgz8o3Gl3IdgymeXRW7wbk8eW0dzqXch87VtwY1PQ
xR1CNA2YWbckKSfzOGzoM5T62oLjhGmpG10kb/hOLnhO7IRLJ65Y8eVdeVdp8kS3VLXLu/nF+KVG
8WffvdI8maGJggTxzGg1vfI32mt9Fb/UfXJm7kyu14i9ifDQo4yP+aP2sOWi1dpQaKAueqPJrK00
30H9Jj9lO7uFHyy74CZSbF6bZ1o+5WRnh89P0uqECsNm9BJisH/GsGrvFUWhNbLkM68xuqlseLf4
Pt/QBgBo6tjBC/himFwCNF1VXxa/Yx1+Uy6odUi9YB2wcaJdoDd6y3ybtjKNW3RTTvpvuulueG32
S4SMRQAclniFhOROwXLfnrKzfhJsbmn8UfJg7SO3fimv1la7JHZ1GT31C9qtMqyQhezljXYxLad9
Rm88uuEOlNk1PQ023UWE0fieo3uhLE/YebWlbe5F/Vp2BSQdxgYdHmUWCvMvCpsHdqK4t7+1H/1J
593Svv1ZSrYQtA90KWc73GMrO3GdSdexxr6rm/RFD5yD9ot1JM+XvmE2IKq23OcfajFhgPWM12kr
5B0I3Vi+CG+oOtBENHbzVZG3+pkQM6lerZ24z9g+OXqqA+uy3KX3IrKNT6zc0S6BBP3HFsFCkd5j
5DRE9m/1UbYlIraIiMiu5MvQOjGdmon5RfR0zGGveIdq4ClkttWasjMgFZaI+Fpf0X0KtNzIqMHp
xJ9E76Xy2hMkzY4ke7BpLW0lflcH/hJiWVNZL3yLx3CDHcDfiQB5N/Q71b0f2kBDX7NXpiUovGDj
060EKtvZLrlh4LlLXrstKirsGujykzW+yIdwsoctkXrJ1sdL5MQkQcTp7o0WNtiK/Ci9U9f9NxJV
HYJHflgkYoENo8qftta5+gy3PFoz9dQnmhD6NiDgulV6EDjukc85pXX2UcSih3vUT+BXTA+gYWff
Hp8V3V2qU7vggaJDOOhXqgL4tPgfnHSvSbIzrwjLrshcr+179YaxCXF06paf7NhAYxiAUVg+ypkT
hJNG36EaUitkaBTC1wSaUnUMYPpeibKNizStMW/EcrSrr9Nrc9Muw7720mQbqWuDyPZRe2ww5051
hb31mgZb/SQiIOFkpvwxfwvMtdiIYvYxWB/Eay6aR8osRL1TCKXFmzzLZid4YnYxPuh114/4YUEP
QdRLxX9l3UGxmIRfDn41u2fqH/PQNohrqRjzVVzhqd7TEP+NrLX1jF9JGFpuZOClJE1OdalPMTEH
aU21ZtCykImUneyn/SRTjXovPlkf/q0m1GYuvd62mY37MuQR4kl/2OflKRY3+rf+nUCP51JxEQ+G
AahpQxs9epJTdU9GA8fJ0WlciWeDYDdbJ5eBKaNNcYs32CHzYHZrzIYunHSZcs6C9woNi8LiUsmn
hg3Yo3bYWPlLlF4HBSdksDHIk9b9v4r+3xsxBOQQwoyCMpZdUVu5B99j4sg+ZY41jw+rMTWdrNgM
pYNd8Jh4HYBawF2keiq8iFUtoZbdsMrqguoyfVeKV/SaGF1FEHUs9q23Tj/4W9D3Jr7O1tI7ur4z
3jPJKb3hK8q3gKURZO81HSTJklArOa2EZUOe4UhrvGcn47BmTAPs2G3atP9Gj6konqB+6S1or81b
gkQ12ITFgYEbOKahCt9kA8SV6SxkVOx8APULRHwGSdta+p52IXMa62heQliyG+qWAXYfTshZVSGU
iSmaD4+xPRtbk7YpljcKMtQD5zRtaTdgwwH+P70E2HJj9oUIQt/JnUtEwgvO0qfkIxktVwIs8rjf
MtEncajQjCC2lpfLX8lOcgZHnwn7fry2xUuUnOXsmJUboPLSCAHAnoWHMGyH/pJPEJrWGT3IgsbE
buyPSvo16TvVRCz2mEzKNfmGsIS4jFiIIEHl9lIMIWQn7JYdM3LZK7kdM9a848ECs4uoblrLTA71
tq7byO7Sp/piXZAndVD923VLw7rYCMKKwCgvXan4DNRtMx40XKmTBxtzpG/7u/7VX/4a+93S7f+v
z//3KRxMxC8ZtNL/vhGawVIdqdHD8QtMbcPhyWp/8Bhk3f59bfJ11TVa44IrgLU1TdHJOgpjccOT
UAoU5fTZb3dRsJg3Lx8ZJYr6YZK0bVUf4GyQK/596e+bMnRsG4NZdH7Lj0lzzreh1XX/82tWDdCg
qiyP0TZKBrHcOOIY/UjDorX/+1q9fKNKkNr//TM1uCj+ffTfN/5+7n9+xVS7BREZ9a3N2Ci9x78/
iwklO97y4d+PgoQlMYnlZAdTpz7jojqWZOPqhFAFK1iFFyvpkenVQ1O4ftB6ExogOW5bmH/6ZOMT
Gt2TbjrWwXQd/aZlyI+7VmSKdtbz6Jym4aelZC+KKnzKYt+6aqrikUB7I0qmbSTETs3z2vnnMR8V
LyxA5pTp0xdA9gDAH90UPV0S9KM3t03gZnFBkkcFwQLSp6XIYiclFm1DkEhpTIM0uUMnmirxSYiS
Z9YXw7aPiE+ZOOHo0zk39S6icdV04ybT6WxHw2chFvJe9ZFFQbSaTNXhrmzjnGukib3bSCYzxi2l
0eGStbK0x4Wb7gYmXKZIL95U3JLp7QlIlVlPH0yFNKt0JuDowClBKfQU/MvsLI1oWUboOzXUFg0O
Bc7UIWtsBg7CpKHYPIjjNi3CZx/LWDVwxDBI4tMe6KyyZIoSRE0Ug9ZMySM0xoGRfFcILy1A5lqE
yGtWY8R0fX8MdPlfIyJn1hlDB9fozjP98jIcxLU8Gz9xpn2CmErsNNJ8aJ9MbBsoE0YT7QvEtm2M
mkI1aO31ioQxreCw4QliyYiuMORkrGcAwTzOlTflP+aYx86AzcYYveDi0DaoxeqeNCCeAntU58HW
quXXl6HLKHxEdZ+/+AVMItDgV1AJUDcVbcLku8i9PMPXVGzSbNdoX+O00XJhh7sEm0QBOY5L7jTg
JldSlM5OlHVPXwzLbZn9ijHKB2beSZrGdFjNibaz6AX0DD1EEjUHzLvjU4xNSdcue02af0YV0xbS
KS6BJQyFiWhhbsnIE+MDokTryb7+ZYXzcZLxwmISBOWxCJ0zQl6b8I4CldqmDCsSLAYQ07TwN8wM
E/TyqG0NpXOKfhw37TSj5oYCJWT0FBW9eFSsREcaJOqQAHVkGXFkwmYWm+kv+NF6X5oTI/PURMwI
n9g45/nwh1BEp6HS5EmJXY0PtsDyV82Cn5ipci9POdsSuPUrmSXbLtYildAfZnPaYVPGUxITDahx
A/ues6Ckgla1NIhqVRcYINXZDOT0UwNK78h1/DQimUDOR+tslDcxISXohZy6ck9XVaRuGMQcbbGC
TbAK8lkpE82u2criMtNAMaHkHy4+Cwk7R4oRYL7tqgRyKoEddvPfQUi6g5Swc6uyYltdRUQeZZGn
wz7bdYQ0sR+Mnj8XybpCdFvIKjpDEO5ji7PtvPY1DtSiTwuGavW9zgXoK6qHGdP4zANTBQ+glG5M
GYn/XMeHLiJQyRqivrxMrkPwGTXjTlLRfYmIDNhig42qmetJpQ0RJQOwTSzakyh4hgUt5QIP7FUh
J96kNDi3g0X35E7N3Qa0DDUwmv99TvG/ntWIBDh5q+f5oSaXsaQ11dJDHJMJ8XPHCg6XKVSBIlZB
4zOyBDtLJvFqqFl7LmRSmGT8Fg3xfRy51wV+444wJQ6y7K+mILff+SFgCnlSzqZKyVFQH7kucVb/
SYAmGi6xiNg2y9HgavXLmAnqO0a9K1mhV2lQCw7C3k1VYTcQRMjAAFZGY7a7pI8+gFzEDkN0ewDU
BqpIfMOgo1N4xbPe91GJRFN1taR2ZTKGui8U2sQ4iKChkhRY3lVRu7kwnWVoxbIO3wh0O2lPrSzY
uBzxOzVDYywwax6j2cWxhvEbIzznUiCfRLl71nJ3L2BnFR3cynYUSeOxPifRasJTVpKAajTtZ40h
YDGh2E42Zwxlyd9lf5MF/0XwA/oUlZDs0CIywbwPNeKL2KJJbh18tsjCfIoJZUo/A1GpM6EgxVO7
YfjeEfT0bo3LuILefbRm6G9Fg3B40L9SPfs3tbrlYafbw+ygBo/viW7IduIjLZHlLLQZf5NgMyM1
t6QCDwuVfKkbKGnJge7NQXeNyiaEamI91GJBB6bUKXjMUMo1I0IRc7YDVjlKv3UTMN9Dx3nIY32b
mm4foDfMxQbCRTQ8xO5lAmHYFC/LS9z5RsiiCnXBU3AOhJypsU7SR2QpoRuCuNjJET2aGm+HxRiQ
9BKXVQxpeBTTYmpdqyOYzml89HCTkUCLa2BCwnoOA9/te+0MzQBxs6YWjoVZRSeFeHE0KWiCbNrk
tHkGs/EMVZ7h1c0IG+YB5EwGdCLKMB/WjUlzs6RhQIQ/MpLhdLGNfeE5x92B07uBkLmUqXH4QBDB
PbXENmMsAe2KUEorvaa4XM4gx4SJ2pfsizQhWu0tFSkaZOZhboUZOiPqiWJoWpRLDOSXfcw0dbnz
tSB1CobyoWQx2hcHVPlLze9WvQ/awicLgwMQ0UEjhUF4MiBZCEyqhspUJ65RXxWpFJxQE2kSAoBf
Y1QJKkIn9+s5YVcGjafQsCYmEFN6mAJabJQj1dT3q0pvSi+AYLAydO004cKIrtWawNzkHf39yMCJ
nq3fDWsGZbA/bJiW1uJNRKNdGlM38hHIA8V8k0yqywLr22kpqBXxFJEkCncLo1LbNzOanFBKq1bN
bnIeP4QKCuzIhhx0zUAdnmREzGW7Cxh6yZuYuSUOk6w23ppEkx+ZepoUDFVgyG2EjgLmJCZMbLWA
ZWuarqUJa8/UhufUmd9+mt3ARMynrOub/RBA5aUfIOvRsNfkAKW5RVLfZ1Shass8WHn2qfn+goun
i1/ElxHfgp0yd/eJFchiJawhuiuHxlusoZuJTmMMym2dEXuh45qZvaH/lOnqE4qVZwmI2GLDJ/GN
qGEpYpqiRpN+lER7FHUl2WMpOuMAZwl7DLsnf7G1HvOAUlK9PEG6EDYvs2FsoVbYUoSoQZYqz6zA
/mUM2ttKwER6M0AybjFTj0aKWEJ+KkGv6PXMwBjNgzKTXUuQhHPH67dbLahhaUFOEsL3aTTDjT4s
NOiJmfarimVPMFFNymQs1Sujd/oa/Y/Y0NlWxRSscBNjKT5DqxguVVpEXo7raxhRvZJCVPyYvDGG
FHUMKy4pkFCnDtxQqek5piPrFAzStDU6qi91XNhYfliuWNKkT8MYNslRxx9hrQe0VzWdQUZR+tUG
LHzFlh8LLsigpz3xHResvPvZbG6rgzW26m2WcR5upVWZMZI2E5x48yOMI9VlAnzeWNKujGjmqD6r
Vpq1wxBqNFNAJkkGWiFIKFgmUKUfG7kiz7mUQcbA7cQoaYOtuwlR2ywzTDtmA93VcBwtTomB3k9T
6dLamlBDDt1DUZR4iw3yBSHCKIP9qhDUVxK3GpCY4sBecHKmfRfukrGdjGqvjmrwUsYY5QCtb2qk
iqai6q5atR+GVQ6HzLL2k0W6YmklrtAfuXaUSwhUjAo7goETUz5F5NHGWyhpmI9CNu54rVymGDVh
5icEkMnrFJhfuIJoG2VSLLfJ2xfou8EhU9nKcnhSWiLAleOCatRJcZLYhlr5DnTQJ6Zrnpkc0dcQ
i1PkVxoi4BHjIIzAsJGB7t1yFSChkpSkjDQpNxFjuTLqz0FJbU/yqsAUXRMrT6slcqry+TBo4Y8x
ZLgeBF9+QmXHTybNIRhz87acoOBJpyyEbyVAFVdcyBJIjkuKah1ZL5u/VV1Fi45KGxWNVy7K3rjq
tpZRCWuQ8JCcmZade4oYAbFnw4RIpU3Q+zKGFc0IylXcSI6lVftKzJyiMd8LmXN4SAUvkagdQZ1H
KdRQfJsm4VIzWvAq0jQbouY9G+NmHSoDuskhMTwNYX6y13uZFFruoaVwfrQhiDgjz/hoQjsnBgrg
lgh9moYFTRQh1agjgFb9t4gxCPZzOe/02lbMQA+MlIXSFDi6xnDo0EfIFKcgdn3gwYjIkxt0Myxw
O3q13A1MBrXE6VPgQ1JGx4gsmno+ZksRaccWXs9FMirqXY2biNNOQDcxQrClLNkTnueUT7FwcDi0
4AwMW55k66UpD3XqhlO3VNzQCvLwoHEqM2i/ePYVYPr9mrbyFLZXagp3ASM+HACFjeJzAwWppgYy
dh9JlyfY/JgO0bywblrx4E90a0UtQwVJuXFCLK3pV51saCdp10GkIRZPjzjoNlaCt7oRSqmbBRhn
aTzsMrSl4U2TBHWNyxSyWmuZl20eDHePe3mx7zireW5B8Z031WK3rUdauDh5XfteIvOuCWZ8JaYU
WpknRaf2GgjBEUspgmWJxUlciiCnObLOM9sMLPq71pdZdzXVqHgvCf0FuuWRNw57rSFhE4aGGfa+
AoaPS5GSJB5o5czu4I2CYkclaODjN6Ie75UWacnE9RWX++6jJ1XACsm+lb6JOhCvUICc2S5zihnE
w3SCypRVgpe2Gr0+kb7LCDQKEMxWxaRtrSV1ehyXOl8DF60Ov2Aa7+qpTfaW2bA6TJW2Th0w5YOk
1SStCCaFpvXMtO2gGNswfilSZAzgRr4xSfhVaooDVUvSY9FXH1V8owxm+/OBq1tSnHGDDsEORl2B
JxQkFzCSmOWexnrDKcAAdK2g00WPqFf6cAwLjHwsbVhKGcx4y4jiItnvHEyUEKzOcr7tavR1nTrn
ZNvqelBQk8MHNb0OjUuN8FErQNjXff07sfVqVjgdsg56aDzVOiJG1EeDpfm26vvDqUnCTd/Px1mU
k31uovsb53JvdW1jY4uOdtCPHC32r0mN+Bpbpb2ytHc0gKgrNWseemrQghNtfXibA6i8AEEevaog
5uobQPgYQq+4n+FGFTCUh3dNP1DL9kreMSjVop2eJtZ1JriKxlzD9FBSOLVAaoBxlSirGo6DgFU/
zIUI8i30bbLgN6QZpVjL33N1C+VIcpZdH5YRYQmRcXSSoUwyPIDbBcKOUkZhWE7Vpkng2EiCfxNr
JkRm+sK8sVRK31JdcfvFZY3ZCkGJ9oSFVyomM2KLwctF+ZeN8iecKyjqOdkd1ogST0AGi14VVnWr
0F6T07WWm4WD4S8JrWm9QjHiIdRZqAbNwoEc/iyz2TCcZXzPUYQmBOF7B5HOlfXhnQmqlptY1wf4
TgKOSRAsynx0hSqmzyG04XXSv8zghRGHkpoU1LfOcoxB/hBbminD0j2ansZA5pLqzQdGuBgAYrWo
Pv2C2VJGsHZii84j7cLPFp9lZjCp0hSxHckDYRWOKE5TVU8eOQpMPlg9RVTfa6UbVpKC8FTUcxmZ
u/il6MNtrulptDqk0wIpQAOJ2oJ4lQ7JTwgJ+TIj1ZcLWmXFksdqpHASMVw5BAeBwQlzoAQyptLB
nyPzptU0RAaaVxPFr0CJpJNRSHYBl81ueqSaSTnmt1kRv8xSCr/IbX40LNIySX/NLY2qptL8cL69
Zzq1F60NiLLORdXVG8qZ2hiMblBF76qoosvadgMHaqQyzNt0lNXYGg4ZCpcpZ24f358IGKCnBQQx
BqyGWhlcji5aE2qxM4YUIpTUf/kynrgySvHCJzqZ/Npn6rqHZZxKLm5qi6ZF+kx9657PMfMr6d9m
RfPJH0/RmL6bUjN4M3zVQzXCHMPAU7L1SCwQ5FSf/aDCYuIpL+AvOhNQvb1lYWYZE7cUc527veQf
2ehiLD4tdRVgN4cYSnotrYrcMBsFpJ4MxWndk8MruiZjC/LWtG4mzgCOP/uo/qvmbua5rU9YpY1F
xVhqodzUlv0vl9TaTgM8mgRR8NCoyiXjT76ZZpxz1HhG9r58FGuoI73uZrW6q4tc3xgoD5TU6Dxf
IAg1meRU/JxdKBOZRyBKEqOCOXlSvT5kRzFbdYulJQj5oFwneWxtFGKLXVCo31EmWOcoLi+zyFDn
ICujCzIVtJbJxEuWE8iruqPHmuuDlcNfkZ6llcP1/RoQnmRs/GsywgptL4hZo6Hr4L8pOX69s4JI
v6efEcafdVkYF5NyNFnDtNJ742EhvssY9WPmRZ0crRR+c7XzBt3UydyEs9HVPwGFN6eo0UoMpTJ7
FkoMKOrBuvIJu5eqfSFmhRsYEGaHMDA2g7/wekdwegY9Ug1HWoY2CA4MAUWxL6BBmGR2DIn6Fc70
MlLWETRW170HgfCIC0PDSpQsOSzzpzzN2UbWkr3vN+J6Ghg/VLpFZNm2ePoyxy8MbKQFRLGN0lxq
wQTFEGTUOYJQc5uPDnJa3Ux0k+aBoQ69hlfQdA2HlQD+TmKWR8znxtainN7+TDli5IRbx5KVbmJZ
NJxK5qoKo/itd4sTWaa9W8DnYzMuP2J9xIZIOMm1fuCsvQzc2Ufpa7tRVNJ1COFvFzc8g9lCa8+f
I1nxxq/hyAioGfIDRh7fQYz0PRvY/FvGsjhIsJrSe85nvfpOA3wjIslEXlws5J3/+8Nwqq9DuwxU
aVq2Gy2tiM9/Px5UhjnRqF6SiH6YbBJ/LDX/fmj5579Ps0qHifD3+f98+Pfr/+f3//v1ua95Xf99
bph0GAdPEoZf/suQGQmo2X+A7r+P/v75g3LXCwD8v0//Pvr72t93//vh//W1//Xp38/50GbK/lsC
bYilme78Eb39pOTdTMtb/J8P/7769/msjHxLyKB9yBY2KMsr+fuH1cXE7X+fC7P//z/HnYXaYWNH
TyObIa7OwtoCxiavVUqZO+yOZ96l0G5VP1ulJYRRf8Qo8I9lm/Wg6sL/R955LDlubtn6VTo0bpyA
NwNNSBh6Mg0rzQSRhgXvPZ7+fqB0TknquNFxxzdCRSXJTCYTBH6z91rfEkNtN8Piti2TJc39blvN
fz6RLN9i6JBdOak2v37g/m33uwJFIU8fwv39oUhT1R1h1DjZOjEhplaB23P/vvsz95siq2ndsul8
jCMF4zYMUu4ub+P+dCtr2raQvyZV1hAMWz3uVh2tQARFbM/CAcrWQisyKpr5fspcXJV0f9W4fWpj
GjR9PdVrvSA87H4jjy2CiLCoZ/SNMwoRqDNG0X6PAlqL3NSofsYSEEkmcLWmYxY2De1CIjsSYGOb
aKE4xQsoKr+f4Mvd+2NZNiDd7gxwoDW42kLqsTfcn+mDXJodnwzDdKAq/+vnUoJ2+dw7fecDRyMb
fHmF+2uXgbCQR4SeFFYwp79+3x+/5f6yf3zP/amxpZMiDTmu0P+8qeQ/7+z+3fcn/vLa/9enf71C
acaNZ3XN9tf3/uV3FiSaREm9TyUWwDCzGP7MDJACAZR2GFhPg4pwUZbw2RlTe0goPYOTgp7Rm6Tk
ZEJE6fKDcFtSsyufrkARbiG951ti8uqD0A10lRL6+KRI9GHvxG1KgiO6laoA5QVihTQw4aOvxZ+6
Gma7vqIRX6cs9WtWLuw4NXbZkAoEXacmRs9S9tl5WrkyQoCBQdRbjefT+xB0SgFNW1N4s55ZgBWn
ZGBIsyoR6axITmyb+HYZ9BVmJZr1fV4j/DTZi6gjUIMGhkee3fqA4Ou6RAPFWsDukunSUaKzscuj
LtKL51angVARhYvSB6wLVTKbRTf97ha/IllRwbYapSfZyM8sb5v1mIoIEaJ4kzIFb3oCbaClwuCR
2JeJZGwDc8TPVXSXVCqYzCK/O40SjaWODqak0KbrFjV4Sq5qX4yTTZrHiHENLbE2l0T8YJAkrEo7
wv2YEEqapVBfCnqLfnwO/TldZ7OFhEZqv7UgIegxrgxbtqR9EQ4d8lNi5Ik+3wUmBhDRsF4SZJUt
fRDitSC9Bh2KHgKGiLD+6Ajgceu8+RQNN0nTlkajRkc/SS4ETqOJ1ko01CF+Xf+OOY78vaq9G5ry
IScd5tmGYpo6SRtNRzseFggDinOfIDc00uoFl0FG5h2ck7oNglVlUieVEtIsY6mZAXIwPghqMW4r
g71DQA+WhPd6bwzCiT5B3bfPlci6WGJn2uYwTABGr2kGn4ZEOgyKqaEf62KnNYuj0BKINmj+WZDV
z7xa6ra8HYFTmOKITEpi3IEMzDHGJH7+00ijfeoPGMeDSjiGOTU0pjOYQkSUu3oqnwIoI4rYQ9Vt
KAdUSGDgIsvrPJFexVa56QmxagHmCn70SDmACyacL5mgP/V6PV6oPcpgkJ1EQwGma4a1MeDRVBRD
doIqTrimkmQrmeyCckvYG/5TovbaQ5vKPzUZF3+UXkkMQEGm5+h21be+EcGltPNLuBEC4trEWY43
arLoevX2i2bgsvEbBMck1erSFpj4lC51yphRTcmkmeYKa1Ylp6WNBLbJDdGmjSU7RWJ8BX0d/igo
b/m+VdpEZbvVALjNp67r+pm/E5OIRLjsKi9E/oojJJD9RKmz0K5S0R7SzEIDR2iqrWYDtjpV2/RK
aG7a0j82IUEnqpozjhTkYYwYzDFhjU3/VqX1u1jyDrISEWzmP5SFdGnCka0fx7sXnF5jKah007eU
6AJRBvgE5IYSnhBKqGnQYSUk99mx5r+GEaLqORdh6oD6X0NVXrehfyxmnVov1wf0COGL7RqKCnGb
Q0FeBd1eRWE3YOxpapBKDOeuMkDjK4UsQFObVZ+ZTtmggZBoKzrwPRV9m0RpD/FL0rjGrA5PWVuj
MowRynBsETC3oXBiTQ/AT0J0O+X71oiCi9ExJwe0hVQ1CtxRkd5NEhFRw+ToL+XkOqlR5zXJEhcT
GtqpD/2vlhJaR1zkibCGYT92vK+qiy9RW4IPJOnBpWvC1T32PbKYaWX1VKbg2BsO8F9Xm0Fxl0Y7
PHfFQNtyeK6aRkRbGt5khezeimKB22pofkdJlljD86J0idG4EBONZsey1vUCSG+yFt5JLDtCf+Yt
yrbcEIFXd5Q+1LGpvBxGJW18lLDkP+7zYGhB56EmRcjhzQJw4iHGVAENKEtQGuuNlm1lBbCQJoRn
MLIDGq2FhED3zvWBrG9bktqrGV0YzaoryWuYmvqHoWnmtWxS+5hKYlV9MVB3hCd9xZBSKbTl32MM
knCoSTgue/GHIFYNRx2evqBByqzaaS9qJsa2znD7uKOEXygUeBRjwYDmmC2q8WlsZfTgakS1WLBn
uZz3LeKaVAuy4yIy48w1ij46JOWcOXWWHaiTEkZ8F6BHELNjCM9TZdRe16L/H8Y52S1UXNeaG3Dl
EXCasvcpI4xvRoIGJB3Hc0LdfjeUNFZIlAGaQbSeoADqF0cyERC8wst/S3Wa6aIeH7tZQB89YbXQ
ZSxMYq2sAw0p/NRPh66O013lTkP2QG4VY2pufYANppjfYvHV6x+JKUZoZsonnaZWPkdQRHVm5kww
vvXlUtVlWjhJdqgHLiBqdqz25vHTF6vTIE4l0Bz++hjHuyRiyTYzLMhV+EwylyYh1SV/El1OViFE
IOqGlwPorQO3o82MDWp57P7ETM6sWxnqc9G0ATnm2muUQjaMid7ZdQvBZlhupCHBTBHk11AIw12Y
1dZuUsfXUABU0eTKtJNY7SEv4aYWtMDRMuQEMTooUpdzaVtZJC4t1UMCC71xiesRDTYHFftIsykk
j1RZHlpu5P98db/7x1tcfqCJIhpzzv2BvpVZzo3LOzcH6VlIUiA/xiDaJt5ydJEv2dgufPHcY/k4
U3CaknZnyiZf0kgnfEbPFVuyBAAkteXlMBGz+k0J0P5LFjrP+5L+fqOanArycnO/C5adCjobNltt
626X+O+B2oHYvr8ppWkG4gWn5iFczvBEZT5o42Re6UtOobZsIioZdEmx3Ny/+sdjZOExb+oYjGo5
pjh5jzYSSpa0gdKhvkwInug6NnT58ln+ummWNWoXacFapOO8ViuanRtpIbPeEalBErBnyUVvbFpY
CctNbGhIme73oyVbaa6oxlipstGFPkFXb/QlihcSmbL6sW9NaasbEIvM5WZOEfIKbZWuB3K8IFUB
i911Ja6zutCOoVEwQOiyvJu6Qtndv6pFQd6Vg15QzKAUGyyM2ApaOGsxjS0H9+7v4f6VzlbX1lUk
XGF0IJtb2rWNKe3Qsfeh7m+1CpqJnCD6DQjZlilXqtM2VB5pixS7XDIrL4xNoGzN2zywzmOvl61p
G1R8hIVo+4GAZcdolF0pS8quUSDed8yhYOBRHxgyQ+WCToZ1aRng+heeWOpDUygRlJZ066ZGJSej
Zy9DH/NS+n7kSUSLUuJmy+uQNfpzWPYx95tu+UoafMT0s0Jh6N+YXIPgQoI0KYjcOfJ5L2FfEpjQ
oHqVFkLcOELhzA311W3RzpI30h/dzcvN/fjf7yqUFNOMYg6HOwCgt3wGrNz+vLFGGComWoH1bBHV
ZqRsiORQQVQ6eEWH4qViwWstIOFfJ+D97hTjKS+m2be7xnxSlOGtLPHU9fOilYznuHFDcfxUsMcz
7hvbYSz3/52pfROqrTCeZGCEs7WluAN8M2DmpWYNfDLxCKFIHAN3mPg+f4dsIGLKhA7yaniOjvVc
fQrPxZ7WlIhIFaX2shaEuRyzIF7jaDIO4XV+Ay/2PZ7pWPjX8DlD6+EZE4TTdfYTiOJyUY4eZU86
iCW+JFoBJOyqBNSwcKdZTo3VbV/zBTgGgsRlUJ+f4EnXA6BXtxM9qI5hvxEf53P7VXB3QjZI4JlD
4FJFD/BN5vKViBW121d+lU4vDvlXvRIfMaPRJMxwgyO80Q/Rp8QuBnuqxQ/NyBnwGwt7vFNt7LBy
rkcPR4isEhzwhRgGWE0JaPRZensAYOVEF0Im9RU2Y4QWzwKVUsHFdh4voCnzMH0FF/mAOg1wgYM/
FiJBSuv1u2Q6I+HuSf/WTvKT8K7s/Cfq8az1GuxYCuxdctcOrBkYVuS3+GU6+98j3vCXAQZ26wUH
KdqqGPi79cCgrbORdNWKwOc1uP7hAHx2Ltl0r4pXzgMc8DPdCbpGh3Qff+K4LAkWcSTVJVhDhaOU
orfA2AvgoRNWxCgaKFCoqBGTcmElxriBJN56OKC28MbPoFppjzerddsJqfxhwudtVkyGG7XaWMaT
kHp/wbVf/gDb/1feZZciytvm999kE54768IFeL/9/v03hCeiJrKc0AwTaaqkaTrPf308Rkhnfv9N
+u+yGoc4VSSMmuKuFJCsOMlPYV9sks9uFzxCOU3RLbiif4kMe8o8yorGwTzOX5whrGvR6KUL22XS
bWIBfZZN5JMtnNQ48EJz6+cXmJ1DCUPVVgRPsAioNVk3eDKSv1eIJigDf8w/ofu5mZu9QeE44gHd
lD/6h/gxey5/tFQc1rJd32IylszX9EPF4OL1p3TH3I8OU+SExVi/UbyJjoRnPDCYoTUg/YJ5liFg
hW9fwdg0eUQCqzZXxxrMG8rSWcUd1f4wjmCYR6rZB713rM691f23/pwdwPGGPzEmYGgwfuKAIthD
37NLswGmvcWfiCFFAuWQFq+GJxoLzxUfOlYbWMU8w1UNr0FA1o+UbIth1j9oD5yyLe3HR8Rm1QsS
C/NUuCeMEnh1qQ2nHL8dkqg3I2KRvUk/0eq7woPyAwqmaznBbf4kWM1RvOg5XTiN8qtJ0Oeh24qb
0FNP+ELJGC7X2KccrPftAxhABM/ZSwFZBNcLyiYHuTPmSK5TAzfAZ+yso22ugWtdcYVN5wUB8KyI
6xtgsshwWB3Y7TqyN8AsgX3SwQ4xEO67xXixx6cATt2RSPYE5MNK50CJHLr4Qm/gtEXGd5psVhm2
UG0gMmz5EwNXuUjf5MtXm/GDLThvlQnc03bV27S33thXeqzcXNbmGwHHkL2AFk5v2jtKQhSizi72
TOd/OfMXuP//OPF1WZRU3dAtS1b/fuIDsm9QdMnDSTb7E54lwqMZYzi9rob1Ki8KUxJA7Pwd2wzK
JoxGVxxJzUL8XrTK/8ubIQjhf7wZSVVRPIsq2Qf/vAq1uB312uqHUyRTK+QfIaNh7kwcIhBtOGyY
P2x8dmRZs68KzmV7DmjgYrO84h+Jzve382eixJ/Dwj8CLv5x9//TvAvSg/7yyS2JGn8mZZyI7Pj9
N+RDUV5Ezd8jL+4/9GfkhWn8S7V0RSG+QtRlYi3+zLuwpH9poq7pPGzqFnmrjLP/TryQl6d4XJV0
Q+UEMH77r6bo2vD33xT9X5ZuGCY/osv3V/x/SbzQTOkfoz0rc9lQLEZ8S6XMxZLt7yd9pEdqnEpN
CPjr2hSWRRTQAj1r0MS8TmqNdC5TyVqP2ESyPVSxTOgNxRnRdNUk+tbH8udctcKiOa4QU+I1CEAE
D5F1mZo+29Hgs9hSIqEU2AmhUjmYcgPrN+og6QVkZcbaD3J+TOkrUAbjaay0AxHcABs0Y34cmhkJ
c8YATyXCv2jdhBgDCGtWpa2rV7DA6nqiizwTw6E0iKfT16EoKxZcrG96+TCmiejkdepJQ/xiTXD/
EzOA4ZuWLGM1tXII2v4QEKMzZkUILEpNOzRx+sOcgnkvKluS0QiMoxXYyrAZkQC9DvpO6Jidpzyv
L2R/rSdNsfCozdvMZ/qh6wtaQGH0Jkt0N6TdQi9plEubmz6wFYCNPnpObVqCxbCBJlZcv4gj9iRS
PrFMKKHoKSWdxk5T2MfDNZlJVDIRZp/uN60ub1EXTU4iIuMAEmSl8uBOHdNDQu0KfEFMdGPMtAqJ
FftuJDyqaHJPGr+vqcvZ06RhX9awQKKJ/Z80+w4Z2wW6e/IA6I6WcDM6tAJQYCaCLAm5n271MG1F
SxmctGEpYKaFpxfjWV1axSl8e2Q246VOe2MVD8J67AuaIL3Azj3GzZ6gQ6YqYO1m6jtRQJkIuE9Z
Ns/ZsAAiR2A/OY3GiO2/G+qYC5WhIDnAOrOVketcAYxEazcrqKGomk52ZYYItp1NPkFWx1qcvURh
cDbTsLcLAo5GwXgV4SIRw64+CAOYCBbcS8HOVy66zOCdG+a7r4UDAG0BME9agqc3IqcqWHpmeFx2
ijWA0tHLFDuo0ByTAukNWiU7x+zTjhHcwK6FUTTq6R83/GnaFKZPfZRSWGFD3BAmWwblOZDzN3qw
hFkQHKrJhEYIJn3dwS83WWVGGzOiMaoQKYdpsyOOqGchYDRIgjWoOw0uIZK/MIWK0qOh15g+5vZs
QkEkhT06ko/nNoEiYaWgr9AKFMaMKTjRqtsKSQIYRinMz4TlFd2sQ1bqDeRq6n0ItgLmcVup5C0m
hvimm+Ex96VPNSxQ/PksyQVcPOeqxtNaoR+isDfZswhpoqW+ue50UirFEbGobu1ysqHoIsfO2FE3
6lvpy8yIIBPoOouJRslyTDeCZSG4Ezpmcgtv+QwogkSzZl2ohbQe/LTHRAMVPernxJlbKnpqXLvJ
pGsHU0pafIMhxF1wCFNACHCIfsrqdwPRDfMsf2l18sx4KcDUBCc+1yLFq9J8icnl5eP0k3Womlsz
DkE0VTNLHimH1cTqeyqLizgA1coVsPhFBDY5oZhRLDvlyTA8RKb0DJ0KQa4UZcDkIxR0GZ97IpxD
nd53OQ3XvsgpjtZYgIWGP1GPYKUTvKDLCohHafiUleKHTCELGVm7YW+OqFLFf6oL42LorJoT++uT
AmKF/NIQlbGqwZEaEvS+dJmydWh+1uGboeqje9MzGOWD/J2jBKJDt1IvbZuf07EkTq+pXidzJnXB
7LH4zknholQpV34Rjqu+ydk+0U3Qckr5Yp7+rILhicJehSrCzio24xXbV9MfQRZ3I8UnNi2dEn6m
SNA4eMlnnVbboESGILfDT7oPkU1C/VebAkFF3oX8rR4pe7EcIuKO3Vi1RINGuddZBrKPDMJdwU41
DiVkJ/4TsdY/STzlp9SJWoYEAnIu6ks+z54wVJfUeg5NdmqhNr9YqoBkOPWR78ubivNtarqTXjbX
KK3e8zG6NKmPFl0XAoowtC3LmegA3+zeM9SNuxKKhanJE+UHZHw9RQzHlIFcGHS8RmIu1XAW7bzf
tYBsM3ZWXV1+57dwCC5pmI47eRJPeqtxIY/KPs7Mo0y4T5ihBVZRS8ahJgOz77EglrjsDJFiuW4q
L7KfvqepH5GnM32Xkbgth+ltKqlvV73yGiQlAOkqehlF6RSGneZJr6U4JAD+AxJyVGzZWYQOv4oM
MHB68xKBXfY7f2CniRegElEmKs38NOf9TxS35AXHa8X3HzRJRJYrI/uSfxZzSJTmYBGw0sbF2WoC
g0yKmcJKCN/SfJVJ+z0UBj0rrnXLHUNgUmhJz6J1MluM37qMRlggFKQv628kjARhxnHtkJXLANg5
kYzwsY/MjyiKjr1EcVzy0bgztlyFunmSB2ZWP25vqlbvzTqm3WUI7mgF50Db+dUSrZczcsfY/vah
MG+GvAaXIJs+QDtxj06N57g+yiQDHDXxJqOfUaN9qN1Sr4jUa0WUMhEDjZNZvbxtMhpZ1mssqo9T
UKmkPIPp7CeS0oXoiaHHbHj1Rq8A4jNvoMHe59Z8nYwCGADO8WbSz9ZgfmhC/0MX8aop6s1kBnLl
FO4qtUF6P6gmJ2zjimCXyVTbgixtU2LpyVeV3llGFNsufjEidpNkNAROXhkJPm75LfP78sTbg+ak
kABuMHEgEjgYCv5KBCloS5YxfOimq8qFYWMOIP34m0t13grhwFysgtbhI54ymaVMZXhWPZBGAZ2D
1dKe/jY7/z6/DUq6tSo2t13UI+vUxdfG1wg7QsEZlOpXNT74laLbs47/tsvYEESsooJGC/edQbFv
1o1D2c3BSiO8JzxPs8rWIhDBNCkMXbF06zKm0hLbFgxVRQqdMqJ9rHbGOqyyT9lKz62mHBFDfsqt
9h40P8YeNW0keTkkYJT9cKvNZz/Z0Ay/9pjwnG6hveoGG36A5mLrJqw/5iQ7GjWChqH+mCfcr9V4
sVL1UaqCIzXIb7nStw3wVLmlqEleRaeVL9LEBlfnFBMrBBOVsOFsdEtxDj0cIb1HpyXHBG9+5t3P
NoTIVjTsi7KhBl2WFl8jkZjJF2ooL0zQ6UuB8drk9PUC7RuzFYhC37hFEPGGXiC3pgc/GFP/STXr
jfqyT/uUI0Y7qaxLbTNoQkAXO79MaWusBd94j/Jynyv0GlkgHINSo0OTWOaao1RQJZXPIbbnhqUf
J+xa7j9nMME09R6MOvgM+vaqx8LOXNaVYqXsIFIq2CokTuuIXIIqZGcNuYW/CS0dppU5llVCIYVt
wQheCOCkhNCNslehTGCsdSgUMUWam6KfbAnoq4+JaRzmPa3tJxrwoIED8dpKS28jY2gZM/G5m+pt
ZerbZFigEePLnEEyY3Hqb0zcueDMZBqS1ONmXQN321oe1X+4bNZAkGdi8amyEwCMo7O+NUUEA1A5
/VB6SWsBGXcPtdBSYSj0XqvK71bSHuNA+DRC81EjiQ0dIaj1YSnOzkg5FpB9iVGoKczNnDzJCcEg
iq49SzVpzQPJL35PaGsTS16b8vHToN7kKpj3hIFOjeCDRSgKdSxWUM/iARgUhY64CTxOmYgciGWS
EWPC+AQdkX41gKK4f6mZHQEq+BJQ//C0GQjVn8/c70dVFdpmh23q/t33m/sTMscelufyar9u7s/8
umvIRKtIU7T5x+N/+fX3b76/sX98T5LEe0Xuco82Xys59+9jhsU1cf+ScR9v6a9fVWnSxlSGkMU6
yUBF91QYEIbvL3y/kSwR1tDyF/66oaX217sdppddhfvX9yfKX+ZHdv8d9+9S//6tfzym7kTWqWyT
Kd03Kl2KbrmZsw6XXbRAXnyRws79wfv33G+0mu4K9Q2iifXnIpxhPP/953/d7RMKol2L0KhKWUcA
kPz3L5IKPfEqjtBdhHfX14UV3Qhp6R3cHzP6MVkPKVrrZIx8t6Hn9EdixD0sIsxGujv3LzshuOTg
SLLOq4bwIBwb9cRsNWtH9hNxfMX8oIOCWPkOM/UOAMX4NjwoTxSizsShA47bs3KhzX7NvJyI25f5
hRUpAPriCz0ZHqM1K+ld9CxB58ZWZx7wVMZ0HNgFrQEC3eKzdYIFOAO5HkvjIX02L8o4r76oUxIk
UE8HLLHZms66uOphQQ1ud+P6Za8C306GVPKO9ozEOB02wCb6GBh4MkfMPJ0Yih1gGL5sv3JiegCq
TBgO7aJ/hy5JITRkarGVz+bow6FaN57ywlCC+8AlCQtJ0Mr/UT4ne7yHRGyBWsQ/R42fvD/ckkxp
x9TD3CQ9I7QLacDgqFEdndIZaRWX9GxeABdG1Srx2s4Vcc4EbGbDc7YrHoPWLR4XHh3wHSSvhxz/
Aw70rSy/QhMe0ZmYE1T3I7eSsTJBjd3wT886PQleph+37Hv0XeRlHsX9RthQtmfLipcSGled7BhH
CeFD1aIQXVCwrOvINmBWX6vPBHWrz+NjLF6FjwsCrda3540G7X+fPmXvDNDpJVpJm2KdkvxXPRB0
uEJBjH/btOkirWQWuSs6GR+W+2pYZ1A94D98qInwKzHLdDbMw1YktwM8n4zSDETemi2mjTMl/oAe
siHU+lU9l84XG9PgYB3bwZ5ec2yo77TyD8BMtYcXoKdnIMUHiqcjFWBEP6pisz1cpf76Arew3pj2
BeMSD69U7K38jcRtrNWL/21uIfvbyH7BOZpbaL6efomO+lb/zj/5PwlOt/oF5+9ndMWu6H8Lndu+
qBih45V/CRwaPiuWXxwAZQOdPHsPscbuyKTS7Zt4yV9AWFyYFQvCJ7aCg3eczagdvftvX9bVvJgX
FGSLyNIZ1a0f7Cy8hDI4yAtFJFLJDBd9eLryaKNQLA+c4kqUxnsrrF0xsRX7vTidg8dXDVExjb/1
3oD9cSZNLyUJStvoQNYpWfsrKrIm7Kr1uKb/6oFow0l/pZp+uimPj1G/Fda3FtzpZwkRr7DjcwRF
aw1gvbs+xzZYc2k/EyK5WtYiD2PopRgW7IxrKV9TzWkGUJgJpM9KuBE0cZ4IaixxB6yIFbkOCPH2
ZBtUHrF2I0eqOKb2SBKYC123pZj0jjrp349S0HCDHcCNHo5E/kjmg4hoQYlt6EirYDcDub/yuvG5
8qobXh/OZcJSkJLlgz2uyx/NgR2KjKHbo85CrYegRk62r2N8GF3S2V0MJRFxLfUZranCEDKdzeMI
8ZyYrw0CtHXo3lSiKWDZgRWOoEA7f5wpt2TtWeuUPerKmOz65Svx6g19iWdqPszfhAkQk5OtM6h6
9gQp4iic8PsIK9p5VO2Wy5kPk7Nsj5k8IFKD+MDbVuLp4Ur3kp5Xfi7zox9sDWocuyDbizvti5bV
SMbI/IC5z9904Ib1zVhto1N4CeC/GuviOK6Cd4ok9CZeaBys6JC9R06yQ0MY7djnFA8smDhyhYfQ
sM8eXLRIxici2cQRj/M2DPduQRoXeLrTe1Fe5IfuZw5CYTrXgktyZLWBA66je7E4aoW1rj6aU/RI
+xUbI1y5+l3+TugcST9Y6VLKqnon8qhPzrZUwmCFoUtAznyAJ2qpH/23tgQeHStMbUQnrd4xqENt
/hmJ51hZfdJT1OldQp3WKje5EgvzArMc8rEtLP6qfIthlUpUuwrPgKeJGSjt7FZ4tbBmbYU54ZZr
2xmyK41ycxU5QGuPnCyFx1Fxgh2CyekavnYPg9cbZ47OvAdYu06WzAXTNuYVeyM5h/Plonzk9TnT
8XCp/VtxlPiIIIa+Jr2dA1DErLPKdlyF+BFAWs0HrpHIEfNHZQN17irZaCVU89Cim3qMqdcAhEfv
j10cDb4HP2Hkox9ueIFW4O+J6VA+mSyZAqv1uMeJxeCAobt4B0QBryNwOAaVFzwQaJS64+fEShXd
Hmk5TH/Y25fPnlJN8ZHtZkJbQNWI3wqYEk6UY+j2G3U590oaWN0Pwkr85WOPWOLF8iOFy/T5nbhM
oEwP92Tb8yNvUbzB5F0Nyx99ZOgZ/W0UbrjetjHdsy3ZloENjXgD3/b+LxjIjqWpsw8ct7mO4pK0
hPXaSU7oPtf+Q36Bn30l2TRUN8j+OBKkDAzFGmrGqHvplwjP27zN6lljsUseAO8A7S2CPRbgQG+x
feIxTtax4MH2Ha7ZjZmBYeQFRMNCyME3RBPyzHnO9ObvqpXooAHecFrF3+ZPHcg3AuSaOcrlFGq4
ViqPCcplJuUPHFdEcZB1hIMUxtWnfEOvxHCeWl8GQEd57VOfoy0aP2HXnrVztNuqTEQu4lgSrHbc
7vTKIzt1Bc4DDQ48YuJpRWLLHuZtdNM6qGdNSYv/VKI2Q5sWPlsoCDgHTskzG+/P9kW8cqHeQps8
gmCn7Kt3QpLWDJ6MGaj4cXV+GvsBum2wcoN997HEsHIZvAYf/ruwxyW8D1zAmRzBde8yxe6K5gJR
n6p8epE/gj0N1ZEKCLHWzn1gshmc7NFwcZSlPy6wQjDkrDDY0iw78eE0V8g5HELwn8uHCNOfvze2
iQblWvJ6qkbkVJiL2N5hdFy8IKsWIcMH8uiZsY6kPpfcphij/xrxyh6l4ppNg7DQ91kOzcU7igsW
PIvuIttM2UXt0z3ZD7ZA1EJq6/4BVrNMEB0pOd2TYXrl8ITvBOYsQghxG/DR6vFWU/cxbd1H6FDr
m2fqa2Gzt0WPbjA0QssCYU3epgMPGYgSH7mCcmDVvdfn0I2tS7kxHM93qWbZvoskcc1Z/qjYEZoU
Z3gYSQc4B9UnIXDZVyU812mwHr8VdpOyYh0F5F7iDpmhQA6fEVykrkTVlDk4ieaCvAXO5YykB4zZ
iEHQYWxa4yNF98h6j0Q/CUPS/KyWqSNuUWIzXVGmGo0nSpyaf6B3rMKd8IT8S36upzXQcqR2MvJK
c9H/+kd/Y/Vks1BJQN60Y9iRNsQinGNa7xvlk7GN+YSFtASUn6GNy7/jk8sesF3Wlstypbpi861G
CmNbFqpceGdGnhAX1a67ARq/YjbHCV0ycMD1JrCEJhCDx2Oj2tpjhS+PcVsDrc8K0vma971PO2aJ
jmoSW9K8fkk0cWZijbm0ma7INGHF3ZISCQpvXT/N5aZ01Zt6E8oNwN3b4Ckmy4i38sx1brwkTrsV
CeLbUjGRQfzwfuYV1ZVV9igBx0Em2joUiWt4bZKX1FSgVyMl6ABrHWPFmhziiFGMKx42HzoVlEms
d2RIGPQiqATRrM+3MlerPO5G9UxJZU7RErvCox+fAqIGj8m78eoTtqmext7l8PXfWAX/OB6MfYjA
usRRec8ec0JZbDna6Vlg40GmGYkrLF0oP4rDtlKxG3Dg1uiCEsHh8u+SH+CKY5freYIQwd9SrZ7V
YaMFBw01w1o/TjvR6TsSXw5Fchn3WMIIRSVupdplKWacm6Ae4sjJcvs9EteC5Igsi0iNAlCxIq+F
+fkVXVd3qi/TFVTVILti8diT+wVbMbEpqojXJtpAIOh4BzqLtK2iH5XmaRJ++OObGa0LiMesGSDA
vrfiihXhS0uFmSU4NshmLaNXwppguQbRmZXDAmPygu7MAnXeo17hnNfOFBoNUhaWEDTyXGwyfKqj
vxw9TqXimj4JyTNNnd1UAc/ZEjPFTDBcUpdgn4LYBDZhaLJLW9r05abOHvRwN8Iu9J/TGIwCW7h1
bo803WD4M5qRL77k1RSfi+ZYTPEHuKly6aQzy5kl8I8oe/BKN/NGlDDueBKB48m1DK9S3QRKTFo8
h8BRQsEtSXvy12LpqByaM03aAKSQwdi2JqxBgeCQgBLeGNm+CsDj2mP3k30CxATziVoIJnNKjcgK
6NEBwx00it92HttiCWvU9S2HoGB4SiMeX8OGpX9eTj8ybEC/5JZHOybJbO2rDB/jbW5sJFdHrBIf
JsD5LMKYRzSbTs/0EBCqGx4oR5PMDT8jwVaONRF2wWOWQJFgQyKA9xD7NWtE/otTjJistfkA5k9W
g0R96WTDMC9XyYWwHGKeoMn3GLuTPfE/hvphGpcalbq4Y8qWZDgIn8O7Sm3rs8R9xl7mxqwka+ub
DE6Q5LxuI17Iw6D5dQDGxegV8FHtqHyTjw4bAZtG7A6KyzRN6xiyihptJtbLwlVz28wl412HmvdS
S04WfvuIt27/h73zWI5e25LzE6EFbxSKHrCAQlkWi56cIGjhPbBhnl7f5r2t2y1porkiTvCw+JNV
wMY2a+XKlcmRBH+v3qfzIxfNngPH22gOMVgIRxEBE3vdWlxnhGkfOR44n26GC+sGa0xK2NsLtlfE
ry14+Ja4Y3hANJwdHQv62/gj/xhO782+vnlvvg1s5r5gjNn0VG6G78ZkB8cUD2u5j5SNaTnzEF4c
Yhqm6DOwQH/T3ZHL7tJzec3Q3gRjB5klvftQHrBqnx9sBunD8MVltoPsi7ALMzyOMef02KA379Oo
0j65++5TvLCXVj7eXMw9jUk8d2GPg3hANYkqMlEqX6tLec4P3NDN8GDtJHiAZuNWHryg7p+ZsmW7
IdPL8aCpmt10P3+P3YaQJtUF/sI7+u4twAhmdRuU/fvMrGzQWtx6OriHG8x0fTAzezmgoBK8gi1n
7lP3lFPPvUPBeDrLg2R+YG3xSWTuYfvENlZfx5AFh3bABdkHlz3rVD2weFmRxZZaOXgBe/rMHnSj
Ez5NO5yqKYLvtRMCbcyy5Qf2/jedFHB/sDSLfHpBsXbagkX9qk/aleXOp5QkDXcDHVjfMJPKn/Ra
Xp1jHToB4Z19/rueWFyyLzVYT1ikybSZIL/B7PASjZcqe1udQ4+/10TuTf8hnhxudlsDIRAWy4Lp
+GQQUHkv2Ss5ubPFiM/a6T8ATMpnHkTll9P441UPiHTYICtsjH2eQzXfMbWGC5mq9kJ4aW+GN0TU
6Hgzthd1zxN3wu4CVvLnpramW+luR0TL4NAenW60L4CjtO+JRQGrqegXEYkLvdvuVna6QUl6t996
fPAo8LH/QfA8EzRZ3uOPgyJsoD/N05akXRhIZfkIu4SaDxe13pNmqDm28ZfOvqTlLwI3L3z4MG09
ZjTHcStpIdkQSK5pHKiPyraGn8ZRbWFrEmOAej/h7rnFL6JLbohmTeMOIUT1zQb7sO+QNut/mED7
KOQedFQdNmxZuPCse+HnH92p02+aR4RJlC9ph25sSogLIqDN4Q6v5MXcRCAvrR+fcAR7ab9QADlN
j8kxeumeJg5Mkk6002iIdm+S6watp4fOeYExjVrwx3xAdAE48abc+vXiI3qDNjnWdT6HfUt3wkf0
i7Gbd6I/TGtQqL3J04eJXmLbZyXW9mPq+Q4qxuLUiNfpg/OMj3kvQ4tYaHh7aX5LrPos8CZyNlP5
bXqKqpv8vXh4rLFCOfVXopHxHde4sd7o+lGKMmPRWu9gXAAzDsSxoAP9z9LfJPDVbuhcW5FC/DGO
oXdPbH4sAzJM6qL+CIapSyvXLQ9SzW/j22XaYyu06Edokdl6giqib0kmOJ6rB2KB8l1fwkeHahgz
FSsImdARhMl9GpdmcBAJdvxkaFhvMc05L3nIT1X9qDCH5r1CQaM/qytYc5Cd+rxncpfOUxMFk3mH
fFDzAubbIJzCxkMc6vbH8tkdLnN3z1M/qxSAx2MuuNWL1xEJFJ81B0ELBpfFDbzhY+mc1OUVhK6y
6aU4RRWNRZ/8ByLjQcGR/7s1oiOSsbTrP3nOde6PtoxD7fQOgZ4d5mePNPq6yXdR+kI58hkjiH8Y
/VYXZv0X2IhnhvMODxYXE5bIZ0M7keNLfATFgF2EGDIbK+2cuKjdO9GRPj+D7Ip2/zdwOkJ4VJJf
iHjJlgAsmwPmdXDqKffctE/RAHy+GV6GF/4nEbed9eLdt9U9etVHeu3tt1HZkXjdMu/xXMlDQe9J
MLwItp+1CQjD2DUuZBpu9aFOyIfhQVhxA/5cnNlR+Rjga7I2FnPCrk74i1L+LttKNTn6VvFjCIZP
kksojlB4xgt2eBLQ1Y84M2IHRvL5otxyDNU+m6oN44TCD0EUtkPxrgS1CXUMYlBCFdt5JwfknSvq
JzZSCmF0fsosmhMRdhgiSnR9/u2A5Znt9oFcvXlAuffP5PKT0RIvxFpsa7CFEciTs49Nj7g0ehuf
ki9SF+JisFw2SBptmq2z07MjicXxB/m96C01HwgxM0A/akI99cdPdrf5tdRCwe/YqEgdofRj101f
3gOgBktLOugU+z4+ozQzTjuNU/pFo6fuU6OIjQwp0EykbfNwT2p/M6dwRULVxFVUhVVMFnbMHe8m
e6SXL82x7L70OE7cMshpi/dMEJs0QwTjeXoyg+WAGgdx9ZZFZnwOD3DJTgAeLWgNAaj7RnSPnCrf
gv6TChFSaGBWxAhY8eXPMbkirI6AYEQzdlp2GaWdHGrhv9gXElHl9gbInW6zKUC5pw0JS2BGILwm
QJV+JuuFpliYVvEh278qD2CibBlhnhyAlLgsHhDWL9NPDJzzK1VLW2jT9RafJsIqfO4YUYgpOSlS
fiBJit6W6Wy8VJc84Gx7Y9jU7CUiziL/dkFoclQqMK/+nHHJTREs3rM1SLmlp/mTd2JbQUEMXIoT
fhovBeypR5ukduMiCVKfjE9TP+pscBj4woqd5QzMn7GlJLGJzll+cayQNyt6RGRvdUaG3OLB2ImH
8plKMmq/eD0/oxj/zu838QnFluETNQ7vAf0qFjFV9gCe3ZkJDtLkcvjUDYhiwICwd2EYCthDoi7T
EbgbU+C5N0h/4kCq5s9W94JbKqU2iqHkr/kjvwuw0xJcIB1vocgY8jSERXEpmIGESKuxnnTuUNTg
G/5uQkfUn3d0gJBJTAxTF/JWXrXHHLG2XqjO4PPtvdXK7wA7BjVOEKb0ANY+2++Vt7XjXWPuiZx7
41haLwpbP9es4ObZhUu8K7pwVhc5eVKZebBlk1pLD0t/YlZW1H4DngNGWcNlFaRtQaKg2ORztBcP
BCbIbhh/HHSunmvlnfnG0JjP4Ok83RaAtJVjw/0OxhMfyE7GeDRsKfMj/1piMWL5lR6AJvI9KVf9
pM4bU3vMMOwyUcPJsaTd1Ml3M38zqOP0xp/zOTJdQQziBiku4izjyLByR9wXTdxYoy4ISxk7Lkmj
Xk8JjH9eodfIeo4j7jgLGXHGy6S92dtmdL1B2Se/QkHQd1ChGgF7yIsbniIQ5Tuzk/dEsIxzj3am
Wn3lrgvAxjZ/BvbnBZcPso4pXITy9bbQwa3ZKTn5SKk19CGpZloYyIFqyq5j6nJ0XJdXWv2JHHmo
nPOMKhoCCoAGrHJWPBVvqC1ozNKBgECHHjC36OP1IpToUTmUj4hdgakUWexwV6V/oOUnbN89PDq2
eI1t4SeIeqcqvyaw/dlFqhMMTWzBSYAqRzeQk9YNbO2VucJLIFfsuWSU8PfJfAJd91wCtp5gGuYN
d8acJD1pDOmOyl7NhXKvC4wgtPBzfOL3DD8fz8Ff4cN3YFj5eyrj8oFiTYoXLHM5lbK43A6T3gi4
KhYR/8Kv8DimcE4oDcvb5m5xiubSEDBk6BgCrhGdBO5/RcItln7b/BHXyySQDwkppRGLu4QSEg+Q
HBTTSVm+UZf+FB1INpBmZTPiNpkO7ugv5+mdDxYPVAkUMqYtn8vt8N/aP/CGNjCPdcvjARfOyZpN
EwvkC6vCMvcs+dI4DtZ+pCpgoQpMEVj14b/xEHkzuTDSDQu1tbC5o1j36BxN8h93y4NlgfAZ/CKP
nTvkNqUIkC/ssL3GOl4CoEPBig0aNElZP4AGSvTrI7yJ57Tm7cpms0bbmaqu52uPdnEEPFFywIQH
5jwfHsF6VqByBotzlw0bHOYQKuJ+JqYS8eDOWU88Bn6XflI5FyGmAD8jVUJyCvUVxJ1wh7kKrfNp
+rE6RKCk4zBXwe/xGDQXBRQawFGQvemkv/jWM574g0Q9Td6Jeh3zg0c5051Rhq0W8knU3JOCgPuA
WzHvUwbecZKrzyHt46q47PVEYYNlkTebYTwyyYa78Z4Cadxh8OgjjT480jgJ6tEMyJMStsDSCSmx
oWWNE2/lG8kHzcRcHevYSgIix3nc0pyiepum1Ghi2d+vns924o1XMbxl0MR6eljpEzbPUNpUfYtK
U6+fUWRN1i1Nr7W6pzSODRyMsVwLYmurWi88Yy5TRI+sPad/4CW3Kxlc+PukO+LySNs54qZTfE0w
bylzyYGlIxiKjh6QPMFwXHETl8N/g717FaBrzZx02ydz3v9jhCFsK8MOTiXjgyg9uXDebSbEp57n
PVw37mzBLhQ0GNVrE1XEkAVXyarTprvDFs5FBdhHcaLOd5ruMwvhFCAYrSsBA4ZnO+6APDoGSmoM
0/6zbgsInwwsOxCvOyuQiVQVNFx3Bk0cZa0DY4oiIEv5HwuyR33wZgsm98398VyZlhF1O1Pik1Nx
9D7ba8Q9kTgxGdMDA0uaxyVx/5IQ5EAu2iR2EAHm38S1zE3hR6ZogJVP63rk4+UkEECZG4SJXLSp
aaiKQhOUk6zshsqFjq+TR1sykNrNKJabyWs3IbvnBgXnEvXI6T61X1mM3jH5gqVa3sv5iuooSaq7
R/o9q96l+ChHXk6acWOStdXTY+7R9H9SZ8RPlRcVjuffsnPNrS3kSKPxwk4GykcjehcSWhg9VDi/
YY5VyNGGyAXg0iIH3EYjYtNgQv+ckDuwl0PvosIIe8pfWBTLURhXKP3tIzgbTA7PRcIS54QKhOjq
FFHIMpDrx8Q9FH6h30C/u6NTuh5P/IBH3bbHDu1B4XsUzuGw3EbPjKiqn2F2ZSD3us8KqNlDMGLt
d7ZF/8Oucz/lvDauPEuAVpWCKGXPluYvgHpEmhQciYZg7LcQLkFy2YEqYFLoXKUnx21Z3AP7sK57
7P6k+Ehrwu9Hq8PDAtAvxc4yw3Lw8zhge67NA9OQu0CYkgRaIVBngXYB9jRYSxORZnsvuR1iCODb
WGXxBEMW0krBSoOR6Wb7evpQvmCssI2ZPy2yqCjC3pd10DOmhDfeK0rZTe/DQZQzCQE+3JBle9NG
PaNn3zM869GIb6nsxe1RJMelQp/5FY0VWfUCSkiCBEtgVmh3YK/SgZwGedCwFrFZMT+AETzKNGHT
7piYPAqmLIx/IKkqxT2TFWiB9RFkOYjUoh/xxGGE1hmznSLe5B75J7Z2GXPg1XJVPnntJkgwo5X2
aHMLDapCG07ySuW0Pyj5fUHNbJF3wW/WOA/y0vYbrBAgRqJYBdnawYYepZWNXPcK3M83EBE+3ul9
Vh7vTMWJc7vgON3UOrORov8iNxB5ZhcgaXt2EgjKKwZm2JkDBllXliXk9Kh/btnosfISB523ovk+
RX3oiwlPDSQyrizdAb8w2hXWAIHSmRuC7MCqQPZtbX0b/fDhQG/JzSp4YHBgxqNh7eJppyxbFeg8
9hsaEynEoNMijog7A+Qw3Ep1jYi42Fj+NiMWa3NXvDFnWFJcGTvRip4qV/C3nbMZsXPwiGI6i4s9
D42dp4S0YiMRQ3kJopbff0AIYYPivFOsPb+O9B55M/EyAkJw1spNrV3Yxsb03LnwjInNEQXdEDbw
YXwqZx9gGS8ZQ4IzVos6k6PeUcGxPGB7WWTgsfJXZUxjDpzxs6dx2NGSk80IRZrPKPNQz5TxHm9F
CJKHbCHFiqq8FE3IctBhweyPJ9Tk9qwZ8LTC+LiHE0BJhkiMu3e+2OTvwEZJ1slX5fEN8wT4E2YR
eqCSZjD0sP72MC0AkzmcOxAmxJ9XHOAVzd26M0KHmx41GlTt2TwsD8u3uKVP3WiHmcGUr5Wuolok
LDvj7dlg23btD2PX6rCEMyIke7pd3YImympwDhbaL7GR4eqSw+TEECYNG9vEVmA2Dgg8GQdPul6o
GSSqyiz3NKy9ZwNtFOWw6IccgXGkNvK9OiUUuhWaWlK7w7i6y5Flx+fgEI9RjKyzjhFaNRnqRiBv
wmQHOOtsbUJnBPen1Fa22soTQd3qabKnYhNHvUNjxSzl5UwDYYPH1nRJpKQQgytFF5zV+u7K+GOK
OGQag9M5WctwdIKMuCaOXbQJIE3fTIOHeJGjPcwuVqp4If3zzyPbXrZR7l7+ftTlRkmQoz78vXWJ
YcZuBrmpZFtQpc/DoewRcpvalCEbxSnVIVHm/+uLHq8QMf9eD4kDGVRvkNlpWbid2bSHOE/+44vR
h5ZVc5RMS0u4od7/6xcyO/tyF3vE76uiCCS/dGKhp/hfr/++E0hoov5R7hepUZH+aVT8fVuoNYRG
dIIzVG3Wo9LC7FTybsERZ+7ofnJYIyl8f3+I8H76u1pXgRHatfmAVZ/89u+H//hD+dcwO/mXf/2w
yaO96MjBBlRvNx1uPag9cBF/XxBoRq7w73L+vv37odW0L55KJXE26FaKSxWpMpOTDvH3f36Z5Mv/
7Wd///r3Mx1XaSOz09BwkF/HIWVbibiF6tJihI74m5PECjtA+9ypeo+UX+IgJkJ7QdxPviosa6Pb
sMy905i5NvbQTh32SEpiJamukMUsV8LbGchANf8iktSR+UWfSG8URATtoY68IZhai8LICqctA0LL
HMQMGlHFl0raMxrmSuonG+mSHswT6TpC8p7OJmnMhNwXCruj1L2Z7pqBA1moFobpRQOneSElKjA/
ld2ErpmjXYvJhDe7n2X/0FkAglanVY8qpRA045FFLXH4dtsMd7CGQgggidnZ10XX7tDzqkPDhPja
TtHNMBOeLHAOQ6tDPQONC5uUAHyuXrZGgqxvanKk1WK87+FVNqBWbo7LX1OOe5Tm1VQzKMJ1rR/N
I1VDl1wLBfpdX0zgUI0ZeDT3BeXMSMcLbd7oinYIEPmdc8pjROOXvP2eR4UDGql+JMAnvNwppmdK
TrWeQ4jeQ2dDVSHBAo6sEG8J6thYpyPKw6AK158E+Kin4mw1wQgpNTIMFL2fa3XYw6dPbeTf64z8
uXacdK+tcJBqUGYXgNCe0MzDheVd1Axa104myOuz4ZE7VDPRpoq4F82KvijpaJvf6Q9E3MMRMP6N
m8RIXtsFIYlkTGK0VWszLGqUG0CALC23drOBdV1TEDwmFQWYEbDKjqhHrWA7aop77GhnMS1NY3Uu
W/0BkwbfphVi7wIhQvWig9aBeeShy4HMXycUJ1ST6a0euWJFySEFKu5pHGbrVuXsckbMxWe89MwU
smeT5G/OQDSqWp9e5lmneOSAKy0aTZs0ftFsMkN4zJio6ri9JmLGg7Cqjp4haJTAzEs4Vu0Xmgzv
tToK4qkqzrSDTfUkUGkQxrnSm+s6jTCkKPTSgrIeNcd6bXUDKoFQwmZM0cGZcFVy8XiM4+tUXXrD
9l5SCSFagYdy3bGcERRP6wEnYwtJuqY+Wkp3dhxr2uVYJ9ixpW2nqYWrwuLdtIpzHbWUcy/F97qI
3VROIvKc1BGgOc531awTuv70tmWm+d0iOa/ESIMNNvGIIqoKpyoHMgNGSyg3qcfEwfEO5Sc/W/E0
qR0ct7VsfMPThCrQOuTbTOP8XcxvJ3am3dTR2Efbx60hcv1goEwa1wXR/xJ9WAaGiEo+Yageo0X9
WLbOVpiad+qa9kQ/zXCkbwWpPe3XWHoaaBqAM44Aag0QkvADsiwtC5VMIPZP51GptQd1vR9smmd7
1NkOFeQI2vz2rnBgsekLSVKTSbseuz/QIYW/aGR9ow1chmVth5FWcBJ0/dPUVe+TXdDSNmrhahS3
cqbTqeupgaUUOiZmy6ebNxgvpUngJrS8TbSotFofzsTfprdTDG03pQiCqTatNpUH16NbJ/RzOEe8
QaT+GtHsjQUsum9WCw3EaemAbS1nr4zEW5aOhroeO4cSBxy6fKLFz8cEp/C432uqsu4no1quZpLs
ssY6MkXKzyLSzy7+UPpQz0+YIoTOSJubPVFZm3pgw6R7M/t5Z7qDclxTaBrIJtIANq+IQrj906IW
895QjVPLowFyhP0dJ/g5j8aPNZHf0HGF1IdHVKRpy+1MfXdC4A2tLmu9WKbx0nlaD/KxpvsOiW6g
RYAoJPrJCWnCshtUu5ROzPtaw22mTqgioyCDOrdfG7TpqK39sND/elhicwrTCIHeRa+qw0ogYxe1
9PgyrmObPUaa127ZjPO9nj3Zca3eDlFz8uLVOOrUs+w81R+HRVDUgYrVdwiAYKQ2L9430kSomU3p
75Lg0KYbyVPtx7Sc7mv3XUlXcfKa+hy1SxGiAZHSPaB+IKNGNh9Rz3Kb7qQ2eI7kWoIvlyDPo5Kx
FNpZU1a2TVdMWyV3kkArm2dm6aZplQZdwoH0XKD8pXhWEaS9QhUwth5MHFCK1bIDWkp/sjk6Zb1u
QKcti83aEHbWU4ouItlukVN2aU3KQG6u2ccxEo8DHpH7mA4dCg8SIqF3OO6y9Jzm7dZ0yt/e0egP
0LD5QdwmjqZJGoDkiOfoL0MZT0FiWnM4iQZxcEfsW2vhqDV1e2tNpEcOdpSlWjxrwoCj0S9XxYkp
ihm4DJd43nl1XdH4iN+ePiMF2LK1jKbQt5Oqjyc8RO7Qn3ub6+HSlT0YQT4bSM6JEwrFcTikiQCD
nrCjXvpL5mwYvDpU9BJzoCF2fMe2sH3MFyguCpZXkR7t9VkUpBZKdxgsGpJ6G1ChHfTikfafy7TM
J+TAbpXMRl1/LemCIKBvG4SpLJolMc4CQcmU6rvCQLLIrID43fyIVHqfmez3lakBlTvuPiVC3+G3
If0TxxO63/cabchx1eHlp7oVBG4fT6ds14j+yZPyrAJ1UPwxSbbW2P1KV6LN2h2hytjgVJ0e720V
SDOvHGuPf9/ibfOZ5FATUE2GBKZpPYDNuS1rRtXG0HRqWOaZONP1OOfVL437qArb1kezvradcDdx
iox+Jbh/m46XdfXS85JcXKuE2zC+oXIHmXUhG9CPy5odh7abTx1i4PCGv2PLJjCPu+E5Ue4nXCP9
3Otb9BLFd4q464NHZUmt0xE5Adc9x7H4insnCpW9YTU7LA3Q5RpmYIC13rclIX2ulcekwxjJyvsv
bRBhpxNutC4geOeurzgmSlMN8r5lYRm/O30fmPE6BJYmKDdrEUfQmt9q83kx0uQ0NpRQ3czYTppH
gdAhySENRz2RhFcKzaKEh+ZQ4rx1qbef9PGNA+feRgwY0xIUJTDtZZ0G6JxZpwa/yVlbB7rNJcak
1g+zl9b7DB7cUszcpE6DrwVAb3gm5cHeoP/ZRt21PVm4IF4QVm3PCBMA6yNH7oEQuInAVmZuLoaG
cFbuUXqdacTJE2RfpmyN2JvyT7eOslMXjbCDsjy0bQvIdbZQeJhUfIodP9F9ciTrqM0IwjqL9oIS
6GUdJ/usFd0zbeucky7szYyGdF1ny5kXwL2l8u5ym0eJUASsJt1AyiehzqlOjW9rVxCzoShRmhnw
51nV6lyZfQYCPoDV2Y0VFHF/yIRon3toi9uG+jrqDve23QFfmA2PrCCgEypV+lbDiGjtcDpMC6TG
s5F0GIFG/I+sPYKd+t70PNR7kYAcEeiRwTfImdOLR1LTJuxpw4YOzMvSLfDayq33BSUfPI+740ST
MaCl9t6Z7aWUmpnjug4buXjsfEEGM2ZwLduUnFxCUqXcVva8bBEttOjHJoxQ2JkKTBqmGhwkysz3
mtg3MEr1p+zQlJzVCVlNZDuPKXrSHou00WO2MYMJLk1yimnU9pEosa2sEZy32SariU4Lw6VXNuof
cR1zzziGYrus17s6lW0IED4rzdKOc7TeqqrQdjriEDvyaWNaZVQAdT2PMTUxV+iMEMJIqA9a3uXX
MfWyMBkprmO40O3q2kFkzF6MkxrlCPAJG9QsjbBnn/f2RPuR64wkfaghHIpCJJxXOZgUIoqmthqE
J6FrFAut30v87KJgu1lzZL6zWnuNXwuHFvyMoN63nTU/9Wjm0gRXcebpanS7OLnsF6B8ElnFk6qC
i9impt01Ls2wJqENxvI4Hs29S6e8gRaE6cRbaIBZ2EQrNpNDfaSP8addnPTgrXUKcoI1gd3sVwWN
53Iopu1aa4eog7ntOX116IDRqpibVd34Mhg8XGkQ1KoriaGF7NfkqtDIFrgZSoahal31r4qCBJ6h
C4+YJev23QIdnSwCyCmF9T+sw2Gl/6UfbhVdxGdXzS66OSmPpLsGZ+fX2vXtxuyPwk5BbFxqjaNy
X1cO6mYkCs5IVVONOL6LgSp65dySDPlVbnxNeWLDa8b3MDPLirID8uzl8Cqi+RnYwSJ9ctnlrH5X
O11LA4XXnKLRmChIFPuc5P7gNB17S5sceir9SqdGYd7mgp5IHictzaGyltUN9n0yC1UFabkBcTKm
ZjgSOlcFzFDNoPtEm8q9Uw7GnTmJvQAeEbignZNFgdqON8gt85PtNDNWZImxtSJOI9y2lW+dzoKj
q6Wvc8qxqiasRmYLC5oQVlqRVdtOq7c9tNdeYxtdbAwzm9h0+YXurTYmA9nP7l2dLGTB0pQl2jRU
ctZXLVWfkoxS4Sooy7se8r96Qak/WnAyVKr2PUkR3TbmmCIlXPO+gf6ftFQ/kkSQdpX57ZwaD4oz
iVD1Foe6By5Rn1MM/XpJGqgaCmLcg4H/Rpdci3V5XteFFjIPAHisy9uq75/WpNopRRw/FNZLL8TX
nHmQaBNSyQaYA1lSHMV0sFu9Vw/9XNIdAoME+X/4Cu5BuPk56U6Gpr53K5IMpeEdHdQGcG+zXbi3
4r73SnHN1enHmGgjcTHNQ1DBs256J88f8Ll7tafnpq6t79V8qNL8Ws4dsrTVShkom2XRmUpQ7wG3
5uZ55kBC03b4Fa0ndoNHLQ/dGsFJv3ohCkpIk2kwGtFv+VBWKgsa0twCr2pfgcMXaPkLG5bYjhnm
qcBE2bER6VdaF9+NE7eguu1dp0XjqYJLKThVndX99npVw0XKpB45rM8fo6vNt+qo4CLBIKFbUYet
EcEDCNDC1++0TuycvCSnmYZtxQ6+GbX5JASOcHpsEPAn57VEXc4TDqWLZt3NqGts5mWh7WBEOCK1
96UuMRfZmDh1gBjL0ACIjy2ScyvBlN5c6PGldIHPEdxZ87XyvB+jVOptNvaflc0T19OoCZfVvhiF
BiKdOdteISpyyO0al1YaU6EbcKxaWvQhjM8mSiAefVs8dZaPmfj97MD1yC2gApHobNi0Cij5Et0K
r/lOKVMOQ/lrRYhBjjY9qFgLKuw0kad+KCV0Ii1GAXIpqCOnFOMUE3HKvvusNLqgMCZY+rbed2bN
9mqSykUieRn7/nUW63oprDuvpNMYNfoiRPOjgruIqJKiEDH3YOke76EU/XXIO5w+p368+f9Cb9WQ
Dsvj0iDX9vFdppXP7tSlX8N/1WzzXKTP/tu//4+v+b/HP/X/KfRGRer/8gf/FHnz1H/TLMfRTNc0
nP+k8Wb/m03Ootm6o3mObksVv//QeDOkxhs6vabhejZ/h9rgPzXeTPXfQBo8wEfbdU1ibPv/ReNN
czwpXPifhQ09RHhMhKoMlAR1B9fL/6rxtpTDIConddETzl9makZDl1iUppXN2Hr0p0XZs6sv6clV
+lOfrj3ceouVv+gfVH3ooJW5KKjOOc7IThv3PZHZqoGPV54+pcQgY1P8LjKrXWR667wPMts1SXtH
mf86MhNGQIMKjGscG7U7pQKhnXF6ijo135cVDNlxKh51VTWui9OclH5GK27C4CROEWCqlCm0q8g7
5JP7YDZAWd3g0B4ITzXu3FPcOZhAk89bMrM3RqWhWmQOtEwZgVJTDmw0sMIqp75VFPZL4mUqcvL0
jBWG9BWI11vL0fzMhn0YNaZxbSv7x7EB+/pE/KTWUKAvZZ1Sb5j3JuAEejbx1ilYeAZy+TQtGsrR
NJfdOA1vU2rAhyReFBOaQdZEnbfS5qcc7mNjmGfdHMtPw7OlYMEurtflOkeVutdGnC+MAp+4Mofb
XusZ5ofugbxG3cYCBAY4GN03MJlCQXlJay7oZ1fI9m1ab0594cLKXqz02DUO6Tlllpu6WdYjFY2d
WewXQKD5Dw2ydp5Eh0h5Ak/iRS7AkS0RJIwmVXzh2Io4wm9NiTMhcbaZAZ5MAKgFn+dgjMywL5Iy
1ACpWolW9RK3iiSCNf1hWRLVWiS+RRPQIPGuUSJf2no/SiSsp4NJwk+a5WZhkTpHKnK6DnzhzdBt
nAEGV2Oav4ZRHY1oGo6V0p2yWcFYe3K39nM+0IOyevO5QOUNzDj5NKdW+J2uHkyJ4wFm3JpWTQBv
pfMurX8ULm8zxmpO1lsqoUqKWklkMJUYoQAs1KrIQnAAVAbAdN87MIcyo8PZLSkGf7XouUvhWwsB
HFkTTzkmKIYaR98aqPbOyFHgzCVymUsMc5BoZgOsaUl8U0ik05KYp2uL90pN5l1hDuc8XpFvRmvZ
qKcB7Xp6sPBZO666HdA249YYkNXLBVQtvtrZzhAwf5KOggoTDIoNPWyN+2opxnpcOhcmMrAEPIhr
JzFcIdHcTPs1O4i9iTJGUvdL3XRKBPJfURxzSIYotVVHVtzsA1keS7Ohpc/rKP0O6QvhNRpXuY25
p1PaJ7X+UuYeDqIo3+JlQNjQpRla75AGoT6ve/g7qHpEet9kfpy2CImheGW4JRDxoE0bxVIuk8S8
S8Bvt+CATdR96ar+KIhuChOUXKOpwrXtCWaevbUbE9r3As2YSBN8PSZLyfNxg0a8tbOGdjs7Bce6
AJUf6WZMpyLGVi1/HQoT0zRB/xtY/vKeFilUvipH2sq97yY2Lm1ZIK206g2ObQjgyIadiFkDNwTH
4XQ3ZWBKSQm5Qddpaaz7K5KGv2YEUxCcN04F2kWztHtSf1wbOAWxHfQQGsoM+ELOWfnFdaMLkTv7
piafqKiYodZAnuzUOB4jEFyDDdHZ2ieATm8z/fV51CtBX1LoECtsPDV5Ktm0cZcdIBwUNaimNCLt
0Ovb3Hc1dLI1goZk2TPw0n1MyzmSlOleb4qL2U/EcJb9JZJk3RSUU4LIbmG3Swh+yUeEsgZoukNB
OdbOkGCQasZFTrPYBEdowLW6tNzNZEs+iXmxPagMGZDiRtQUzMcoJ4NAVshDJW4zlK/NKr3LbavF
9hG3I5VoE2G9U68jV1DUK0H6gnEPhfg5j+gJjONtaS6uv9jduz0zf8yZu2wHp6HQ7byUPxRC8J2q
8H3vUF3JValjXy8nLyXZGdPqq55hmUVOfksYtMA0GxTwxQgHWWRHkj9xoym+MTvMJqpSh++vW3Si
KD+rB36YzgnYFs6DvjH9EPEBHM8eJbPUiJ85c7dgqndr5yFoN2iyt245ZRmWMkVVfpLjPClqdNSm
Hu4ZLUl2rAuK7uKlncdAgWjWaRlKH50mG9r0Y1L08QOR/X0rKmu7zhBgDNPCDHhsDVTWBNoldMcu
lIogMBNxOr2qX2A7iufFcKPDmP1P9s5jOW4lW9ev0nHm2AFvBnfC8kUjiiLlJghKouA9kDBPf7/M
0ha42bvP7b7jVoQyMuGqiILJtdZvejLDpjdtxxleWVeTCcQdtLjTPSjWlkkWxe6AjEQeTLzKXu7D
rO0hSjQ3+ENw+Tg6GarUm+/Jh1Vc7KRWEggaPcqIV2HkBWffhrRFbqC/mmom1Ih3tRuvAWBAlIeL
sAkBAVoribeTNiPfqAc+VI0OAEMZg0kLurQ/C1K+rnAWPHvrBgBjAVipGq4xk+ed4E9AnrX8yZ99
xBBFQ7Q/w/OJOjSyBflAvATFdtBJU7omacp+4by1C9rJjqjyOybAPHzDfj+67W0y1DeFG9nX2Jm2
m8jsblwqoltnwqMPBZ+DG1l3Sx2MZ5NIFjcePGcTBC3N5ChCiOmuhjzSFCB5xpu9QcG/PNg1RW9m
LdreNxDVSEeXN7LM/lTx+0T3yIfbJWbnIK28vjgG5HuA8SOZ6LceClcDChC5BpoNn0vQTHV/wgpi
myeQ/EjfciH4EIJi078dats8th+0pIaKYVn11ZxEj6EXgzMhaXRww1psxlgCYAfBKxdhb8c1bhxp
PxWnqXNLLgymYL1vam26oa5H1kiAOc0Q5XTHFmccTIfedQnTgAAlBQ0VhSjXPvgon55QuQG1pLkQ
TbDOuBkAo89NFG2dfNbJmjQeDyAcMOIUDxM8NdPhQw+GxItq8xgtnrFsRI6PdBSBWAxrF5xR3C8X
wMLQ+j/Mfoa0aJ4UeGFFKdjd3KAwMGw8fSoRmhIfJi9ckC+DH9xQfOMqg7NZmy7Ef7KUm4LL7OzW
1tcULT34bQIMIuCelofYUe/1o6MP81k1Sz4YAG+DZwzpOtCY4vsrc0G9kL823mTIfGFiUTjLcAwd
DUgjyGs7jnKIHwHaNENWguojKdt3PhIClCwsivAe74HMQSdTy8hbRNq8M/r+W88cHPZaRcAuv+RU
jgDVTRfPsBCo4jQ4MYq2mY74wFNbYMIbEfuj3fkUZrKoOGAY6zt+fTaC7iatEOZWo6j2b8xFaPAL
uRBnMrpn1TOlv4bqrU0BOtCqk+A4GCOiZLLpfvdm09JOUjVXhMl17EtHlODBom5wjfdWdkLsF11a
38BBOANXk7oQFhydNAfz171h1/fq644eML0YZxMFclHYGdVYY58isCARG6pxo9hDudn9NElDDltq
bIk6ystjKG/7KWlBvBLL8G7FCDuVCJBO+vzZytpSdTub05tRuaPYwfWmG58MYTRYumFWI7DvmDeq
mzvQpZsFlCNTvl/ulr4zQPK6tJl0czHs6n5x9ZxE/PRFIZu4PqsLxkkNVYOsLAgZ6RJj6wXyqxhF
L8uIbI60ZbGEXZ8d2ahhO2cvet01u3VRVrckOwOE31Csqy+nwVGnRZ2rznRuHNIIe/OxbLGujB0s
bMOFUB7RVTC7iRlfq6aTvc7/2UgvjniE+5fpiO1kETFKhbnUeYILiJ63e1RgqLUJJEBKB5KCC+Dy
VGi1dq7jWDvjisw1l3B/NhoYA2xgMQyioW7ckqnuXjAQH/XNMjaIGXbeUcF1QoneUY3C8Vx6eNMi
XbWY9m7S+i8KmaQaz5Bqcj78YyaOPPuGruGpHixUAPhL3WS4w2A+wglvoaaAs9hD4I3zXq0U8ma3
mon6YTNBHFDApyGHlaQjz7xVzwlXPiJaiYNSPYQba4QD5Fj00cfEH6O9+lHUb6F+KCHRV27pfcBs
BhG+MAUv1bhQ9tGKvSC+3ly/3TgSU3XoFa4rPHDgTJtP5tCUC/kkLuSJp0Z+Zc8N6FgmBL46IbzH
f50qdZaCqRb4DadDfCKcuJwC9Veqv9emLnNe/3Ie2zBs2/hUkNKtRUudQbd+VGjwYq1S2kevN94b
RMSeTZXSMVsJTAsgWi72l04m/kzh7voeMYW5etJKjI1Tn2qGuSywsf3+hTSb70O6nfJx/tySkUfd
NwpI06EBlaEXsJVO87drMwXofHs47XQOyUYbxIC7BNlVCyXEg4ZpJs6DiP0YGO1tozV3ZhTety6x
mxbzorex88BxFBFZ92R39kPVVx8QGeCNSS3eBlnsZUzejSLbL0F5O4nbtCy/G57xUY/gIOe4SW3G
MflU6B/TGGm53K8/RwITYi9EM8biFkAp9g5Ls/xY2dN7vd04VQO7fipuErKMV4UOxsQVFrkvIs+W
2fsVs5394KEypy9Oto/yQZojM/XxxGNam/U1FcTb3hr9Y5THT40xe9hMgs3GPXCD/qkHHIH3awRW
aPC98mBY5gadS/Jp/mNKzQZuQ3Ltf9PIE+zmAvGWwR8fnAHQ0eyLM3jK27z9PpnApx9qVP/3Yawh
01NkN7EzfSMgQf5KwxlvkHxnGxHcyCZa9/2GTAQKXm5IGSNqNX6xFoa9867M72c/+4EsMSzWmUQ1
SizP3cBkRZvBlupDduM7Uuoe1IuT1g9+e8KO8ICJMkBxH/URHM3vM4+EfjxZqCMVuXS8vx0wK2fW
J2716WPoQT7qIxQ4mGT0bcstgdDkVdduY+bMW6/GPJkijoFFI+hN5lU+DohLXxVojPV29tw54rFz
/a+Ck7DE8P2GETxv4Dof2jw7+4X+gNJ+Q3bB2tXt8j0zialFinRJOnbvbQjhqQuCnEqeicZq8nGY
rO0kzKc5DCvM5uFZFs5L21rYR1lks80YkHk33IMj2cXVfrGn656SFTf8z04S04I+iLeA2zJzcm6a
NN91DqSwIUbtFHFkoOXoW9V691DUIE5nCJ5UHkj9fVvM7CENZAo5c2/zGX05PytvvHA6Akw598V8
naGsmwm4G8KevpcDOsxF+7S03ofMCL4E7oBZFvfRUi3OSbeoHQPsuc9rtBz1HHdOsNDMSQ+tO3yu
quKBb3lliACnGyP1AW8TeNk5qlZWSVEAHV0yJSDXKgmFTJatxs8QjfdTbjNxRK0MghaKPhbS1PsE
yqlli3nj2A7iC0Vwn0zd52UOzx4u4MC2u88thosQzjNYIS56fL6PWEoLUryfMnFtJk1yoETwBahv
sA2NilcBIt7ji1d13j70YXvEjXgGEsHDTxt2jhkAoVh4HLgDSj5eDv+m830MlLZxhhJqHDFX1jAT
dUvjsfNLiBkNFlNxinih2VLDbFEX46w1zJMRGy7EeE3aet4i3X2cKdhedXY/4RalNwcfbPOQlj/z
xkk2wq0/+zacjVoEmI8bL/0cdNu4AnvHFIuyXYiIVx5gElSjBReJZksGHlUcFNqyGFBbIZDMEwcr
m8gRFWhw6Bg1o0qrgUtrtBvdjG5iHWJwRGn1vsYIdxO01qFzvIcgRkmwEqbYehY8wJyyUTq7P5lZ
RDtrwF6Xe9QzI4P3BFiZ5D1x8XJj2MlNFSAMoLnDT2uAdxIgs8Ihnyen1Q+IzX8BFVyhQ2+jqGwa
8HnRx/NjyArWDztvPdxrlwmY/ogQER72wLQTy791aurFIdIo9uJCHUubK+B8oKh0xOS9sHyi8njf
lWRjiww1Y723UT4284+8NTouKRKBc3nTRSOhGkBYOOgPaPB+c3WrvMWlGlSDp7l3PVI2eiCJyxqw
0qTAnLgXR5GJ6FTEpAV6qCph6P9M03zaEYY4G6oi0PU8ypgF2mWxU3/uyFjf8FjbJhO/phO1P0l7
zPtWwuftDB+lMPzQ8Aw6l0HzM87HTW+hj1kU7UtMFgUM6k8/nauthgWQTj0+svP3AG6QQRAuKlGF
DlMOsZqGcpNNAoEH2b5gHugm/edB+C+80pEemkCLBY6N8iRKFemPzHHn3Qhg4cYdeTemzMkGG8+u
zu/IXu3TDjRzziuNG6lzdxq09tqDaZ5VS3sVCC06FxBW/ODeEEOydTSeMsxqUVXXR5PHICDNZkGQ
eGgd5P197FRdBCPa5KHNnOLOLQH9uoUbboZhRHKLF2Lu3ecE1sgoIHOg2SMiKtiiDLco3sOhsr+2
k1cyzxxwkSscVNxewKQgC2EE+6AqkDM2egcKG8TmHl6TSf58Qxnn3FTxl0pvUAPot0HjbGIB0tJa
gD6FDsieqEgWWQFFRCSBEWdb74BqQj1vPP5gE01O3cj3wnQfurT2KHln6bFxjpbVjDeaCzEocG41
ojBMAws4CvZjmVFJK9MMwdiKB1o0iPtQWBsE8cEKhkD3CqT3I2HfWlzVQFwPSzqiJGiN6E3P5rCH
IV7k7XbqcrAPoPU1F7qVkTeyHht9wrqk6Dv7moQ3KJzhynaMh4hLH/g2aLi9443fM0taONx2OJ9f
CSoJ2xwXzY0YsERMgmFDiZUMHLphJfZrSagl97M4AK3Rz6TJ0FXVAyC9WDsje+a+T6g64piLOJD9
KSO/fQWAszqrxhNQL7IyPBpl/WjzYBu3ozcjat2bZLxIDtUD/DRywbidt+FuTjJe/tHPYgrr63C0
9YMXolHToYPFwxAVAyu/5TW3yeIhuKOACx9mKj+k4lvSX4dm4+x6pkRXXo04Q2hZTy0AAK9GwLz3
sucA8xf0bJP2OOfiy2JAeo/hiUf5Vz0DpZDl/vswxalZMG9pk/dWzvfpvPHHFAM9jwCZFb6NPx54
itB+dpy5Pvdl7RIonxad8Crp85fB9h6qBse8vkM6wkq/1ab9bSHjAacSZMJkE2pKNp3va7do/qe7
vgpRbBygk/Ob8BjOyoIEAbN3bXD5OWMsBhB9GGfDvyJl+mA1Tbpp0YtzCmr5RnAK3WqkVp82qHzI
VNJYfGwNs9oNXleTzLROrlVIGfUBL0hgXLFrv/MMqfLjp7jlYVqz7ZKqftejOaVLYXiiAdTUBFob
U5s1N7EbwNcqkHDwYhTSnGccSsqtrn9vapR7A37Hoo7N/eAaALD04Hmsy10KFLuRXDl72XCLg4yQ
CfPBmG88/GAXkhZBWz0WQAyJr+ZhExtWd+7nHLB+HdX9WY31JupJNRF1fcwl8aNVeQRlEqPGa5PU
MY8Lhye9VnrnaTbqQ2yAKa9I/G9neQRN5wMSFbP5XG9xkp5R6u8BeZd4wM3TngkPnyAXrY0AwYjk
IYiTSjIlUgyCuqOwoUro6W26FF98Uhk7MOnDK7/Lsi/B05T+giV5Ak/hYnupHC8Hqg7nUTZ8gZvF
iGDSSidM3f2Cnvx8Sgp3PGMFMkohevLOs4NDQVS1ZwxLBgpuVEbU0HOlv31VuzJZ1uAeQpIj1psC
dTymMxH8mBPlLlRuywVrPJkecWRD5uZ1k/c6sGNzwThZBva2jOSn0HqAbcJMLckfndFs984UjmfV
gAGczouU0IQndAxl4JzCQCK1RaN667JKH++p4VM28wyS8jICj8JZnMFMBpgsyfG6sGzjbeXkBkIV
43DGSWrXZm591ByCo2WqY97uGDttWwdxtqrt+3MuM0VN6ZtXIQZUpNpSxP4HqlvAP2uEDzyw3JJq
pXq2HKqe3KIx/f5oBZ697Xq7ReHl3re8FE3XQYobQFA56yaG6Knb2htlBqtsYWsoXmeRNkjqUvkU
0uY1zEYbfsiIC6MHd0otSyOenKpnTGgk6wN8zK4cXgxoN7sSF5qzj+H42UaP/5Q139RALbb7sj9l
/GK9jjKkatrfvTdDJrwdeGz0a9T30yr4YTA6jY4/WJc8MdWoxXPfh6cJAa5uQY2CMCE71Hl6Z9gx
w1x+WfWNcXYmc4dg/6aW39GeF+PsykYNVeM2PYKi7UNW8yYugNSd4daoz3/1JeRJcrG0LK6Uoa5a
M3MhJFjDoNWXgeP1H+2mfReIud4McR0Rc11VjY66GcHK4qH3j0SnC89PGnR5LjUOIC1+hJBebd8t
RWAwpyelrQmy2TiI3xgmIjiTnz5nU/6NORA8v3m8mk1Am0aFcKpTPlU9V0k2g1SuDISRMh0ToHnA
YT3jdE0lLIlwlkxCioci6YqdQaJib832dU9E00/I9KJs5G5bNA5+gnEk3jwsIfQes40goOKTGqHx
nBhPlSFetJy/wMX/CL4qsi+YGSGgTja2Fd456l1Uy4T+QdNweWpchJL+Cxr5t0AjLtby/xto5Pq5
7J7/6g142eVP2Ij9h+MHEGF037HtwDSC//nHL3tAQzf/0B3bBAOCR59tO4A2/oSO6H/o8h8OMgFA
YcfiO/yCjkh7QHwDDZ/kiesbACv/I+iIrv8zdATSo+dbhutYvum60jPzlRks5RlYotHkXhtheLLS
HAEIe9BvvH7kgcwDKdIT91DO9cGYhwZ9dJkVh9tR4SAun/uD58cGU9ZKgubzk1qWyW1UT8hXyDoE
lbERYG+PamUZfk1Cuz4pn2hl0616yiO6HQYLF7OLe7davK5TmwLyI+ex7tVXHQ8gK7tuPTNfkMZu
RuyysPJt8l2hJV9EUaHwG1yJsNFOCwHVOdMpFVjSosLvYo41SPfw0hQJGq0V1GW3qY9toOe4HOuP
ZTQhW21r2zHW4uvcTKad67o/RT80B88QsX0DEeHoD629XQpHxx6DpgslSdDPPxHm4D1rTdylOuf7
VEdbdR4JC/da72sHY2p/vT35PAoOfx1OFFeWjsigW6Z3Xh6lV06MfFi+DLdqmmJgBlK78IHUW1Q1
OZZjzKwLAgkbgkfoYT8XOAFKFtBaVaMtkvmpuhRn0Crkb67AS2PAAvNr/RrquyzyC6meavge/b7T
x/fKLbv57eOuempZj6j/RFnvWKYNwEHKTspiOyWL6VY4j/kbF4YbQneUjS1fUqvVW1Q1OjVio0rF
caKaddUXNb4Ffa7tFxFLtP2EsLCTnBd9nxjtRGBJ2pkswzzG4owVeYv+am1sB4hU6Eom5BwdkR18
SjhqBpDAM6NmUh2nd5EmAojPGBpZBhIHeAB6QDdAVOidQARNx9CjgRdQwNEHeAkOpZaGH02A4Ics
H40GoIS6MWAR+jfKoz6sRHlWjTkU+lH3EYqQi5Kq8vf+EN+m5JHJX8ryiWrC5M9eNUPONPIH6g+f
vJm6nMtdlSwx+dnGcH0EcU/MBPd+HCbH0uPKDNIBmQZ40ambz5dp6FgD1swqG6lqOSGNfenwZQY/
gwbP6jShglYs8sV72bouIjQi1JZ29zJ1X8LpKul06yhSG49GfXhvk+jaG56n76CUfNc6C7umvAXv
YHgDYqNMzBrJ7h6KZd7WNSiUok4Ruw9bBNRlkcedfe6lRkZq6jQ4mYEiUF0/vPnbS1nDjAgADn3Y
YhcyEov0svhEQa08q566N51iJPWtuhQGmQGVznFABFuWBOxE+9GKJkYRjboyWE6zZyo+Yt931cRB
ADJ+Iqqa9XK3gLBH7xW5kFgA43GHmOLoUD+6Eyq8i/BwbWnFU67BHc+GAAhm2RxAdB/batpPZoh8
az/q51FWSdz80OkYWZmyvAR9rGYqKKSEc1SZG3/uUFVxUFMYJa7WL9HTDuew3QH4Ro0ijdttI+BP
epS2WlkTtG2AxXnJkwKIDaIWxWSQxY6ei9/Bg9lKpc4JS6mZC7QSwbLLe7hAIvGPmUgItRywG5ro
UMVC29uQBUlLNmoSr3pqmT8aYpdBRld3vy954I1iiBPZg51yUcGLa0ESBXwj1wST1wbQ/Q5bZUHx
HIuby1fK8unYiH6rnkFqkRdYoNc1UBcifzZkrKECDqoM4oyKnJ0ia1DWXXX00FRylpKfU10Ll64t
69kDkoqBLCkaWfU1KBNrl1khltDYzc6RSY4ZqDzSAqO97Z0FxHYWoMsZibu45glhylIzPOUt+bj7
wECfSp1KG8D0jLbcmODxNTvRk2u+Xwptl1RUNXoSjls9b8nU/H70gq26nmw3vTyX/ZjIOqRyf+W1
SXnUjVo7ZNH4Ht420uQZCnp1fZtURgdhd4C6GyYou3keHoVtBW1uwUORjBEmJ2l7QykGrGOYDASN
hHqqZ6UYIHnoBRVDgNuL9GBafZzUMDSHH3CNhl0M2H0zy4+C5MZjz7Ne5gyltiqBgDTGenZd7yvy
HWcn4sU7pXLOqLqq8eTCSw+HLeBEPDbbqEJ0lJgPH4mEKp7NRDcil32Ct1hcL3peXM/GUFxDJsIk
QKtI+fcwj+DKIqQ/85iZmiE9hUh0BeAM8qs+jFNpL7WQ7j5DbwnOEVcRMnnFQ9mBju4RaW58/z2l
+GO75CZUWIIuK+1QjqVyEpjyXaCWgZhBmyZHBhePt+lM2nI+GLqDaa8+nZ1GBMhocMcfwqCmFDN6
p8TNb8WkT8dxnJbzoImrcSYLK0Ib+a8OqkBoORG+bcbJx7WdiXZ0aNjqmsqTuA6aAE36HQSsLWys
EJmuSkPLRf5SRav/+qXUMGYihFjBRFC7KXoSZ100PEzorqYuruyJiI5DY8fU6QEmnMmD5w33gWpg
p6Z7qy4/KrOsRNYvldmVakpZkvdxTD05iDJ6oTTVuqwAtw7fsC/yl3Ya3xUeMtumkfD86tGSMfHA
61rjIa1GE9KUeDapkLVgy6/qXHxKoup57pi8WWOLyJA2IOM269R9KUPO3oeiDowDuQx9283eGUT9
LpzGj7kTG9gODukmGz/NWd7tnEFhAQVkdQBwADphAfJ8iS3t2DrNJ6hHj1k4ZcjadMtBok6dHGt3
8uEjNyOphuS2hyp0MGNYnBQKDnmNao2TBB8LI7npx2U+uhbU1tn6CTrjrpop0wwhyowCIz+gl8vH
Noh6ynFiby3As7y2+egKNI+S/KMHb/COyllhSQnYJAd6lMYWvgTeXZfpN3pSiT1uTV+9ijrXkgY7
i/nTDktanGLK4ph6iwBiohPC+c0xb6hS5x6iB/jbbqsOZXjNfa4rWLZa3cCyrEzU05qdcZyy3rxv
YvepoALFJ3txUb8LEzJsTi/fPgGvFimmU4aTvvGxD98zXR12XgYXDJQqrAO7eEzMAO2ZZFz20zIZ
HzveSb7Qf5LBRVAq1773uoWiRN5sKfxJWR93Bi7I7G9yfyCIiC9S0D8apGSx8ESlKaop/pQCpPPC
JCOYFndXLMmuqvpDBMewgT+E1tUpTDFMzCMKLIlefJ066/M8jyhdxwWCA+bVMEkKtYlG8zx9xZ03
vjYd6pZzgnOSh9oaGPl3ZmeVJ3ucOb1B+OxXztnuScd7HpzFqkjyLXbMxZA+ZEmB5YGVA90rvJPl
z0COHb3HUgWlIwcNwim9nVwKrYCM673mOGCr+ujJbFCP4SJAbK6kytEjJsVbdV/aAkHG0rX2eNhu
4wUFjCQuUUfU9kmS8spL413pIWfYelDsiljP8TUSX/2ht/dBrH8cHYl/cKGn1sXRrvwvMICRGXTs
uzJGqL+7dU0BQdWi4OxN1Xg7AKEsgXSR3jUw/JRGaEvwJffHWyjW9ZV4HKL3mQtyx+1B2OuCWkzc
wiSZ4yebIgOqFzoq0NS6k6S6h7WGBGZGUdEe2XyaMGlzku6rx/8R8NlmbndOHU8S7vcE4gFNsiW9
6dEzAZwEfbUGYQ69ajlWpng/RzFQw5kqbWtip+UEP7qo5UFoA5mwcQQ8uCLUD5o+udtqPE6h+06k
VcBdPIA/LWBradTje4/iYj2g9DGgsxRikJHPVUx8gm1UDIwgglqcAsIcC1StC+eHptWH2uAP1zsU
ENEZiYLqUzSV36J44GuPpGGoskgCJrRE04u/VR4y754Yvhi6nX+D3fos8F0aCZfB6w2f4fATQ3nk
WPoSuETkeFvSd/FcFycDhDz6chMMo8YlZppluCYmLCqwE28JsRy4uHu1wdqojdZhqfZU8Di18M3q
/89lRdKiTlYnsn7VW8yOIolVs+Qb15hChIzUWDWJXLMORyv7c7XLnBFzTe+2DUsEeRYme6rXu3qN
fwx5H8rcWkHMoBarppBbrZuuy1TPdTup4vP7SG9Wq6Fq0sr59WHzhwzu+uWD1cF1zYlOcwzVSX6r
dUM1vHzAehyRhXwgWCm01tTeahWkRnEI8/5E0S/YLQgDpfIdB/WzPA9hB5a+tUE/qmhbLVTNus26
rJpldL+O32zjiTC5gon5Bdtj+Gny+GuzbgvMkBnmOlbbxPIrrcvKoU4XdEblln/7zYYA7b/MLxH5
XA+X+9Lndkzf13ZrodM4evcG9eB9aZAtFx3pj7Vx5axLDZsZ5cExBHALp4C5lqhlGmVdfxn//Tr7
91HU9pDDpBZhRSyLwjhzcr6di9660KkPqFA4p/Y3vlPdxfYIKqZG20xSy8mRClmqtzaJBAquQx0Q
fc7DFHNidlibUotQxummEW7EX3ZQ+//dMu6YhMzr763XbfQgeF/XFRJt6Jec40LQtOULTE70uGvN
P/w3hfnvpDBNCxjU/5bCvHsZ/3H7MiXfq9fst1+7/UpjGrpFRtImRUiy0HVtHZrb7zRmQBrT8mCe
+bYNBW5lwFme3Em3PfaCHO+b/prGNP6wzIDMhQVtjqqH7f8naUw/II36VwJcoNswiwDSOIYLcuBt
FjO182WMyvQGCjza8y4pfwsT7AMxKrkZF/xfIPGTKIoQm7hBhyQURhWaVkjZQVCjTex8t4tY21nO
TaXCjZhyWScbyyblFJqUZrVi/lrIO9yqCaoD6CBIt8lu6QcC+rLsDvLpqXqqyTzKr1qGWqMqVlcy
VVZbzX1TDONeJY1UY3Qd033VBSKDFGnxw5eZIxUJq8aTMfE6HAor2s2GBmNC5pBUQlPlUSoF4lXd
fgGiVxa8zy85FPngU9mTdah6AQmROJwX3Ckx9kUbjTeaDEbWxhns+DDYzvV696pngrqtR9hA+yXp
btQiCuMTJiNIOzZK2k6UMQJ3l7yIqKqH3MDlGiACQH5bgncvXW8wR0wRHhzstzmnEl7aSF091ahh
mqTlzki0n63mDyPIAZhHS+eJ7exo6XTtESnkMdQUbI1R5xU/QIXdE+6MW3chnIKdfdvHw7s21SPY
uQJVxLJGuZjgvR2S/pBP4pHAFe5bC4DLLx6HGHMVop27EXmww+yhbQ2T8B6No6ZvrxcYjVIJowW7
FFUHYRjPId5inqUlu3aUYUqGao6WLahVjfiWWyaaa0S4KtmhfpvUbZ4oRjbhgj6X/VH9fhGCRnt4
Z36LemQ1UmZye2byI0RuAAF4l1S6+9KjbrBTceiaQAh+pxLWZVY9AmVZx2qbdaiOsC5jHg+KvsnF
rp3JBa/b/T8O83a1OmxkxuRKVPeynqT8Qtp5/UxHfbl1vH7ef76srQOMj0uCLrWvat5E7OsykafL
QXMw6fH2bz7qcgrWU/JmtRpOZQpHcAB6oYbxCBagJfmu4nQVz6tGhfKql6m5zjpWC1vezDC65C2m
1lw2Wve0k+Uw9/hhU4nGOFZNoWTz5jDrDuvHo4cj501/s8u6zXqYsidK1UgvMh/58/h/t916PC0a
gn2bBTfronXXddn6t63Lss7EEkhmVdU5MV3vqWrLaB9LfIBW0ZAYbPUdUgIVoH9tWKSqwF+6kPzQ
PZ0j5IgMY2+6TYeFlxEZG1cDeq2OsR7tzVAdK/MySBFqjVQPAxEpP3xG9+XYh8AT5ef93X5q2WVn
tY36IpcjrON17zfLkJRBu7fVqxOBvzjX4Vd7NxakjHuXlHES5JN+GSe5Oy0btepV15mZruW5fIy+
XVUPx8JKYMJQuUo8+bCYSxBPSVJSwpazYiHXXHgdrzaK1KZqHQir4rxuqoYDRUeUSpw7xYCBkdlc
aDCK/dIZcuaKUtawX3BbV8vUdqrnqMLgOlY7r0O1jWpGWRhUvVh3gqugxMJtkWenkPAN1VONUwVS
92lBuWZd0SOEn2RggwYjQ7L1r83fLesz3pFtdDXIc6J4A6pnyltQ9TJVTVRrImPCa0MYiOtlATNX
F6DI7Pv+HkWKu7cbX/ZTSzV1WYO+3admjlSehNuoZhDgvSliAeCO/2RMKNqEkphVPbXCgKpG1q76
pLcTQp1aDIZANqanj8Ba4DztnCD6PMlTZXUL2ZrO0hBwxYpg8jvqXIY1o1UkcWEDCUuluro2allc
Od/0krqCIj0oWpciQpTomB1K0Z06iVHKJB5K9dI+BFFd1SeQ9M55lI0x9fPBHUB66QUclVAA4wG3
8NCGuIbNKVQr9Zur31dxo/Jw4YJRCwd17Tiy/JVfL3mUsL9loo2PoscGFA4QZXUm1IkJbf9oG6V3
CBfdPsPikeQcer9oOvRQ0q122YCNZkEWDixYwOPBXGwqMIo+pKsqalzpV8D80q0vSSLm1EE5tJfx
AyeKUMjSSNvUnrdxHBnIBS0026SAFpDFMlGlDdS1lyQ45wVqKImv4Ybqe9qVWaI/M2m4Z8jqFqwG
Zm+K2KTGivh0WajGao1qqCOyZY32DYJRUyjrin/u+XajlT2Vk4Tcm2Z/eznkwswQ1XgAPYtmfYD6
WOwh/ywIGypalKxFKRXhKWk2YT1aR6M4UtJxTqZcrxpFyVG9Cx1HjdVO6za9pkPUebP5uk3rYiRq
Au1GBJZEh2qWIeGZqrpcZTEXs5zu/u16lIMQeq2kDe9ft1Fb/xvL1CaXT1G7kHv9EQVRu1s/TvXW
P1VMQFvtGS189Ueps7X+uW+G6g/F6tZZ3vfyrbA2hnwJrcNIvkFC+foy+nBvtdhFh+rVQvaYt9m6
oerBc+e9tu6zrr4cNsmt8vhmodfJs/rmY9U2/3KZyxx+Y+UYUOoReuotV7pq+kgG42+7alxqxq+N
3q7uHIixZFv+1fpXB3276avxpfvq2JOJIaUjUajq0P+0Xm0KrqQ6dcaPV5/x992//6T1S2ez8Tij
xrp/9Q1Ud93k1SHUmrdjtfDV7pf1r76OhZtoR04N3TTAb78beFS/hkWV7mwgqUe1cl2+buvZeojN
bv51XYTSiXk2nZwavuqqNUMOSlD1qpm4sMDSgJnrWTUokLbnRTZZKumBqqsWqtUIEBANr1uqXpzH
xnbOy+YqXVe7UCNw2ZYHfnU4syx4J411rWPhQVetv3ySGqft8giPO993w4AF2rq76r065vqV1NHV
an7uBw3u4t4oJm0nWvOjulfWO0IN7cg1yuPlvnBFWuOlLu9CtRVYYkhjqF1d8Totz6Pir8YqKB7l
XGdtEMaHhFAO0MamxuZVFGCCkMpqpGo0ISvNqlssmYMGsFwVvLQD4JMpkHX+XN4TtpyeTXI6tw6L
aZ+C+/T98qAAwp0ff2WyQwZhtrSd3w0v82D/CHmR51VzmLIKSrfxISpA41aD+OxBJrhOutnY94b9
NZ7tADE97uGMw1TBddBbxW7FRqgYfg3pl6QFVxPxWtHgq17rg7lts4gJbpxZZ9fiZe4iSpChrEV0
iL2C7T7l/C2OM11D79nrOpMwrh2jpajmQ5RYNAc9kezdGruqVISKYgslQunaEfpkpO/+m7D7dxJ2
YPp80lf/Wqjq+qXsh+/Z/Dpd92unX+k63/gj8AIAqoHUljJXuSo/+MPxTA/ij4Xq5QVY+AtzaAV/
GDYpOWCHluuahk6KbcUc2oEPEtExbMPVEcz8T5J1Mvv4Oldn+6aOXpbvIFoFJNs03+TqLNeKIcxg
zz1O2AFJiEKmEFvupJ2qGhf5IALZsLTn3LMfizon0eOX8VGf3idazlNvxGWpbwVMdYhCOlKVSEVX
027qqe+hqIBkk1UAD6khhOaou8RZ+iHTemcHMTXf6rhY5iGSymOQhKexGV9aEyDZsKAN9vsnub9o
b/2jHIr7ikxT93/+x7T1f/47OVMAP3WkEGzQnv+XvfNYjhzbsuwX4RlwIe8UDrigK9IpgxMYySCh
tcbX9wLrtVV2WVlZ97wH6ZnJCEbQBS6O2Httpp//VFZOWHbNVDgWSbaLRspfB/kuzffBqrcJVoty
7OjIBCRI4t/hZKjxtbB0DBAerTekS7YvNPWlCHTmeyrbtwZl9ZImgL0b5BpW4GMYJllBas9c0u0G
WupjQfgi4gPj/vchy8FRWpL+MpDB1rAARTFni5V1yV3V6+Kt8HMLaeR2XtLxqGTlYcaJvseytCaP
gddQAyLqZQt3a4qNj1SHFdCkswSV0jz9SsytVXQuOX7u8nnznwrzX5HUnJY2UM+H//yytJvEXfIQ
E0ene60Uy15f/de/D1GMoAHoNuabtef8ffgVkOpB8DAhsIE32iFwAomfbMtA/1PuK1t8DyXpgrOB
afdXvx/O9VupxpJwVIT8Uc9rVkgC4EJLVe8qBgW7wsLZU6aMBae1o9F7zFihmS1fmsHqoSsfsnRK
1x7U2SKruVnZgLyyzIM7wyIVlNKKamj936VT5T8efr+mcPdpjdneV3kR7WK9vZ/W39Xy8Vu9ffQf
RC8mbFqJLdOxfAv2vrbGb3bRIoVMCexNsLY6jOLMu9//mlfNXvvK3YzkRjRVaMogqoQF2/Gs3lch
IS//1j5KPBBQlTtvVMD3QDq12GYv0g26+kOkoDd+PS+/7pdZ1x7Uji8thKblqPVP0rJRTkYDZMX1
obIgTehhGR8HBfJYX7a4WKr+5fdLvw9hOPGL+aJspak/LOrqpc7AkN79PlTOj7biArICMk9ovFdp
NhAJdbJMPlS1OtlwuhbzLoI75BmjSUoakEtB5FOskxM81PqxKZtTxl2P/kK8O9Yfxm6pP+EDdf/T
c1PFsGDBZ72UCmOvarSSQ1cZeAhigce3gJyxYMUZjr/a4dDGEFcOK1CjlS/SSvJtUCSodBEcdfli
HaDhRMdiDi3gzfFTmDQs8c0Mp9o9gLP4ronTc9ZTatUy9KKpdvZCmrDCYW/YCR5PJQPc7KqSvxoP
iyR8l05Z6bJTpirNhhmBvlEasHrInnuj17ZL4MxuvIpTWR+zM1iFepMawhOvBRm+WCt+rTOUUhjE
FYtlefnK99uHX3PFgl4Rblw/kaSHDq+bEUBEOCoTySWaDyh41JJUVFEjPE2MrSEn8t3aY1qX5AhU
3UsTdx/Wkil3U7+fFgeKMRlCRW8PKL2ibAeP9RG69nCEKgS/BnXGWDzX+eJ4FH6L++tvsVg9GqS3
m+EoXSur/uhjpG8F9SjyvnYXhBEJTIpOADEvEZ9iuVuXTuvzK14w4tK2phmx3eFXOVv2Xb0+ZPKG
unI+pGj7NjIr283vQckNs94b+eAHtVnvlil/aO3e9nIcZeibIaLnxVOTkXvaRhituxKqaQpHnwXp
ZJKxC6tFh6j1q2At4VwfZPgcrdFHYNCPVpf+yJDgo5lZUBrAYxXDd0IiwriEydYRrJS0EV1pJt8i
29gURBJs1TB7wWlVHqKxor4Oas9xbHLlzCi4c2JlcUVifXStjlq10oe7qFYEJuL0aQSG7dT6cyEy
Smp038jHL2Vfr87v4BtBlhEW70HH4YtC/PdjTk1+l8VNu7OcHNKcavl1FpJoIQ1wA/Du8J6vvNrG
elOshZ9SDH5iGx2fhz53WToHXh+xqCXMQgir3YateAlipdlzTtxs/aXVcPcMGdRwolBo3ZfsNqTw
vYRtwq2bGSB0uV9hdENITCuhANID07rH1qgyglBtb6l786KBojNyDeVRoZa0Ed7EmzOa5KrEWKWI
Iu39TNHJWpILxsdZ7Gu76Q4G7Mhjod9Q80xeYannPNL/GHDfcAy3cfVtzdHFcBTNC9sEj8xUH6RW
mGfLRAGZ9/Wm7foKOjtK2Irv0JmYXzSdWDg9hu8XpAxERNOQNAffWBcojyF1wZFMRb1TZ/k5JSVM
6jR4WMKmh/un4jY0hyuI3CNhB4caYekWabX/uywn3anYw0LbN/N27CoauDzH6SkJkw8IgC/j+lVo
ERp3iSpLnyWwC8qXaGg+7SbCZBAymVMmpcKJkHQ+dNkFD521J8EcotQ4+w7o5xXJpe1LFkJTwwwX
7HPjmbXX6gPogKqdfMQ1nEcLoM4OtwXo6HiTSUD9sje2w5LzY8zKsw1lzV0KRXmw2vXXE+R0Of1j
tWwcJfMU6ysIwEVzsmANFyhpLH6/1lWhaw/xjC638vt0xT6ZgoxdybkFGXAz1sWfWKUyI2WPixkJ
vw6y2AnuR0vUj1aVnQ279zs8/mCzjMZvdCi/HGVbvSuvk7Dy5wKcpEhfLclINbXwecWCUIqhae6X
cq69Mr2LloH46zQ8LzAHR3oMrvP+gYSbbKf0BM70w7vZmS9MSBZuKKmNoYCPpWakkOM6LSOrcdmV
IWjwuB/9cp2HkTGl+3Fn9dsaeIChAkeo5zYlgFEVr1l5NaNb0HXjdQydP3UBU6Nd8t6HYZVieWVt
/ZZJhFkGoEr8f7qxEzN2GNux3xIhYUL0owZb0NLuEXqL+zwad0YZvEUxkMSqGp/qEfcg06efDKhS
ObMfxQq3TSQVGbNvwkNLshszzZy91i6sQ4Ie32t/8HwCHShC+vBg1zmmdgh73S8K+CNLbJQfZas3
7tgNiP+shEhFpMCumQZAw7IWFJdCCdwHQJPCsDvZsuYW8mSIXEBhzk/aVJ8dSDQw5EhqWtoDOvC9
hpZ606rh+D6rZ2N05henJABu6g2/6xWvsVo+p6R2w3iwjzaTPkRaf1un2uTtUrzhrUC8R0qvZZTn
LoOkRmgWGvvYIYMt1Wdf2pH1YZPWxLZ1CVGvGVhs4N/g/Z02PUTAygZeT/k3uT2rmdxc9zNVk59t
4KcdPI4m/3SkE20cavek/cub/ljqkLbNiGybLL83WIFDRy+2rUgInpNraqf23P7WeWGyzzLNm2Zy
VTM5fy7IPl0tjXaFqW9rmA/g6B7sRVyXwtb2eaFqxIKs89hJXsOg2JcLqXT9lNAwOMHGLsjIwNfw
PVW+VofWwzI5ltcXgsjO8exYQG7LDopGR3i9CPr3CTo0Yty3mTQwxU4+rK5lz25ga1K6LckKsOks
A2N+3t4T3FQQYRmS2cxy21UrGvNAORR9ULuEBkA1a37DA0FFiqZ87ea/c9HDpymsy1zLhuxsIJBJ
Xz8T7vAyTfZbUQWPJVPmNf7nk1gle0tuSUP62EvFRN2emK3rc4B+UgER0EcbSAobuzl0PVdwrLMa
F1ru6S3iwFW2xvwctSaFfszl1G3NWST+qE04FgHoQxHbh7zL28LJim26tETdyJUmC/ndbI/6kr3U
dXWxdcMPQuSKLOwWH5TYyShC8GuFKI4aRu5IOt9l/zG24pn7zU5fszEss/9Bm32ol4nPazwS7rss
zYGa88fuSQkIc1iyI8QFxZJnWYZHJX3AJzXeAB9TFjaWV8TLTRPxDc0r+2E17Dx0Hkvxp+qhUsYB
ZdAAhb6nMA3N6hYluCcy9ZmQBGRqxAuq6GB5N5LXWjXd0hpIRgmd5VAkA5u2oHGjLodsDH/LxVE9
R/DPB205ct+vCAW/EFpVh2lygsrwyZLq1li6ussznU7OjM8QgOetmVr3ojNGfxxrzuEaoUBE/YSV
HGZFeJiSot4vFsaf0Qbdv9TptKvRbIK6I04p0JJkg5iYpQnI0BQB+5zV2iZw9NrTVY28+3DwrUHW
GFISXmqVQjJ0kuc6Kx90k7ieRrsfU+rxhufM+sPeGUQZyMZAnUuYiFKJv0uNhSlk7gWsr7+bKiws
Vhzt7BbBbEjLDbeI5LxE86uofbPL8DoxYQ3KAH8+RUwT8aSn3NiqJWdhR1AEhFL5buiVOCOpXhYk
6zlUMrDN12KqX0QeQvAxFRgzIQkC9Derd++7V/azviqlQUTv+oF4g6rTyJAzJjo75RYFpPpN9ezs
FNkQjGxn1QaR6FNary8pZ6GFGKUNKvhZbLohbUIcSFdEVmFdSwVx35RRE/dtc3F68JlT36BfjcVH
CMnQ1zVxLYgihDikHWvFfM4s/aw2zleAAcSGxLGxMk4JI4Mvm6ZfiWabHsr0P6ah8MmJQGtJUnfY
KZZ3BfUujCwyrIp9D3gv1AnVqAgLyQyr3NKbQWIwhguH4xJSOYaa4zlxd8kKnVIQT7My/fRzDIIa
lkQotBfZMAOZyfyMxq+qyyoQn3uJWGknR8JU0yLcEMkbQyQmO8vVNfJI0zH7glV7krn8KoGt6j0t
YpkxfSz7Q78C16SC9Fpy/AlNP9oYO7TyZ8zamRwkag50XJDXD3rYUXHnFsSkrPwyA+wgqYXaBlYN
EwDT11qodpGp1wimrR0rbdN1ON/nXsTkIC/jKrkxkJnCKYqTGKNJnGwiFWwkE1iAfaYOTS9dgwly
LFO6mcZ+uqS7rou63TDh0IZl+wAT87nQY2dDioPfpjA9iupbt/pvQS9i5I3wVTKq5vdhalW3TWwu
+vE9653HGIH4oKQXkUDlbLKVSFHKALrJu00Fr474EYvJhlodKG9Zu+xbg8Yhs4uN0dSP/MGUTRDF
/dZJ39R29KsUXjKeyMlTHYq8rkyjbdfhpi27P3E2FgdcdnfarAj8pLKg1aWGDk9WasOXDQiyaEV4
6enlIJVUhJxkpVdFmJSShDw7VY82Zc2Q2uB0VwaaS6x+CZ+SsQAuZnumrAYiK9ihlVNPOspSPalI
4LYgXP1ISwiijODPsX+9rP/kGAhj5NlTik+jqNJtZ/5hgsjHdSIfeSYNvKcgmfvlEKnRW6lk3F+V
8pg5teMCIM8qIkjY7pPJMXE5UBb0bpfBFiIJk8t/fSHTSrw6p6FaeDFsC6oYrhVTBC3otiqh6Z44
AnTLVaR4NxZGzkEKEW4sqzs5qvVKuvjJovSxirdVlH0rzALqCQs/MM2AIBHz3lRlSTxV5+AdWAh2
y9UDtf1LUtpwOYNnqcMQmqTzVFBEbvQmADlcBg8K4UX6FBA8TFu04Qq/1uRdgJvBonSTA7HJCbyF
uaTcGAuSiBOIAEXaBqiKYQwamSHdbq+KoYSkRNBlrH/FWgxtSGAWNWxIbW0q6OW5T+AQnqBp8roF
Iya+tAS81QYBbBWDgFZR05FXZAxPNWHeS6/HWyPR7c1oRiFMYOlXAOwgs1WfUvCElSi+kaiWQMuC
G8Di6hjhG9zNQcT4RHBDSl7IXXnJBi3dTbI+VaPyNY4t99juPYb9F1f2HvzQuSFQO53PnCFDrzya
+MrWpNEnNDQVqUhT3mG+GCS/bdyLPiCtNGBgN66pufp7mlK/bpd0Hn8oLSKlvgHJgOptIlJB684+
CoF/nTq4KxVC3OSxwcky67yAVPnPk1aA3IOL5HCj5K5nuAlyNvxmeuYRmXhewJ+5MZ1AVqfxxinh
Co/BD3XVcCnkfKu7INxnaZDe5dg3a5LZ+qbdt7I8CYNqPiuHCZ/g8gyp8hFp+bVzDNWLrOgbyPzO
wgyO+cu8mVn9YkTGQ9JudLN/KU3j2qLa70HWTNQU9pQdDTt97HSuloGqP8rFLW/IdrJBBuUB0LXQ
PkowmM2CACXhxpAFfwK6G6WPGVVNR5OIhTjqvrVmpGtRAYTq+aEv+71Uuqu6Xmt6+V03xWtp00ss
GFfMoftaSkVzEw1AEV35fde3lT/g5WkK8Rxoj8q6UDFK5aft5rODlJLPIr5CPj2Tl+UQvsJm+kqB
8diLDYxeYzncKB+TQgiS3SoTV4b+ScG2GWMcWH0bvpEXh4IjtmmigVN0Q3yPE89KrB9Bqh0IGWZl
WvgR6fI+oONccT1WYfwgjn0s1+esjN2zVSZe3nOQOwB6QUQKt+Wd2tjobnlNyhWYciZXXpuicQvh
569mTAdc5+WlUs9TSHa5nlTklxOaUDROsG0IqdzCF8bAhrYBO9i4nRoGZ8z36UCyafVzY8xq55gR
YuIsBB0dIV2xptJmX8TdwFS/Uw6hIh9jegW9VrlLJy9KoC17LMq5G0OeaeqAiFqoUYepWXAbwWAm
LkC9hkW1IcsAR5VRemaHQNeJ581EJJydUTI7eDvdKQcVEvRdSwSX9qecVSykVYoTuCruiJyI9rFI
maar7TFAYOpSYjPCXMavHMCcO/SpjyuqYCJJb27lTsOIAAdXS5xTdxmN+iXdaljgaLw1Qb6sQQAX
FY0yqBbR6dmlTiV0cGX5zCq2oLAkkfQNSLo0WomtM1Q4isB4yiV9bRPIR0p7q4MM8lceZY8TBONp
Iu+xxQK4Tp/2dVm+l13+DBSp3EZz+deg1t0oD5kVnbUK39ZcNEQ1dcN0cqLmbxeFxODGhrYr5ynC
+Zva54Ain1pr+ZhyOeEgy4yLsfBBqJ35Pl+M5SgJLVNykZyrKiV7BNS4mLmHcILmnXONopQWowdZ
YIOi2MEWiv1MD8dNsGjzvtln+dRd4qVjlqYhzO5tYvE6/PMjiRp9Cnki+9EjmJayI0Q2mxlUEm+S
8rxxxbfdwNPESBbMjJvlYuC3Lkka6ZEBGxmgZLjdbj4k97MiAzqQ6WlEhYWHPUYMguInYP/hc8Y5
5HjxfdW4JjIi2FrQ5nlTIicvd8xHKXIi4EId9HFyV3XFfKRK5vhijbtr7eYzzqe/FWMZyDXmnV1l
91kBiGVYhmpbBaq5s0lC8IPE/sQuCfLLCV4KR7/gx/2cmP0ca6JCQFHo7XYalTVJiJsjZjSOez1x
naZNzmCXNpaYOAXL9iMhp8gdxNRvaByXU+vk38lM6megM5USDh2BEZCyrFTZQ6toxtnCpWMwvt6m
CYmdPJV9N2XVbSTMEy+hfoiHerygNXsh3SzGgzp9dEldnxr8qq4TwsAzJjP3bMRguqKq12icD/O0
DisNIm01V+9E66siwlxGSourJ1jh5lm/xjWM1kKQuGRq9rTv7ZpyP5IEFAAXTxJjvs3lVRmicpOo
Vf8QF6g5G3HgNoFXWj1EhWEeiuanCRUQdzL4O9ZJtUvKhWUGYKRYU05EoMVIv990diK7NqXEt5V6
Ofet+TwKvbzK6lLogrjOnjo836kq64Q8THGhlayaIDoCpRoartBr7WTdXZAFnN+mdWI02251ZxV/
qfVfu59v4ZzcYLyeu8V6g1SOl71/S5XJ3NUj76hND0p8DBD7+LvucuOhEv0z7XJwB4txIC2SaEjD
NasYCjMt/QQODs446rU5xuqpLP3NKBGXEwG+4yh0TZggjwRxBltzcZ4CWUQbUZbjQzvG33GKQIge
CTYat/gxLV/GOGLgxSUJpvyDEDpnt24LvXicTD9W5VtslU8aDKhrMMFeBRjg9vocvoUBHQdpYw/L
CMCIrm5gCQb6KIjj14otwTacX8MlPSJwIWKxsv/0mg57MPIwSyrUdnPgj72pn6kgeofaMCxwvMdF
/ZDAZKMHIm1VA3yLb2I+DCM8GeaYmZkom8oZDTcK2juS0SKfYM8IwHF0nsZ5b5qh4ztQvDdxuaQ+
MYSOp+WYHlNzW3U1PvpsvIxi4ZqsL+adAlbMTYIayiqYO1fY9qk6p6wlbi0Z6NJmBG6t3WREKvgS
VgaxbLYDCr79NhR+zgjTaTkkgWepxhmoneGR0P6VY3JNeyfa60F5BIH5Bv/RwbXFfAVEfKmkJEfq
bbQ3euveHOeS5RKYYKElFos8TdkkKVV5REgJHtAFcz3QgBkUcvATlFru2+zstN6Ymdell2DJv2iu
oh1wDsI35MdUQUwWVSkYJULtDGGt2c13Ng5Eu8Ux8BgCcbkGDftiwnnOdeMET/KWpjR46axzeSbD
1ZH9ezglgMRmxDuK81rnw0cZjdEpZdvtyYRtpyjTrc6rNeR1w96jYrjTqQPz8vKa0jb7dRtg47ZU
T8flN+jdfKjMsnRJeHN586Yn23xPo+US50a2Zf3W32kmvDJuJSIt6q0tZ+SNqmntw5y1tA7zGWjF
eOiWqvCyqnzslfil6se9xNTgMljMvKHiEMgZzyTkdxKIhpIZM56xTQPW9dZUpN6fklH1azQYfHfb
+42KwzDGfXHJ1Wo8dp2BSIVMvGi0uNOPtU9C7ClfYz6QkLVkyNWaJ+LxhiHdOqRP4AgXP4Foa41Q
DqCJTNtOjXoOKkU8zLjErVk+p5nR7iHjC69W8UUqc7kTQmVzo8ZflA2L1zlxiZhQf0jroPUwIetu
rFGBVGSsuImd31KFLJbAhAI7LuRtsBYDk16mf0M4lZCNlVuXdTavix3e22k2+lB1GTYmSFIzABWG
dV3iSmyKxb6ZOXcDGS8XXCeYx9HlDIZt3+HH+ipGCvVpwgATCBG+pt216X8CavOHRRTy0ipkSa0I
jQXRw5zidO9Fz8ftAX/uoz4QdNMhRHLHUG+vvap95vNMfnSqXNseOzQV/0lB83sZsi4611W6J4PG
U42xfmkIq4NtKXZjoQFgSHeNsE8EjTLelt9p9DHaRH+pXE2VUesotEigKg3iB6kBe200doRuE83n
EMHhJLkNTcD0IwPOcVeStm4YcEcdVdv2r8lS/RRNT4ncZZus0f9Isyz+6lZ+Z+Z+PzflOYnsxB31
fmcvWr1rFI6XqkFhnGsemRvRdjFtmqKA0nucXV4phwsgcHMUNBtlUS1vKKGqNbFCnOt4KwOOnw5t
bmhO7WZu0UkQLPNpz0RddINGOkqynFOlZQw/y3Qbz8PJJFxhm4A97/sUNjWNA+uNqfHmUDlkVT8c
tXTZ9b2ZnvrprSGM8qBSGxE7QxCvFamnNAfPmefM9UheCb3KcLrjOJDgXY8gx+1ZeWdkDHAoXx6I
hp+9YVw+qTYUt2k+st7CQU3YTtCB3wTWBdAuI7RHTMYO4Ao3v1nLH/S1vrE69BxtE/vVmNgXi3E5
PBoa7EHProTRwkMeul1t+CK19uzWvhJ0oz6G+gREIpLnmPZDC0ByS0fc2a1xQFXNtsFK2m1VZLe4
Xe4BOA5XAn1IGbV5O5N6+WRdecaPn3wvtnqgx+NmhnENnLxHgdPe5jki7bz1KtO0P5MWEUDvpORa
l+HFNHrufXDzaRk1P0n1rcqo6Mxdw2XX1l0tq+Ht07ik0/rcxPydgrOiVR2PIYEJo6Yv70XE6MSO
Fd3PamdNkqn2bN1ZGgum2iQ458x5Wg/F4R+ZFFezzInTEoSYdMkpm7T00YbkFU/Z6fdBUZL8ZNoB
ncUgvKjis0DgOVwGDXaAmYIbkEwIQEf3d01JMx/nImZz5BAVRWavyEiFtivrPS5tdrfRot9LtebU
ZK+IaoBNBAnIx24y38KuOOKEJ8YqCq+FmeSvecZ7jbWANSlsrpC4YDGtm06NfZUYLPGMDUKfrw0r
wjvpUHDN0kk5mduJP7ksjr1FPmVcP+n9bMPlkIrHpA7azJ3SMvRyTLGrTYvs2IEgynhUNqhP4A7Y
6XSfCnT1UwfCvJyulpOVu7TF7Sf1NXx6PlDEfU/Fwt6SOebY94OvS7YHFiFnpH+ZpV9pS+BHMwVK
w4TI0MYjupRlJ4t8F4ohuYSKc4P/ytR6GRTKZMngrjMYfgFV2FcTWfeEhrcCjX9bEejcW+Ig26C+
/D6oduLHkIgHU48PRmXMDP0jdVdNHLPM5Ax0YUnzGlFRWfNQ7FTwvJsaOEhfOMGlV1sdansvTtHK
M9EZuepEbW0KjAiuYy9A4nR50nNagaJo7qGWr8XyXWlRO00dG5A53OMiFFsNPcEcLkfyVl7C2jRP
IoqhcbSoR2FQfOBZhYabVfCPnXAmWQzCjBiT15LF5pylql8P4jRNHExlVR+Ul8RAu1Ep+bBl7jzu
45abu9ADLjL4Z7tMm9i8VeAZJirvcBzA9sphuelZ52y0RT+FfWqTWLV8Oa7shfFS6ZS1lbJRiwp4
pdXnp6RzSO7j/dFTuYutPL8zYvs+pEdohFP7Us9xrNaZsjen6kdP4792rTrbmlwSv7Ibg8TT2WaC
YnAJLMRz42BgGmZ+ZrlEaEPKhlsgP1MV+9Q2SFGK0D44qQVRPWa61MkzuLDwMWHxmEAipizmZMye
iS8cL4i/BNh1YYZXNiF0dIVzoPfnLsPBzxqWZKmwQDy/DgvLGQufmDZtnuwrwZve0i0QrMRCLW74
lj50tmKytt0S3vcsyBjfza2ya2vkgQXEEe5il2YEqBL17TFcBFkQ3BJ6FepVEzFDqTowE4y7M5iJ
O2W2M4jkEz8pUVEin0lzLFhWUx4obHa3TXkL42DZyjg29irxA54yF38s50nXWA2pQ3oqASS7QcF0
g7m6BPGjF/l7ngm6bWZAsptvtPzBoUvYxmgSgUMTiE1FRsvNdlAeJ+2BaQsc1mTkNRNYcUrJKJ51
BD0y+NNUna9LBN0wyR7KtqBTmqK7CDnfTho6E+6xHdiC0vRa6P0caB3Elm6yRJ09Lev+WKmj7FWT
+qGPlWttknsVmJy7S87YTHUsnzj36GmwoKM71fJgTG3s63qACrMEQdybLaXbIo95Hwf7deQ9VQlo
ls74K2d6+0wW+2Es8RcZ6MhJq7hLCu0l1RJQZitSDi/2zDnEg7HSuzorgk+zqAMc+ICFqYZh59d1
/Pvwq8ZAmjDgn1QnltARGqPmN1JGrG5iOg4WPnFJwRrRT6EOw+O48mfBV6+/9Pvrvw/tVIfbTnGe
+dFZ+f5aryUBUdtAa+9/8XW/XwoZR4OaGvfJKm0DKPkcrXk+uM1ZUnFmrCkfHTG9lr+U0uNQXqN8
eEBTiAAkMVX6MJ2Ob+4x/q0s59+HF8DZ852zqs8KJXmymx7I/WARsrV+Sa6G7P+vpf6/0VILXZX/
Y+jvCj/Yf+QVgXLN9z8F1f/+zn8Lqm31X5amrbhV9Z9yalv8C7i1hTBaWAT6ag4S3/+NcDX/BSlB
M6UkeeLfSut/y6kN8S9L0mmif7ZhFghV/3+RU6+Y2P9TTm2D1YMFiwhOZfxq/ReZsYE0MKy5Ye1l
2O7S2DrreeQ7hPo+16dsT8o1p1ttQzDwYXL2T92H8RU+dS/ws4vCmyVRtOCn4M+9dtWxD3YaWPhi
V8mNyR5UhTPp5QrZ9m5EkcGM7FAFt2zHfG9bfDCc0nWfQRfxC9Gz9rc+Ss8+SEB3/5FZ/R9BzP+N
mFpbJeH/yDc2nPU5SoeXzdRt/rVKrf8BqeU0nDWROwthC/YL5t9bBNuhdvT7ZDS+evodRVFGt0rj
P2as3f5nJTdS9//mb1/pErCgVBvWxX/529H6TnUSAl9ynuV4VH/KW3M1oo363m3zH/JbCu4cP8zD
6B084xgh3nokk/AsHx0wc1ckVcaD1py1U30nPvIL2q+HtPfaCwPg8aEnMdOPL/OHg32ycc1HOyGJ
wYNP+lW+RCf9nnrG+Q5Ni9wLubyk3ynwvXvCpjz4TMiIIaSa544T03bZDLr9e/2cPw/tRtEPKJ9z
27clG3r24BsOw6XeUE20p/w0btW/E639viPCkru07XEIOl7zWF8AVWnHdufcEZv6Xj5rqht9JU88
ne30Wvxgn7+BKUC/sGcDmAp3+Aid/Xjqr+Q04X39nve513uko8csoSv3RxyRNyJydxPlANuo/WQB
3NNrePlnC8La8JRD804QJEvL5tkBTYatUCCcccMnRg7yOWh3WfIw3y8kx5xDC4HZU/mQfocGM3pX
OZdP5m65OcBuX/PxiYh2FhW8HOFpfis+rO0I2ip2zZ+E8OWzZaHPgA/pF+zVwv3gbMeRF8QjdoZt
XrrGtL4NyJ5ZTrFUyTS/UB8MdTtDCXto3sej9VneB9euvIhH+P+O7g7lPg7h8G3kjTTJC+6iS3g3
LPvw3jpScsweIcutvqk+sju2qH3kRg/EP/zAzqKc2Oa0YyDyPrvET4dtxE3I8kiVeGOaWpX38RMN
t3Nkd2iPGzaTRDn4xXHZGVvsPe1GUvoWLivcv8EZbJt1Xt4QeUovvwIqf4/O4qwzkj+0BJhQwcI2
N2lU3GRnnyYNM/FuPjqvMqGGQYjmQRZ8yCZ3ughsxFf1DypS8waPHoULfQCqaYbqKC6eBl4JRk3d
htkR6ACxTz76Q7PJr+KmMSp+Dj+tC/VUp7jxa/DsPJBfwkebbUvnsTvSD9Ylv46kWvq5frIf2FYq
BHTvi0/ASdWGPJN99kZYH+yvfcSE+Czv5cuCAorGnpgdv9vkXB1u9j2gC3X7o0ieEgr6a3mwrm1G
l++q5DIRzpHejW9ifdMMIntYkTO98zIfvfM+hsboar6MNqzwlU25lQ/mXcjY6NxWrIpcczys5mjX
+mIutj5BZE2+fUBuF5L0hPVg3CXneU8byYCRyuOS55v+EJ0JaCTAOXrWOxKiyJT2AzJ2GSyEPjZX
7W/2HPnZXv+DXJn5O9FWNFaobXeMPs1D8ty9z95+3sONUxnauyg3wqvdeSAPzafgA1Eg9QTi/PMw
/C/2zmS5cWy72q/i8BwO9DgYeEKCIEGKnXpqgpBSSvR9j6f3h6zr6ypd/1nxzx1RocimpARJ4Jyz
917rW970Qst6w1DavnY+vYyVtJ1qj1HMuGWY1jC9Omvdk33tj+0t3DNzsm7TvfwiOxkz9JV8r5yh
8/5+fcRN9Ne1WSAT0IGco3w2NAVz0F/WZmjbwlh0oLuG/h1DIgYM1ouIGuf3/8y/LMLLP2PYqmUj
EhDqd055XRPlIftKtTOU4XH5J+xp9KZg/JobOKxTRuznXLHF/9bEo/7r7ipwRS3wdlO34DTKkNj/
vPNoQaWbpAs3O0XKXrQpInl7zKk5RqSmsAilN8WgqY7d0S+fY2TZjiLeC23ISSBqmDJKJO+V02Ph
+/1uFiqPGmnKbsdssI00Oj/deB5JHAVxUDdUkhNMS+aBGzGq0N9UVMvzTGh0UjWndmTJSOfUsQv9
IAPgY+KpVXdgGIWjxdY+Ib+0appnteyMtWlFgE/lDsVwXgA1IvGuzTLf5S63pIBoNQ3pkCieWsPq
HgKjUY+4DA7MV3onSyyaDXpQenYL08fK8ZYGbGS+XN7sHoaNcU7p67qp8aNjhFflXerWpsQZt4Os
kbkoVvZylihbTZ49q8tn10xisLYkikqm360B+KHVpes3DEThKnl/iXJeAh97y3IgGDM2blUr0r6Q
KURFaL+oZY0Q1Z5LR6mjn13dot4ZCF6MCvkhMX39yPwK1Q4TOxYqtVwVhoRVkmlCVV/NFBivPOE1
gOWNtojwbqkQP9XHUFlCDPNwdLjlaPalLbPggPGjKs36Vq8ygYIZOruaoJOKZevYNtaRajV3wDGw
8Vn6eao1UAiS/jHYo36y20UFRpomAYC7vlcBVLdG4yUNscVDfNEK6YetcmW5MT8ai7oMDUshsk9S
wP2dgRpjNaJEjfuWfHfivtoCmYgamc8dgrGNzsiJpER0DyaHhL7hjFbrM3Wc+WBQTst4HQj3PsmM
LaTJuCjjJ9qZ+7mUtK3OHGc0y+dyTN9DOrxhtkHXeT+G+UPsB49q1HzGAlUVzMnnWe8QyjQvy68R
JSpDJNDySrFrkKEejLPCXE7iJSb6DhbnkGPVQYpDUBfNAGTG3SaLY20NQ+EUlsYTxq6jhMeUMGo+
aZqGBXgIQpd1qLFFvYl7eKdaItN67YbnvCTRRwygMUtKd2n8gv/pyFL6yEzkEyblnilVzcKH1lhO
tlLSAZIPupqNwrwQbwDXmZ2BNjWfwOQHnCJm+PhHZQKkWQZuNzyUCFLbEjmKipKwo1nH3CWXSZTi
O2QfvXr6Zad0W6mnNZDgQ74kWadkgOE8uZjlEnVIeoAFwLog1C3B8oGG0FBI7xstQJwessF1NkQY
2N6MXkJNK68SDl658RWH7/P4MPcGQqT+STTDna2FnrBQqKHhtxLsNPO0ajiiIcUyD5lVmwctCPRt
lGXnKTRAHEJHVzek87Jp1J1250ud6FaBdZo1Jy7wFBmt7oNbMMBh5WTyqma+eBS6HcGbMMAMZewO
eVXfS0XgM1oiQXpM4hpLIt69oMFfVrLyEWQqGkf0KmF/fb9XugYRkz/6a9juG6HI0X5iKojCZOn+
8sWcVHXxpnBmo4MRbqtWXPy2z9e5ZDROrNAh1ycMc8OCpR71IdlbJqNrtFZQs/mjSLzkPWLX/2FX
G6Gd/EGxhjfPExEfZiM3iKtSoExWwMeDGkpVSAge1j079XH3qV9VoAL+JrZhc0HsNq3k83xP34Dj
IkeAciec5lhcbRQhWwaQHBn9m/o079RbDKHYqY/pcTwq72CDmwMCetN27MssIW9bJzcQmegf7kjC
HX/WW2WziEnutJO4rYprKFbyjT6Rfg7fmzvdHY8oa/xT8ZEdOLLLKzqQ6iufkfkqDs0D00IHySOY
kUqcrRL9LF6hNeMJfKox0aZY9nSnxnBxki9wKOm4BwnS+z3HWUZu0BeE5SlXlB5MbFEt3uB/T9ad
wpqgO+DdEKESCfEhLuJTeNVX1N9QgCWxg+BN7/jG/icDGOMZbHS3znGi2Os84dSzTrDCnuyt9Vw8
cpAPLmI1PqMO38rnaEt4FgnqyNLtq/YzfZvjbb4WH/NbPK+sbUVkq8pJG+Mhx2Y4ZU57aHfMXkrh
EltJQkOwT3sWUJvZDgojpza2pnIYkk2guhNIWgiynK6GjdYg/vZgwNKXrtsDQkz5uDh7240BHgSI
EeaeahPRjxPL+VzaDAxdlfXIy7tWrE2HbDOAZXFDCMyLOJv9ZE2Q1Yhvhvew3AQvJMuX8GJX4iS4
co1DaIlv7lUFia24+bBGnbsMG1FLhCvjrGLf8vgClG1FtgKR9gbJDUhOneGV9zjh+Zq2LYxUbYdH
T5h3Y+eqw5rJJ+a0SVq17QqN/LXg3eJ0+WX4CBEP9UdRLR8P9rRxg5AIVU16ts19UhHNvjPz+6H3
RvsmnVjC7JNh7M0bVqF+x22RSR5vsRWssuDBOumfPSnMJMoh4qLNxagN1dDMmVE8WieGaU18EoR7
fhob6To/+2fqp+ZGN40ZcfvIPIp/O3jj6Pua35Ve/0lNljdr/Utzo5N5zN47MMbaqn0ZniKEjuba
PvHYJBsa8WJYm1gSn0q3fggptdqVuPEEaB8ZxVrsLFmgpF22lJvr6qkKNqjcTsmTwVF1mYwfzBgF
48Z36hfGCsGwK7n+Pdcrd0dAvzyTHKEk/NsrS149wilHTG9V2+oJBB+eWF4mP7rvL4VCPCvhZ4jQ
kOtDgGIohE9qZVFInhKA4ncKUowDFjwqUEFdwyfl8jOqhEnKiqml/9wlz8G8zcy1mWzT7iB96Pkm
ug+UHVQWw94yDWe0cJ6yDZOtbDyOXn+XwKIOXO5cpBHSivHiATHJuAeTdIwDh5NN+jmRq/Iq23fp
HaYRaluyJFFr4ZUrPupqBdCjWKGuYCaMMYPTP9HV5DqSuYbebaeyZnQfcEF2BGg0d+EuH1eWcJLX
dNuaaw4DFGAAnp5RMSXndsvESiJ2FFx1jyED+eBKQugnuEXWgbkZ7pDYkJ83H23uGkpU+gKb9K2W
KFxAb6/DKxV5vk+Sx37LKc9+FOhfX/CeaeOW+FcPD/krYLWt+ZRuaebcGGLNbB9eeoxcXIv0FTbW
3aHANvwwZJvxUqH/vKRX6pkbDUyP0Fj9mLCMMcPETbe2PnGtBLvsRMDva/+qb8Ubr+FKpSvyXbjv
tz1WrpJXTRog7CWvKBxSWeDX1rCM3BxR/Mm/B4HXrpE3UwIOtKtX7X1zlm7VwXjAkNi+iiuq4LfQ
Q4hHI4VjwtUfN3ZHsb0e+wciPZDDsOh7ZHN+qJvsmS20vSAgVe5GtzgFp/rHjHHTorpChWqfJW2t
c9x6Kj86xziywuqP2il6Sg7BTlf3gbbXp41PVMS0mmTkqXdl65XyxbzqR+uheAZ3zgEzypl64EB0
YmNXf1IaECJzqD3llay4+UxJd2KHoRVCjRh9tOiLsekEBCavGsuxunVKhESGTmjP+545+mt1yCNm
6Jv6VdHou3MbiJPRrmsElNK293ehtBtRIJcrn0k3sYTJVR7vCt1TgYFb2CkwlLv5kbbKUHBYuKOq
VD6b6oNThY0Orr3Tr+Ejgh4GSa64qlv7QQkdmAwFcGsQLwjyozVUy25Ve6HqaN1qvIt2EScC+1QR
/s2GdKrMNZEtKJ1qR/O47YIXZDSnX8ucviGc9Y3uyhCvlLcs2HEssjeoBrfgTK5BtNeUD0xIsbgG
wzF6Gzh4Mbiv94gc4vYg0MSn5pHFn8lAkGBleOwU7nTp56ong9jaFPGF9ceeCCe3H5N9/zBtwh/K
C+5rKoLhmN7oQGivypkGSK+tlHPqzW51VdoVTp/sGryxL7EYaNq73bvdsT8XjLFXxg/89VhyX2TQ
/TbqoLW9YD0R5eNiIo2bUjBYmcoGjXP5FAhO4WsYoThitMJlU1FY7W7x2wJZOaucS6/jK4m6EmZ/
DqCexh3LVN4gMnszMxN6w/LCRDtHQ/9RPaHU9O8Y2uFYuojyYBs7YxffloMngrf3sSBgddVHDh6G
ZB+fZ203s1G8KLvS1bcdtlgk7+tqJ29bj/K0O0aJE9YEjrvdlzAcErhZNoOKpPBVdxMP8nzyH+Do
bPxb94X4suQU8EiCKdgvEr15UIKTvMmeMEP4l+Kqr4P78o4Al+QdJHv1U3O7N5KZgp/TPntXtWuG
yYaiDrPYkTkgejgO4Q/sedHVXk+XXt4akdfuo830phMD8sSqrmUsk4SN7KsThNAHxjPsItpOPJu0
KbOVfaah9M7U/2vxxBvbAT8UfWZarON2kS1Um5Sx8aNK9/Jg3Jc0SwjrSa/ZF54k0W+yL8NCyX9l
MpUoLtSdHMnTiYDp/tIvSA7qBPlNp92S6h/9LFOcyCs9eJ3NDMIFG5S+KRq34NGLKGyROhB8rCJi
rdHnzKuK/IoIQQsz1QY6K+BYdaUfJwr01zxf+8eaJIv6B9GT9YXXBPXbwkflBV+cYfJzzSHhyljO
D8ghWqMZJZOy3gDhL2+EOvHB6V8+H2O+N1CccOs/DQnmzxUjuLv+0/oxvJEWjMUBbcUXVSMJI0W9
9n82prv4swZq5j29ZAM2Pz5ZdqG1srX283Fysrtsm3G6dDDSDaeEY0ZdbnJ9S4CC0jvlASVtdYo2
s7yCPKR/ylhP19GWfLTgoB8rQrxWLC/VJjilt9yLtyHT1w9kOdCKwsfqgFc/RQF6jM5iW52EOBAz
8tV/iRN3pYS85XE+hsf8h/0YnNsjE1j9w/ai5xoNGiP3VfU8Tu6U/1Tmy2Tgg1lTek0xE0bGue74
w8JTy5hiUZJiYeNGlxpnJMpr3YtAXevjJGNXJ1wRd4UR7GeqWEAA8mEIUuUw/voLRW6PfdZKW7kB
udGm7Lbd8re/vvz6/3796te3WQPyhTxJGhblTkH/HynVH/93Yc0gi6dLGrQ7Zt3htZHxpxuj5mgC
wUfIOtNWje4IhKwbS+X9Iktz3GaliTl+zDjLizWRB+cgHHmws6YHDKkQWW0l18gOD4RicG12S+dW
z2S3l9hB0M2A8MgriDYJ4mok+xn9I/xEHa4xSImcqCSrdcm2WoTFmJdrmWaUbdDn9JHatHF7UxIz
3FRdMzwoGfPxLE/dSqXDDoHdX7cMtpzKj/EWqPVD02jCKXxBjAzavlAqnWDSHCsFExDUKcoFCC6b
Ia1pmpOF5WrRGD5HkWtUur6WYksha6Wt173m125lwJqrcrbCoira+4rTkdBCx7ZjXCB4AoDzoNiQ
m4EQafb1MplppIjhEDLElpYshV5W/GPYaDdTn0mdZn2IuyT08olOpi6hxyXrViyuZDYnP6wOPTk2
ypy2nB85IQ+Yf9II1qqWNPsWjU1PpsvKjFn/SCx1ySP+FXerWoWXBAfq60tbEhlCqDAtcTVLFm0u
lcjEoSJrdQ/GxVOYAeWNI7KxewFpJbjzy/HVxNWAwFViTtaaFz9GkVXD97GVL5081JXRi3HTT3GM
/CRi/5W2caenN11QrPgJ/qNZlBJxNW29kfzxfg6uWZ4br1n32kiFjGmzveXdTHt5wCznP1bGT0Uq
EbxCoOgZRfO8JyM9NftnlVsHpUE/IEk+nRMo5H42KZtqBDarCtD/2fyCrrhH+41oCUXjz9k3aCNR
DQmIAOHQhzufXl7VzU+VhUG4i6VmXUmC3reJUdMMhpdp+cdUleqUxCrV9hcXTYpacUYwGbaurti4
YWIVx12o7ha/yirS7O2c6AWMT8J/avXQzS9DJb2ABT+Z7KH9IiauezzNLcXYr+/NYuOnLDzC4lis
B+p3+mmRNVLyp+KcmnK1qif5sZX113xMyFraIIaUdI73FbvONNvPrMohMrKAK7B+KH7zUhgECWcU
xCUqFMCb7VNeSSmbj8ZZe7A/cO+h1f7QTY7GUd8drIIDc7mEw+irwtZvdqq81tiPKEEZYLVE4SRE
pRd95wYlJYOKqcKJq8iC7JBuAacF3n1oMFQixYKaMay2uA0oZnAiqpV1tSfrWYqxC/VWzXlaviXl
8BGP7DQi9xF50g/KWs+ICItWu5xBD3J6HdcuuYmY4VhSUplqOWzwCoZExrckH22qSW13IqqQeeWR
ue8x4htW8NiNcNstbdtTl8ZtL68VSb6iRXCbxm7XUrQwz98NXQGQrlh4VtrWU1MNP36DHTBVbXut
9fQtpIC8n6aioxcxQWSJ3GjYznFwdo6sMW8LuhLZcX6NhvpJqcBf9BZ6w6mBj6C09/aA0auSh6dM
RyseqSaVjDVh4GsYW/hLRjvWDlW2gl050YI1JbdUMCjz1nJ3LswNnSOtUevNqk9QgxYEcvopsxjW
8OzOrp41QYmm5PHNapGD67E/nXSkRXEgHvshvptNIi1VPXEFtvKioJYe+1DdGJI0ORgp1HPJHFCS
iYky7Yi0dwv8lI0FU0/Gh1igkVdS+/2XIK4IsyeS1BcvDqdKW0O9OrZ4BJPqBKQMg6r/Rfw5nrnu
pcTwjOJocVKncbwpJwZr+JVJrN+LRn1DcfbYle1NNg+BUiJF8yFZoS8TbfNljwzus4YQSpTUUn4s
Jo3eTBYc1/eFMLysqh5kW5zGElXTYDJpa+XBy+r6syRtbJLfgwD5KV15CQIU0ZZSk9JsstJbIrmg
ihZmUHjEPafSHgXBH1DiTLd35M5I/CoO9k1YrfOePqkmqXdtR1eklpZaVQz3kcg5eMTRVa5Jk0+N
bKdVjH3HAkhgYT8ENUSltCMIDc/OrmlmD771nrgp+VDU0mLySO/Hvr31ZVzhD0dgFKgBxTJnoizv
r4WEh62HvxFq56DPD0gnzsNo4xCzOyzRMaUkrAshWaOLNBy0lcFvsbrWO9z629CiJs6DoOEclVpO
YWdPxTjwRyVttXroD2kYPMnW6DQFbKDGULa4yVJGq7hq5V7dNqxmK1MA8W977YRsC2vlZG4jHUHv
nO4NSFLvMyAs4AWSF8vKFWDP0nAun4YRZkJntg+jRgfXH6xrx30KkIwFXrW3mt4kDrZT6iZmrYFO
WdVbxhY/uptUGqTKcqdp0jYqafRpKYrkSMk9IrMOvYgeJF4/xBM6yUXyCn88ZCcOOS2ykSm5ljBt
G2RP7+WDjFUXlWBGCznWWKdqPXLDksLeakDFtb7Jto/fxItj6o45wj8cxBH4q74/J1jT+1hYjjkE
aEtVG1nfoLgacx3YnxTAkUppaE7vaLPj9cLQWxdl4s0yxIxCeHrcdhsoPRJKuiShOQ62AQPwgGKD
rNxpncyAZBqZz99EIaeF1GUKIpa1H0uXSW8zzyj12KkF2v0ODl1V4BmKB/XnUPW0cdNmPTz2EqZy
YZrraoopHZru2CCxZLJLSK+e7ybRPjQZLC2prT2/E7vUIhzPqo3rQBQjOVqdF432Cc9QsY58LCKm
LzllwGbD0CpNowegMDwxjfGijqWBWTm7Jb78NNThtIXvx6DOfrHkgEZfP7qGNvjryG4yuFXmqw7G
ED+45BiKljCkya2VolsQt4BTFIr6CsPZWJkmPQGx9KwNNb2fJekQlvNDnTCBYGE39I1S8hhn+vAo
crIYA6F8dllXHzGYbenjY2PWy8rt/fY+aLwitT5MNSKwb1F7Z9PPuEB7TsCJgMyAmV/XN91If02R
OLFFeqiS1jOtkQOif6h+WFXFzmZyS4SNnznt2JgOVsQsqdZqv1gSVOXJl7vgru8oFHTUEYXf9SgF
o4cEZafLgKZb2QJVEHQiuqFIIGY3Sn2Ub0w0poG+RtBaR+SqKDCU8ojDcyJe7Or7TYHHfJ63Ud6f
e82VhMpcPsTRPNe5vm+yQd//+tW334JmmLyQ0MmgSj4iJkMbRauQP4rwz19+/ZmowRJGcvD2C1T6
60sFGnBZsJRNRjInyj4Vilyh7Rsz/2EUMtCrJe6xlyVM0VXQkiLc0+ELA4pShUJ2EQA6Yw8RLDLp
aaZUbgF49D4ICk+n62SgvaeJm/7jSzeVVynTLNTRkrlv4gnBs2oU1l4NNfOPLznxfPv2RvKZtcdV
8Y8vEfICfTYqL17A6/+TpmpUyAItQ77PBkFXTDPyi+wP6rZfnAS4pvX/S0iClBq10+NUfv3nv79/
ZnTeoqatox/tn6V+iq0KRHX/FAY47+37v/3xnaf3jO+8K7qoid5zEKB//LH3+Z///o/v+m/iqvgP
1IGciHRN6NYCXf1nQJKt/4cM85T/gKsij1ARUPw3c5VUJRUBoG0KE2EDxdM/masqP9DWBfJFVbVB
str/nznvi0btTwo6tBmarmqo2CyDJchQlxj4PynooqkeIOUrtQfrH69S2NhbnpjHasYVSk4z5lJT
2uQhkvCpHtfGmA0u8QglKT6OHOKpDBMmNxbSdNtM7gTYqm1eHce2M661nz2h5sXZMShOAbENyEvb
OG0rxNYvK/bgMfQyhX6Sjr0Eb/zeVOtbyojdbWq1X0fEJjldzTS1fhFnzh8Jwyfa203W4od5Tc1o
dvNY69cIq724Z3o1GkCSJJby2R46xIsY+0pOTElF1190MuE+BQKZmouoMo5uercz9fqxrhoqkCWZ
qJBbG/8U7lZdUQnHRBpV4aNWcok+mNXLXgeYLUXFv7E6jtulNLk4lFpcfel7mfED6nIi9xZVAcdg
ZF5jNR4USm8Y1CUV7LmeGlKCl+qN6mYT9aiHzRFo1i1UahrjKDDWemxKQA9UzU2KkYRb7OFIrJBs
Bcu4QzdrN1OYV+bYzKnvET524F5FwOAwFvob4Rza7k939OVfebXKv94gug6n1uAu4Z7D5frXGySe
BGVYX5ZeqdmPcqv0jCX5kooGiofZlKtgQk4yp91Z7pauMKeSObL+8Wb+/lq+hXlxr+o6OWOajtpW
WIr8TdGqSooMZi4pvUGqaaeX+U1TMDDvCqm7BGr2JNn5V6Snf/cOLI/AXx8R3YIEaAlFGLaiat/e
ARoqyszJMvUaKcJYSTY0N/ZieAqXIPVWrYF5x9TwgCFX5RKDLTVDvvUH9C483x4m7uffvw/qIi76
fkU6+WiKyQOLvHeRXv3poY1ltSHypUk9PeSNADKqryncGCEN7XYsCrQsHfW7ic99Y8aMzvN0BlQJ
Sy+ewZZqJpX6YH/1I2pe05yVrV2AqF9+lOnDUtWo5Bs/fvj9RWvf9GDLp4dQVkGQrAjdtBZN9J8v
OuAJIFk35qLtmtNBM+3aWMDV7SUkczGNMNkyIkcbqpupYDqtAp7DyJfNFRqEAj/wZ2VOOQAwVISd
VFxNypkwqp5SX6OZweClIJgcB/g6reKPtmCam6oNrX/ET+jvpw+qhRM+S94INfocpZHWmIGEygjV
e1VU7QbE2ePfvOLlxvj2MdkWgm4Yn7KtK2TZ/eUVj0mQ0l6QI7DUg6chcAE9EWFwGp5CMat3CJs3
dk4tKKt6vAd2xsRWQjiSziaDncXiV9KIqPs+czEq0JarDVxPmhMBa16pI7JLAB7rGMsSDaONWbII
2CXsyzz13+1SwbXaVQnNYkV2c6N7r4px3tUSDIGCuPvKt9ZRoG90JkW/f9kKm9O3l23IMspsRNE2
X61vzwtJbhYgTg3mbm0/FjaBdpI6n2s//ZA6v9tWP3P6IhwpGe1ivnHwQkOG3FhNgFOm4XgKJamF
IoIOwtBPv7827X+7NuSIqgpWn1hC9RtjvK7sVGtreMDVtJPrhAZ4WrwWiOyoH8zHUmKQA9h+82s7
UHuZU3pJaz7AFqWlnHiHfkOkCo95p741ZNnq80RlCPOP23LRlFZiXbTIFpS5/mnoMqo19XG2p72R
H4QwLlWg1DtJHWQGVHXmYI+/NPCm0G9E0AnLbA/36i3SffP4+5et/OsSZoBWUhSSFU3bwrf+1zuR
+n6IArOMvZkERAfb5UVvZnsN9Jzz/xxdc0pOPW+3Q4sNyec384TKX6nC+zjTs10eQRX8m0v6tq/o
tsFlYFmROcoYRP1+uyQ9kgalD+3IC330xqk8n2W6JIwVci8H8O6FxFbtAmpY1V5mVFZ9iiwsiE2m
/N2VLI/hnx7TX1diKAAHsBPItAe+3a8x/VmplnhM28hfG/pnEwKcX+DXbhRT6qisQwkQv/2MQxmX
mVMUYblrs3LcT0PKlLC1nlKhYmcE2OUaqrEpTPVvrlH7bnRY3i0DfattsvOxmizv5p9W/M5MYfkW
I0tJYyApVOx9LVEp2sWzpIrmDbLfHMjZAXknLaPww+qX+fygyicjyk4cKD+TmCgoUX4mhh0/jApE
KyaX1PfZRZVSptIRmBt6msxv56w/xKr01HUUh8WkNsd05LQn6O1LVvm37/63bWF59xVbsKcrJiGh
8vcnsp+UJKrgt3uyjlCmImM9JCESFZgInLYhDlJrRx4jgAOtQoZnkXYxQJMJl3dDO1a1hv3ArDKJ
pb95Zoxvp43lwlTSS01TE5j5CDH961tOHd8Xs29F3hCjhWpp2TYxAh6Ye4+GDIFrjIFDRwkmA19T
ljeQeRdfXZ3BlIqfcgbgv6oBvzjNCLTTsCOnKDXL0/Gs7Oa0cWcqa9Ma0rMMb8G1ejD8fSQUelkI
0kGoPWqLl5Mmv/ReZCXeQOwb6dR+jomOdWRWOoJfurtBR8deGNm1q4rQRYoH97FI8OrSfl7bZJbe
haL99CGyH5KuO+Vqgiu/53Nsk11llO27mElbV/e81eBxw3RnEyjX2YGNmBLDCXrT+Y8sUZ8Luf5+
EbD+l0UAPBvlkUWFZMvfxdscV/1htiRpp3P82A09w5+KUdRMFwlovGFetKy/+jbCGeH3uVuBY3HJ
IChdk8ZSoQQ06OpUW9nJaHiWrjlGmMWXScjO1BNoUhf5V6HplQs468VP7WbH8yzWgV0bNJY1lAD2
EHmi1XGYJr6Nl7Wk61vrt9J/JBkAtq96VxgpOubZfo2D0IQlQcNWy33fm3qt2M8Ng4CQuUYqTfSx
oBkF5YicTV6X3fBzaBDrG4PRMm8FiW7KaCkHAE0qz/J72GDNTIeJDir1gmah5WzsYNcmuAIjCetI
4NchjVTkc6KYV7SCeiQQ9psRQKLIi+nMFeO7qgt3lop4r88jMy/D/sMf+P82WH3bL3kIBBH2mkzl
xlnV/P4ByXbeFk3KuyRFbUcwRHNO/FxG5t5hJlembWy0m2LAI1QJmvjymD+aKbIFYlevIc0vUC0I
aKQiRdBLox7EQbv5/S30a3X+6+otZPZxzhuq4Ov3oiCS0O77UoPReznAVkP/kPlBsClk9nZscauB
xwwwFoBuH4V9WnP+CaribYo4JlsTTdECUK0+WzCCZgqwv7k6+gXf9hYhW5ZQKR0MolLEt/PGJBqj
0UdolqJWEe7C3VkHHcTJ2EpcX6XbWI7DdJD0djrkWaTB1dhlc6zSIV42vRC0ze8vSPujov/2hmng
tGTiF2RMc9/jR9K6hAZfqf5u1BjcGlqT3Gcjxy5FeHmfS6/8lQs5Nr8LIpCuWYn8WS3fteKGyxjx
pabVPzrMx5IUZrthFuFBL744znTMSrE3RJAO3TDSLj6dfDS+lXCh3/Nc9zwVPU70dY8dviMbqadj
3SdjcKmtiJKKp9rjozzGY/NZMCc5EuHOuKCdL74K+KYJSNuweCfdMGDSP9u9tjXr6KOOw/BuNNC3
JUXdb+yYU7CBiBLrw6XjhLEPba4TBdJEgO4PGYlWD2+gLve6Ntq7Kg8OXcqPAhfauIZuEXQlB/e2
OQsPNs4AFQplDRPtaF/G/sCMcB63Yd/85ONmCAoiw1Un8anVSKHTtOZFZVA3FhZeDrd8J2sopeCE
HYogUhwr1ONHVdx4s8Ojlg/3vqz7rjUgyg1aeuQmBTSbnFAgA5ML4qfB8OzjMO8aoBp2XjvR1gxU
R+B7OLChvknWMF+1kWaxRUvCmKcUoTkN0HTpXACmirZKkd4sRRoPUYrJbIgwe1E25fu5128ZxnjO
epGT2JZTgts7wq0eDxlNamQsQuzszmTH6vB/2aEfbovaN19nFXiIuq3DfvLaTP1JPIx636XxuzVP
A32gSdoKYk4AIix7iCm25qDpziuL4ClTJPsIfdRrhtY/YQ4CCJfj144Zx2xN0buqHavAlbISp73f
whSw0TeSTo/wTgovpZpBL6atz8xO2VLdqNtW5amemWh5sx6Xjib5kB4L6xlZuOlMZX5qhhF5lKnB
8JRhtkAeuokWAUkc5KS7Rjaww0H8QNBQukQmJHf0gFAUVSlcSgz3j5TNmWvCTeA7JzxeGERIqOZe
DvOi9cx6+BwsYGyBZCoQpMqaE/QEqx1MIs2Lo240dNqt5qCNhPvY0/CkzwhYOVQFTEI6p6+UlvGq
wqybVAX4R+ZBtxvaQgPN97qxtqpeH+U4xURmov1W48TtzFxyFKVNIHJB7tDLbNyZkX7FtUNDOB85
p3Y01ucCQHs8RnAP/CzYj1l1mbvlnzCtOyst5KtcKYewp2xs1c0fh+4690HQd7NTKRleMdPC9pgr
W0ocldFCmTl+rWwCaabzVhucEcnl3tQW6lAo7aTh6OmLTyTnpmkAqiJeiC5pCmplbti+NPFcwMi4
1gqq6S5JSesp5P5oK5PyrPk8kKH6pErB+KwuZAy9AXymcmCCdBqqjGQRhhcm/mU/8O/gQ1GPCcCQ
WkVdOz70+WQeOQOVceZD1jRmqML6mTZ7cJSzH/1/cXVmy5EiWxb9IsycGV5jHjWP+YJJqUzm2XEH
vr4XUbetb9dDhZVSoVCIAOf4OXuvLRA0zU7k4moIoc0sbzrtw3uz8IN1UqMt6fGurT12yTssGcla
JXG7CRmrsCrvWzuJ76zpt4ccf0I5cs0VYwwnq8t15zCTNbLKvQjCfdgMmvE+ndWLA1A/YcJ7USNU
c2FwKw8FUL0eqAJBFhdljtfI03JrVYl4NMZhg2JwfINlr/emQuLjZMP4FjQyhwk4v+amdaF+NA6g
v7v7wOLN5fAk3hM5v8EnCle+EZrXOWghPQh1BKOMalHP9lvjg/U26kQhfWGXy90wTfJizWW1a3q3
ung2g1o/zZ33yoq9jW1n1XmyYntdG734bIkTXGUAyHuoiXu27hyngP6ECdYizaF9mCbSdnMMftfa
VkhaHTJuMglK0POfOsKqnvE+0eqYMutsutkvZuBgT7hcKSXvJj/dUmiw9W/nD6dj6WkHUJ4FdKwu
+lMqugbsGn+susXt5drD0e4NdU9qBoewDB8VGbScfUhI2Wazw6niwxCO5qaaHAQI1cH1k5dSj929
qGu5cUDWsx8HrJ7rqx/d81EWR1OTvhEieq6F2RxBP0PwNJjt0ib5MClkSlf2J52kyRU91JnEoP1c
tI+LBWVVdzaEnNAdWeuRaHVZ358KDW4xHfZ2p7+q2nmTwF6xfTbMjzq/3TVOe0rzbNXQGb+7verY
E2Eg0iDa5qPu8EbbCQKZX87YsVZpt1onhSBSAlWJqkRznXsYqfaSW8a437CgWzUWsbMOJ7QAYr0K
TF3tmuQ8M8J9bPHurYKeXDAzMvdyUM9d6WW7IrbbdRl23m4y0XPNtQezsDPvE9rhPo6hNVOK4qRn
OaPL6cTRDGtxiCEMA6XWW0MXlN8ekrDCK85T2hDcQtOVXF/m21U7XXXdvZIbRg1tq49i+JIlzRt2
LDYKohy5LyPcrOMDTgle06XrkVpQdMQm+xC/GSEucWP3dedeKs/LLjrB/pymGvKKDe8HbjZ3NW6C
bVnbzwncGcc8GyEBEqLtjplRb3VVBpdeEYlm+wenXXh/c3EsEutjDn3zkvgCkVFyEr5st2ZJCUiE
QIbTsJZsIwd5CKv83AQvYcLuIZzkCQmhyXCb260QTHmzDLcOW1B/qxq8bTYT2LPA9OClnbGNEgvT
9NSQpUuyxErnCN3COXglKOLHH5LqGjrJaS5pcg1ZM5AnAA0ao9N51j2uR4UzPk8GduGuxz5mWNde
PN4XThWCakdnrP72UmQP+Ww8FQ7hjQyzob6iG9oU+bRufJWfut6FnTmiA/Oz+eiQd7f3meGsmKYw
/S1rVJ1C49jMurcg1b+08T6WYCFWCFqMgflvELnP+TLwYB0/chUEqzSkMnS76LXRSMnxNvv+oYcP
tbZix7xY5TZAf5AOtBm55HpuuilyJriujHXmva2bvZfLLwHxdOROPE7lvUH/e8XOj7YTQRhG0e4m
9CJ0oRmQ9N5brOd64Qq69MyiR78NT3kJ5deThgFHmvSuacSmJ5s72x8Y01A77TrTWWeO+0xJvcEJ
CWOAWIeYfJXdpOaBNkzxjRi/Gr6bmNg0MFhIjuzP2Ac2PkbFIXDyl47WyEoYw8eg8UwrbgNHDYZp
pSQUOyA82PMnvF5GRNlmIUIWTbopZx+MBvlTYkao0k1VuBrzIcIvnroH2xJY9ohSG+dkpQSy2XcN
GJj7aY7UoODWnMbWi57xn8tym8dDunHsWpE64tjr0S/lVrfTT6NtIo8K78d0cA2jNGDg1kOnxWlp
BJQTgIcJYK+3RSA+UzK12hzUfNH1gCJd1neATljo6nVijRdSbYz1rI0PR6JMQqbB3h6NbBvsk57t
djEeg4pZe5LDJyOrpFtFdv+asIGjrPC3PG+nlFFv4qT5Nj377Ht4GCZucjRgkquqaNll3j6zsZL1
LdbRLgtPVeiRzsbgbo4Zko/GfV5tcef6OFOwuPgIwXOQUSvIOC6qQ0KCIiQoSoKRkwXelRlLTkbn
H5RAcm/He+yT0dRhi2LjNCQgBJdmUNhYX+nQXNsJoZ6E5dgZxW8L7m4I2cFz8CBNxOqYAiUWldsd
kFIcEU4n1kn0nQeE9vnlc+N1Byi+r5J+A/ZWmhxtyCbdgfyUE3ZVlegYYha+kLbMKiq4XCDM/s6l
tSl1RW8ChKsEPEYv0dzYpNT04KaPXh6bm199XVZIgOAUsBRsvJw0jmzpBgplqX3XJM9Nh1l3itzu
ygiQS6Idjc00d78ojrhlKzffeEn46qWCWye4FdLhoKUvD6pPKzBAESxVEgShePLl7Ru3p9y+/Odh
mqtT6tM8Xanb/+pIbQkM+ro9zys197HbE0PGh/95zu3rqRXpsgqdb1/980Sw8PhjRnH558v/+lXL
S+s8iGfAaVGE8wHacq2zfdOWfBT//5Ut2Vjz9r9fduqtDY14tLfLn3F7n7f/++cn//ll//UqcWg9
g/GGKYqdE4bXcjyEC6k/izNA58t7uf34v97ff73kv57zrwP370Pzz+ssLxsP1WuIlhu/2RU6NvNZ
KZAm9b26Zyp8UBnqAO2PX2FBWp6Kh/1IVgck22Q+GZ0PmlPR2QewiYiOFW2XkRqBhkTpBzugwM9K
/VEmyIbz9EvleHE62qB94+JqlbvOye1NJ5M3LUcMX6Bnt0KC2klRpGzNUb3HSRVefeKP0FBG8K4T
jAxMiNFxt0Rb5g3iR1s9iDnvKK2M8thFyakPmupSM3v3/ObiBWX5YIfHEX0bKFC2YGxAQAQlkAw9
S/ztkzB+ysR3pxfXap4GhwrNJWkczrgLjnNFfW6M8xfR4Y/5mGyBzq1NxL0EveNSoNuH9p3VNCvG
K3xffSxMIsU6Lc5ZZz92pCNv3AhzQDBeZJKsGuRsh1phz22ngq1UIIc90ZP7xPGgPRb2VUzjIpEn
1cOBdxcYD+BKW1okmKpsgqt1g98gtA8xAs6neNuxY1vHWOhRKpOp0RJWs+0jg+nmAIjDAcQtnlNa
3Ztu9n8HarDQu6Nq7REje/roceqsfOunoGazbI6GBF9vulhOM7+IGbnJK8IJe+1bRrofq6G70pig
7lEEQJTwXsYWxxiW21Jf6Wt8CVPtayzlcQ5jrezZByXanVa+fM3sKLgkYblL0SKu7XD6bMzwAcCg
3HeZSSe3NHZKy2FDqdgRLZal9GjzxwYGMda+0D+MmA6cggXVKeIziX475XV3unIL4iQ1cyz73VIA
3z1FIdL6ec27pZ1uZ/2lY0d9H5BtELd3Phr0C6ZsdN+c9RAHgxZHIbrUGJHiOE8ZPxsSJUT3NW1w
ftuTeM3h3a2D2UgPM/q8pGqZ5HjOcMrxWpv0HiJTB/uqayCmQyIJBloeCZPMibQTvwJAUg7cAycD
DksgyDC61Yue4WFfnMwezwHMJBAG6QEfxE8+VtWuFPZPNGXJfpw0mEDpBXcJoDVT8Y7RmeAo9UEL
TUPzwJ/WX0umCRVz5Tsjw6OT+n/6AoGLEREWYKWDuc5cdzgMSbaFr1s16L0wz3Nk2vZopiOAZ04s
VL7Zsz/+OKIXR34IX+1Inl65ALpr75cCj37uwJOi2psJ5SVAhAa+3V+nYN2otNvOEDtBis5Iqakk
q1TfF1X0Quj2D1Mkp4MZkPhLpqVxihLMw21ZRAflo8lPHCwSqNoY6EauDegXmyw3u49xIDw2WOJt
gLoSXSvbezvDvE3niHyoPL9EZr1NOiYCwsVZlHYhK1fbnS0Hb2Y2fweC1hmWMrtExNABZd6Jwn8n
dw16IOEK3Dedl77PH5fxwDRoVPC+h8Mz7V/yPr647rewwVrR5XnoZnQtSUlSl7/EghXTYmwVIyGG
sboncnNaw0+o+Ggb89C27i8SRFk0HExtpotty0/RjFgaMoTdyA+i187SN+Eo2vOPyBbC4PRsNXoP
1SNC4UZuwUkNYb8FtfaXE1AjN8WZDSTyzfQh81Hng7l1oP4a/rQLbQz+cobGY1ucgEhRkgJRv02D
n20ytt/JpD1nFeW2+KbGGGWcnsGkn2YP11Uq0Swuw+fY6p7CCjMkC8Zb4drlLk/fQnzQjUWkO4kN
2T7NzCuwZNyqBCk6IV1URx3dKX0xSNJcM1OMN36LNzjAtLPviKiD0FUHFKEujZYqs+r1IgvcDqV6
yWhb2G32tzSCxwDiNNJcZyQIy8GF3CPt3hVtzzUyYWPLy+vkWmLLsMD2zR9p29a2l/JSxi3oG0D/
2QKyH3T50szkSmRlBh8AFDOnkvS249zsyAwrdn49U8+ATegcmgmm3Homvyaf+voBxVp8NcRdKgiT
aXqmE7b+ipBNkOgBBGwaJkbXc/yW5c4fq52gxyytp3n2IDhSUpB66D/ZMtmhmBcjyG239e1LzxWQ
dMZ3T8jxSvsfRlexYSHb44oJARu8++abw0m0xA2Kdk22j2Lxm45xbzyINsXUaYLczZfImNknftRn
dpZE3bA3quAtiYkcbkX56VHotZLoYgvYChoW2mV69F4IFDuYERFDPVdoPhNy6BnZuk5rZ52Emv1s
yZy0zsaDyBRoLqii6RB9JU6CwNqW6jAU9TUd3F8DDdxdKHNGH/6epuiHMmV6Riv6xyOAeDWQyzSj
oEdNHK571OzU3wsiI+XMTEKXOE+rwrtg2s2htHZexX4jSCcCZYe+2in/ROIISC6AoxvK/DbAapGn
+XTRSzSWqWuiJVv5ZHn0NFqneOmHneEZmEtZPdmqgsMtVHcsMnz1XbJs8freOslavjQh+/pgwKEz
AALZ2h6ey9Sh4udWdRI96ZdZiu3C6FKg+QvwTaji4Mr4bwTsFqGKv6cUYVnWTLbnHotpLGGhCLqJ
q6VDpR38XmHNjVMk03nMykMdq2NTqZUzkgwljh5yWECBCPGI7HoF5Yoa3BphbafjAxY8cpkUTWGb
qJda0M1j+dYQe4i1zjGM2yBA4VyosT503oJ/KMG55tBY1XKRijAqtvxGcNXEgoZxSr8NZToWnzxL
Sg5sBtXchIgcYLTYCjN2tyRJjhuaFR1jGFwAA9b4+E+VFs5m7vxgm1kNbOYgf8qAAe8HE+sJOPS5
tqsf+uJFS6ItMosG+nORvsd5/D44BCcAYqU4MtuzsaTFVM0xml1qoK7Yu5Cq70Gkr1rCFs9cRD9u
jVpZJ7l9mioxkhlg3RkaMmMUtywNyvqIzXQXnOK5dA7sdmjU9c2vsh/HrVU3d2noZnet7x2B6agV
1bze9T5EAa+1d0F2kI3KThs2biSllIKIIqJXpqQMD5OYnsZoj3rO2PZdt/eyDqSTBj+Q/rJSUgzK
bdpMHB5zAJRkMBKSodp0NhjConHe2lATytG/tQnj7Dbx3olWsXbGfD84EelolryKhJLEKeUVCd9Z
xPYDJHSOgMaJJpN7j8t/zcD9LnMVWAe3jUhGpt/Z9+/R4I2sbD72XQelOSL1Tct+bNGck+cyzlu3
R7TmA4Q6mfGlHuULc4JsHRghcAAne5rNB9mVi2QTxVO7AAWdKdoQ31CvBpIwZqO7oA90tmpUlFwh
gSqu195BrUqubqmfBlPR+6zpRzJ5N437UYbP5aK3vvG6ad3SlMY6FW+zhm7KP/84wPFpO8RBmAQZ
LJHvvSoNo+EW29ivscWMaogNY9X3mcVERk/cjepqMzg1Ti3y47KDl2BRn0PMxcuDHxsj8jtKp0xC
nF4e8ETg4vLhBLmDGE7+8gDt+uTPwj6QYkks/EAIak22A8Gd1kkXYC6lbMyN1H161t6rTBPmBEYx
f6LO3eb24B/MPBxPzdihQLNrWEECK+DyYIjwP//H7cpj6+AE69u/ESjoQrg85VbWnSTxOCd8pTxV
aoaopo7lvibL0umnFhN+0p707S/8v6/tofSB3QdMXEvfHs7ugCdaNdKm8yPrkzczBaxS9g+gLKBk
r2QQv1t5EcHM3U5ZA/d4+Z2VjaeNLMv//fUp3beeDC58sp4+0bLO8IRXM4Gbs/HsDEC7+08GzWB2
l+/fnjSC7NqOFqal2Y5YoGUPHQP5BjkgcIS8hv1H7IsG43jHGL0CZdI5dCM6BUDASFwI4FhjqjZz
luBQWDlCSeIxKCs4A7CfiuUh70siIKDJ8EeVDllIqxkvQNpE6TGEU7WnHXT455vL/p0PkkHh+D0H
NhHMmZsTlSUxb3LT4y9h2I0dj/3n7SHjVrEZaVutrI4s+Ckd2hNArQ1q37vMK9GgNjLbUMUBM4jr
7jQuD7nRI5lhXC4PXTbjQZ2sE7FEaqXxWHySoy6PQZof0HITTJTHX63XwoOrOH+lxEg8QY6/PdDP
3piDT6msW389kXhLR4Pgz9s3b/9XLF92QcMkRQJQrAaGnolBRri99NZ8Nb71BSRK1MyxuXRwrKSh
uHytPXuilUYcYj59sgKSV7FCAIWIRmEdZdqPXCBfsgfE37jmn2elH4vgjAXnjfQ9ppmRossr3mb2
tSskqw/WaL+blvnmKmw+MlJromKfolTtpnkkJ9EajtTEfyBdbfCCuMMHUaSwJwte2q2qe9/Qjygw
33pFyFdkvI4eFYivvoQK+d1mKzdG++07zhfiy8exwzgVNmJco1k6lkF1NmjyrwNNy9yySA4h+kix
o+T6dYhUg2bFvJkdLxFh04WEFDZ1yz/930NPP4qhw7C4mGHaLN8sMOXsjYw9+/K9fz01LZaT7/aS
t2+LQfrYv5z3fz1PhQp9/e0fb8+be7hFonWudV4yFapK4kYnu1gzavgL4PvqFKhd2jD9IPwPnATd
prJZ0sOpAFZ+GWJy6cQmMM5lFgXnbjCQnRYEuRGWtWYu+Gj0wX3UeeRPkJfWt7YkPoQPBPwZ5sjo
ybGXSZhr7OI8ZA8LSwfbFAT/gNGGSkllHWXjP3PJmeLvQObAfQNvqBr11q3B5LJ4XDz/5Oi02ARY
3qZQZU8kW2VU9BQ3VZ1nJ2/MzmNfjncuXqp1t/Tu4sXSbzTyu0Xmua+RfEJqP9BIsIC0ty9s+31q
unbvug7LHWQgC43yBsvIjIHYfDazdjw4Q0zRDZfBD6gxJm7Xe9u7s7vwgIGqfxgJX297IU9JZB3x
URLBGZC+DD7vkLBloVREcZ0gMt/TiWSvL82/vk9mVw7Etc+ZJGV29tGMNS0aIDM+9/xJvwszUCdC
+L7MtJA7y/N+90Vw9b3+EXL5gyfjH6iFOPwSYxPH5DwmCh6EtReYGI84lNZaUPxO/V66gTqynX0t
u8BiNsygziynn7oP3lrLjnftMgjoa/+Oq+MV2AB6AxMWTGkHu0Am31mvP1jt+RMxN9kWe4kkeXHC
8cF3ETkx758LKNEl/uid1M1O1a1m5jIPeyRff4wf9ln6kgXei4lPfIsIdUHZ2C84TrBVOSCPDFkk
5G37f3Htk9U1Q/cHYsuk7cQcswwNdMEdeVf5/OywWSldy9ybADc957cPQoBLl9kHczWszmihJdPY
0ef92FG6aKnA6A0MkQbyPfZpVz7Q6qXKZXNuJ1ttWIehHy7VONc71wD9Yzhq7Yj0wbDNX76dPOhY
PWSIAdyCDaV2ElIfIygcOmxpXecb1xBbImXYaW7b3DtPDbE8NsOrHCWJ5UJh9a3xJTYZAldd8mPY
s0V3wYC3B+0nGK5jOX46RFysEls/5LX/2Hn0KqT7JLR6Twr1USUJCSnjIaNn72YNEP+p/BX46M9A
Hqxsg8vC0fWlrqovPv0cd0j8SMrob2otoFVVcrSm/MJCL5gr/Xh9fRk8/Wc0nT8DI3kW6K+xQNDW
u5rZyfAwV2W3NmUvyZuzLn45fZd98BeOCQWxi2mmE1yd5oPd/6CB+Vam98t6IaAyo73DQjm39e9J
eBz95M8Y5DTPSP9dEzd1l5TgbeelFWAxs+jV2xRaI3uiDLFAEHOJSjoUcIAQuH9yXqbbTPg02Wv7
borFmwy8BBIeu/aoELt2eR30Ih1FPY7laczPdtA9mwGuh55pIq2Tcu1G+OnR6iwyQJ9aD0qPgK7F
kB1lvTVfbN9mSM8bz3vS0AT2yqyVzb6aK0b97TkZ5KcsRMXo/z1dfL8Dt9XSBCniqyg8d2R+5l2z
koZ7n4x2uzerhbXV0qNAQ25WOtxoc7yzlUcXDF/+NOR71bUXb2Swweb6Pokt7ur3zWIbctrXjiav
F7sXCUEWlBVrluX2YB2To4Bm4TGTorXm/NYCGY6VtZspgMJkxQO1rxhegj570r1ekcZtjnizswFL
ZGXQ+sXJw2rFCUiaKO2/sj0YXXDgKl10wsdM94+DbXxFYfDEEZ6oRLi3q4cpZukpm60xEWCfRCdj
kPdDHoHtcw81fMxSA4sv9RsNJtsXfxE/V0PIhMDPn+p6elZyfm90QzlmFieS3i7kQAN/5eNRLvpH
kwaWiQePDVxhP9o5FhWs+d+mK/o1eIVknWh716cCRY2r1jAZ+n1lYyKPeqQkXzFaulWool+zFmpr
8j7wTuvEeHBJzsvFjKCGeeVgf9OagA+JRcmJmt9Sju8OfZ2sgY1aT3+aARla50XMrnBbG7J/S1Lv
lakFTbSBDjLZzH9kDeZKmcEjoUn7of2MRATSxhd3ojSumUmEShq+jTGjUCaFCOLI1nVniobqzei4
29Zh8ztOwDhQ+3Hj6fDoBpEJWgET8c047fQfDJOctc6C5oBVAZuXUujaLEH1ME5Hy1I/kWT/kg/z
Q+cJYjeSUmyQzdAsr/4K2qLcXNUjAXxclKgJpqwlMyN5mfvfRortaMg7zhYpz6aKOIkQ9O+K8rns
TIxjwDDWdVLA21WUwETATbGfXtOwe4+rxTjfi/A+ppu6Ypb8bTIUOOB+gl1Y1uUxYS1xQIzCP0cS
ZOB028wGxzMjXhU1KC3Q2bIv9UyfVfhTu1GJuAsXGb2AWhYH7l0weg62auLFcpR6NfIKEzWeG8mM
OYW35a9E97O0l4j6/I3hWJ7buecQa7wiQ6T38xC3B5uN2NbPU2iJdmyuogb5eu2xvxRCmIyf+7+5
qQ9FiOwpzUvWV9i/Gx8tI0x8pFXVUIKbIhZ4NwZNu3bN8CUKiuZZZrjzSXZTe8rNFFQcSaGuzNNz
5U6PLfO8S+hI/+KlYLPwlkCKa90a1mYICse0rqFVfMdgYC8RPgqAVNFBh357GZaHoE7ldjT5ePHu
YfldfCfTWJwhEQR70cwVkcFsEPN86Syhljx1xRDuFhvmVJTmgf7ZvZehnrs9BAPJkFa5KVvAhLkL
ATftbTRBtPVjT5OwOXATNZ0BCGje0x/jVnJ3ezAnlHtGiNLcmR8CBvdAQfTiSkT0SeJseFliLneF
N+IszMgCVah+rbZ2YD3T2GoiUONOPRKIO/TimVpVPfukqYj5OXDzCgOHa529AfxnJJl+qVJ3L9Ic
yx2uCKrELLP2QcYpF0vXeLTr13ioCRdavvBic9qZywy/BlagHFcDj+TyghyMojsHGHGXzAn3VY9q
phHkMYWSw+NZlXNJVPWnd2S6t63OuxQzzipY0AePCd3aa/t5LRLEP35k34X+iGxuiIytl2OLKOgE
g8HTznbWltxbFts9mYFe1oqAnyk0GK6XkleDrOnMNVP+SdBzkeHdGOy13cCAtcTGyuRh4qZ+n2fk
CDrKrJHhqXHtaY/X3BOZaV7iiVtcbxHPwAa04UMewcg6A1uGhCwp2OWHSNlHI8RilFBOFJmZnYdR
ccPyDlnYPsnZxqyemkT00jPHRMcQYzauY+cOmyChdvcGlHfIY+SGywyYrIwOxpjNnKQtGGpITy13
prTnh20R7zwO2b7xaMQbDX3FvpfBRivUF4gHMFE6pyhFUNnbIONn/xQXzkOtsqNJ448KyuhxL70F
gr3HzdA7NEAABUw8PbPz0/aAP48b6NYJsq0JYPqI/eAaj61/TbKx2M+yu29m5zL3ZbUb/e4zV8ZP
6GgHLSmJ1PEib6nJfu9LDgR6HbauUX4uKszHFIHlKhhZYebh25mmu1lVpFAr8ipDMvnqPg42CTWc
XXPbrDC1pL6xdbs43QblBHFOOX/zSHfEWozPSJzGOz+Lzst/s8vdN/M1yeVh+54gEmOsmXTQBoPI
emmmdLoPtMHuk/XfBjg4TsknAUpPdW+sRjOOELLkKLymgs+IMsVhdkbiI0u1UwO/RgC1JvMJGIwc
lhjR+LvIegS1NrDjdKrna5b+Lio3PLLZp4Hq9RBNuqnZA6qxMD9iKTY895pXLTviDkt2HNIE6/IT
jVc453ZGLBtEKVZQwYzMe8clkz3IWH+0sCjNZBgOVcyGbQZ3E2bkxavSOU/jsFimCTAOKZk8E4xr
nNsx1YxMDjZgoFVWglwnQnNntTo62V7BVSkK+WSbBDs4P1EeJtTgKK5HRqvnKEseBlcZx4iZtIzN
FtxfhU8pISwkG4GGBTECrEKV25Ie4XKOi+1g0xqew7w9T9LctRU3jGkMjsnQkFmA+SpzHYY9an4s
zOIhaUvvAP0dDopvppfKhYuVj/4998NXMTafXEKEAhtoPYO5C4++CU2tppNnWfWbxRRq7w3yu8oy
fRrc9AlV8eI2GS9T5ly9AZB5iqVq1Vf6rYNdMXsa1Qkzj9GjOetBIU1qCeA5Y0Iyz79a1cEjadxL
L7APOA07Kmvg+maKHGGlzE6cXym9vObBJRl+bAfMP36D+7xyjsOMlCZ+rBrl4B93gVgaaxfR8oId
ey9QRNgwwXCYKAzdlfNtzqaxq/KAHjoTCVjHzSYK5ffNGn87YmUlFQiK+wRjUtRjC51fG/cgyBBe
NYF/7jm0m6qrwQA6lIiFCTYrp7JCYY77E4UIfWCaFIGTXfrQfVTDRMW0WChuZj+hpXv2OMHXkQvn
0Hfd+eCi6L9rnKfbszpJMAFuStbqUCD2rqhBVALUHipAyIe+pKtIhAhWsPe1F+6xYVAVZMGdaff1
JgT30jpVBgmEuUnrIRzJA5JEEMdd67C3+VnwArLd3ayZIja+46l8Ya/PzGxODsxegDfmFJu4aer8
O9GxOJgezWCg5dvcTb8rBxErkhZor4vX3lTOTmsGuFWJhGlhlxCzzr5zltWeCA6m4+tyQQlgAMek
iUzPcFw8C7/sRmPzRja6rSdidiMGnEGFeS72P6HiGWt2mC+Zw0sWdkNOchsdC5sjji7qVGK0WkHZ
eRk8NLNp8eK0I786x2pMz+TgwJscbCquoufHkwi1ZAR2sQ+jYXV7pp+zob0tqbnbwlp0os9MRS+x
JBQhYYaEfI3d7jAVGx0af20FMq5s4VupmQlNjoG6wxqCzmo9IzEyWiLlWhw6fZY/mA29OEtDnzED
fkfeZpskQQqhiaFIM3VJXfvLN1mPctHd1QkVtSCJM7ZY5xPmx8gZuRbce0M7fEiW+9Rykky8q6A3
XsYCT3mTTZ8goko6q0x9jJQP2yHmNQHcuLTWEtH3m+XIMIyEgxZQ3PUjwQ8jCg8anHsfcaFdFsFm
MJPv2/1kbv1jEVfHKXtQlvs7adg63LIibu27zkYTxFNHasmxUh8JQCYS0A3yB+sKOzQiFJLfCIfI
7h3TrvZeM5bnLMzMQ4eBoB/kuCsTNrmBRTkfFNp49RI5nrTpHFoh7ube668dzJVrzcy9ZGZ69PNq
PC41sFdoQMc2i2Y6OZ/kXjgPC+RJjFaH4a/YGralHnK5THjmDbO2aqP1mB2qwfvs4Saebw9wtH4l
iRGfJqNxt0WdXowY9NeazpzamGxCziT9vifaQD7rTtZ1GkV6iGac4KyjTwzb1X62xFPjSm/HWuKe
7SE6I0ahHhpJUGWLf2iD9he0Omvd9uZjQlb8Rk4LNJ2b5HJSiYXokAzOh+EzTMzkcvxor53cCWea
E51mhyYof+VlDI8Me8L9sucHcuavEDiJowwOfluEe5r83gotAoO7VmwKLbojwcIh/SZkt+ag7LVp
QUcY+PQoDIAoUiboZadmdVa87RnAyJrRHxdifKxF+pEplKC5j5uB+vHRzZs7f4yxlM2bDndPX/qo
TbuUc0kbdzWVDBIHiqbCy58d6VbIcP7gsAs2no0A22S3viKdVvHemmldd6RZa+9NNgERGSXlEly5
bdW3bx2V8bodWYNuCxHtFTIiQztcNT23YwhzLhf791wtu9HBZ++fpvey5er3mUswu6e4BWM2pmxu
oeOVPlN/Omtq65f3pQBZQlwHJF4oEVSK6EUsSHxMgan3QlbjoYfaa2C4jijLHLgwlPqMjCWE4KI7
4XpBbau4qd6Ok+d9GBptmmPimbdwDN3ecDOP0LOptoSOX2cKwQ2lK/d6GCgmBN+UIfou4RRAmGL+
IWZ33HBNbozawY01IJYIdETROtLIxFVHR4FrNSUEkhz3jJ4BC5ZlstTkyH2kJPeJXo9CJMrM1D/W
OWO8tElOnZ98L+Z/2RffZcXZhJAWsbdpbCxAjOR5qOfYlG8TpxUeJUgq/zkFRcfQO8PzHTvDi7lR
OStWPrE+VruuggYcgubrgmNqJh+46PtNpTGiQYWgLOFJtfT3U+my9Y26EPye+CMwsNMtCzaiY8mP
7sp5Yk329JXW9USOQR2uU5SfbozIBH1Av1ra3usAq4tZPrGPv4NwSC/FRDC3rFf/Q9l5LUeOZFv2
V8bmHT3QwuxOP4SOoArqzHiBJZlJSAccyiG+fpZHVXXdqmt3esasK5sMhgbg4py911bdTiGKQLPP
SN7NbPgK7u62LPkwiFCqtPOPqJvvriV1bCQOAXjoMTTmsvbzGXirfxvoOiVD+0IwkKZcFOIsA4jM
DDIrQ3z0FlzglNDbtTTFdoGD3LjLQcRduvEon68MfRx/GxOHEVZUMe6iMf8oaVqtGwezTEn+p62c
mzJHQOGNETRVrvZwfmBPkt43dKFWgrrtu1LwJwWqgl0ZkAQj8ByaY6jLGcOvjILOgaAY8xzW5q9p
ek6i2r5QqEDxXC3Lbeb6+cFzlhYoWeBsDApUtUkAOjzXY+bZw50zqaNQbP4iQpTuFGscUS7orOs5
3kd+xHUSQ0ipkG+i7ed0liAPVg00Wbgk5SZrSdoOjerDqywAHiXXoz5DWmv47KP51barO5gC92MN
DiRugWRhej+arXuk9s0mZwBdSEF5M+qzxzMbBilWiaYeCaYIGmDMoOKUBknHJVecm4SXBYp4UOJz
9t3iXY+HXCeoDoKtTLOPNIhf6qJ5rBb3Wz+nP8vSP6RE3KzxspG1EnprRDOwA/3guWF57YxUCJ1M
V/ZLlruuvoiaiRfqagp7i6etkEI+JDJdY/Xl9JYsO/DdAlGeKb6ZjMhR2ZJHFhyuE3bM3ta0bzDN
wVtNvBJULJTu/Ebd2G34ITUQ1Y1wB9rH1MqwZ/XyM+7g/lucXObgvUwhfXJXrPEzV5GYVxUsUKiO
kKMrJt9QcWq7NFKY/PIPHzM1gWbRQV+7dt4tO8HbmYiRmHqGu9bMCyiyPVxK1oqDXk5MTrxzG9zK
Yf0QSy4GE4Zw21Hq9hL3vkaHt7q+81bh0s79+aEJjedBuQbteOxvrCLkEt3b2hs8L0wEToB9s48Y
5EjucKfgHprZcriCqK6XS5JHcLmrOwPtNLVFjm+CCWEYoGp6kmEpRhyPYePN1zdzPRBl2DqkYzOr
1PhrNwLwR20BHp/de7KM+RbcgNykxIy/MjKc9vp2c0ZqxdI13JQKqRCSoTZuOJIuHdP5zh2hm15f
S9+3Y4ADj0QShISZo7c7MjDtte1wJQ3ZHY4oXaVn0kmrjnQDp0dDRTmkMuiWkMVFB4WTIsTTVPrQ
v1kt6Y1X+WEL59QWIfYxzcnKswp2IRXFONECO5+PvUT5DH/4xgvhU6V6by8M0udr79OT7FRiwfyc
UoIOUhntS8P0t6x83lQUb42WzR1nP4RDLANXa27YxzTQbV0pnKptXCRAD9mKi5IlAmmlmwD4Ec0d
DBnG6Dw3tpcRcef7zOLE1uUUTkKDrYCeNjk5ajzpyx6LhrFdGtxnBa6NqrnUHDliOaLXDmONlRmP
WQdAKROgI0OXJG90d+u4dc291WR80K57dsfhrde7rLINQJA7Mw4KpunQpF2ejuccb/emXLKP0eai
b11/P+hMeKjLmMBxcWBAag8JEn80lguSkiWiZKzPx/HKR6oVXGrj6zp246Wj0GChYJ/qg+orApFr
DtnkOHDqJXD/2f1Vig8wZtM32qBQdm9x0SHEL9H04mQ+EoY9nxoLdGMWu9HGC3K5RtZQPOTUHqAk
gsPnaIMuEhE98Dp8pp2zrkZiE3iKHUZh5EG47yyuILiZ5ZbcsNdimGFityTLQA2jxW/22Zri4Ugs
GRPQCAHbWBix7GB+CR00UVz8uDUUrZUmWg6q684W7/EmDxCyzV57dLOx2bXzQ0fFa0G3FObxW1RZ
7VFiy0GH4+9VgmtwkfA0YEZYGRkB8GTaXe8MzLEJCyDMDTXBayS3TU1/BnuEqWUuyifLQXlTM3xj
pFGI+uwhv+vYwa8diniVYVbnid3i04KAc0BP8hvS53/9hVHQ/fM/+P2zxpaWJWn/t1//+VIL/vcf
+jH/us9fH/HPu+yTvW791f9f77X/VWu0X/f3O/3lmXn139+dJgL+5ZftlSv4OPxq56dfHTv/67tI
ftX6nv+vf/wdJvhv6IQ28EBoDf89nfDuRzuXP6qf/xlO+PuD/kgv9iAQBoHJ9OKapgN/419wwiD6
Bwp9hOYe4KDQsqG2/MEmjP5B88gChwYd0WcCB072e4CxE/xDs64sOIeBG5iB+f8VYPx3jhSvDx/N
NEO4GFFk+38nBBHCBiQpLZYDqNZxMyjKlYPbnWaCJ4qZ3WU90ZJCLuStr4IxNVGtKouAxJGGGtDs
/8T5f0s1Ho1kkP877MTfEGz6zQXQE6hq8zHhmf2N7dWXUdpzBc4HoxtONsKQlaMImfL68WHuabm5
omV9G+xdoSiW0VmSPsu3/3Q8z78xG/4H/YhznVV997//pz4Kf6VL8O1oKB850r5r2fbf6BK915mq
8dLpMPdNtjfVjIhcInCfJV8K6xaJcUMkzj2ajF8Eu1Ry6+GwXRnvZsFbLOORud96rplzqWS7rMsz
wbqzvJT9hQSMeE0lhiVnGpb/Bothe95/fesWsB8N/sFcygH+O9BoAC6p5qBnHRlQ2BreVVDKre04
hzJOoHRPNHRCkd0w75mbxITYAuCdKPTvmcmn7I3yPE4M7tfveikUtrK8Xdk+2l1e71B4rMmdkcRj
y3yZ7LQ9ZTAd1ir+zpfkoBzrb4KKl4Fz8YjQkegpxaw2gZhMTBbgYrAxPDYh3GuYkavlYKGAwWeJ
gdx08pl85RwheFkwHcknuhQ2JB6r2PlEBEBOH7dzYJD9Cz0fjQsqYDiUVXE34QiITcEIHuNdsxSl
BxZda5wwiqiI6ugO8jlJjLMxEVC24JRkocimwK66LQYP8iEy+1CAuOe4hdShS3kJyPXoYV9sAiUQ
elOG6xccZF6EgBDOAAVF/U3qe7e05v38LCMRcJ8h2+cGGo9Ctt66c1H5WEQdyMDZWoYJ57nzw61T
fkuqIDukKXNpGbuskuzkK0rq/DgKNJxD6KV7Ox4u1Dy+1SErvkaf4LGN2q/MKpM0ORa2US4vIzrr
lSiwEMrP0nQLUknDAudHAm3Ye+DhIABcGr4N5eYNwgNS3FDb+eji4G+9Ib1pwCgYhziixu7WBATn
YCa7RZ4brHIrOOYsQPAikjBb4k3C5NldMJA4afjgugClmo5kthH0Mc0uFok05YseB0InUW0HRsip
REKiS/FxjsGbXK9SrTkzWOviljo3XA4s8l8al+ZUGIzvnZ9fUFfcS0R5RlRcWhbaDgqGdSyo9ekN
cpMijQlY0mq3FCqGA3VIrsk2uRmVD/gQg8Pk5O+TV1yufxEWh0mN427y3Oe54ZhHA/HBS0kEOJjs
bYEDWaWqpb9nEC47dq+u2Y0bCthvRlIgfInLnarUoXCrGmVUtaYcsewCyWXdLOlXIJPbKS9fIUmu
fMOjzT6gQwU1RhOnzXZFGG0Xm4VR0D9Q+8IXgnZj3cIg0hEF97HFicg+ezVaPnYrl3VKWZlHkAET
Syka7ory9vUTJBkM/bqaWbmxPU5gzq/ylrg+U2XnQh/3hSYM0u6D2463Tj7ihhXl2rAaRGIcurog
kb6r9pZkWGoNqDRE1qQx5QkjDY4V1Vuic9tdxXKEhbQ8d+yqtqB3NpEX32EL5BsOSXuAur8dan1i
qCDBfupiYkkE+7O2LjfeuFBEnWG6mcT0Tal6WLIoXHUT90+2w7w0ezvwJIG5Ie0RY35QS/mWe5Z3
skfnw7awQDTzTBtG1K9tSxKeGn8lA2VbyYoaVQVxpbPXraXh4U5YUBeatdzmMFzYVnP2ZqBwUZCK
116MeAwg8WxFNR9aNFDgByMOaYjy4DqM1yYbg44a8g5GDE5XhD7gVOj50IlZcZiDNCHUQk80TcRm
zIjth8R4gzj4OXgQa0o3vG0b1r6ttQ76cudFw9ugSwthjorqemzkwPlRR+VlxiayMcJ97eSo2Gzy
nnTsypjprVbCC6Q+nQNLWnem5X60gikCixepo1w7oK2pniH42eQPKhjJbOiZft2CS/t6RIaegXkc
4bFPxi9vSp/aiTFiRnMburzrqczFOjuEFt74UrudqpgYVZuW61Ty7OlY7Aknpq/HMart/Ou6fg96
n/O450uRtaBN2G6m+nUZ058uFfplLC4oriRaSF6IVQpX9HTyBjwyDSf7vjSzty5scE0xvVxPE+YG
G+ti8rTYxFRVC5eGoh9kRT/yMaWikXy7niLLyGhWmslXV1MBR3dKIS3ZhRY75yB7SgmoWQWyosba
kh9jFV+2yQQkOyaPISfuxLILLnGrfCAwoF6rzNt2ZKWgqOL7dXwUN+Rq1RFML0VFwibPC70HVoZx
Y4h501v2Z+LQKFmyVKz1uQ8lh4HALWs+A58zNCf+2GNoGN33rrQmZgVSpfSJGc9M3llSfOEvNtHu
VdsZHs2uXroPaIcSNW67adTwfD2LnIhhxU2WH05aPLRtuA2wTaLu53A2+gTvCraM7iJuZ2qAFAAQ
nfl4OlEkwIVqObcxJZBD6NcXm+TrNazeXav87xWHDqoAwaZ6iK5b1MjCt1bmXJ1obIa8B/4mBRLq
pPms0iACrERCjpV18Qn7UCgYipeS2kLEd2r0+olUQ15h9ubrV56JHQAs8yCc6iKZVleK5qeu4ijy
MFaeIMoL7p7SvtUOXxyzodQTR6SaXV8u1EoT5p2cJoiFn8FySZzP8vynG3MfJZvXju+WgCJiT4dC
bhuPX3sbIwJTn5/CKsKmS72/I7MPmMl1xoZiXGyGKCXgt9t1qF8pVWQUKISzA0bzqvj0tILF5boO
MCbO+8lkmuSYYHyzGe8rtG9a9xRQsnKm975hUskLhwu+K74KOXyXbnAWHu1DYvpmHPe5xeiy5MVX
Nb3YNTnEUxNf8KIwJgZSL51vCTkCleEyJkf+XiS0zAfJQGYv4liZ8zpl1bLR3xkSgR9YFw/XD0La
aNFQKC0NZqHFZCHdtFBfiKmMiPbQI+cy8p1mtg2Zu1G6Qs58el2CWBne8obtX8Q4JjtOiz7EKiH9
aBvkD/hX9z6Ma7oeIcGfjVaOvQHtmrigsUfeO5ADMokOEMQsC9nJ89YqIm8ZMeBVsNC2nEhay1FT
Moy94q5FLtgYP9mUkJxVcqnANiLJM7RvpCbyD+70npSUSqQeVq2UKbaQfDttLS9RwmjXODzQvkcl
idY/XRjP+C66wSQSWqB4r604X4PbwsfA+srxKM7n0ymd8FheL1kbA02Sew02ba2eS3gyN5h/JiG+
TOKKwRywFVmzEPPWKF5+RS5p1aCaDnjRaAHEeqm7NhfU/7ZVTiSKGm/1WH4FIVOrF3H+1JmB3ir6
Yr+x82REfBxT8FzZ3/r2EMzkWJKS89ilBBWzUp73i17HT263E30J0xbmsTPzIas6IRZ7PnY2o7Lh
BWQ8mPWun/EZCb7PImUAVXOWcK4lD7VvElMgOGGqTnx2w/BkN1Slm4zL3An4XnPvnSJcqJzl3h6+
d3q8zXMLbmcdrN1pmPfD+FYMNIQa9RWXXDqLS2iOM2EDCRmTUrt/6FnoIexMv0L9+kIhf0Lx75sj
UAtfnIe2vOR5dZbGR0lM+9qOo4c6v86jNSqH1DwElNlcv7iUA93CqmYeMloILnmK4K827a0Y0Dtk
8LvcydwlAIxWnUN2aVezRCxq3XRj9FFuvemMjaiRKS3ND7EkWy5KnVGhLX1cevUkztdlUGZ/L6m8
rK+DcW6FL9c1yHUQzzsmVys3H2MHJ+9QEDRmFu3FTmLwiOXXMHSvUSuY4SwuEacKX6TIzlPVXXLJ
robshmCClPPq4OBJFpYZUcLsLDTGIu6Kz+vaN/DBdcVkk6DdukExCHgK3M2B8YAU46z8MiXnvV5w
l13xPWJ7g9qMJaRvxqdsyL4yq7jgmGS89MUjjCfkhx25ICdrbs/4Unb1MDP/hey0cbNJ0CY9yfMs
URc9/C8FLN6GBhfzEauNsEV3aH2nW8LWolWHtPMuhWAidWf/uYyKxyrnu1ZZeaHjhsikXTuO3rsT
aT2GL0NG61fH1Aw9pOfZu1xnxwXOEBu44R63wKlhCc6GIuvJSj27bnnJICesSNn7yQIF+x5ncynI
eEz4yPqzT2N6GyHXplnAERVU75KOi6rOv661d8zclGFJ7Z75QJaeAiLQIVQ+WAQ0ty3110kv/pPM
+2FXv4aMQQJI0k1V2udiL43i1/Xcp/qW7bM4iyjtco8ShAtr5bUaWMVUQ/csmvYuqPT8UiwsWrJv
er3gudFLGbLppnNETJePiFZ/N+G43IGunDBYqY+6vxRIKdbXw7wQxjvgx4xyeNiYCc6JFR4Mt4SM
xNjTDNUF+DtJ0zYGZEcG+y6L6p3sPs0Y835mMVjnX3qLtKGmwoD2PC6MdtfzWM/DjesezJm3Jegj
4SU+qzG8Ha3H2SR7OMxZIs328Iul5sX1ffLAABwKr/zqHYVzS1FzbvU+d0xpCupEArZ8p8yYntCf
u8exv6Vpld1JWdwYkgPhAsxr/MU4GEbz3cm8194Mf6RRdA+F7ozQkFWDpaUpfvmzoke6zzlzdw+F
yRDTqJds8XHApqPau8jjuOxNvUvJapucL3Lcx40Ne3RayPayA9zn8Kn8KAJXoBeVugZgdWzXa9Qr
a90gvW466Xb5IiXmfGFBaMnsrfDib0E93w7IN/C1sLSw/fjVZ4JcEceA6rdgklxIO6f0me0bWD11
Y897ia5vkPADzZjWP60/gC+J81CV0ZfC67Uq6GLlhVfsyBauG9KZFVfNkMS7SYEJwsV/y2QNbpCV
WAesyk5GSDktWZ6x5yMMqyZo9tb8g64lTQjO8yBQx0YR6Wj6+ABC0T9zMdYnkMISxZFEjkcgDuyJ
GpCCialH+zVIV89DvNZRUKpT4eDbG89VmdYmKrAQTJXh3/uZxIX3r38kC8+TWU34bUcbFYlM6gyj
N7YlWslrVwSIwLMKWlmjXh390tc3QaBTgjlXP/Z64xADQq5Ram3tCcxmqbKHBpbyzsR8dlIsxE6B
R+xcAs8JL/YM4emKW7n+Y1oQ+nBkHf686be7hFduDWa16nT9E2pnHmjaGTtgLf9uEK3++ZjrT3/e
+c8/XDEwV0/d9bbrr9ef/rwNAsofb+l645/3+fOOf7vtb88Kn4dKFZWa3z8eTWeeUXk5cLk/X+f6
9rqAtlzfI0+4/uH6T0wjNc0JKbeE0XY31ycv+ggK+5+fo4h+1lE2HZEazCfLJEbc8Q0Ctk3hIrxs
HQSHLVbAk6PGuLspyCs6XX9PAv9xkGFD5JGoTlHc2fuxBHXYV1jv08vQExjKdzmeYpJO1qCnpjVG
M/80BC7GAj/sES9rw+D1xus/TVOmGyfJDTpxjnGiCkZ4fFwsuDuIMUrKPDxdf2I4DU6ZBIeKi+Tg
Wd25R6y6Ax1mQ8qR9imlIEOCqnq0EZ7gbGeH2bXNZ8H8K2M2HMeE9l43Dey+AgGsQEBzK6EdjGa+
57rlA0LZwYaLpzP2q0MdqUOcOgAhyWtdZ66s8P66r6XhRz+HeZvPNNhaJOpJHnaglvFP2FJsPV/Q
KcuzO1WzlT9GHoL30ATx1IDKmuNYr0EMCWFi5fbpvdfBbEoreml8kSeuVYeLPmMBgQGFeuJLXqhH
qeqAfLrq3gjJLKvaCOdxvQ2y18RMcO32BlalIWdAI5u+g4AGLtPYzYaGfo63hA8VNIJxfsXFWTqw
fYDDQmHWcHdWvjB5Evzt3sI6PE4eUAU9OkNyXvB/oOcYDstgP2NlJ/+jzBImOp107IS/7Nn9DKuA
/ldjgEcbxc+owxcKq/OzEXts0hNmaHR9hif3CNfPXj7cd5Ig71pMt0lKjt/kM/BiF9zIwQ2PtAnu
CLjYqK5mU0r/ezMOP0trJqeN1NitQwuc3R0S5ZS37HNChPS269gqj5M30oUncrtFNfcwCcAOnED0
65PgINoMOZC0ioMAv9772AC8kCxKZOPVxm7Tp0n4PouWwr0xvZZUyVKQKe8OgFA6XP8jTba+IEBd
zN/sVGcJK4fQIlagWdjBpImAwo6JS81XzPdKGNYhyMH0jQ1yVN1NRurP6yXfm0ZFW0wBN1HUo+Kg
DXlU4Ik6jFEm1VuoaepiuW1MBQY+d/RsZ5ShR9bH9qhIAi9GkuCdEIduSPZa1Rykg6BT+GwyZdz/
5B2wX7FihPyOvPGKZFMpyLlNFi9srdIQFs7eNdNTEZkhKLa2523kW5ERs5dk/Use2fV9sQS3qt9U
+CAwzNY/qMfhyHDDrTJ77xg1wcZRfYyySH6yNTzQqL64TI0gMcMX3CCIcWMCyOOCGmLe8lINkunc
JzI7ARJrhuG9onbNCYThoYXM0TTZzjbVwfOXTTDW7s7rwHcMnnUJvTJZtYn7YI7xruoM8uQ7pBi9
M77BTzpTRnj1Y5gKDoOFnzbn2o/uhBW8xDElkTaMWa9mD50xzi9QSD/YuFJS8dHCG/U7UuZ0jYTp
LDui9iJrxKghaelnCmZ11HyUY36wRm3UnZ0B2ad/j7EIh9dIQmUPvmqTgLtTDn6W5iNd8jtlOTdG
SRBjVt37925KhB2UVPIdteUhkfuwi28ReTPOZGQPTMZjJ/BhDpKCbEfauBdTtLHuqwkEA1mWTGY+
sXCVOTI1K3Vom+B9noLywcZsq6tzlb906A6aXyJCg603HYuND7iiiiCAZMdRBnZ6mdrNEvvn1pHt
oRmc3WynL70Ud1E+4XWD7kqpz3oYlbqb83EguGTaO1nRril8c6GW8crLwyOUwO0SY7ceRlw7AyqT
jk73Qm3hmHrdnkhM87Yq8/TOHucjjD5UXKI4j1glGTutYVv7aXvz6CjwigjbcNv5ahen8dnsCbQi
Cbvc9rP/5rne66RVPOxe6o5MFDARvT2+zXN0ZiW3iRR44szzkJuE+yXrfsQLsIX8BTcJuUjhS4YJ
SS3U/ur4PaC5B9jLfu8V9d7GO/S+c4oUJnp7ImbWINubBUlRJ8UGjOmzFMibaQXF86HP6h0+XToc
7BEFvb40Q3oh1QshypvFDkjFY4tTMImF3vRIOOin46ptFtdEj9MzGHTINEgPJLKNVW4KC9lfWO7H
hrWKO3zm6URtoqmhBYjodmi8D2D5dMOoMFJap1NiELy9pUuGQNS+k7V86X3rgm7/YdDL964/krnw
EdEh9PQpjWFxd6tCI73tcYwZXbwZMQ+0Stz2EqZZ9x0DxnYKjHMm24fQde7IO3uZDYaNqK7v4NK4
yv5IbZbBdtMeKtN6GxP7MfCbXYJ8w3OSmbKW1yAGZFnepdn91DU3RZ7QBxgOrsLypGnmbX3IFvsb
ZsGzVSa3kD8ebJ/6gRdQaF9q+4QMEFGCeAzM8rZNWKsh6CDrIsmLZrUQpsuCnDKVq1WFZfDksOei
6T+cUZqScj5t87Z9M0znRlCPQIL9pg+NfiqiWw4NIxsQAwbvuzz8hjxvzY4dCUGrvseh/4lL5KXb
uBESx2kiUYXDMaDbmrmGxmXZhtarF6cfXucfIpJB4tKj46WzX8vgmIAekoY4RRZE5QLrue+Od9Tg
0exY2Kgsnqg/GtNlmlWNshjVSthsizTZuFPyg3rK0/w0JyV7RhPCAxVPNybPuVTJPl2iJ0PQoWBY
6vdl2bBVvVmMatmMfPFzyciWBY9dKH5USwJs5xxS1CHd4ejlzcXIcWo5qfGjYyTr85pstBCO72JZ
CGfm8s4xvH17108gdAwMVG1uSjxlxdPkzb+oib2zVNk0Un622U2IW30NaJkNOpT+ubZ0qOjNJMQB
bBd10e5mWZp451tweqIifATVcglGL2WHPR6G1nW2FQ6ldWkFZxfqzHpgK0lRVNzGAdAZMnFufMpr
qD1OOPrRdd+QzBVsq/KedXWygYS6bDwi05up+SUBqfu9ltxYoKNNa9sIw7uZZvOQS0BgddXrLpPc
9OH00RXNh98x61cuJ6GJLp85dQt5UFgTCEP6aemsie23Uzd+pUqKfYVEGaRtTLC9ZBvlJd8JUOfb
XghYAQCCmB8TuaGSDVB9BNVDjxU4SBH1+M3RCPJXZ2Z/1Ah7D4uL7UWK/NuY2FKJtnxzRye48S0q
x7nxRIX7EXqSs87JSvf8iRqtDVzRnceTlVtPM4skXXlBA+NC1YjZDqbBuoaJdsgNCIZT4e4Z/T4t
K34jkSPbA975PlTY6akvTat2Gi41DdR04pBm57pevkNWhdBSMafLWd26o9h7BjO2C2G7rt+VzTky
5uJ9iCicFo7v7cDFwTCl3MbkemfPRADG4/B9TtPdoM3AQd2g1kH4QBag8YpPi++kbF4NNd/5GWZ/
s98EdjAhq2vbVT8ORPp4+xEOgSDaGoiGiZAJd8tYQxRMdT72or5IaypXG49e1wrixgsGw/MowleX
mpxT6KyrlWCt5wdUpWbBXrgQ2WM+Nfsxdg+uLb+r4cHq115ofTQLnVf+m9FFsF5fD6O2TY8731PP
Jt13kogAKuIEpsdLVawB0SA8LCFksphjsdUPA8pIdsJvfyPxDD8VrcmSMnpO3ykUALYYv3kJiK5r
/WwZma6NtPYq/dEqhMa/PxTaCKMRYhF9l4je1SSuL1d70UE/BUS9VRHH6zkgYpqnYyWvf8UKsHGy
12U56+dNYFPY/L++c8xrDGkInNYiX1y/q8mp3hZU/1nxEtabFleGpHYGV3pnMSFJYmMkPzsGed/6
Z/03/pNRu4o4cxw5rK63s0i1mmHb5hQszI/x0NbGynHS6/+D0zqwq0COs28NTkZg0xGP13eRVrDT
P+vLEdDEJocK2qru4NTIuiD/PTAOrS0qdqo3v/SLV/1c0KKkzJuNjxJEkeOgRuQRGA9BK62ViCjh
VFw4e4mwTN9Dv55M5YnE3Y1+r17XlNtFxBcniw76xWU7bKX+ADSunWI60kuesF3op9PvS7+soT9O
hTdcf3aeo/H2Cbst/eg0NInQLbYEDoPiAB1PlrL+evTH01/hHx814l3ZE6s56mbNwmbCYQVHY62e
3C3j9w5Az0pwW0cHbA6wyPKzvk9Nv9/0P0y2LRCKTiZ37Yrf7p4l5t4k9ivm6QqivkO7h4LAop1s
nTTY6ZtA7q+hZeC44HP22WYZ2KGYmGGt8lM/lQlfU1i8G4ruc9t+jDV5vDxG3yeqSbp40PfQ76mq
f6X3f7yphBv1Gyb+7qhfipe4G0GCV2ye8866vpx+On8cDjyNAwmZLcoT4j4Q6axe8q1f1bei/WbW
NLHCCpWdTWGxTZZTjxsWwGC+gkyKC9um05E42VfAYpsQ+nU+GhYpd77cpwmQkKycz9cGPhShL6bb
F2PidBVes1tS8ZLkNjwvkMgDHXN7xBvp5ybnko6OqDgVw7S/y+N42iNH+JJELE0T3ewF+wbmNaLT
R68BJ24hD8khrf3IKegx2diP7BY+tESchnvwcJVBuA0nqiKtTJdvB90UcZsXt8YuaYugIxJjJqfb
7YiHWw6pLdKjk2ABVdVLvISodXqLfdMI/KkrT12tHvV/ImrsrdQyMS0F6xANXVXNamcFHR0sJhHY
IemXGat6lwWfBhyYdevN7z2ycjo1lKjNjMo3NIqt5yA3cNrg1Vny705FgoTftGudjDTC1VbyMnv9
c5GwHlo8iuxE2dK7m5kzXMU2zjwGU+UdZz1hAXbVIwpVSm1EWoeJ+XItd4cu1XSjziDwbVohbg3d
rwSJwbctaJi0wK3tzDnMhpsdorYGF40R0ncoCs9iPvdEa6xyQIVJycLW1y0zs0dB0VXFp4tJZlsn
7B7tkfdPKBbcV+BuhMOAvDONnhUTzf3j2FoHU9BAsjOzWJvxFjDGeyWtCshfgSpXIvx13N1i0Wjp
w6Feu4P5LPHbbGimXWKyYgCBVCSO06SAs5QdEAWDi9LNSdbOhyqgdlClFLptdH0gLkn5jhF7Q/dd
5xFFlXmc945fVzt7UjemLN2jbM2bVpsM55FwpFE3Mz0b170u4ZdHUfM2r8qrGqnYykS7WnJdZ8BA
8OpRy7Z0G3q00L2V9XMSs0i9nuhhgOtlqPxta0Xe1p3iYSfYycyByvZVR9OvErJjhUXfedCnvDQC
gkRGL995kDxmzznOBkd1wM4+4mylHwL9z5vJmGC1RFvFeyB8KqqNtyWePqEMW9ssynfXl24IXUKk
bGS4wTXG28XVBgkM/RdZe8yp7Mmc+v4nW0G9r9ReVi5WZG5aDlZVd/mSjRu8zjcCcCS1L/+tnMJ2
LUcKp0Pp7VTEumXJ8MbW8z6beWSQe2vPZEWFIuzF0cqMkTEaRF0/GdZVybCvvOZFVJSa0zEgUW/G
8+va2Arhaw0c2+wdTnO4aqhu+BPJrZWVVvtx+mTFqTFts71H03DTd8TETfY306I5kY4lPl26K/OE
aXkYq7OT1p/0u9MVyptoizfmNMTNeejSW2ybX2F5F0UsjYjecdezQdVZXwsxeeYIIKZXtC7DWvqM
AVbhr2zFJsIy+9vIOloJdcIpRb2FzQiYG33m39qpuqF4VUmJmvfDIm/dLdnFH507i/V+UCIR6UeW
R3gYciRkR0HZJo1SgJ+6e+z6I60ufEh5mZ0GkK26XXRtGrQlfTmWHxd8CTR/tXJB/2a69dlbvCeB
gpBmD40bLuBB2vf94LzBmrojoxc0U30pVH2r/GbLdLAzc5+ezziQBBbQEaiHCv/brojPkzlQwA1h
tSzo4iqHVZl+kZFOdBVb76WsL11JcAOkULaiNCh1332kWYadleoQF7DwOc1KcM2xMH/p/tlVmLMo
xmFe9AbvjrmiVoxTKaZPyx7NTYtNmBGkxbV67dlPJFYhaQ1vmry42BagcMm5AEcKVht8vI6mNjrv
YFeOkFYh+qT9YAL0ZsLvl2i47Xp2oOb0nibdd1zB7DAVSp4s9VoclmhkEKG8WAs1ImLH1+0E6GvQ
MOeccC/MOwgrgXn+RCCGRzW3KoA4xBEmuDhYgWPoa8fDOJSQPnEd3sLM3UnPvgVS+rTQ+qZ0yAni
KzbreDroxIOBZRxtt9iTum1IjIjsouZEkw1b6DBhgUfpUecgsyMfCm/tXXLf/pRD92EStLx1FtYA
lYnTXnEIIpf9RbK2guC3NiNphZr61SKqUyOAb9a/SdESJAEkYXU9Y4aW3YM7hLuAnpSgOdcm3RsB
Ifvc45trA3raQf9V5eHLb+KpsftRyS9jfMzqY+UON0WpdbG65VdmZHTZFuh7TnOMnoifQY31GZb7
VCoENdD713FSXXTHztdN9onmzXaesy/dFPRD+dbZ43Pxf8g7k7W4mS1r30uNS/WoD2lQk+wbwIkB
00z04A9Q3/e6+noj8Dm4/J3/1AX8E5wJJslGCu3Ye6134X/p5H5jIIdgTSM4JmrdveW4+V402krX
bApXOTvrUYlUpf/UEFsxTixAZcLss/YjFmHc5JshS/b/XtBs/ZGYjBDYcA1yQJFWC89Cd47g+a/X
73ERIn82/rMxOdHQwHYH5fYBeCGHokx+PS8pNlxB7zA38gG3tBFtXGUJZkKlXUh63qQCbpySBurS
zjpxYZdapTrmaCib8qJJJaMIKYsARh/VPSeY5OGevfCe1KcodPdm1LnXs8UOR69OSdazfxsYR/py
gFfDXWQD+n0Jed/+/Qt3/i4n/3zZliAVUQj/jwxaZFxlDjG4O7BNO4BLvJkW49oXiEc1Ls1AIa7T
6qMEkrAxDcdZ1Z6BR96Qmosy4YRgJ4cqgHKlRH83S5lPhBIAZnjyQRHyiuuXAmzxf3q19Jx6u97h
3VNXURpsGNG0M9BF62hG+d3QBJwISJADLf6QZVMkj9NUSpEni8/jU2svBQ5FQSsoqOcLVdbz2LBi
yxUud022RNFw9PQ6PkD2rt7rmPhn4q//jzfN+ltCK0cLL9S0XHz5DHf/eNM84aVi0CygJLGFAA6P
4MKMUsiSSM1yp+auMxmLKTGlkkcwdTmWNu04eWlhw3IlSh/iqaM9AMG5CUH7KHGMkjUtC4uHcOeS
bVx2TkHBbgaXQyjSo1vapM+fajbbehhM5rgLWyQpbghHgPhpc9sNExfViAzSXRjRlJZn4L8/ZsTf
jxnLYdHAheGhZPybBSEkt8z047CF+dCaO6iIWgBRTURcJnLc5Agz8BpKMb1uJvQEPTDnUqSnSaNr
nEsRuFSTB3PwzangotViy+J3WFyWunw4thUSS1UwTPV8O6E0gNjJRsLOX2aPd6bw/XsC8viDBu0W
NBCsP9o5yEdmRD7GJFm4OgnOYHyCH1mlh9CK2+0oSAYKPZRUyYTCI5sO0IsPyTIrHVIyEpfltNXR
9Wq0hfLaZkeGv3di+1hKIZYXDtXayBgDWbSPYrbge79B/Zm+6AHao3B+SJEmLKJ18QNwdWVcBZnc
SWv05HziZuJv0HHTALOPNUqs/yNc09TF3xcwYZmYViyMGZYr/kwjdXrNqrIZ0Aw5cayQFKv7zkum
jWmj2SnGG3dxLUC9gktp3Z9ct4YRM0QfXJOrHmGz2YUPs9TUVVJnBbngHPn5teeE7lor+SUtLh7x
ytNcYH71uSi1xtF2+1U71MlWM8xXfVzeyIN8QXu2gwV8b/rZh5eycOTaHX0WLqgNACupKksb4HiQ
H68Tu39Z8qrazqRHYxd6rqWO0w7oDWlDFANuyLY4QR8k2Um6h8dvvpi23dKdtRpgZjoQStkUzrkw
RufsIHdNUys/NIxJIh76asinU+APDd8pjGMwYnvL628tvTp4MxnQFQoEifDRUZOjnd1UI+3GDPsz
SxvmjfJFavBF7dLsZMGTyjAlZ7M6FOiO9SYFsQ2gGKXpcZvsI/PDHWlU6H9tqkClpFI/NynkrEa7
1Yfwo8DiqyXATsz2TRWUYV5dXI0JZlP0gFLkmSGFW41w7peguZL74rCKn0TSHP0yeGClfJFbU3bR
0IxlbyjKuqfRd54CqIKp0yPpHTB/L36zpw15VRNpTNuGGmEpBzy25bMUBlHxA1QDuYmG8cMepluY
tGdTj6CpJmjoY4sqfPHf5iL8AS2CSDaUql30Wob9T82UjwXyaO3bONmxRDh5PrHdxFqbcqQsERM7
naQKLWUnGtfFVeOK+1RDwStVXbLibIHOSDEI+Fda9F4WHb3QWQX6p76tl/uOYuCk0/OefWRTH2I0
pB5NBBHR6pACOjti7JSSdmoXPF2T7EZc7Sbae7u67w30/HULU0Vuhalkt0Sk6eA2rFsvKJ+U3V4s
/HG9q3/EtfmkTvCoqXC6F9NtlAwoAKoQA0xtXqpkgkLYsMdvaTyETPRir3n0wvHiWBqLDfuelUP8
kMOe3CNe7ujnlH+Gz7bIEPr3qS6/V3F5maVvglBxnPHgyFsu/npA9FRsB/eEeKabgDjIxsLmrrbd
nUbjZDBoBSyU94aUP5Yav5hMxygmdSx8pdOvaeqwjaKzYTRcPZgZZZZ3rlwU/klnxeeGN9leIJqE
RfEEBmRbexjZ0pHBNZPxhz4tjXOPPM3RyvU4pvElMccjOJXxUJo+jR6RAyVbhmCHIY2WRQ9qsRi4
npDvu7eX6OKwtzxqqZttqgA3uOeNV+O8/HTS2bxLF3rJ6XClRXjBFkwsRNV7Uc1y1JDFJzo6TjF6
Tz0iB0dU0j2OuTPuYntXRK25Hk1rAG7oE5qAsaLvs73bARCaXPCTJdgtuqQdO1WbwV1XIexBpEkU
e+tslTBIAi5nIgX4JLaTpNqhKjtZaUXKhEYE7RITczrpFhSp5dqka06uroaQpQCaIWHVi79cR4Wd
brHAXLTegMRkw8fMl3S/AGpG0PVUkcvJxbsOd6PTfkwm33U0egylaVgnhdgXgjBEdYuxoZEG+Ukz
9dvFcM0d8rVDpVvmJnKte9cvl5Pf/Rjr2KW/hBRlnGuHGCV5s2MY1MOYK6N0Qq8Iw9UUzRnJw3So
g0U7xyIRp2b5UHda+R11C0cdQ1Ccybx7c7LlOk6aoOVdL4jXD7Yt/HNAtvveK6zHuPbTqykEU23B
4fGN3GE0NYPBaMvrnv3PoRyXm1CI5JAlmYFzBEtuTFL6OdMKbV1CmiTrCPBLNJgQa1tnr56lehaW
aHkZVvtRBmhYgrJoED/EjFS8GeYF29B1OVrkhnrD3gzniLQGiHJdnV4BA/TXTsyf00sgiLreHSqJ
UjYYHm4tAx1vi0Lw7OU/6h55nemEx1Q07rmSRQg5NOjppnbaYza7tWGKH0YHEpRBSyWl7mTQMv3w
E323xDPsEvPNGpN0m/Rmc7brrjlPkfFXjTh9l09lf44qEFQoZEKiYOdtOg3GUdgFwxy6hOfRtAVB
YIwNWYvvgtD7AYgtxmSnI2cJMB3Bpu4L9pCWlZzH+dbp5pui5XSJfONiks7i0TFBPwhH/gDpoliM
kxefFp5Av4SkDgG33CNyGvYtUNOwn7u9nrvskmvQlCdHEy2dDGs1LAxR1slsXMi26E4I7JNjUgZo
j3Eu0CM04KmzLUwxmZw8VmouPAnZp/IxQqS8hxFbxtoU8AGyOCLlQc5JpUeFzRhhNZRmRWuclAI4
bXGilGWHMksr1g3hc9hbI8ibiCMhsdMBToeP0EWvg17sSq1ahSz7kFe/ZZH7YOdwwmR1kQ9zuWFO
tlcO+rBrn4YQtaPHuA8ld/bizSxTywTjSfoZHIjhyEqIEgm2ShqdTZDOIgxVs1Puxib9CTz2rOTZ
MJ/dtaCQZlxHyoiJaW10tRv0UTv1LJVgWraIliC/TNEGUePJiIwbA5IEJ2m7XsA7Qn+9V3VSM3P5
GMN8HyXIrbLAb9Zaz+6MNo1Bw3sNAfpWXj6VhhzzC6r+hrWfVyFpV9+XgO5v3qYvRCRwKUN2Tpne
3C91/iL1sFJ97loo0DE2MUqcZHzzS4wJkrB4mDd0zceQCBCEsaSf8kgVaSxor65aYs7pdGDFSZnD
VTVAnOyU0Fdc9T1/p0P6nNaIzrS+ZmvFd5RJZgkrffWitP1EmHSxiHciQ4qap+Pe6Mf7pYthdRPk
BNsvum6ysdzpLbke1N1KIDw12AgaSd8Y0NlvhfTcI6T8sMiKWmGew09msb+tp4UgT6JijQ7na1JK
D6pvHiatvml0/z50FmaV5oXdLd4Qd7x3UO7mWfyx1BnnKiOoXrtPJzoOrot3oJlfBg+FSqfXW3Ou
L7WwD+QuYzRxDmoDLaTauG/FN9QS38a8tXZDi4qrE80xU9006Qf0NYBCzUVhWPJwxhLh0l0tTy38
1CWz7jLZ0Kykuwbmvb/Sa/88Rj1Fi3XlmOim2OkPLc4X/o1HepWzKIIVg9B1ohPfXAd00czpZAVW
ykAGF1UYvA/RSF0sj4glsuhFUkauEhOojxyqqmbLFLA/EUP2KPyODM3mCWvaMWS+gq84HcHVkd2R
8KTbY94jV7EnqqcipC5yMQxY/bJg0c1fWk3btZn2qP5A6JDXKdXKVjERo+y099K0Y7M+sNrWj7L2
VP2DwKYSqZ1wI+vztm7uUkbXmGSofYEGbRNyZzeRVl4B3axgMonv2Wzd1Fp3HQtOdABHqUKo6WGM
qJb5LewOCkydvKE4uXFMl/44T00SYEYHwno4Pepkpm9NwdvREVS7Cp3YRIfAfyQWp1hDtQDFKfX8
AKUBxhAN3Lnuuzf45XZwY/+qk1bUWFqRAt3iqdnM6dQWUeMhfBFde0P4poXXJZ5zutUPuhV8VNpC
gCv6yRL7zmYSJTX5uFzGgudKlBv5R5Ho1vZQfiMMcsPqg9VlgnWohT+NgvdQVqlcsLfuLMA+1y+H
cvaf9Tz/MEzMAvK87Yzo1vVysB3Ve0qGrSEbIDmdX3y9+jGdm7eBzqkln+NE/QtqCb6Zv3Q8RTBE
ScHuIwfvelqa6pgTHLbuXFtno3EYNU4dP7CdjaaNm2iwMDf2tb13ItS61pR8qI6Ih9Ih1IIWqFge
bWyG7urbWjSDkjLuvNR79Sb/hh7UVtZL0dBv9cEDhyRbVco6VIYvhWPjkOxTGEEL+RZsvT7XspAP
eiyTF39KX70wei8it6YbXeGk7otNIAIgqsZujtjJIxJnOWzxTYA2m6yRotraV2XPBkd67loNSeNQ
i500rcj9uNySODPba2oy/kgKPAr9zFxC8VP++sR6hWmKYVA6PNT+qIq4agP6wjwjc0UG/14Zp5QD
w5AHFYmsD+TIgi6jqpYNONW3NmXVLBOMsm7EfQNQAV1piOWXwi+Xeip7LNK1xYma0og89BOw9Ylw
BzUAUP4cHZ/jKkD9ZYgBKa3cddimt47b3QiR14WIJCv7wdBsvM+3rn/TL90+L01CAdGeHOPWQIzl
ekxx4owEFFIyi/iht10+DOec2OHRsE1nbbVkTCeuy34M4T8mXe1mWNzvXVUEa0e6yrQOumBr/TXL
VTZlDzp2DXjvBuE5+zX8ZG7FSVQcyMasIiSteuyKLfxis+NTVI5YHVjKJi/8LXbaKTPatVGw0SeD
yV2rp2AnrLhjUD+TO4Y/HQSTRipcOxVcXVmRkpzNYg3VkjeKNa6lOEjBF0N6vRgzqEIb10W/+MXR
qnQB6hwjEWaNkzKIjuHBdnq2Rt0Gq6dWfFMDTrXJNQd8e5a46rWUOTvd9yYvny2ySsNyuWlHTlTl
ug0E80qnnvqd9RN27L2vtdOmszGoxRNs00SHDJ+6byU2iF2Xi6uqkHBAQSO/mnXrWAY/bUiSKwM4
UhYGB4XpmHttvjbtH1nokHg6wvJVHR/IUXj+Wq+4ojd9gtcaokRPP5p5/ChTDf2nSDnpymSdZZck
RiXkUTWV0mKoPMvKeRIt9ZEV7d6362c1cptnrnVeNz/DAbpK9OV2yBcYkh4VR+unUqVQbGo/eVZt
K9VyDqP+pwiWbxO67bEU9109ETxTQB5378meuW5KZ+/J/WtPqwLVGJ4tyXUIQjLJc+nykuNmt8Ys
y5NX+0lNh9cwaiQXRGVKyycuEZzDeGq53qkrX1I1l7Znesw0cycdiOrsSq15Z9ft2StMpEvpgx3y
UsqkPvo9GrqgA5BENVd3LM/qlMvlREYNNeSgqB9+Csj7dMD1ep/NPzKbvbvke1nJJXb0t6LnvNS0
aDe4rJx+Du1Ado49gdZVJ0xLPTEvDX9qsFfVCPNzJG004wpJlCs9UQQvESfl3KlJr/oMkVowq09o
OjcM8xuwvr2QIH9xz6CJK4uskUqdlamHmMh8WztOU56A848+NF17H+zhqQvGW9phDBzSEEDpgaBv
CgQaGOpoIK2u2qrzQvUQNAYsjHx4QPqTeyhq32XNjGgz3ajJhRpgdc5r4HV3ykvkY21eaYganSVp
CVcKZxqJy49o0pA0BNGuoB6m98hztWkaSlgWOE6po0hpQdUZRAtgxrgHOD9oJIIxkE3VabkK5QFZ
ESdL2cjk04KnwB70SNrhxfekt5eF18hYfCGCY6HSUDyg9qYQmg6WvOJ5SD6xcmcXWY9Z5bTJQddI
vyBsCNn7kpWWQemp3uUksh9H6k5vouGjLF7Gg1hcQHGpzlySnG+UhYAb2foG/Xm2ww8564sj9ClL
fVMNyV49liOnukvFJDVp6ns2/h+FRqMJuvPJ45NfK2Ox5ObKVZ+23T5r473qARHLelH95ik0EJwy
k5BTF/RnRPNR7THBrXYJ3sN67JadHGEiNWPm5fGx5M0Fe/NTy+aWQMYHrA8MLuhloKg3r9MselLn
UG0Y405MDYYVUW7DkgzFDoeJZNRIS5w7lRz+XnhRRlpPGvClm1dobxlNClxM/h5vCWWGPDO9IXuh
caQv7IPVStEz0DbmaUtIwMsEn54344cacSw5UILKvZujh/7dIep1RbIngi9xgy/npWBLTSAKn3zL
kLcusg9LFC9xPl5if8ZuGRpq/m0LmGhoj5V/UvOobs2KK2feFlezhAnkQGR3FcFv+AFKm32DPFjB
jSM8kd0pWbYwIyMit+2AyrOeyHouligEMo8unXQgKtmIQzRpZie0jGuG2sincGtqRIOWaxdX0LaI
iaqh08lJzonF2OfkTPatGTIv07V53NmYncfKPlhh+aEEA0jsmZkW3Wa0wm7z0jSagaI8vxB8RoES
ui94YQ7yLWOle9L9eSe3M7H01tptfokEV345/JarXlKR75qwS03Bm63IbH2TPcixp4ZUDm6uHz9C
WDqQHDiuvRRrsI7XR9bpFa3fHp/oEjjH0ZUcdPkSomGi7V0sq7qMXHThd2qCoZjOkwcbWTJHUmzW
XCNR/3bhgdzGl7TS+3XqmC/+zHYp47yKS/rpZJd/J627WtXQi/g5bAG2IZWJXzVsNRcxMJ4WGzw+
WwgZXVZ/nzO3ZsfL5k8mF/sV/tjeWQ0aRmIOC1Ws4IS6FAUZu170Id9R+dciq2FHJh0drclIRPak
c9DwTM+qleOkVwUd5MWBm6ja/DobU8ntzsmbjK9l5bSklGjUtrssiXEVFxw7jFV+6AZtmACPaG6M
pPQsj3WPARduMx4bVkrgzwb8juWs1oxW+tKTBEFTin8SvKJ1DpppR1t8y9Nlo8cw/dMWT2Uz9YKt
s0cv14Cw1Li0SUtCoNdUGymWCna7cN0k+YI2EeMd6XDIm+5dZ+ChgTFZmwMLSf6BdJTmbiCOveHT
T2EHZkvDrdMNG7RkCR6QlKCKavgLuO9eHu5qTUyTmD/XJzs1D3F1XP+ZYKRECabKTD3ykPI7f3kl
Fog+v0rsKFp7XhGcmGmux1pz4Z1rEA65HHqxs2MfdaNQBYY0xUczXd7SwSyVU0Oq8yeyBAYO2rww
SnNr2yzhlay9bME8tAqXm2lMA/iEDSo+8TDXLUmT3oNqJqg+htYSL9AP5p2CYzTZjNo2bVF74gca
UpZRz4/YQ1viFGXlrRVx5CxcbFyTZJ/2frG5dKcpzqzc67FrfMw2AKRUw3paO86djHwgz2c5TJK/
WRRc2HV/MHZleugl5iUX5TXZljBI3PnVG9+VSz2oU+QlPu95T6/GY5PqVPFVhFPX8wYuBQu+Ln80
ayCY8UfHjmglFlI+Bxb4MqANGbEOWUHN5RqeqJOfIqNnjkbMOtN3XdB9HOSlbqx+dCzJsrOSE/LD
0Xio2RkJEO5SPPyhNtDd0t5ZVv9jGCd7bfL5pGkWkz7BqRwwLtGY2o5grKdxitieI74d2WAIN31P
q/I4k8J0hXVmZQsp9ZWNetRlz3Ocv5oRSwTTuYHgCZ21DsmWKRBnaJh04nprVwi5xsw9x4E+I6mz
b3Op+MjG4aZuzIV5TXxje2iwmgUdXC7FU1VI8e5wVtKc3Q5cWsLZJYxjoftW0yXd6H6wUZKLzvXY
eTrhlUuRsq591uNgeRcUtmhzcL0UxJJB6KIa1Zf8Ka9xYzgNFKBG8HhT4mwUWZ0icqvEQ5GLlm4O
2Z62AYsS+XtPk2MpFUNrDK9J1677mKcsmhcykQF2Isldyyu5nIkp8k7sMgCpHXDtmq19aKQrqAYK
H3VNVfKo4CpxWl9r5XAnr5s1GnQa9/0ZQhU2crmFT5gOCYPTvA2zv8r+US2haj0rkheyT8E2VGgp
7cfMJ9c9pj/gDiDkp6a5Fsxed2zzX4jJ3Bp5dRvV74PXv1Y1c3Uv4TPLTEq2GFXdehIYMK30qpVJ
bnKMp1AhFOMV5OM1/dcXubsrQv/gxSOwYOvOIuV8pYf7erkyh0jiAVr6NeiXd3blnzUt2OdG+lNB
OXKNFS6XrWk8BKtGij7CwLv3OyqwwKIC81jOZfdLAAVQmo5xiU6jFz+hOKS5N61Um7Ni1LPGT7j3
BxEfFBhKKb3GekU6Z00/j7NDDv9SFxGtF6bvSJ6ojALy3uw6fVdgIcfliuKXJHtF1mOf2O9Jmz1I
gJG8bOolZGYC7t68sr1GRPmmxnWo/fZzWz0uHnUQ1J0KtovkNtDllJqhoUNt2TLZjeTJ13TlPRbN
oxoAG4KJHQ0aJJb+BRbgtwC53xZTBkttiOa9C+7k9mmaKO9LgEyMJGnmDUISrKgOcynx6+382iXH
er0U2rtqDpvkKIG1GWhP9WsmJAhZHT53o0UJXzQkV7M5QEFEGqLOfA5TUb8bEL/J4G50QrKEcAZ3
nbfQvRnEf+8j1LPy3efgRsTFADLvqivahFdSq4R74aBqP7V3K7WbOCcD1mOmmblw+fF94v9qED4i
zLYANCHRjfeTne67xH0kCQXbSRj8jKSklvifrd+ajEipQ6yGeDP2tKd4qB47w6s3jHfWvtvdoDVD
CC9RYnKXNkkkEn4/YgriZ9nzHfIMdIBG81O218v2vrXRXKvtTSdJY2qM2veEOdsFwb7OW+ZMOAol
TkLubGR3lLjBj6KFx2BNAlsiW7aMHwtpn5VSEBtpSDJ43wgvuY7KBamAxf7MduoTtE7Jhhev8oRI
cqRpJr4aWUUrAVzaUmmJJX6uvyUNG4pcvtBIVgBd/007uE0OwncCHewZ7a3id6ULl+vY26Gb99gB
mrD7GLduXaThbWlFnMsBQSOEWn5CICuAvYbp3svu+FKKt0JrXiXRSu4ZGXw84Gk51BnZWjyjMnau
FpoeNJGpGWV+c+PfgS19wkWID5OVnOWOdeWSL/q9Yh9m8un72tWkk55Yp3iIW0mjgySS7wMLmW57
pon5qrosxsTKERHi1OrNQ0mfH+NpjAwwtjbyLZyXtOIpD989eU6WZWAxQEEEw1bLyoofkHXlWEBJ
KOXGU525i6TryT2Y6j3RozhZVC+Znf9FjBA6UV6TVy3XeeWdRMW4bnH/yscamwwSXT3/mCXzSNhv
ZjyRdZq8WI6b7iLGmyz3DANImJOfhkaTiZkN4PGp5zO16+9Y+LigM8aTPzYp0SZcGqtaVlbybVYV
sWynq/31JDNRFK1I/u8ZOhxqcUpmtQPswCvgPE7Ps1wo5BUcz1HaQd7rpwSRBExvQjmlb5PONsEn
5KXne3YNL/iSn52WhVdrXApuODW8E4sstT3Zvod1+c0lOECpPJcexXVTe9/VlWRA5QPuSKeUZ76f
VFQiHKLPLsDCfMlPNrGo8kUMPTlF/bNca9S13wmWGwvh0RadqD3vJIqtR46zMsP4g6ggKlQ9PhsV
bMO4qJ668m62nHtFkJJFr2stL1nhn3HgSfygFa+WMHzsbvQ2eq406626tXdw9Z1NU/GByqpCXWw0
Mu3IItkhiQQxT6kqBwrmTQssYWUPwzEpxiM2qW9I9H+0YJZXuOvvi/F7lDNJxhJxX5umxSARLj2F
japvodtr6zxYxa3zUDb1+NmNM2SsouPgbDRD61MF+YsZ/Ivr+gfC+I+7/38SjS3dAhP7/yYa37wP
r2+v/4tn/Pkrv3jGhmH/l24hu3INW9iu7tv/5BkbJmzcXwRj2/wvXUc159u2g1QLvPEXwRgisu64
fNezTdNzDPc//kFw/l+fG0TnX/d/5/Majg2RufoE9x7f/vs/HN1FCSxc0/Qty3dhR/4hUYw6m1Sa
psLOizMkGRpnKxpgQAQqoAKKeth8GlJz2K14ol579AAgxCIHduPIVcNsHoKyLlaDE047l2qn6MwG
PgWGBGSF2I0XOnkgDUqzYXtvTK9GNOyiAJkdvCmD/Rp7Tr0tjwM7iKw3il2JsZYc1JnwRYoG3ygu
QUsb0/BOTRq21wO+ZZYhsWEaMgPJibEn6cuphaVKiHh3Z/UTtCTHvvcIXtzXMNZ2MAGonMdBbCmD
jjpDl5NRMRA2+qn90YXNvUP532R6+Wj5446Z2I3vBS2ty7GBSzBiXqWvePLs+lskMClAKs+2Tmj8
JTQ/3EIGCJj2CeMcEEwHbT2/aF6OKwIFsm/23rmnv0p9kd0yJmfbleN6MvXHXshBx3L2nQzORFg9
l2V7YaxxvRD0jq2hNoDqjicvgt8Qo8beTvSD0/GZbIYeUS1pTfVCUxTT6Xf8zUAV5W+4ITIQz/WX
tekV8UY4vU95lxGsQKQSvEV6ck3C3BFSh7PE1b4r83Zr7SAK7IldMXdlbfNmVx99b5yako5E1FG3
hHGxW6wi2Pn2G67ZeN16AYN9C1kD1rObmCaOcV5mHCWj3uV4w74hj+gxMM4TVunxQ7Tj8+TIdNcg
3IYJ3iGfDWXcTwKKVwwnLoGOGxdZe1ygrTgpxnkHNcBa0JlfOZADI+QTXP8IECh1OvZ2B7kh3Zod
2dNDn4OYEgxrQJqRwrtYJJlrxqVqxvTamptk6zX+tZvRc9FEyrU79GlbDafgAg4mvsaJAyeD96Zc
Eu2+CzZVRn9wQeaMZ2DgPPDmnqjNgma+MGnlV7V+DiTQUNxR+YUHtC84pPoPBx3ddW2UPwtq+n2r
F8OOjqxL2y+CU1Ppj6HdQm/16E5gODsvUCKP1Ui+nhbaq2EYrBuLMMgxD5uzZdWbEpLnY1p5uxjI
SNw46XnC350J3zonXODWBRHcmH6LmVowfPBlYePXFodth64PN8WNGU3tniZpvg2MiTEAn+IY9/4e
+ECzHrR02ri1lR10YqLc0WHK1zbehWd98Fwaj+GYOVtCkyht0+IRLGRLOmhZrFvr3sqi/hm+1x1J
Vw86Q+xNiSj7wKULRet0noYxPBOhUx3nqBG7kXTA9WyMCxb0mIzqsNFeNSu+NuT4FnFYu60M1hAv
GA6gCggJsfSbJu7HPfoksaMX8miKvLymDVJuqpIhEOoiZ5/BzMGA511FNiHpcrnCl5RbzTYMF40M
FeMahFf/XvdVeSXo1S1eOezSJHNWkRFE51bnPYBbUW4wlZUAzjx9HwXls+lUwTms42k7Tm24dtq0
PtGKt1Yuu+zNok3Zt8BP2wORGMExrmzM8aBTsNvKwNCmHQhixZjutITkRUPZgzwmOyFoyL3U4NXQ
fHDwxZJusUlypkUiCH50nZ3c9+QVlLXnrgcztqWE3TuVurZvw3a58Dq72eKdMGeSJQYTVUeC1j1z
3M8vWZJcF05wbAW25IKPHIEg4qex67751vROxiEGnDC2wbl12xBPNyK+aeM4XXWqdfeFKC8c4mF+
Zu0v0c0EqFYMX9sYRd6e1Be8sEiHopZB9td9dauw3IGS2Ov/8XOwGg3vF/fVz7/ufv5P9U3R+DyS
+tFvN9WPJgdsZDsZF/UQ6r+o7//xiL2VQoxKzQfv1fSge/U49E8+Oj0QwBW0sc+bWslNdV/dUv9J
ffn6HeSnCXWm/I9eG/PrXz/6+p2v76nfVj8QGXUnri/pxs6wQKlv/utnoKnnpf7D559Tj/Lbzc9f
U3/l86blJ2dO92z/9eR/e+ivJ/YvX+vn//zjdarfmZoAIKpocADJN+nrcdSfbpvhbnaQkf35pz5f
4NdL/+Oh//zvf7469Wd+e6Zfv/75m789vHoeImy75bdnWFVotp2WZM/G1Hin1e+rL7Zbt7SQ5If3
25NQP/p6bZWPNTNzmj1L4HPooNT9+hlDa5d29bDKO9rNboqklD8SONfkDxhr3D3Q8KO439UTPSXN
KE9ihjCXVOQgrqcCmKMUR0B/+eePusZEeBpon9/6+r665chfVo/w9Vufj0K0Ho/12yMGEZSdijbo
VBM8CvgoITKA1oBXIQuSN7V6rn/dn2Pc2SAc4Q1/fROu2XBMy8fPX1E/UL8X0FXeTfoIvjn2WQc0
ZBph7pf01ueFpR9rXeb55zrFUjQzTDipW43tVSert1pYU1myMfNTysQ99qWVWp7v6hSt1FKAHQgZ
gckZWeKGXbhckQyOaEAU8H6gorXDu2jfWcnpaRTzSwaUJl0ZxM+dFvkFQvCvL24PFO5f3f36f+rX
+DRALw4FGHvR4+iuzlPbiqOkqMX69BMPb7NrmhYNvU9jf21b43OQu3clqeWb2G3xyUscoCILdpJD
p+7WE1IftysO80hKsOWePOylJ93X3JMvAPUEU9+DGArJaZVfWvnFK1O8+3k+IGAoQ94YGIK+AGio
aILqbtUtQB+8EsCLG53Vl7FMfca1XM1LdCElWgqvOLcZHBBKN3L1JEZQfRGLtYLdKw5fCL+JJN5T
H2sfleGMW7A+Zclg34r37gSbCUPFebYWE5PqBI0E+YObBdohQwWiOQsZDqhHQJhrtHB7t0w3w0Lp
2AFf3NRSk6zkyFqIIDIfibWILLM+0cWhVzxKgMBQPxuVe91QkXA5431Lpu+5Yc/HqIpoSNGzwuNa
A/NCM0LiGaZ0QrNOvhYZJ8OmnzvSPDc8Sj+HlTwJTb7IW6PLNtmyygOdfdw3dFJXGdDAbcG+5ZSH
vckVS/t1y2cqs2dPcK1Ijeoz4MjGl4bbiOEDWDc4XLz/Qn4ZO8841tn3T0akGKqT0AZs6EFG8FPd
jnv1HBhglicGcvRvR3lT3c+WgtKAMk9BDU35iTh1gJDLYAy/jmMrXHdcY09+PsH1+ecXFMrevLZy
+2bUCmMnMFHwzsvj2yFPhLhvcx4O6AfX9j+pluoAVIfiH9+bux4R8BQCT5CroU9jmJpx11IFot4b
sCib8iX9dt9l6I2nDupQQbwTYwDJxvx8OfLNptv26233qzFBVzYGG3U4qZenDrhPFuTn5yAPNC84
2pHQj7rDoEW9YHXr64v6Xpdq5nb0rCeFbUQHy1siXzPGfY9UMclyVN+EtwmOqWvJaZBHjzqE1K2v
L+o9UHe5VlKuJvZBUUS/eJ6hJIt+3WUK8zyGIU2YWWfqPDoLNC1Wrs+blj1BSfccXNsx7kiT+NZT
oo5q+eWPu2Vr76BfBHt0jw2L2fj7F5iHlDvye6Hp1XsOi5M3Yg/CKWG+d/rcIG4JupP6EgGLhNjL
59XWOJZsu9iHbf9Rxam9bbW6wCHL2znI40fdUt/7uttlxak1G6xIjk1smOPuhrTgMFowA8wj0n63
dwm3rpJqkzAnQ/ThGO1+5pqnXpDNKe0Art2M+sBQjqBAZqcEJWxMbTY5s5rpZGr2LrGbzaCb37xA
2BtzEC7iM5tQdfi6m5T51XmyEuQiyf04dvE2bKsMcicxK+rJ9inj6XUgF3TPdA/qVXyeBZq+Ieuj
YjTVMqKv0VyjWob6MZOQIg+EzsrTHQjXe0X9/PykvX/wP9Vd8T/snUlz20y6pf9L71GBMQHciN5w
FklRk0XL2iAo2cY8IzH9+n4Sru5yuSq+itvruzBDoimCxJDIfN9znlNbydF+KRBvrJsg1DejWhvZ
2W00SuvoKyOXqx40FoP4u1I6EW1z7Ja7mg+bGaY0PRr/KJhaH2I92vWRvELDRTLWZOGmzqwA5nfU
UE82nHMs4dTN0ZCcOruQe2p7T3WqNcQIuBrXeQY41AHAPdVS0p7RUdJ4jCC0J4ptO5vpISLr1qha
AkdMkrcLAi1TNVh0NkOZHeh0MJbfjaB0MIBxq/VxBRyLQiHYqfivfY9pM0xcbvvqrkqYEitVqV2t
JKZY0F8yaCNbt/UfgR9zLTXNl0HsLZa9+N/Uu9slT2d0xEiaYrsDLJB1rZ/zwt2EbkNUEK1Lo+uY
6QjU9C02x0bd59sB9m1ECDENGONcGTqxdctzy//OwOWQ7ndfItL+VvMcvgZBFuySLixPrf0x29p0
NNvQOKGJcmPeDiLLcIzh7jpaa0KhR/tM+Biw33Rut8sHK7yk3cvUPJd++dBQF9jqM3IH7WfU8qZR
3b8ZbYh8ZiAdMBzMXe+JaDX6KBvUSLk8FJoW0gMEGABK/ugp31Orv3gBNl6lIu+6Y6Yelp/khKGB
6PnuKGwp7tz+wfXGZJuQLIszFG1W0RCL/usFXL13qbi5fSN3XTIgmSBwpO9i76AH7fDru2FgB9M+
DjAghBp01UOfFzxQZNlkkmFmmr+WU3PFHT6z2J6N9YydRHWLr10ksu2UBgX5kfF0n3RE84DGRu7I
3WHZO/mkGLx2TMjhrJWkJQ5GfmSxmR+XnzwvdmmF/b8nffU/dPZPuaZHpKTyYhRkxa8XL78uD8vL
EKf8379dfl/eNYWTvK8MDqD6299et/yo011D+iew5Ku/XZ7Lk+GO2KR0XTifqZ5DYgQ3txnKDkrd
ZGub1klecAbM9/5spM9TE8yHZHhOGl/bWmZBx9NVJTSNwGa6nasQCJkz+R/hkF8XZdcShCzHXqyq
GZsVuDixHkX1NZTFHhz0lpKFvW0imeJ/DJHtwfvehM14GvKs+QxG4B5D5b8vFr1yoqYUoCZe260c
QPpRk9T0dDwO/aw9z2b0aST7keCv99ZCWtKFQ/DgRmFzjzrBWBdkJd7cJj7PYylewWzhOA1ruTN6
p39PtdPy/4OVDVthDNmxD5rgpTbkK82J8WZHbYQ5GSFWHVYtNh5ZLCWXW2SWz4UZ6OcwI7y9amPn
rgPYslX1mBttbuxK6Q2hZ7aTUMXvktAtXptovizvyl7jVI8d+96Py+HBoS68Wv6j87RvOFjzl6Fq
zKNjB+k2n8B16SQFPcKeWcWjP3+rjdHdFYUjD4hf5utQRXfLl5i6AW9WG1vnqq2NR1Y/XBDM1x89
AZKtnRTbH5XcE808HIAjKLzl087UFGZfpG/gn+e9Cy55b2QyenMCCo5qJxAMOW4iGBUnhJ4esdge
6v9l75CcuMK9Zz1i5DHOhTXRVlQ7YMKx0Y+OeZ2KpENDX/q7tO2Gbzlqi+Uvo5Ik7q61rGOLupaA
1vF9eV7PaL/mYTA+mFNu3c+iG2jz8RmMqLx4mV5DdI/Ku3Zs8p2hCWCKw68DDJjD3pLjK+76QZdf
4nR+Xt5wqBwILY5HB5YskEuJUuTXAXS84tXUyUuBOJhtiZtIj4aTjL8OoE5TMDKH91l48KlNKzig
/XBeZ1MpAPk0M6ozWqucYhjCApzFnHbLF7dr/ZNqtPls61N8irwU+7f6g8Jgemm65TUuEV/jPdxN
dWXfRdAAnpKQAqsPAuKzkPbRTiLz6+jNZGeaeOrDpBmfQiUSXV4hofc4QkveNMSuO3tq6mPFgPTU
KvgkDcPyM8ZfFTjx9CZpwm0jq56ZqlEdNUo4lhYn2vI++SR3o51F35htocIMLe9oQOd+nDqP0qZ6
HwexcAL58FvmKESj64B/tIrosWnCWLUmy88wJ/9TJ+Gu9V0U6nBSTywMjAfKxPl62UoDurEtp+4d
JSuHOzC50Xs4sfUgInhZvYdw8Xd3jvc+166/GSsjOZORHVwyMkp/vUL2sE3mub15rQPuOrNxDk2x
fnECEnCWrYyMAX7i3bLSGzewc61zSy/y4rYNElq1EcjcgkbkeXmBDmdl43ZNfI/Zy7/nFkG8hnoV
YStVMrkfvRQ4IoXb3qPznjkFjYQSfpt9Yu5Xr5OlEW1G2I73lj2U95nK5IE0aHxQ1/z1eWrdW0sU
zpdAa4JzHHdyA2cQ+ph2Wt7BmBHgFdzaUMQ2+lmqoKRgzsxbb39dXtBO44TrqrYvnTFVZ2SOYtOF
nX4pJYcH996a0n3znSk5pcih05/dMKq4t83tIZ8LoDSehpzFEPX3NkNKLKR9q61cW2cx71Fzfp4K
PuO2T2LtqnXh869386OXyiudK9JVbUs3Kz25eBwunEw+57oX3DwO1vLS1OogM9LUf3agjR3KNMig
/5XOcyloaCwvKeg/FxRnb7Y7JJsqrZuLadjDKaUlvDWJOfqq09JfXsrV80XqTXeltJLu0Hj5x3r2
ooehxGhe60X7YUXJinjI5rvFonYlOqE9GdNkHpg8aftZWMmLG1KSJtup+Z5zViJZ094TjXC2kMZ9
G14idwQxGnrjNs65vOzZviy7B1Hctdeb+Irsst7hhzWOZlw0D2OrAY63KzUz+rq8cpaBjerOMJ5G
pAO4J0Hxdj2+UVnLl8Gty1/7G6rrtrT9CRYrTPReds79oIfReZQ6PbLAjd5mmd4v38Wv/De9l9ar
GxHOPBded4SVrD8YrjasY8o2n0Z/v+ygmpUcDv65eerbIb2Lo56AwTR0XmKlP19eEgiywWhXvQc6
Y7Vn+qDBTMxcsMpwesdt92bkxml5KZW6G4ps7pOEsZ/cIMv3hjaWdwKl7xNoXsIRIb9/SvhFpt9o
31JpgQ7uyhbAlhFdHIjzGyaR3UcO9lXmziegHm6KmFgeQJGax6q2o11Q9vJrM0z3y3tFgCA1ste/
0F8gP2SEWYuVTeO0lah11Hv0YB3HKTDeIOD321lE4ymZi/Ahb0udKiKfZ3lYfpWhr108nZPJUEPT
8mfq75dXWOFxafj+T2/8P6b9Orb1V73x+1vb3j4j2f7ouvafWuT68pd/b5EL/29E6Xr4T2xXOEIl
yg4/2u5//y/Ntf5Guxoll+Napm3yit8b5h7Bvq4nPOGQNmvxX3+P/LWNv5mW5/t00ZcwYP2/1TD/
o1tuex40Bt+1SFS0PeNfQmF9axJaWmkMns1wKW3GYWJXXc6kneaVSDA8EOu/7aR/06L/d1s0dZ3u
lyssSnB/AKeywi7seUS8OmxbWP6r2ateTQHvUPV9AxYzf725P/Ew6guyId/Sbde0bU+l4v7GtwoJ
G6W3nlYHI9sR3wdkzp2u1ZzeRD1f/9ubgqBl2jpBXnw7Ey3E75siTtdAZThXB6XET7P0p+I5xdZW
eXn+ekt/RvnypdiS49nUhoX/L0etEyDBIwdZWKAN/tb3kNKQGA8zaoz/0/4zOOd/11OoM8QTho+G
zHcQbqDP+KdvFVZEnJQR38pKG1C1ln716mZTeeIENA9kUK33yI/vjKaj8TzVOzyDFyusSTgt7v/6
W/8Jn1o+CcIOk6NpCNv7Y/+6gFO0zh8q+LfaTk+DeyEVRny8Gtp0BWj33Nruj4Dgjb/e7PINf1OU
/NoDlhDYsUyYV38qSjTDKS3XKDmFtBTfXXdHlRIK2PBcd+Mzzm2Kk+E5KeZr4tVIsbX4RlVpV01E
1MV2g0PHE18SkX75//lYtuVYvov0BoLrPx8Y0ZTSzOBtHzq7pahA41q4bK2zBgySXvcdnaNsap5I
EIgqe1hXZk9TmtfEjfYvnkOoMhrSgTXEX3+wf3uYwGQxPKGbY3j55881y4RcM0QHB03CzafQC6FZ
9ptpQjI52FwRGJBds/tWmWX9H8YW409A13KK/LZt9f+/Xe2e59u9BpnugOoVAQfOfIl/bMX6YWU2
43XU0bbpyXgYhPiI49eiCbr/cLb8m/GGIfsf3/6PozKkeUShmE8wR6hp4YFfxZjclnDphCHhr3e1
qRv/urd9jzOU85I0HdNc8Fi/feMyyB0vByx/KPVq59YgOnA6Drpygev4FmwCZsBC9xkOXHI8V1NE
TnbmDc9OYx06v4cIoE8nmj4/p2w6+QHnjqX5x3Hwd1WrXyvWOn7aX8jofrYt+VwmRCaXX5Xk0I+T
Gw16a9X243XOdj5s5Crcs3jISb/gfdTrpVAJh8hEh3JfTtYLRSFlPaIy550Bf5xqlBuICXmR0yEN
tuSlmCnx4SXiXHFwR1DvVRcUUoxn22Zta+IiNqIDWQU55Bp4F7pf3C/OOM3Gc1lPt6EdH+OarJ3Q
OgbleFcSqQ5NEjRSWjx27jjgIwThkucSMUSU3uV1eJgCa9cm87Wr9YPdfk9lcstc/ZRaZC/3/g4Z
DKSeoWc+mPxU8ukS9aU6n0yfU5iQGQvFz5PltJ+eGorVntEpoq8js91VqkU0mp+aS56brsBjUbw3
Xfe+bdsAodPwbIziMIz9l6yTMIlArrI/l8GjE+OJBBok8E2lrccpv1HpvtoNO4jC93XwsUMP0/Rs
xOhSdXkbNL6cN0s4Jh1T9Y6akct5MHR+ty4NGma5y2EpRxJp8xKGCgOY2v2Bgx42RYJUal8cgroR
AeQ/SU7c+Q1ufze8N6GdgI9h/ZREKIb66tOn7GGPfFVtYOghs+nax/0l8X+MXgUl0Ruu0cB9wpwB
8FOgSSpWNJHxgD1+WAU2nyTw5qfRgtDJTdj3+mcfyHaeO6co7fl7v/W3T6lKBiUI+eY77IIiqLGI
f6/78WTr2U1tophRkQ7qRKO3rbYXT/V7C+LA17IbuNWTo/YUk5/LSOHDTfUreYcbZdlIS7JlkvzW
u5ATrPFa14BX6NF5ZfhklSapr43xnJCeCl6Acyp0OkzG8inNqXT5Vgurwuf8tNsgRz597gviwHwv
OtmC+iFhdNeZT7Quom5XV7G2butEQbipTE31gwj7H17M5kyLg9UIf9rX6aX8kRtb49Fx6TR2hThy
XZ2XT++mfL/R6J/VfTepWwh8NxOQKDEEtwHA0jDZZ7/DpDRicSXH2FoRlHxVpzJFIC5lXVwAOTWk
VeWHxODYxNzt98SCEqvVX60mqXZtU7Z3aTK9Giz8zvbIZ5PoonigkItpOmiqXa0HI+eHRSHcSh6W
0xGQxs9EXbizEvLCmnyzzPDJ7QqTFF02vQwlKihyEHCHMq6V8sBwi9NvuFoR9yki/EBbBsSxarAI
wzLAn+ZHt65nHkGrgYvTT2k/v7Qzc8Jl2OrVrT5STt+RU6hC1jCOmYArMl2BE5cbpA76J66/noQQ
faaRhQP6eS1TAtnLihY+CinUmyFxGOmr26Q3rbYPddy9OwA9Jq6BntPFCCE/aIC5dPBYQnLL8gem
wCMtvxVWN2u/vMBHR4fDlg30V1TPqBE1PtYo+OiWxaYMthJwH9o0mnUh/VpbexOJHZgpED1RRGhc
G6g3xV6W3toG3eG9DrSW1r4m94NOf5BVXePijbLicTdkjNuIM+Od04yQCSW9m9G8Aorh6hJlxRvV
1ATkhFWJK/0XscYgoqbqDH+LG2VT1kG2Ce5nJ3TOKdKvVYUvjdU7J7w9IBVo4Sgg7UOsd+d2jKJt
pW6TJTBaDdrJTujaF64t6JVCJaWh+Da79h76BKGaUZGvw8p+wSUDDmqs/G1WJa/ENMEfLux862fs
OHrf20TjusoIGF+JYbouUJrlhFwmL0ImP9XtQM+zn5AXD5rOrmGI6zqC/aZO/14H+ksSscrWjach
8E8TdkU0jSUB9V63/nWIpo4sj3xPb+24nPyS5f0G/pnyh2gxJ1SRFDfDSCdi7DBAtHiaphopsMNp
HY19uSVs5IekuLF1SgG40Z/uBphShm8Vuxg7xSqjgIrBIMBrGDavtWSPhG288yAOdL7mbpra+BCy
dahlpRTA/bTDP4PrTyQwJ0EgWRiatD3NXhyJI9Zex6TM5AJcjiv0DRViilXD8t0duHwcnMKk4nSb
Hrgdieaz0gxWG3OiCTETbKDr7bSpDa+DpOXTxiisVQQvAfM6zbGYi7AR5X1RCZyaPdN2b/pRUwI2
afeuJu6ZdBN+CB3jSl6zk/qUQIzMitbSG6ud5bCxnsG8TixMLTEywLTG9K2OXZlxDfUz9GT7Cvv4
YaSDuenyhsgz37yRZ0zTTo81Cpb1Bggh6NaMw+66xo0/vJg2NvaCYCLbxuSzzIlsc/z0E4dFkg8p
dNJIYaW4tq4yWBGlE4VYjllfRIO1sfNOW0s1lw1klKzlj1GHvjh4a8r8wIVs2hGduBYjl0AUyJe5
AGagxnJHXGbdiZFAcomGg/XmFkRNLEOQI2HYJ0a+jSq6e66J0bL6rFrninPrRzZy2VLXfnUHV9/M
ReKAiiNOsURxRAoBP3FUsg2pO+ea5cHOrvIjC81uY9kh0SsYwTopSRw1HUqXBVFVVUy6O6VQkVBZ
srkvbuZJlAflfnWp6mk+EwPJtQyEdHTOsoijVfGidMEvBa0j28S8Zs7e55QPT4brDR9J6K2jVBxD
jJPv4Vbq7q7ttOFLUtrnvreqA4vvmH56/Oa1vX7K/WQ4a55zSuMs2FtlcjLrfl8TMXAf1qNOxRem
XWeGNmqdCMUH+Hjc9Xg0wJHvC22rx8bVh6QhsOSszTF7jbmVktYALAD0x1Q33AT1bK/Xc73lhI5R
aBfxvs29EiQFPXQR19NmMqdtmYq7JrLuQei+FIMgFud9WZPbnPagabaddFUcnLEL85G8B+tcxFhS
G8d8dMam2Bhl+ZAK4ICO5h0qas+4oYttlEX5Np68qxFP5R3haps6RX8X5vJRN/CmOi6NYxq8Jzuv
T7Ut650UcAtEN/Vb6n5Es9Tdd20QF1mQiTGa3S4maWU/VvnJAWnCRZE++xlnUX71QKNh/ef6hKLO
7FVvSVukZgxjRGzzANyzwTTPcT+7kduHLgdjB/5JrjO6xJZBAJRd4EFoyjV1dR3B6rof7Tdbw1M6
hYzkWpgy0QpZmNQWel0puP5RQhz6PIWoVEZ712KDPlFB8JcdlYHDLaA3JWjW2MPY4HJeTlvHb9Aw
Tz4EwCmuYONImoupTjxViZ9GAFpsEt05RIAeBneqzxEoo3IKJXekcSentt97fvOQgohBjFBNm6Kz
N0aXutvWnRzmsf23NuZKm+ehJ7erYRrlZRu0hNCBTYiUXqVvXDdqDgP5KsqJijapWvsIBPeDJNRW
I/Cn4Q4DWzWYNqLSoQHi7gSt7G8NLfjAp6hEYDAkbLV10XX7ziEn0RG4/BtyTf0+2y93usIqWWRC
VCewErziGNp3cwOxMqROwHDm74OieDZr29zPgONjL7QO0oemxV1hD4yAnEIzukfBsMLZ/5oFdb6b
+vYjq7VgN4UQpnIzJViq87dW9kYcN7R2E/210TIp6uJwbwOh9jrxxXPTeMfqTeyCmKr11L76RIit
p7yvV1GsYgOIe9NN5gaz9A7eGDJBpDW4MiSdEIOTAEoOk3fD7Pe99AmmHMyV5xtXMLNE5ExM0zWm
yU5sMX5X2U3dMH9Vl8ADhuU6jZn/JJilVlzrWEgo2jsmukNIHEJNClJ37vGha6dSq7m/m8yzBN3U
njR30p8YBOPI3y/T1jSylLhaRUl+zTp4hQGrmaTvql0Db2P0BSZVl2gAlPj73uIADRqCITGul30y
08ooi/KRMelr6YWXZarbJSwzifkZV22cXE0ymFdp2D0bpA0hNJr43rR6bn61VzNloJnXIiMQwsQg
LhCV7GO9QQSpfXMYOxgEg9UIcX87W4Cz+eebfOm0wTlJI4tJfFIQTBQ8aFkEW6fgqWqAM5HT7zaZ
2jUFE40c86KB/e4AUY4OyjnytjYL010VN+jGUZf0tuT9mV1gFmbYCLRtAJU9cMHYakYN6YDDmKjF
llS1Fqn2QuTBTJSx+xq0ycdc6kRQNBpY3/Rm2uz/YW5ZcbJO04SfHGuOWJdkCb7UIdubBTu3zB7d
frzMrvOSe+JCTNXPygZbhdS99+pLGahLzJmvDvfpdRXjqqC/QjZD/UImbo7IP/1S6aSdanWW7QyP
+DjRlierh+bm2vkurGn9BDFefhtUHetL11ngrEs1NPRYmlpqz5JoTBDcMqXqiicAVCuoUszAakz9
VRus/ZkbqlqWis5/N7sDwTgcU7AXyxkayhYxgz+fkPNtvCpAJAVZbPnY0hNYhukB9warBeDHB9PS
HwgHKTfCU/CkGE+LKdyXOPMPC83HyPtnK/eHVR4Zh9Aanq1hOsUNk2NJo1LN7FmgEUaJSdf3iUGU
/XNaM+/JM3rG2CxEKVmZtv0JAOZ1OQZSeZwJaj5EUn0GNa4WpVpbqPWxHk1fbZAOMqcjUzUxuh2k
NCsX1w36GC4/K4MJ4WoX3WGqJXSK1TPXodFnnFzqQ5gt3U+1tC1Efq8mU+wnGGJqsVol80k6r27i
NyutnI6FaZ5FzTXROtMTbLCz606nLO0eTMoQkzEfsbMSm1bwCvXWqv7hhD0pV6+2IHlGTkSdc44U
VvToU9KzkKvRF32vetL+KmM8GyimsALHN0st0YeQKVnwdSm/LR/eUPecyuZ8NXMKFQk3KSK/fnai
QPzCX2ppTp3Xl3dUntV6F6R2ywmfxuISgJpcGSMIWuNpNGJBCWa8h38p15rzoPVAufLyVQ0YEoNp
pq9xPzHyjfDgYhwty7JNq1noeFl7ZqLBJJi1nqQnb9UvSzW5DtnVjfOueYLimcnyMrWnk7ovA6Za
dQQpNT3XtFrU9yVTdmnQraBhesZ4yB2gi9ZdQD5cHXpIayx/27ES5gzmLzCZ49zeGzq5J+qqnVV1
DDPud4LHnPVyzntWDUt3udB23ngsZPuejixA1EBLKlPcf2/qnsAZuVNHNZrlQZTObcyiW2J8AjZc
h61IYaQVDDPawwRVCWfUtJljzgpVguhbrp5wHJ8d90sqo0+Sj+eCqkojzJC7+l0gGTJg/jAuB0+I
Jt7U1xSaqikzKFaduDgexUyXHPmlcCkRppXMWrmRvJpcHbWgUDHYAJzJqYw2S2/A6jBFBx3siCCw
wFMY87XWIDdX2XPtl7t5GAnq4vJHv8jiPiruAHdr6wUlZIBZAaV9RHH/M++Lt0kkM7gM1h2q4OOE
EEdsqhpi4FNHrXZHq2dvMEl01am9PJCLQ3FqFStcSa3H7UqfooPIxGVU9u22psFEw2IrhvHRxdW2
XQoL0ZfMIUIgMIkJrwdOvDBmAd75eYu3mPRR8EeY15jWR8rZZzAzo86OvPOKbupXxcPySQdt5KXH
BNhTOxGOWltzVpqEnwEa2sPTYLW+lM/w2/lWSh5ecD+AgJhaRnWfnZOYfE2+4tgMHxQPt3UzIGIM
cPIbTPxyI3/reuN+uR66wOYQNqzsyaHfQhPbiFx8d+aOtVA9seW024XjJnS8r5agZ98hgadBwOWH
R94KEEIvS+0ARgRRVchQcHaXrNmmETA04T6BWt5zv+/r8KcIGbidbN5KpLArSCZ3zSCfswEHQ2US
ckvxfzUZdghqcVxVakaNG/R5WWmFqlSWjYwMBfaLrsu9jafujzRcVkuNFOUdpTSKboVDPiqr1SRi
NBChUsghROgr0nO7iAPiZJyS9WwykFK5y3GYR3F1YHmqQaEeSiqDEVbVnjWoT9ZYPcUvrahJ37kb
LFiQTZphymKBrFvlU0S2F/GI6OOC9mImvHfN8Nonr+gy2xUCYlyHTva9aHrjsqw9i1mAW/WiTday
izo3f2266Twk0EKmQKLw6HKESY57c42cGcMltOyLPeY/lyqNpvGlmyze1BXJuIKobXIu9LUTcWuD
yvfrZsdUMd2SuU2aMktj3yE8K8GVq0FrRQQCSkGV5PIA+2uUeD+8lCVvAwoFNzHxnKogVlVgjxqL
fZf68Esy5sgwQR8xu7k7NZQsyWKVTw8pMoqv9ih+ypGASs8vKXW7GzjEYLwe84lbSDJTUZrLt3bu
HiqNpXdQpiyisMytEH9TTpjIWYJ4v6yZCYKn5KzubalgGt254kdNii5eZSZHqjRlOlyYhZVCoi0f
qDKsaFbnK9EiAw79HZlcCS/BwmHL/KaSTLxpR3K2vF+u5VYzWaNW88Mym1u+KFOvaVM5NmMzizwq
s7mvDrrV8aa2tu9DM34KoXi1XvXh02DcZ/W9MenfAofpdkUTIAhJmYixdGBOQZ+akLpTMpcSNrPr
ob4rC0Tw6qwf0+c6JbBX8zKuyrrYt8X0DQYskzs3vsz+0+CCgKuioDtZGevQTpg4Su5b7qUMpQ2w
lCLHmJGAThjvdK9iUdBM3wPL/YpEptqxPN87If4edCsSwFD+VtUAxSsob2R4KrLHpGBheYF5t/6s
Mk3sIueBBMM7+JLf5tBzcc+x1g26FtJOWCFGdAliFQkuyik7DWZs3o8oXV4mPX/N0x72jjMeUoUW
0vzd7IzPlR9pW5fy3TrWtQqeRAXXpNSaawsmcHSOZUAUTjlb9dmwsoSsOftE3NpGjqbc6X19wQIy
rLSsr9DqkTUkAH/DV5LOuq6zdpcZTBsSOT6gjNTPJrSkqIeQpXt05qoAu2qYDF8aaYm7PMa3y3Sb
5dENBIS9CbxXB/apk0NAaSvtvSvRLxthmBzmyoOrqqdfYdAANJdg1QyCRgCqFI/F4IXG2nP0Z1FL
/M0mfPa8Feh71AOpbTUkFiz55ujiPeABU5t7lN+IWTCOi1Hp14NTuscumZj+L56lEA7grp+qp6zO
xHF5EMrQ5HDlYJhAFRlWvH1WPJDbFeL51bZKkr+J8Oyumoh6sYgYaYw67KgQMtoFAHg2ogT43WbZ
Z6ssOTLXvxUVDQXQb8Y2J+1jVSpB8fIQp8E3v5n8rWnVznH0ot8flucSsODbqE4/4rJYTVk53bE3
7SNKI/u4/PTHr1YkrX2INyOGOnCybTluhU/oo1Yk+vEfD9WATNzwq2TbY9lxTvUYt5A1QL0H1RYN
kDwQRUVgdVQP2PNdRgErPqeh9QLrljBvH62jNY5bPYrPS9LD8iCj1Do2rbquKPhv//EfScCGspSK
hqFZGJ3UA+V+89dPUkXNoOnmSXdQtUndtLla4/rRRzPGXUB/blNDfy6JtNmlBaXBKBB3ESi1c2rG
r5Zo6rPdkco5aHF+0DI9PHKUnpFdr/NRr1500Zz57/EiDBkRh5Qld37WSwqRRbwWHgxpr2isJ8fQ
zKc40qutSPAI+T5YoM5w2p3NjEChA31o9NLrOKHUrxTa68eBbSy/jYNjbKnwa5vBL0g2k3yccJiq
59nKq+fJtl1K49QpludclmGdL8WjrT2MqV4+QfKkKAZgBSaQrZfZQ7wZWRqqrKaop7o/2ykOf5Wo
0eJMpPytfnSK6LsxhlCAVEBGobxpy0+9Ogq/PaeLdteH9htY8gjccCA3g+l+03S3240+LkpSGMJT
TiQILvVjrx6Wn8Y+eqFwNq/aiju42+rjMRTZz4RG+zZVBpnlqeVBT/2//1o1GBrcDB8Mg152h2UU
quHEBRVB6jee0p6z3Cw7oImZfZme/C7o6Tbx4E3TJ7cje4V8NXghj7IcmhcHbE7QlNPBI/3cjLAb
YikWx27y9T3EvHOdtyGnH4A8reh2VNzhYRs8Y6J+53rSt914cWWTqqxEIpIbYgdihpoNTgrmic12
6gwittQlDhuQHNausuEP64QxxUTpJfLYp2BG1rkabTI10JRBuY9TQAGWXScGKYFBRGwqGEudNeU+
G81LhAibVqJ5gKtRuam3Q8lP/KJBGpDofbIjeCuBFWiX5N6DTLqIbEAQIDFKeqrgGigfUXzWNdue
9rbU+Qh2I48wBiTjGgExTAn5EfJJD90xTLaUIlCFBjGQ5Vm3j8tPy0NgN3//NXYqc5ejRAwNeTe5
FezXou6PEaaP4zREf/9pec4JXwciVu+oHiOKDUbK47g0YGaD516ZuP23gOBscpDbdyCMJyd2uUVP
/WMVxW9ZVLeAsppNVDXTwQi7VzPFMOWMq2iadMDSVkbhYQjPQewdTbK/1qILqnPlOxTpRHhns+Qp
sgSibqV/BJ69T9xTm+iHqBzf/bq6zk73NR2ZMRqTBROXQqbGPOQ4mUzhw8l6dRK88zJuEkaS6EEv
qGEA9afuYb8jmqVO0LffayblXZPJPTa/avvTInw3RvG4GQbPuYsmU2wNFxkZfElPuNUGFS7xz277
ljj5Ryu8DxYmwEVcCPgy/Bjr4DbZDcbx9rkIHYb12aEfMu5CLbpTX0A3h322rjwuiTEiJ1cxQJOJ
ya30QDyhvPjSAUGhyLKu+hCWBVA0UsaigDx4w3IRbDPaNeI9zqxvzcybNDMZFyO3uUES9xhRajSc
/GtYhSU9De+L6YcfcDA/gOdR93qKUwEaKWQGh5EOKhwp05CEz7N1nGuTZpxJv1fkzQ7LK4vZqTPP
eRm/MQrdp3rUkK1Ie8qtq70p5aNZVwDtRzkdZhxBeaPZW8wl4FVibnAz6D16cf2qeSLdcdgym23O
yPwpY7r5z8Tsx19VHluTm6IkC5ivEamFQJZ86V0sZjY9ZXsEIUe/LvA7c52Uhzxongy9BznN8mmp
6CV++FOVggikYUGlU2Hx8mLdmcERvypodWe4Nr5egKRSpDXKEF3AAtJaOyx08MdTFkjIo2vd5jGt
hy1a7Fvs6y8Wk0Vqh6yZvRzctVuQWU9dAFwds0akBJKyUBZnN7P2tNXBrv1fWtjP8b/+PV7IVhKz
f5KC+TqrAmRNPl1By7D/0Be1GMds2VK+smCHFRNrlf/D3pn1No5sW/oXscCZDKDRDxKpwZI8p53p
F8KZaZMMMjjPv/5+VNVFVtU5faov0I8NJIyULduyREXE3nutb2E0S0KDoPKJGYlXqe+c9CLKmJzt
TNGfWFtNgoFaDwVOJJJMLk7dNCjIelVrZXB9KmPajPZKwx2PMe5o9AfF2hZubyfpMmV2KC4RyX9y
LEQxMn+6eHiYCXIm1CGqlA48FLo9pXSNXVt/g7z/PjlS22rj2jrId4R1zxz5ZaB67ewiY/nPIiRj
FXT9y5OChtTwbGfVP/5dlxcTY+TTEjk0ynjpkRM1GSXr+pDSyb8Y3mkZD7FogmkCGf6ff7f5b363
oeOatm0DAZT4e/pfaw+OotWfH6p14g1oiQ5kMBnJi0ObQTOd29KcH13UIvNkvPieeRQjDBuqMMai
j5GIZ0pxfcM5gpFyR/6LOE42LZ///CjdfxGFkbKqe47wfR0sFUPDv8rSigY3oe1mXDY+jzLpKBD9
th03LMMUk1AoEbgY2bZygc8Cg39fJWP1mH2uYo405VVUJK2iyPB3JRUxWoN3a63l/Bz1J77Nd+C/
74QefXJN7GyTQ1ksE8LyUg6391cJYqyvdfvaDuwwVdRf8XnAyospCq86DcoEiOGlG3gYzTAnaFsz
y6u9ZMONAeGQIM8vsxJz2w6M4qYmv0zYmMcZDLtyhsdZJR8kvNx9E27+uBZs9Hne3WZ8zJt2pRS+
mmuTMXXro1NwviVOb2H02FjzUz4lh//8XBsrwOzvlyP0GRMSoEdy4r8IVqspLTWf1gf8+gwoqG6H
aFSpfle9SbOuZHa7qqJUdaRHM2yICgO2B7P51hjsnTvpJdsBHWXfSzkZ51VL7lg6HtpBg9XDzj2P
9HMWlXtwemP6J40YHu2IAXBllOelFWo36MunWrSBxY10abeeIf2vr0lCx8KKk61K3uNWQwhn0K+G
Wvm+DhSLlCaZHFn7G2oUHY3KZjXdz+bae5bmofLovtFmKLF8bF220FB292PCYCqDeAXQPP/qLVTE
zLTflUnsAYDQbTWz8jSRRxaIx6lw/XqS8+E6b+21j1yO1Y6eg2Z0wKqL7gfwy3XKoJTJSQHbLiyt
RC/ee5NxpLL0vZ90jLwIiiziQd9Ky1tHIylpcIX+hYMe/So6PjatucxszhpNLjQM/NWO6B6vvfZK
K29tLwOvoH2U5prtQ7hPUEbON2PguAcJisFIRoGloyuDGrRtGPfi+B73mjLdTS3rase4BGyArI7V
u2nJ+WZENoVF2Xlx+CITgpu4HL/bYwLeodhFdn/BmHqsVpGAm7JPNMI9kEn5hqWXRZeHWh/jMvnQ
xumRZMDhbnYxmxhr3NvQTy9W5CDWgEeZjV2DG7f98g+X67/ZUQzCgbAju64jnNUD8GfFatyjMbG1
NjtY65+87gaYQkbOcOKn1p0KT1K0QkJFkYN5sVyHd+vArFyVdPYqo6q7/B/0u/+q+BYWITSmw6JF
0C9Qvr8+pG52R7dKjfSQO/G3Ssl7js/HtfWdj7Cdm/kYrYqzchxeVukVzPH3SK9fLd/5h+fm3yzu
lkBvbWKRsJFE/l163qc90fJFmR46EKgob3hXYQWVLXb4Cj0zSvEfDaXasDg/3Ib5S4zkvF37G+6q
H0NPsW1BPpDu5D/rffps2smMtQaNXVpN/6DEFf8ikxe2zpqDQl4YhmX/XYfLAdtmDD4mhymTUUBK
DbmcaQCvQMLFNNdhNmX9khNR4/Cyke53SsxovPF0G5sR30iD+jxn6Rj2qa9C9BPe1ly7USl2dZy9
aUCf1SLwF2Fe2YsX4NUIHvRRUTwWpbapBtEex2z6omaJ/4tUmoupiL+LMjsQmiNeBLWQqT+azZOW
5U147YnHWsru0ywHM7MCOn0iHEYaa/lr5XTZIa+LPqz6NNnxtoANIuMvrjJ3rhK3bjJjix6WTToz
t9AsctjtygWswtvGIoQN4qpBrKXQXpuqzQmsGWiuCv3rnCPW1SzciD0JIIgnCnpqvtCeEwa4OntE
Yib3g8uCvBTFE1HYrJqWmgNlaUehO/cExX46oPz2rnWIZN4cytanoV1Ocle7TbJ1l/pci6p6zGfy
Bd2M1UrN3XRo0vSjG9Py99PH/7dG/ZM1ioMvuvb/Mzb0guDsoy07Vp4PdsduXtGc2BvX7/rDFuWL
38jfxPsEMGZ1c2Bj+m9flPCuDicd7xN4UsNx+a7/BomK3yzaB4RvO7hATN5uv3xR1m/wti1HGJbu
O4Kf/D8BifJr/nqM0AUiKt30OBPy+HTzeur9k7DeSjKhAGjovFW1MgHOX4FTsE74PWlvzC0HuZNb
ddZHNCULBk9KEC7FBm2a91xLU8WfnmGNzk+iqkrtix25tY9Rvenaz3jGh/S+eNag/RykT9EqF3Af
i7Xg+Z8A6WeEzWPJqZFqe5oMSoYV7VPjeDOTIoh8L6nJaDhkGUwgRdVdDbIjZp/cCT8foh9O0k/x
Gp0Ym6cqGfK7TPMtQIrEq9E9LTW687aO+f3cC1GXp7pIKUV0H3f4HcShyNqz/zkmheQQMUiVZswq
1ufFG3WRphExGGekyDKBKLeCDW1F9cV2qu/R9xkf5jwBMW9bbZ62U0LA84bo2w4aINtwy5C/b93z
nJO7ltz1BdI/LRy7XLQtv02SFHxMyMUDPgXdMDXekQ9l8RG5JC4Ovc11b8OROGOKlKgRDlpiP9qj
C3fZWjCflqVndFtrNitt1xCq8N1syTkA0C/y5NIhR8UvkHsRaWm6beP4VEtCajZnSBF9A1WCjBMy
xkLWmmMp4qVTY74RI7yYAEw2SEnb9WZx32N7H79Yo19bT9xRVD/xaSZfYjiAPxAcL+0ezGKbBbJp
qnTXOZRLkNet7g2fQY/2QIzRrRJduTWZ9D8XhgNawXCKOKwlvcRtj5DcR8w6mTeZbdoPBafGeWMw
Q685K8LtZGQaeV96r4rGHUSabnoQWICMbULYHDwzc9YhnRKrqWJEKVnWA4/Hw0sWMuLD+2VqnTRM
3ZmctoZQDTdgQs0QCcFKyaCnx1IGllEbiE1C/eQjYButFlUicQPsvV0mCg6ZEHHAozQeB9YhjVMS
1mPXYn02CeHZ2lWFmS8o3IEDWS/aka3Z9Jj7SH+sHRSmueaEkd6q+DZGxWAeZNquG4rptvotfDzj
SdqVKfdj5oz1Je9gYV00PMneS+FowjzMNQXWTcSKYtlgy9x+yUJQLbwqCEKylqj3kf45gZkyBPyZ
3oBh175WxHs8DZ5lPRpNG4dalDrbNrPHe92b4zPvANDcpP/cGfjcwLN0efozZwL4rDUcOsfCTPaO
Oabf68GN0Yth4FcMkNh37AjfnSr2ZjV1oUf8Nvh8xNgb4OwNasTOOtmNUV/SuNZh/BfWnZYtWiBS
bXrOGfjvEeuVJ+XVHvEfOqq5aEQ9YdCCi2pbHRuCBJ7cOo6CpnPmrZKGPMS9ZR71KHZedFLjiT8X
qXPbLtaHrUaEK23e3NraYD9wNIweIIMgDDCM4qEqhpjnA4wH3cP2AY9D/33IjerY66n1lCBfTDdZ
v6ZJ5hN3zGsXg/JofFWw9A8W4s+jO/NWAYiR7YBUlYfMl4yDFAEwhzaNs4PGSCRsYFGcEfEjcapL
Q7IBt/5ds8jirZhsGda9iO9dt/H2fSOJs+XIvqOf74fLPDUHRrntwe6r4oFZvBtgEGsuFpfiftAY
gJGX5NwPJHe/mynZUXVfVthNqu7ex2m2Q2ox73JPDneLjAHASjSoUcLp0HFS+153OpM4kMRWtxlt
ZyAeUv9Uuiyeml61twYzHLGBba27zDGUeaQ01F71amkvHXZOhmHz7IIYSLIKfGnuPYghQiA4T4SI
WgoekYVSXw2o3mVpwn7WBgsEsT50K9i/hPGIQXBhBrZzI8tAKRGhcurmaj5EMWE4JuX7PlPM6vzW
YS6lwEQx1/W8Lcyv4kdvmJIrRGe51fvkCU2Ae9tMTntb1kkZRrw+BzOtnGOksuloVgQI2pnUyEIE
KlKnxjphJHzLpx9+0aSZs1vNxd7vSJuNlPCCIkKi2owk9xDllZ51SqmdwmgUAmyq9qNPNwAFLFR3
z21u/aYzAwYkCfq2HFN776PFM3WOXcs0EQqhyVCUnEXxopHaqXiPubZrBtBFCflKbO+SK7S5ftuv
nBrpnDjQ15cuG/S9iQTlAcpvc8tzAFfLKsgmyhAi7WnFIV+uDNxRM9FCIvLNPbyPNZ5hqXa6WnFS
DVZ7LTaKY22itDHcqLv1Vl6Mk8/9TZIBkYcvixKbdTOcYs9CajEYh4UAhktvxMNuttDPsCGgBeUd
vbPjJdrXVVVuI1vPLt3cmD9pyjaY/oFtIJpjku+Xau8zSdtWmbQDTaHsIwF+IhCeyFGJ+xH9rVWH
ltfzis/zcEy0kV6h6osdrSHjzChHJ9xWilfPU+6XrPHNOw3LTMCG6e1HIZk0w9KlSZUROLtYLKLd
HIV5x25ROcm8q3GLfya2Hp+MVCdFY9GaR58M6Y3u9AbIkhalLjI7tFiLFWQL2eBqdt2NQgB+A3Wg
CeTQj3c+rY1Q69Vwa7By7JeINHDQ/NF2mYZ4L236/wUN1lDpmEQdLcFXVeJGOaQxrru0iOXN0Fbt
Za1LA2UAqk5AiwUT4MbAgj8din5AjgMEaTnFpZuvGy7xE56YAuUi3HIMdzn2coxCFzvD1luBnJ6Q
TTgZvDMUNGhmLkiYp0JwDadNA8dKFghCR9pkkgogoVXCBgLBgXgieusx+XvgU7hKlQR6MZFNkUmC
Vzaj00HJGnT20EYnPWDu+0dNoz3qgAo5LGBhjt2cAl5zGOpE9QINpWGZaS2hHTzROkipMT+lhdsz
E1inQvacte9lU9WB1Ad7D+jDIrdo6kdvq9VV8kCzpzrmvp8gpfTb5rXqy2VnjUt1a9NvyQlRoNgN
JHocc9dmuAAvU2p3BB4xU8DIZri+c5iMaVzOPk8S1q6amvV5smGp7zhfNl1gN9V4YVPPy61lJBzi
XBv35kbVZk+KpS2MmmikZpidqIJT12szjBXPt7/Hy2CbFMTXo/3/6ypo/1HevquP9n+tP/gHqu0m
hY70v/96k1CGP35v8N69/+VGeC0kHvoPRGMfbZ/zrb/37dd7/t9+8Y9y5B/rG0f/h/qGEyH/kPL8
tcK5ft9/Vzj+b4ZuGzj1bVoXnnCx7v5BfhDGby6KRMswqTr+KG2sNQhBt4AVOPwUYQrACX8gHyz9
N8MTHgliCFVN13P8/0lpY0KW+GttYwvHEbQpfMu1LPoWDn/sn5tOpKATfVi12TEf6K6IsXsjnveW
egeMZzFFNz7vI6ENyx79rs+7rDjG04wToEv0Q2OatFArDuXefJ+h9jlh3rwTUQdBRave86lECGlg
z1ERS3W8QCJVGea5ePwcCNY5txQa7NfllkqCtB+EDvQ3tzMJbbPX9CEsmFtLftXnEi0LAhWOrYw5
Gi/fjwn5a531CZx4wYWMlQNU2sm57+N5CfWqfcPJi1OvJ3R5lmScMVxJ+h9xgq+p8+0ntyAi6ZpS
RQ82W3lDuxFi0EGRAzX1FUcwvWEq6KdE+hiluJMZo7BFK4qdRI0rtCi/zTQnu2cH7mEpDu0+nXBW
LLk+3xgq/qE1hO5hUrKeu86iZVVH3xKQh7dAipJbsk9T5AlsaN4UzWeO+2PYDESycFg/2or+Tli0
FYFNUtNCAtrpXnmxfsimVZwFsW4v6jYJHSs5+OSu03bJu4uZqcssiCtzsuECLoduSFbtVZSO99Cj
npiJYnqXWfbk69+xtx2HpBg+GmKpaQN/GxlXb5VYJiShUb+fZW0EROfVabrsxrL1AK35KshcxPgM
RwPTmJ+NqiCytW34QYyryL0moSoCWied4eSP43S/XMOHrWTel1NWHpcaR+Ki5WfWI9rW/GDL16ww
LZt3zEXb673nDqBOuYjTlD6qKD/5kV3fXDOpdH6gVLWzZaRCXiYZaMEsZLlhCiwOc5OBQjSbvU8H
GiGhcUNSZAJbK6YV3aU/hsSBfrl+wNf4x4c2SbM/3bx+9Xq/613+3c3rFyJb6vvJsc/XWxpN3K0a
2Cka2aMU/9vvuP686vqV638XZYtdHbuPf3sYtvQ7ZNX9a42b+ObXo/j1UBhZk6LW1ZxYriTP9W/5
db9fv/b6uetNO7OM0NdxjV2/49cXrjdjGQ/l71/50+P7/Z4atgI3LzZxnDEn/HXHP/3314NAC04R
5VR4pGD9J36p45/gQ2uYXZAvuDHdkf1mjNG52YMSwbByK+l8Uz3E03Ohzm42ZH/6oM12diaPgs/h
TdmSTNZg6eJz02ij7o32Xj1+u37P9bO9v8yYjcwlRCVz44ztK7t6GZIiFJNvgkX6MA/nRKPymgCa
JgLzp6Er0pK7UTtf/2cliroDEOCmQ99xyj04imJcjo00x7Cr9U2RlWScGAeXA9SZktPCNscH4aTm
2YbEyvmYDK38lZRya3/9utmhwffaAY+INp+AUfNU04DZDdVon+PYxZC3/g8MboTvdH4U5NER64uy
nAtrMaUDDEEjyUTnOfz1OS8hzBUwGABp7gGA8kcjEqbEmXVIx9E9VapwTwnDT4JEs3Jnr8/7gnYB
J1DlY2uhvSrkLpKon6sWivCS+/r5eq/rB93Njd9vWn4i99WYfaUTX7J45u+Eoqs99guc+mJeoeb9
wfSFc2opgNtZrw8qYZRoED0e2cWPLAL1SamodgWplBflZS9F1bn7ph4VE2k6B3OpzFDvEXJbSzmd
PdebzrNMCP1T5bMiW+Vcrh8maZKqazQCoxf3MJt76ljrpFjpGfMkt8l9OtpuoEUdLauhdI7M+lCC
FMlZrh/IqrVu2iwBa4q+K7e0wG8tRqseP3BIOY66mOUuBNSC78nPHPX10V417g4mODI/zxqC0bMe
Ncu5lSo7LlV0kyx86vr5ZYxrjFW+3F1vyvWiv/7ve21Db/ZLOlvHUfMTtCE0pKyal6AQI9luWWXe
FTbyiKpTxDRjWzHSAZcR84JzhGfyHC+aPAyc2ZzuCQXRJmPdOM/TYhwxe4Jhp30TOGh8w4KYFfgc
sbOvLOflemE1FgHtayzOpvGj/FLbpbosLdiM1p4bagVuMl5qdzODOIw3s7p0oimD0WPcSI9j65KC
uUll/JDH6r7h2BWWno9lPAOtR0IRPTXQ9Mc+m9vtpBH70pOodgcMcV9aVv6aagVD7UjemS42nSt1
e0J6gDb6Cj5fgdsUV7DwIzlyrh7hvOGcDeuOaMfN76j0FVB+/d/vn7wCy6+3r98o9RKK+fX23+5+
vWny8uyE1d9dfzViN29TpSQO/u0b/vSjf/9vofIvbWQmu/LXI7n+vuuvX5Ra5T1jVG1jbKvbPz2I
P92/KTAcmnERg0U0yJnWarq41w++xpv2183MlM3N3z53/Wo/2AlpdUlO/WlqBqPfSHcJQgeg1Neh
NudTCBaBN5z7nS7r9y6K60BX9Xd38d6MqRkuvZRdkA1pvpfLV4cg0onn9UgSN28gG5kNB0EzmKS9
hz42HJoo8wJs5nyHWW6R7+XhRHDSKn6dj6oyXunkHF36JSn2MXsx/I2ZYNlyvOpxcItDUsyPnTFO
G2Le+JuRbWlVaPQMmDIHo3FVGpgo8f0TmjiGbowO3/ZLbMDGIkmAc85OGnUHnButF5WBAUVfkpuz
0Ew95ho9Zntwscvz40sXGCxaJlKpzK9jwTiL6tPbKS9UjdLB+qG4qrv2GetPVkSvCWNabHVuhxuH
VuRo1+SLL/4tbshdhnJhmyjtTVVqQG7mEFIw+Yc6ycygdQwVlO2SBv6Q9udesdWyEOKsdyknS4IA
pX7UGtLyiqEViNGHFhA/bVpiQo9Zh71QH2moRvV0TFZ4vpmCTTZrKmgiqTHm+NYxcQZCjdCZhgZK
fBRnkM39Fh9kLaY6wIXyippw2kZkWW4zy3vQeB2atJWHCDn5RmUx+Ygk92xGBFgBVsH3agDVMTt7
Yv3I4LN+pk6Z7JT+5BqTXEdwl5mA372p2q9u3EaBG0HaTmdMVDP0cECHzbHCfhGkmia26LCeK9Oj
Ub9AAekWPOTLEJ8SvWl3I5cnZzH3fkZOcC6y5q148frcDRZUIaNWYmbU+6+tS9C5mLzvGOQZYk5g
QMGK7iuUbJZgluGPJGOZI3Gw8YTBSc9Wd2r1RtsoCcQFC/t9RSs7jHqRH40Z0duYHQa6zdtcgrf3
u9dliT6SXhy8EsC+R0WPjdk9isViMj1ZF7jJgBBOxjLkl47LsUMihjhQUDTQyqT2KDGPVDd2SZgl
nNtE0Bfvyk+PxiyD0R7JD9lkY/FeIsEMWr08NA4K/1l1ZyHdM43l5FLQTaS9ye6GwxUyy4qOJmXa
asTJSoejbSKHqQ3rjbDu+WENWW6SrLmk4Ap034WzLEhjdTouUAzRd402PKn+xhsYuEAZ4/i8OORI
RaQoufa6Josv+ADIWrInZyslNrnIyvcptgzL4o66g8sikUoLChadIIunczZ62HRcorCIv5DC3xlm
/MWovRdbNrylovgAX9U69Chck95Nbzy8XU7hXeK5qAOh3zRmB67TwA0y8xid4dAWTrwxfOgkKpb9
obfGg5GFADA5Zeco1Cz9MBD3+AKT54trwWVyUYlPeRbT1TGtfd7fAnpFodSxrDgpZjVi2WNA7Vh+
5tnxQl0TX6bWepHQkIOhykWI5T3bI69wyS0TS4FRAR0mHktrGylqQGYA9klmd66RIf9ICFJO9WLZ
VhCcJhuHbkOeF77yr1Gf60fQT19HpiUhzPXbJPX8cz9V3/yuuHN0H31x3iUBeVLmwZ0Irp6SJt8V
JG5HizQDNfO48dQiQawVVkEx0nVP9J0TZ2jJ0LmQsZVuzQrHmyl4fvp5DmdLanuRNwyPdEAEmMvN
sIjay3rEoW24dZ08h3eBCLPsWtIIoHGQxkNHR5+XoK80iCxBGrHsZwBQja7Ugm6MHyNX+KeyH8Iq
97geNdff0soBoGB4SGFi/17jJF9MhElM7368qh00Xxwc1hDavCkHKZFw5OUoX5jVDX5GcfT1TzPy
okPqkdc3x3EBYKfmb+/lnTF0OUU4T61p7Is2p7vtVUWg8WpIh2QvFJc/ocbI7ru/5gDjVsrgME1v
VKxMggZDElrIWuUnpbEe7SJ8ISLd2mQDoA4iqw39ism4AOwS9lKt1a2L0RPeINzhCAGDMPIMiNPi
fSsGYMUpoLONWle8dk3T6Gr51SiaLsyj/Mbn/LTE5B0zbkxCkhJIHlawQATtc6fxGW1q9s+4vyEZ
JXpqedI38b1yi+gUzTF4rNj+TGhhbMwuxSyBYXVM3BtWqjHZiG9W0xybPKFMR35sag06ZSOkQE5Y
mutvTcGmhGPhs0px7SueaBhWuPaStRwFkn1JtGRgyUmfG6+jslDq3hpII0l19SMy2AFhU26MpsAD
6Sh5GJE8lL4fetJ5AOR6tNBe2DkTzXnog1Lgl+yRf5KGakvQYgzGcu9s+epOT/1Hup+XWH+Mx/5C
iAQCjY0GIiVuEArlLCe6/Y1UjJfR4WVwIfWLiQZ6Hr+AlHX3BcrP/VA8VlSeNcGLnDYr/D84fmKE
75Kkz+3oRTKcC/fNVj3IMDC/0kBwIpIfpiyRsNojrJ06PUVeDTGoFWkwlNs6s7Zj7963SP16DdNa
I32PJqlR7e7BKTPcqN2nwtcfsoK3n5Ygos6K9mdexIcxze19N6HeoTn8aGsfvhoOfRuLx6lGJ75Q
DbmTs7dq41A5w9dGcrDw5/vRjDn5q/i96Lm8tKwm+SqJOSIv29WsYFb2jqd92Mxmg5CkSj/G2v4G
IImEJlTWW0lWU8jI3uFKOWHRwbIbm7yImncQvoY4jmySgDw4Qj+d8h2f5LQtXTTcpUy+eanzbhUp
dvmJxhYs/eekoGkTf6kUSeFLlYX4lXvYIv5XqPfGoUwICTGXu7LkdU0wRcWUDdvUmd46ogUYos3y
0Ha0EabHtO62Rlz8cIuFEMm9X1f8VO0w68VbV2vZGsjHmjiUN+QK3w6+TI9tMiyBylBA1fa83OJ0
Ixt8zXOnR0OuweM8Fm+aU8lD2lXBPMzNnoEGCuI4/sIIb95ej1xmRr6n3bBBG5LqNF9r38URNeod
EplrCBeGvytG58Koiyl/raEzcAbkNm69W5lUIotYP/SG9PUsDZuWyIiCOfpA9JM16S0+mErczf68
aXPHOg0eskxmfFt7FHhIUYjvpwHMfttEjJ2nu3n8dKyu2U1KK7Zjl9k7H6tNiJ35te9XNE1DjEqv
vxDIaCFGpISX/QWck3WKrRvH0sfjW5YteG7dhqe5wRRu+ydzGovTtHodZ7v+ipCZaYTjfZCX+BGb
LJuRiwUWUwSD9LaUYaLMcpdHt9C3x7tZ0erQRLR1S5vqM/HTo+0Ty+X7B6LoOUb4EgCHO3bn5kG2
ix6kqTSC3C8X1AL2bVePOOdqf0bFsbgnxgNfEPqVb5UbxkuOdGqUCHRjzEhKTFuFnq8QnrMvaXXA
Fyf3hX0y4nwNf9+z47vRYqJTDdtWNe5T2tufpsIGPKUxxp1unmBBpYRnSr09c64rM+N7wqGpj6Ys
rLwGF0vt+RsynscdYNJpufQx+kHe/Tep3dJ34E+f5YSXz3vNIpQdmamGoF9aztPW2cizQPkOXkS4
ZWGhxvToG0B8tPhLUaJRdRa/QQubJ4Hnqm+aMz912HfZaWudCQpJ2IiAjsBDZMeY0vzR05kJHHNJ
j51lvoxzjdFgFoHRWP7W0e9ytEQYmQt23f4kZM+mqMXoOCpM9MO89VAhbmzY66FV1WfSIw6AoUoQ
4SCkJjfejKC8Nk4muQ7r+8FMHgkuVoEvTbarqXvW47NrFMMN095+205LqExmUAq3zNYTvc7kTFC8
TD7PCYHVtEpf26gNjY50qcyhwsHACl2fTuBYyTtXoUxZmBUDJL9H7HRyVHcxyOCkP95feJ4gFER3
ZmKjdOj81xkZRjCV7Uslxsessl9qq+fE24khKLTsMTd6RDPV7ISEE6VYAZI3RIVM3Ej/CjJZ70sU
K7Q29vM0PqYyAoGkJRfdB/y59NINMH0redP6+zkzd7rVFngyTGKADeoYt3GOtTHI274vbvN2NQSy
WlTVTDVHhsmhpcuf7MbB/CriWm5RJCRhZZm3U0G2ydWnRiKcHwrN/Fm5mneiCELeS/O/ajglL065
RVPdTPw4ANInxpc+xpDKJcxJvAz0rl/dpCNYx/JJP2T7obX+08qf+hpLsxXH/r7zs8fUBJM1N54f
KjaHoIo/VNWP53rVxBaE1clqwvSgnNCvfIovzNzhaBCr1E6F2pVFepgUm6IrCejQ1hZWdyDaVoVU
Pe4240xsKxLdald0YT+Vh4goKRzugEJhFmyHxEStHt3Fnn3JpD/suJIZr0/jsymH+8Zv/W00a3Kb
I1j0RNwGrs6QPGuPJXIYgTTVnrrjKBXo1xWpCiMT1YJiazXPq/Bzo7U2tJG2MaigTYdjPi3S2F+8
PWXl0e7iz0gfcrzKHhDuNGUS3jPT9Thu2Av8TNBgyJBYgwf2QsarGfn2AvpPX3bPsoXT0CYUPUqa
ROAMzZFZA2MKsp4JTdKAABP/OMtnA+sIW3j3OHkp8cUDksu2d+nFGWi1eKyD5xdBG7G99x5xxG2x
I96HQ3CBPwiagm6AFfNMhNMkD8+hl0L4m8eKLbCSNVKnCG4IupOe3RIOjQ7PyPnwdDM9YWD9lkrY
B5lgsyO5I+mdty4vWT9y4nIzqI2p573PcZVvCSnkHAwlrm/mW0G/Ga6GJO4MpY5u52LLM0ZpY7ng
i0dCVtznJiogCvRokqtON6EkMqrX1bc4njiqFP5LHDU9zzFZmKbQ6q3VUzzrBSKrvqoh+CUPlbEc
Ob8xPNIZEy/1m0XL2mhfmhzDBMq18rKk2sxL9DVbDWFxo31vaFLAEiFqA4dPSEWCS3RHtIf3qOUO
AI/EuekKRMsWBAjaEPaHWOKXue0UOt4pY5xkphvTGt/LqlW7RJcvmEpj0qguTQI+Kc2zerdwNifU
6aXAV8p+QiPH0/JdB4zMySFSxFNhbDIl/aBe9Gg/jOqZpLc+nDqOpaZevLYWPeBlMsMlW35SCi6O
qRPYDJ1mzh8SXjF63JJ9/t4aOUJ3gFGyaUo2vXAf7Fp+ZpN9N6jhudFGL/RcRh6YBJaAd6Wk4BpC
672N4GlotYsXE0FAsGDt3dpz+pxTmR0NWzz2i3lTeNM+9c1Lo0dyz/yv4iRPrZq+0DRShHDDGO4U
zAi7e+zWNyn9yAAJvkY+iH2DYTc9ISPLvi9Ds15q8IaMcWZMZ0VgeeFjSPDbWxQmaLOWg4+gDRSn
N+9Et7InGanudQ/embRf4Fw7XKEtVVmyfBJJ3YadhsqixjJa/4jiYW8l45OPULmPJ+gd/bRPZu2m
8euvQMX6sChx54OUoX8ViU+F021X1c7bYuXGgW0T1yVkFLhtwx2XRUdqEQJkzOcV9BMsH+26O/qz
hiBJiI2ov+d4YRu/erYGCHpp1E6bvgKI1WYPum4/j/nE5dVCml3y/2LvvJbjVros/Sr9AjgBk0AC
twVUoSxtkaJ4gxBl4D0S7unnK57/zDHd/XdMxNxMxFxIIUpkqQyQuXPvtb4lv7RmzhDyFpANJVbq
YP/S9cMQpJ3ObQch2IObYHNUjDvS7iK92hbCyc4LDFdJCpM/TfV9wyXCfe1JyIUxOVnAzDpIpYAP
DctnsyVn2aRrS49F8yFfevtSNRA6yugYy+UAcY3SWkezIH4g0rniybwv0MJtaqKOKpeMUmNx261j
+TKDDEp7MtDivthr5TMstaxNplNrWe/lUG2bmdmrkaoENm2vH5z5BzVm9iwdpo22gtbk1geUI3QB
G7z55bSF6LXNbaKerBRBTUwXbDMUI5TkVP5cUaBLR+DjlFTkbd/TeakeTI/Bc0KgW5B0E0+NFbtx
R/cOkpGxtzNefqFbP3JyuHZGV/wYckbg6HujQNoOQ0YIoL87KySL52bWFIA7FrRAGzT6knEVdGtd
7tAWXnRn6Q4IQRihTm7YuHHIDbQxskkdUcWkBw3aiZuKFCFWyqXRLi/LAGmEeX2xWzr3MKQtsYBj
FnilYAZVE8KYKJ5xDSFhM1ZGehbapc9GpipdeS+y/rxUNA87mdehpHV8REHM5Wh9qSOCt3BzMn9A
q5VSvtoF43GlCR8g5IOWGnLPHUPXYMiRjGbsmVPXbdUEjbIvtR2OZ9wkljeEteE9DORPOjZpfkRO
7cYRuJLlvBSwIDcFriWcN+4MT1sFrE9hiTmIk9Vl1Q/mqrn3U+vdzUsT0RYEFtHQCxvpFISLi6jW
KvqL5iQx5J2s3S62M+7qRDfgxN6N1Y90wR9hTweEigOvicSdEV7n6InvqaPKIKmfreJhUotOk1yj
no3iYdtoUm61SkR+ay8kO9zgztqTi+G4F5xDETZRBJYBTSD65vqDS7cUkqVXcUFNFPWFdUmFc5Wy
C8nHUmG3FAQbjKvEdVHoe5XQG5jPTkS7c1R2HViN8Vi5y8nOENs0sxwPaTFfyM6sgkbQeiQxytf1
hm70SIk+p1sLKviam9+YTZkbeUCiNiOxEzXnUKL42gn6dKp/dIkXP7E2/5JJRBPFY9Cf4cPdFRyU
tmRmpkjLH2AonWvD3OTASs7YII59pJUHY807SGrjA5P/nikO4uksg7alRw6NnIJG9djm3IuVd9Hn
8UsC+WILUoY3OFfEHw2zQyc9eaUSsQKTi9rUCZtpi/Sw9rRUF+0d5t0uwmT5Jhcn1KCePaS9AMro
oDZc9HrxEYulftRJFRIsth4nDcoG4wEVsovf5FPzN8mVwEBiT27ZyPXRo3cQmGMd82xbE5ldS/1C
uBv5krcYUXVLELXLicHjn19//omc079+z+ePuDHRlZvPn/n8+vNPf/7c59+lTLH99Yb5+fwHAigJ
rS1XVHaaaz7/5WF+/1//y4d0CwsEydIT4P351D7/H3ZDhtB//ue//6TMqhOIzYwqDctLEkX78TNY
9B/P7/fHqQbjrGOOhq9ye8Wfj9V16sSZKQ3/+cifX//+jZ+vpHftb8kUjdvPh05oPfEItzfy9x+8
vZF/vnGff5eUVeLLKlr8zy//fEd126jC1DLg62kv0Qge0SaV2E+z5r0wOy1IdOeGQZ86mndg0sdC
4+QysmPOpslJEnrwYBpGUI4ciqmZH+8cy9EDdza9Q2ZloaMLI4gHOmEETrwUrHAZalJhxN858sdg
U+E+scVO28xZWOYxPE0e43tz2GiRygj0RaHsVNWLp9r9YqFnsdEXj4iYK9hNK4JTW+V3un4bmSzY
HBdN4guPz0a1nMY2+34bYXQLXKFMNZfGWr/lfQV7oIVyZYrQQ0uCV5nIgZ1WaXdWObPerwb7Ewq9
oB+HDPeCh100etAtFtRMohCw7JSrfsIzvxJ6yQ1brR5od5bIalSkH0Boybxj196YtJbAqe6Eiln8
psKMMKckuzkOEuoGl+U0lB8rrGZ4jnKHUXEb63N1g8y/QFLvNnHOuEZy0cIfnA9sbHutcUMaacYG
dNY3i17eMmlv6HSATZrzGWmOb9GzhexJsKuddmGDMH6bJNbO7pevyHI4OQw7dIkxAi8C9OY+2qYT
1ildNBDUnB81EcDB2C4/JlkOHBAFC7dVk3cSswcaaii34/qWxOa1LihvG1ayYBybPKi/KJ0u6Lwm
6Klv2uDU77TU3kO+jbaVkXkkvTJAz9K1QXfkhq2OPQ4qRRSlRtAtdAaEVRW+Gj7TKjhuKGkYh2ES
YG419dZOJqBgkV8notY0p8l8hj1fyYzb0EiTjKO6jyWIVfGxsKltNSQeuwFYK4zC6Sw7M0iF/dzS
4mznLt6Zkqk86s87lrGtNyNesAcN6G4JFgJS2VFfo0dwlzYzsrXezr3zCqjSn93KIWi8aHfDsuNf
GTORnL3xVH0/rB6opuZo58O3ck4f1psJTyTqqz4rB61rIdDySLn71Dw5DUiKv7irHn732v9HpcqH
Oq2GHivVTbD3Vws+4yLTtiwycSxKJXR9fxf0JREC0FTRnFoWhi7lSISHzJkspEbxUOioO1IRXe2m
BRFXEl2qgd3duTFdYXCXhq9ZByT4ITMUA19FrE5GqXmPYl4gYcjyPudCqGX/zFIQ/w9P/NNF9c8n
7uhcDthDLYe+/9+f+ErmgLPQoz0wCM4PmmMj16Cdt5kJ3AFxMNAazFxm+kVyb2dJelwsYE///s27
mdD++ebR/3AsQo6YoVHl/f05pG2aOXNSpgfEGst9U5iH3MiSA5WfAQtDavu6mEDDcDrQWkoGpR+d
+5Xgna///nn8J+M6HyJSUeFhk9OR9jr/8N3m9bKILpfxQTURjhy3EwcFGrbXWQSnPnsb15gUlcK5
QvBsL26OxD+l2TI24tBEvXYZvaEl+BgXWuVOlxjBDPsVFM7ESKatiFmmUYQCLQQgFAn76A4T+m2t
Bz0vmYd3GjPpqojg4GO+ctxx3M91G+ZeDbjp9lt6+20o1rd//7L/i2v3ZrEjykoark7m2e3j+YvR
TumDmwxjEh8cwyz9CYDRNvNulP5Y7hobqJVYu/PYkoO6jOveNptDOVfM9wGyJu18rsp43Jf6JPbw
VcZDJAiLH2NsHV0TjWFBDM9emdOzimpr9/nM/28Lny/pdyI06l/D36XOn/LlP3XQ/y/Joy3DQJz8
39s/735O/3H82fU/l7+po3//sX+po6X1m6ejZWZWyvT60675hzpa2r+hTxYClIhpcD/+b4m0MH5j
jSAVD286fnBLYKb/QyLt3lL2pM752aSc0PGK/6EP/9f6ibT8v+W8GHTP/7ko6Da9Ndzcrss/cmX+
/ao0264qLWVjTpoJDqcVgOCeOWnswYfG3zf5fUxnFxLZsG3L5Kp1Dq7vtCyPfTkEKo/aawz0QMUt
x2aQBmcYBo2fTkQP5F3Rb2Ziif2sIE+px7WwcdVt6DYzrSTZtatne2csK21J26GRh0679ZwmtN7g
Q3Qnr4dwW5cCtgsRpFDZx3InSL4ILHNh5peC1Wi/RUb20bl19thjZtuKXt5V5TqdiVYniAWZ5aR5
7anoke/2yI1RXGjaLpk0ETJ0eHBJSLhzx+LqNutlsZE6Mx+iO8xuq+k6w3+CK7DHpj4j1V+s4IRU
+KpVMaM3rKcObZXPVA/O1H0Yz+U94ZTRVVXiO+OO95YVPKx1d3zAWxZAWgTXX4yQselikHHOvgVV
h55h5l86GkO1aWUXWNo3hQZ+ELev100+cwJf6lg7dKK6kochEbrR5bWtjtFsuwbkFJRhF08vi+rK
fTWF4D+x6k03Xo+D1z4u0ypYUkKo61o/jlr8Fjdruek774o3jzgQeQVfR79lApgHHfRIH1CrkjR0
GpjTStxOiIYH7G4dsJaws94oU+B2CGEHukjDl686fWCeYnCE9fhr3kSCncDUF3E1Bm1vvou0ogNH
O1YxA6TO4Q8t2Kh+GBQt0J5xIyglOZc7easXiig/FZbzFRBdFSKOqAkkfaqZCQOTJF+r7+gVjjHY
pBJU92eFMaH/3mYRiRouQSsbL+NRSgYPwWD3D8Ow7HWTt6PzaGv1M020UdDC6151beZDSQ7LwPOk
8nPx9Ij9quAoJyhN7bXYuhmqkxW1/vPAlHZKo4uxSufs5sN5mvAhi8WcAprB8cYyRg8o6nQ083mr
zbJiyM3bO5YvCI+evK5zdtmC2D3Nj4tLa80aDQ6oE7cGSqcwNawzMyTO0dEejxp8daZPyfpqzlxq
nShCruF5ZxZm5MPEGlb3OJTw0mPiKOjl+dlMmRl7JQhNetMVaQ/4NNIAhLwbSNWhU7agNKf5W8V8
VrjyVLTppxPpzrJRZdmI4KfZQGfltRnW45Rrfpw+HOetyYzxWWlfbJRttw91PdJq4UN1tDBj+H2e
B96kfE3eVJ9pR5w/0CeX2DkIQjcYNdVhkpn1ayvznYx7J5xpWrHV8hE4bWUfaqN7xog9nN1Ib3w2
x52BhPeRqHXmg7RcnHJ4rDtFuUaE02YWYA6p1NdLUZAPkXDu6jqtAXCqcYqYyYLJ8xAQHkLl1mFe
xcVTbsWItQGe67rvyuasIQwFCOoStTF7JBZ06XZQDno+b28BGYUU8m4M9mNnsZCkXfG8TESW8FSk
Hz8spYYx3q36Z9eKGXh1wNDkWKDpQrtDGl8RQKz46dSMeDO06Zix+LbBnOxdDgk/jGSD32y6FjHc
ISgR4yYqEvQ8qceyCGocFV4VNqJ5nCVc4bmaPH8siw/Usw6mtuxHHeeZL+L2Cre+YCxXkEih8/Fm
3YTRcmWQIPvcph6atR1e7FEz1F78YgafUs4Vd8SsrnvAUOibGcoQ81yc6dDB15d4XV05PhcFSrHC
ahCbd8IKyM9+1Zj1YvU1VvQMtNG0n7mev8QrFGBDGw8WbpJN0vc02iURUfVPt672TVTZJ1Mn7CdJ
P7TbgAq97p6MEpOBKGWuWecfXa9xDsO9MKZoxyTwIH1AgmjD9fA7M7+vhxZZTRJxn84EPNvK3eXp
fCo6WW6d2zfNMXP8uar28Qo1w20LrKW2AeLZAZlLA3yLwrjfVO+mZaL4SBQl9tLiW4vLq6sqTB/W
cvYsLoWq3mqHCrIba5xw6Ta26pIb3h3DDQar0GoCUTfRTlUyBW84MQ6r+z6Y0vhnRoysUrdFNf0R
J+MlbtrR1+gawReqt727MM7QoHlMgAA2/Yz0Y7y5T+Mb7U2rQDDX8V2uW2RsVyAXndQlKlIDlV+b
Y7hWzte+0Z1zi6d9V5QxnnQr0u/mtA0tUfbbrgTjzeCAgJUUcqayRnyU5tA+mAsYmKrQ9nHXPOZS
NPdy1NJzVcRh0sM02phI0SjzH4moHg8T/3imvD6WRpc/dn0jAQzcsP1aGxJaFD1ixqSTnLUnW6Y5
8jH3x6xZx1gzowtmlhnwtflrNdHrE8xog769QZXTtr+0fQXjIWdpGrg9K1PAvksJh21dderr+atO
94Cusn27DFDXD7o/owCEu56jlWChVm61QzF7JxamCxgwtO3SstbJIznr3Pe1c5c4CqUgI6xNlHyw
2yNgvT3cXI7Pc/dtpIe8GWlbg8ybdWzqbb5T3Qwsu06fPJqCx1hdFAk0IaUZLzhNXvq2Q106lAqB
M5HcnzfjSuce8gDHBaybpNHMge3G2yYX616McO6zefWd2fhamLEHScLD+TQzjulezV7D1+zpPVqs
0q87lhqdh+UqxiWazuTu6OseA+93xIdYMBY39QEtRJtq6tGLCbQ5vJ8kGMKYtMb0abhh1i31LGcZ
krsHCnxKh5ve+dtqule2IcbpnzB0d0oDpZh1u6KaN1iOGaO3sA3bajLxXRu/2Jgx8S13mVpARzjq
DrM9Cb4M3dJhMHFld18ti7muZLXNQWD2Rr7shNuN/roYH2WUfyHv3DxHlIW3rQzE+UCGOk3gmxDO
nlqJUKv3pVHQyNHNsLKc6GgkNIGnoQqixWsg22q7NPvapzqTxGwmLkglV0/0d9YCfGfyFl4Yb66f
RwumoZrBRtGIL412Y0tqNUBOZBmH+Wa3xzdfG/ZuScyjnjB1YpGjNtFuS+fNC2OqLdZUvH3ITenq
LfqJvRAcJFR5qOVOjZ/B4QNV0+zrZF5shetNBzbFblPUaX3f9SYCIWQaT4s7fHdXPHUcsR4MO9t1
nNKfyuq5pmm8ccy0P+WoF05TQwtd2eeavblkb3yqVou3KB+8Pa4dyMdQAHRaQyWOxIdGtGBT85UV
NfZdPK6B6UTTtXMt75y31o8sqtbnHJvF3OvPaj5mfTwy+eY3ZBgvy7xkdxMenKuY6dOw4Y647Nti
S/dh3eHr1sOmw3WYItS00Vg9DwLegKax0dfCDBCdG6yBKW8EBPpDBBMC04rOpm1HV7ZEsGVRpO/i
MWm3iT1LNCSmPKC9Yl6dobSv1kEerMi0L0O7fkW1Ro5RteDlI/7piVp545WlfdXtxb5Geb7TgTs+
/v5XQCG5yPXqtCyAdpNBXFH2UpO19Yh8rNKDfmoxvmvaQgSRMncqGeYXQ+P2NYooo3XMS0hm8d1e
mKwlEx+uOcCDar+DELMDc4aJVenkm8WNgxmxNI9IwDIwxee8P6ZIrrld8xTqdx4oJqQpAwOmOwdX
1utW43PbnFs3cZ/gOTEicsaXoigk49eOhLDG2M1gSui53kuYEz5O9GMzdWhsYiPe97azIOkerpYH
hY/h3KszA7Xq4ElUUBMmRVd1pdMRRFX6WsRLtxcmmMFSa2FoATfdTVNBIlRtfIFIzkRuakOa0eiU
VP3m5FGx1W5q/2Q094MZIh5KmH/OsESRyHinqmzDmV3rYHjVC2j0OcyRBcVNsrcVTS/6fhuDcoFE
SlPdceB4rGK1Kw24JS0yt0Cx2TFm3GD3GbdZo+QuSV3BDJbsxGGUVxoQuEfhoPjrQI8EBOWuY0B2
bE3jA8rMGJQYujelRV5n4YgT+DzalIzNYKbCr/M1AealNZhHr2v2lpIjRxSSQmPTDO02BgG/mRH9
khE4EN+GaJXZzY/svXfW8pFaBCAAF7MLttW2rg5hqScp7SwYbhXKqDXnzpTY7Lz2vl3h2if2B8X5
AATG0/mo1TH3po8+b6xHlptT19Lnz83J8gn9oe9sxN2Z09RsEMtWWKa1HzUT8p/DuVLmv8pkwgXk
cAs4bf6sZ1CC7OXgUptsMIdxOLbcn+jar7rOabLsZ0wWbbN3NXenEVo3I4jdz8xcZjrcaYL9TbzF
trhYcdqHo0MPfEC4aODmZcSq94FdZc92Yry5DZ9ImefOdiwl1r+YZuoYXypABfyheI7q8ax10Tv4
FTdI5/55rKIOTN7wI2bfXSfp+kNZNf4ozTe35YCaN9Dh17lBk5gk6BFH+b40I6dYcPqHYYxXzDPQ
SjSmo15RTjgRECySQdf6eoGDDqNhw6uL+01rZupMOz+IJ00eendXxLH11FKbsA2adOaJMEEj+Qvm
787sV9L2Uhz5bYHsNvkh5WSHSGBq4pjNeZ85YtxLnnGA6R8rIM6VDQNzfePPsCPhXHC8rRl3YlXE
jayil/yWOzDm3WFm+M8JavJO3Yw0QyVIYNkkruPqhpFuEcWEDmIfkc4zNV5z8uIG9Vs53E+1+Oqa
JHykiXknACjt8zq+X6D0HPp+uEQ6EZWOs8gAXgHJgB6d4Gl17tuZQx++hm+UB99zaaKq5fwAVFHO
9bqXa3PSZX+NQdkBfCJDdxIkGhQ5guLYNrjlhfZqw/MJJ26uDQIGOvlmwo5fMsgRnUPV0kKxyA0W
yb4wb0ICNN8NwXJGXpIVY2DGzuQgL6tpXnDv5ATlfjg09E/02y9Wi5gxg8pZYUi7q0yGSlSH7cFL
WR9Uu7oHNak5oLU0+TKipHZb2rsmVV4+XFCMXRL2owNXJNHtCa1SDWQI5v6DMiIXRCthd4vWcI8q
78UQVhtQYP2ssuZj1eb8wALsoHafEB6MVGEYkZFCZWOxKT39arffaehmmA1UtScyN3BWBKlaw5PT
qyqse6cLR6V8h4OMwHaOmFH/alZ4ymcPBKY9WeaOEGFEjoqqUUQChqDoH2IiPf22K77WGG+Ik/QJ
FoQ5Cp/GfVrAbe2FLuttcbMxNQlwb1A2KMYiMlbWm+5YUGevMQ5T3AatIBG+J4iKpZwqzNChKMTg
YLsgHachaLFKyqInJs5LYuqUCodNb1wwEhiPd/0yox3oXtm5fo0LL8HLvcfWgoAOq2OT9dzcJCjT
oproUzFI2fe1Z22HqdR9TRfPZRchGmQsHK56gkxr/gL5Fmr8MIeGQQetGyoKhvWnMPF9pE76HlGA
IyD06O8u38aBCT36wiZ4zOroHTLusHErNHlWwWHC7pGjW6v4PnIOhxjUbS2H6DQ9+RBGaWyIo9MC
pVGiufVcbC1IYOtAacjRb1uXMZI4dW9L9Tx0YDaKOdsjLcdgK3o0PoYNVQvFeZbfEnfa7DXtOcso
SoONqvKIcRAa71q+r/ijvuY3DyhJU3VHeI3DEG7VvicDbak+fjfIDPWRG1fIE/DGTU289az1QVaE
SY4WSnjkk0zMHQ4HcbbuUBxwLKGdtb2FUVSzDbcWrqsPhroJLEg10wxGIC6yD9BYhHViBKKYyU6V
A+ChvKUY0V+jjdZE18Vekdal5ZfPU1zWQmgmsjhiMwvXeFGozoNC8D5/HiVI5eRRqRiT9mXo9Hk3
19LbTvGMTfZxMmnbaDUZPD0A1eXGpO1XXBgZYkKqiS4Ug0OyGqUNeWhcRW104nhm76KB2xcBMXhp
ZHlrx/iKVk0pKyhbOtBT7B7Ttm+RChCrNB76QXxkGuSEYdKPIuGMXJlI1t3yIItnzbDfuoUZqC45
ElctOg0oRPGtVbmMDDlnPUYHVzrP3pCTu4zUdRMXuAti0V4Xl7mIysqHaMG+Cx8fen9f4uppovuC
g9NlrOEnxVH8fYKFdYSD9CyIYjuZWfY4MGVkMm6eQYwpf+DgjVaNy62aabp4xOI+lVb6RWFUoEe+
oL1tTj2AhRO+ggRhYzvtlKGOUYT6MSmZPYtmfk5XdztxjfSZV50xbG061JSn/z/B+MTE/E+AF8YI
oNv/zQSj7obkP/xvXV2k1d8plr//6B9TDPs3SJQOEDvHlqbp3GaH/2K8uOI3y7yBLXVDOLfBLOO8
P1Avzm+Afg1GnmgdTX6Mn/pjjmH9xrcarmdSFusGmPn/kzkGQJn/NNw0hAnkhamm6RrgZW7c2r9M
12Q+tyUDB0wgui1CZ25ebHfB+Z6Re9uY6jGzZPJIANCx4rYL9QEcs9Xo1hPTaFx5AHeR42BDmCrn
qdFab7sC2N2lbFDnGw5sM63CfgB478bN+OCoeIe7LHsmugijQTqV5141zReru3jgzfNUX98jRVAL
FoSW1KiqOeVrlbNG9MtmQKX22HorLUg7Kp8l+MI8dmJ/MSLryTWhvCEyMU82+csnZ0TPbOC1DcyE
JaSZS9KiyW77PnjaJXENIklLpyArxSn26xyV4Uhq25vedUHEffc1dZuN1g72FuH6EGalUxOPaGLL
TdB0WUV9xFykXuaFI0OiLc1FDevwQpKxQpU42LA+EbU7upG8EFAVlHYRFuVanvq5vlvWxwUy5WF0
CTSVXhXAXwmNdqYXldruOcPoFHZK42yzberBuEOr8cVjY0Zgm6DjLclXKc8joWIn3OlBxJv1qg8d
533HOmTeeq2dkhG+TbHqOAJmtbuta/47vV97UF9E/eUFeQstzY+Es061TjCtCTSX5vME6CyNiQIF
0dDvNNHXoVafs155r/opeyTwoHqI1fyG6n/alXMxbpcSz/7SqXpPK3ECltZPDMA8g2b1PBoPYh6f
PnPZYJnNrM1FEnq8BNOBllFAe8zbLY5GMh86yv5lcBGoyxR+gOiy14htRqRr9aC5MHdEa9T7Rvzg
Pmr3eVaKPWoz/Z6hEan1tXXtc1rUW9lvofX1964JI12Ctjp49D1vudBz2JjDvLP5cHaDh6NeX8Yd
4ZXd4TPDO85yjfKS1EyN/Y2+a51Qd9nJyZi0X3WvfzSavuyXuLUede0Yj5FFi6TyzrbymsPMg/pw
3ylW8IUfERhjdkzb4rYtazstyrxwcG6xy6NnPVhNRejsSFIhxt33ztLzc3P7Ta7DKcKmj4VeUR6D
1gep7+sgQI70j+qj9J7Q+ZoXF9HThWlpGfSFIFpFZM85RtqUK+voRrSYJ3DnrojwDKHTdVrXeZyt
BURoQlnk9JSzXdlhwm+qYuvpKZt1S8hAQ8vwIYtLpOfoJY/snXz8NPW0OiWbCXFNMNTLa7WYWjDy
lvsyXdswI73VKSdqtyhbQ7MkBdRaUGxKhecfgszmOs0VSrUu+bCioQAPvlKkgl2s3KwIcFy7t9I6
pLHe7Zf1iebcqW0b+SAJnfdL4/byF0gDn+nNs8bIbhAuGc+3i7WJhjSoK0cEvYGhbkFAd0qn/Iue
iO7Bq81nJ86PaWRZFzN2XxMtqk9YZJhjQvUfnbh+K2sjlF1f+RUr8IV754uNjpyVi5OtUayPaOKX
A8NfLu6UoiiCq2ZhXNyivC/ofkWItW4B4lmWSIo5NMb6QsprVOTcaIJlooPIGyDRNu8swhkumZUw
96nehaCqr5m5HjER9PMLAtPtIFJ1IfgGM1OH4hft7VbTreGIj4y2vMdQba5oSAtoWAbGwH6aR9RH
3pvrEXC+VhI9p11+NSKAHA58QmJNanwUIK8Je1et1Vxizoh3jjeTIZcapV/IJjnLZcUrjajCFy5T
Grrp+O20Ut0PKKEeRa7fmy2eaHeSj+tK2HhX37rCsTPetZjySrxEH9OYbFv4KnGTvcYTJ2K3bNxt
FdRjlh0WxE/kYObpYZSyR0FMEYgJOg3TBO1FagIzyRrtw87q6TmLzPu6sHcisdTF0Z3b0Lurt+xD
9dkhxqta1Bd9YeU3fuoyMe/hmpTbRGcK3ns2jTFXatADRsUgD2NJrMimS3HVkFsGt7GV3zipea9W
tER3uPqPXQ6KfAaPix+MNCq8OOh3S81Eq2p7nHQyKBI6oCqIRe/Ym8W9tLSXRbdO+OnUS026ucnB
amNIwjkNhNf6oH5lKfFpmo6zIO/r5GxXhAFo+prucV6Suermb0VqPMfprEFMSAKi+PJrt3xvxuhe
Jab7wmT9rZTq1JDgEEAQTI70W3rQGsibTZu3tiwlO+3adndmUh7jhTbzOi3vgGTfIfGTgon7kVZ9
6x2gIwOwiEGx1OkAt40rPhgir3u82YiF9YMcA++VCF2SsfX4IXXxD6rcTZ4zzGCgTNOnGQZDWHX8
qjLtUiZWUDJFCYzGG0+CVPB92lZvUWK3/pSX9bHJcZ6N7lqGM4SacIwaSKZgkkIHUU2P4euqCkVQ
TV/O4SczzbXGvY6AYyexQvv2aOsQdhvs79rghu6KfZeB9nqIK30K3ASLX7dU8R1aBAxXtfNuGjro
Ssd8YYo8c443HlbcE34nHPuJk6oAmbhzGEMch8iIfGWbdshOTZ+40LyALukvc1m+lSo3XhfjpI+V
97oU0xOF0be1Siq/XYjFFHn/Eo8eTZJBV/15bTWmF+63RCzTsdamt6Y/aoblBU4LBRRpRH4xhXH6
fSORS3ZIXJddMZMYxFvSqLuePVEpWpBFCcMx79AAJKIvcbMSHrma38xWtx/zSTcOhd5aZzO3QDS2
7NSJYJ4m+srdd4PSUasn9ZW4sBWsMNu6Mm8HoZquaEEX8dShgjhwHCUEJl+OelS4e273TRVN353i
qYjWiExADDaD4ZI81ebGU17EgRxGOBVtHY5T5x17e+qO0oLyLfQnBB5z32ASMNJjt9T1ocnJ6CJz
8jTO0bozEofYLACfj70XnTwWoDNNA+WDVM3DvgPjPVbJ0Wl1aK8NXTlZFD/btaUqQCbhq+mxLbmy
m7ifn2Kdw3Ov2dfOGIjCc3SwxK2+A0QbarIezmX2Xlh6dXCH5Uen2/W2giW4TQbcuKmbXSDUIC/u
yRFAyx8jINABF41uEYV8zgy04vIdJJS7M3WoEBPeGAcV+x3WoMavmw5qzTLrOz5pfOjxVxfXHktj
raD0Dlp8mFZy4VYXSFntqvvRURSP2XTmBEjDbOLU3Hc2pmO3ZQ6KjfTs2PVPhmbRrmZKg5sR94UQ
1aGf3O7B0rQvU510J9E+D1Krn7Pws4wgMdDxV+MpKytjp7fo8ZHEVm9ju6XjG2NbYoCSf5cZZYcw
e9osjbwAzgeoEzddmKxtspHe18p+0hL8yDR+vtl0uuCp7nF90scwsv7RIBtlHgZ5ckl/p+2CrJwx
uyiqU0FclEVv5Aw8SEKPWNkUZGoxYic3C79AfhqMhuD6aEGk20BK7IiVYZw6z2LCIJipB2rW8lzy
LvqOnFeMWnGxT6CL+7qGF260YmMHN/a1NHtEL/mq70v8K74pmbvPoz6cclJeRgt2hijqeI8T/EX0
Kg0tM7pi400BJSJ2t7PpPqF2Q1C1HqpGgaEduOcHnhHS5mumjuTZdW9QgXiEoBmz9r4R1daKp0eP
8eohb46GIogMvTLeE0Jm/xdl57Uct7Iu6SdCBAooFAq37RvNZtOJ7gYhiRK893j6+cA9cc6eFTvO
zFysDmnJkW3K5J/5pe9YfrmesOtE4Uwfe0TlhqBSoIbpKcfrHGEsTnunOushZ++slqdUYPKPo/la
xrR50dP9UIaYcuxYnBlW22dj8vb0puCKMTiEN2PZ7oc2NQ9RVnwV9BJDc1tbN4uZyeFMAU/UuQTA
9YBoOanlyK0LmcKAR1ZHhnto9VJuk3VHadPhLW8Sef4+DPH1bqpyWtMZ1XMb95D7g966LWGF4Xzx
7tyUzCYmrfjYWBXjT4QzqloAMUfZY5rL5Mqv+5nSYkcJSgYdAU9l7CzNHvGSdLmcCTiuhzICltNd
EsHIIf5eb6ou8S7UiXwmJQUBDVivu7pP6vNQmMXOpSfkzkFuKrgT7T13rvZa1fMeiKl96idQoGot
JKgZ7MZT5jwT4kbfLNGmTHbLvQO+2NqKcnyyvVncNy63p/UX40FHfFkwNPNqPhYBs2rPyZ+AYvDZ
ZTnGzNKRrfVKxJsKegaH7UPvFERFrTrjVOnRPMLBt485UxuNvdWEZBgd8a6sDUJHkW2dSEVcCw+3
Hn8zyro57PWsi33Zfw6QQI4O94CNonqSyc5fl0jxrvXYU7Mu/S2xLOPYqYaNW1EAmqC9bguJTT1s
7WU3LoCOPA95m+1+2NZG7mfecKYIDTm77az7shJMdSB1B1SzMndlx6x3WZi8J8RB9kGrM7ZYlgFe
un2bvSa0193axXJ22JiaM50O2yWiMJIoyXhSjYDAaYX33lgUL2A43z34l/HK5wg5MDLjY60P5im6
yGl6zk01HMvO1NRV2UTZOK50ExcWM6tcYn3xy9Km8zZOG1JirqrJexJ0d58rOlnA2yysommP6axR
4OJU0BxdAxB7lsxvpLbE/Xf1DxVS485b35YNzTZitAef+Qy50uotZhLA2w/YiS4opgYZ+tHmw4K7
bC4vqLPqoNuJufUS8ILiveo9LTeDp+JdCmngMGh1xV1IBmhcGaNB6R4ylYS+nNILnon6LGrnSzB8
308BjpEypACiiDF3UDU5sq+2NqCLFUDb7r4v3LEG7xF0+TO+eJ7xQfwtOb/sh4RUYRQOv2eH6EKW
eRT2SX3XcfmEASH55vJanyAmeXfmyEctBne1GWeDMV/tmrsqxbqXpoizZZTbh9lizhM1+tS2VXGi
qC4CYU8zHwYfDnZCYZ+Jy6shbXpeOa3ImEGykDC8aJv4HWPSCqh42FtjyJg36JqTOnqixZ2Sst13
rNswFuufypl/twvjKdiyIBm8azUwti0Lol11YJyrKW1PzH/sXe/a05OwJsVrOI+XuWq5lncswhVx
uMJawE0Hwyc3V34DfSE+yM43vE7qXFlO99CUD0VM21YRdbeA/egokXJ2a6FkhGh1BKuLJ8y7W8bB
3XaM0TeOA0DIbFL41Yj/QM2WPyAxxG6qQZJNVAEVyazvMvB2L4quiLtYLzCt3KoGbQENEnb7UxQ0
Z9uxuhscPHrEOxKaSkMW03l7bor7CbT+nTW62TkGrlSTYCL1iFisN7Q7gWXAF7wqtTHo2yQ+GjKb
OKnn42Z2CnFvYqAH4rDr8ih4jUR77M0qPYSJRzmGzWmnLFqm08vd4uV0xVbpPTeC7giRzKKvIjT3
es2rdLPGLmhb5lasW+DUWCbgxuSHaroJwz373JyelrnBDtfNlzwbt0sStC8KA2lrd9AQPOfKveOY
MAR+6CbziQ7xVc95TScOXabSDJjCAMNcl7OoRiLbeUlaE+vcVCIgStjHy7EOnH5ftvit4sZiUsg1
My+i8Wws+lHkrXgo9eewtkOZY/lQifwgWrrhyiV3dgbbwXkt12x6eZFLAVSmmMFbWWo6pBUilSsN
j49xfJ7Ftec6fGWa+J51Rvta6wXBoPhFPCZ+lln8HiRDfgmD6PN7x0rATgbAlvZMaYpDuRg/BoSY
RaiGYgnWF7uxr6m1mJuo74YjixyOt2bDkf3RDrvsNbLtaMeAcbQ9vrdmZpQSUs0SD9aN6SCOI9iU
x5I3eXcYzaj2VdmeNFzrl4WhOBcR8+TRWr/u1feYuLw9TiyTW7OMz14ydgS63focz0d34rwXjmI+
jQG2DvyClFQkFlqTCP8SVp4fskydTNtonyaOgBZqvdNXHwmjGNpg0Y7slGz/lKFNyfLCWPpvIhvz
ymh976wcVInEe04EgW+P0Nqxa83oXu2l1+tzTYamVQlOnPrI9JzJarykl3jC9stUojuEU+1ei7I0
TvjAnktv5OtvUvM85A1JB7s4DhF0uCRd40RzFF9pdLCOVZYyV8HwsvUmKX/1Q7ipiYA4Y/suIHRK
Us3dhpX8hqM8OmVJwBG/dXe6NIiBll96Ang91fO2aTtNts/7oKGgAzhUV1iBkAJCdreHNhdP5pKC
oei5zXCyGR/qTy2XEpdMU+8aG7JnEJR3eW44T1EU7WhIeIuGzv6kdCUIjP4S247v4eg6K4vJSqIz
QMfeeFOtPCPkMg/CEXrKKD6HdGGQ3QXKj2/DfDQSYlhV7A73uLjOSTai5to6hftTHyHElaya1bQf
YLPgQ0Gstcf2iaQbYiaWdc60kQvdySq2JUWeW9csXtv0cSJkhJSiflt2NGL4doublCVq5PhChYl7
kxSvoqFD+6XCUIzByWmnfNsy/ebwjVVvUVQvDvmEf1fr4IhwjopVuPwjSdb7U4A9LhwhchhhaJxi
g7N1gZfuwBBQb6sBjItFm80BNyeB11WxGJgC4y534SfEpaSkFW/kEBr5oW6a9EB/s3d0+agvJVq5
m0cPzPOfSpvbOHaS+37qh9eZ7NmZ/fl+lPr34JTec5oI75kgMohLtAktH0ZlzFshDG+VnAka5IpM
E94qQwf1c+QQr+Rwd4XU/NZSc0lDuYixGNfeI/rItoTjzvxpynGWgXoKQ8a95WyfinTcGQwIQKTN
4cawKc2JAa1Qov1B6RV6IYE3KLLxm6KbGZPKa+38HgbMQ98Obubif1VKElKs8gf0uq8imryzq9La
L6v6XikaJ5HussdkKp8Vpqojp6/pnM3ynqNOeA7NNDp5EZ6paCjbuyAjt5eVWFqD2lJn3Coe9BHh
OyH0z85rVqtI0pyw04KIKzgfsVckFrOItmh/DRWk2LFipj7M4mHK4VHQEfNTGwQAljSkL6+kopvR
RGOwJH8TZrvJnU8ZjZZpxn6kFKJC6I7HBGSra9atT4klNlJ70ybIxmn2ZCyr3Y2+dbE+mF8TNNk2
T2dwTkPld7HzTLdWf+iC4NOoqcOSJctkjyeYwz1GSuwQB0KUzwaUfF/30WnOwVU0NXS5djBvnEDs
w7hWjrutpKmlN5q1fKvE5IRFp2P7clv8mh7q1SZO6HJZVH/rQ07VU6QPTuKBdoA8P9nl6JP7G/2p
Q93maUO7JRXrNtED14pdU2PXsHN5j0fVOZiJuocZkx7HpX6UNGpduNhBv81DjMPr15kOauH7dbhj
Zx3V1TbPv1f+cPvymoC6os9C7Qh80E8Dcw27seXgUidNGZqQ+n93LNq+aufaT+C7HPOZ8Eu9tCQw
eAg5rqcl/SlzjTg4jmm7z8M9tqngwNT/rQTnUJUl0Lu1ab6lAr7ADOLbDqWaZU9YO+xbrsXaRacp
ul3UQSRNZ0pXpvo3wA12USCttG4njfexBO9REuS+tbjyVBK2AXzR+u76ACYdGwYF5Du7gGdiGhra
cj71YPxAHX8/IPl2G4/5y87wZkBTTpkSrxzuvlHA8wRovIzGX13kNQeK4p9dzkHwowgbzPM6l5Dl
WZp6G4LZ4tIwcCMUgle6SJ8KMOArbsXZYRfdqF75qINgGni/+0ue3816so8cde0JgGIx71MuWZvJ
Ssd9vHDCwDLxC1PkVymXY1e5L+Tg/wS4cM1yCBneMMhgl1S8V86zEbW+oCrhgDvnNWCg7ltASjdw
5D6dCJGy8oD3DtmR8MhDO2lY1STeF00QnBm24c9EXzdBOLXIbrwQdfEDZ7fc9aYJqEBRZq+nB965
bIGlc+3XcL+SAMRlG1zKkam4SKrliD7BmycMXwc5WD9I2xB7Tt2TwyJwdmu3P4RVGRyWav4BzMHe
fc9IlrZsLnax/lv3dwJ60T3NlukHLrVdYnD6cNwWm6JwXiJjgmiEw8c3i/nVGie1N2OMgZOGPgvw
6JgaGPIB8cv3WVmQQ2mWFYHc2SkqN4oVKIqK8Ql3Gcx6MvKgKuQYN4Qz0ftdrmg1dPq4r/1xfaDk
uTlw1Xz61/sS8jwrqO3RUKd+yHi4NjO2Qu/L6V6bOHoyZtpjlr7+CUF2RLnwoBAX6qZzHCRLn/6d
zHknvW7eKYNMruHRX2XBpUMWNjaYt/DdpEHHXEfap6pwLd/gD0cWlh3Z8hqrooPuFHnQPUsORbwp
8RyhIR5Uz739N8cUT9l7evkEqGB5N2byCcVxm/UZ5QzS+6mt6tOMqSkuisuQcgBWz1P7sITTJ90z
LAVuxQVnHN6Nonprf+voPheKUHZwZ1Iiuhn69VJt/WjM9pkeVd8ACBDMw1Ole4rkpl3ElgDXkyh2
3+9M0TebOvfoSYr2gaF/RPxW343EfrST9OR4MUSxoBpP42Js8+k+rGv7zHSj9/PI4ilWhUSkI+R8
7DnxLihkNZSVAkWbIfNWdXG70Xdjx3WwFjMV2XP5qFNc8RaTJIg0FgUGXFjp6UgP0RKGaHdRivoe
PqVWjRpRCIigbUrx2sYiCzbM8XOI/MTxBQ6Gx7YTEv/ZRfbA6BgD5ippmL6LVRKvVo45ePpKVlA6
GZGo2+mGODkjU757oLnVbNMDt8hT1DjeMeRCJFQ3nuyZkHwUyhPUs8qHXFn6ZiL9vq4mVDSLziIw
kVBADwrfyGkA9ogXuOaaZHtfeWS0eysE7rHJLdD8LtIX+sDWgJd2WjygC8p950Ac7qagvkFSLf0e
zBonbAePTBOaaySr9bNg/mAywRUjwQvkzCGfjcBMLsxQwn1bmjTe56P0varOD8ts3tH+uJk4T6Lh
9eYxtEt/caLAz2uO1RNYw42aprdceAMFIfNrtf6xIGzZ8GpendZ45IQAyigLbibrz/d29/1QrWu7
BHqyTxz9UJsRjMeI7w9eC37Jqvbx8D/XDnD/MLA5EJeR2BFy27PW1dxVLO6F2eCXTKjXr7YOeN6j
cFm5a/kN10K9zUGsbMo+hC3BX+GFfiX7W9Ut6VGlfNDJa//UY4VhlzlaVzRcmtddev3Kv38Er3uA
7rtxMcJuyXe9M8DEmVTkr9PjijpQPLFV1dYHmHJrUyd4nlCDBypaMJvNtpJAF3L3if2KrpiufvLK
RB64lC6+Y/YMAQRI0SV3r94EvHBIhjfLzX/2IYTTGPPR1sg4/uaWJbkh27+89XTi4CpjebYLhmpa
ejuD46mfloJSRXcozg1eMWkJ+9iL8dVx2DNYzkkcBCl6vJeCd8wk7ZwYBffUWyVbJ1ubtryArSsj
9UNzj+dnwvpbSwfbPDrmtNjH730bAas/G+1P2zReAAffiKqEe20HFyoMTrWQTy0+nKMLGR6EW7qg
lq2kkmG+0Wo4HXG5T6ZiOFmpI6bL13lIQt7ezX3aTRcbRegizQgYcyOf7CYH14/bncPudMcr2WEE
GF/CYbxxsn3ktqZ32oF9lHvK2BLB/OsIFgjuyuCwoYW6S/am+STVPe7gYJivo6xO3Vtq9hZMHBpv
itHmlQuHYi/NPzjzOT2VIHRZ6YJjPCDmjeCHG66Am5TurxuKaBPEXFlaDQcWPI+XVaCe+umYZbjB
3FWYs90yPKQvdUKUroiiR9YJOJMZMobDZFujbFeClVGQwO3X1A3tlQBUIHki3kKMyGH2GMo4NnYd
HJ0U7FYo8Nmj2MmthQ+7zx3zbOqWXoEWuSDXH3EGasEUHGLc+TYwErk0MfmMAsdNH4+3LsQEwMEk
a/qfQVL8MnmJN0rPtPmInrBMw/x5HOrPQlmfKw3R7pyLWdkQwpNfhcDCUs5gSej6Gc+Tk66OEdGC
3VR8d1kEUuOptMYzNx7BLgm03BwOMratPftjsfPSyWAzcImMLfarN8r5JPovUxgn+mWCs13hhalp
jfewXiYJTx699s1REAvagKx8cRnYntq5P6VDIPzR+ROUkMsjGZ4d7pLbRhEQ9Mq/FMRm7x60W+B7
K3Aq/fSOtQeUiM6A7EQUVx4W2/njVa2iZpccaIczNsiDSxytYMllgsgdV2eb8N6ebyA8mAqBTML9
Q1y2dgxA09UvDWZ7gpwZSPXKm4DOKAShaG156ldjQAiBeJ3MB15+i8csPFndkzlg3TGgP9MEzgFv
dZWiOpvhT5sD6zpO+a0w1u5MfjImUEfjcD5mnWbBDcCGpiZ5WgPuOO/7s+eokQmRoIRuHkOUpuem
ScIzFqx5i5OhvceZ/BCCd6pSC4Oy+EK+dx507+Zcpa7dIuCzhxU2bcol4h6aPyO1m+CC7eSKooYw
JJc5QHQsKxi7EtNFf64y8ytoALSF9gRxxPPwJJklWVSnOAYIQ6xWnFLMhJqgq8blCI5u2LvLfJmm
Zg3nruXyNJJM5LlOtsQ2Zkm4ONAdyZipZds5bgfsyv0zXJf9FKP/NTmZrFlKsS1VwrB82U17kwEa
nTfy02pebNduMHzjUYgnCJLMr3D+rEREs1WEyhC5ShubS1o8Yq7QB5didAbKWBhyfUqlwXaU7hEf
uUHBAyTtPXGN7xk6dvPIvJFYSVrIy2SutzUcOjiwExfuGlTQd5eWjVz13oZV0K0JanGmjrh1WGRa
bRYNQzJsatP8lzdCsjXXL8ypvHxTz/OdVQTyFLd1TVbJ+tLowbV5oZ2w2NNb9pJVtbjMpbO1a4P7
3ZASQzA4JLPNgcLbYQdriEESRqOMnaKA+olbHpu0mdF/GC97IUmPxT0wywwfUNOKvWPQk5aPBVDB
/DFHKNjRbPALXPDz0hFyQ+bfVVVyDm5K2zmiKWMjdEcgqP3ZJB+o5dT4ZWvt1Wympw7MEU4Z65AE
I9NDB+e/tNsD3CFmnWJ8MpoQiiLvjip1fAaj2bYOqmMiDXEMRHF2JiLP+CxToKUWoM1W/Gb0i/W5
woffJiRnF2t6MJMEE/kTN5zGd6B54TGJD1Ivn3VMgrgMampGkuldldeQujLmN/JXNmLW1/RUHPqY
z3leDh+Yf/J1Rhdsksy7MAg2jhmMSc0fOWR6eiI03HPSm7AhrX/LCMXqUFPwWwM/23ZlRh2JBm9l
VI8qLx4SCL4+8xu1k8H8tzSj6WQX6krCmJxnzziCuyqAhoiNNy3lwQqjWzpSvhx08tRjz8uzgQ4o
Df9NDiBweLdWdTXuTKNk0MzcYheCf6UxbtlUY74PjfCjsR6Lrlggj+Oljvdy5Gg9whY8xElZbVuX
vcjJTbRelyz0ZHp3+MbsHTPxaZ8TThkK9V7QkrqllBWjy/Qc5gmXe8fCJd3GTHfz9d3QukzhSVdS
UkEfTkfPnpm89Eq8acZHhJzQV7CJakENSZD8yPAhHrBocE3n/YGJzG4f7UhHF8ZU1xHjIdkXBTIc
RC3tGG+RVwa7vnMPSQipVcmGpkAnOq0qPnUJGGPgUwPtwkZhNLuFmjr4XiMcJhlRSWEOD3WV3QJ3
ag9C8LbRsgkw99XgDPPYz5sxum+q+SO5n3r52874uM5V8aOCL7UxB+8zJrR5iLwadHxGYGOho45l
8wIvRuyLoeMzgRtswGUeE0q0E+IRl45RfGyxL3uMwjjPx6/wOQDm2xZ96yE6p+l0/lisn8SJMzRr
H3TheD2h12RpukulfoC/6da8R+W76+n6++FfPyUgulEz5VZOXJW+MdfkSbCgj99VRPYqLHw/iP/6
0f/r/8tRMTYdF8/FA6gcaYRbElOFPySmS1EW98xZ9eKgG/1sciVMS9hDfdNBEIDbQL/Q6H//KPqv
H33/9D/9v+/f8t9/4j/9FiknLguxA3dSipSVprZIhzTRjTIFvQ/XNhyz7HDmzcGyM1rkmYgu2SJq
fshxrXcIm1tM6es+UKm7kbW+0C+COqLM4iCxI8N0kF8S3Ag9kcAGQJuBvvC1NSAIzoxd+w61cByS
O955R5ZY6zDNnEl6L5puo0HkL8rlrnBoacZRyqQSmYP4CHtTH19Cfn2O8B3jY9n2ywmxLfj8FIQM
rzL7y5oJcd1kmetb4N2q7o6O9MaNJX6GCe24cwBxrRhRkWjy7nobtgR3QsR34ZeB9aFZOs6B2hWT
/VlZwcMcBu7R5Qq/DrGNfvxlVUoAh+nAvTAEVS660EwXWBrdGi+x0QxJvw8DjiJLUdu0nihVYLz2
+V+z9fLnUXx0Yv6DuBrtIMH+CGuyGKk9H+22q/wyTZMNOOx+szSW3Db6mFa9hJDAzX6cyi9oZlfO
LmyDZvuKHxpdemEpmHV2z3Fhr7kRbSLhQocQPS2OWz0YT7iIaOC0nB9jo0iUg7OOBCUBlhX/bhEo
NskcEx/xhvxkNfqlMCir60aSU6Inxs19+WYv+Yfux+cp5+BgOjEnntzL8PSQnZRheNEgDI7xsji+
bdeOP/TaoelHv2QwHjjzcqOb8gkWQ+oS95pmfZia5h6Qq+HXnttvg16NDIa/aocPblfzF5atbfjl
lCBkPYYosLXbNZdyulnMqjcsmgSHMjaaXZynEWkaKKLRlD8uc/8cebplvG4NwEBcSsDF5PoqJ0Si
57zet04hz8Bfsb8jp45ediQypfjq0NLznEbNxmRB8awzVeTZZfbKfZeurW/rHW8oK+qOh27tJMYr
4ZU8FyIEGyjd5Y2L4mbpPLEPvTECMtH4VZXi+Z7E6fv7F83NJhi3MycwCUGBkjkrbt75m5umD85k
PyQjvrfoFUZ5etEmtWwB40V8+M4TiVTMAMhP33+R50CA5XsyRiTnSBmHDs1giBp1wrcBFXZBiyVi
CJNl1gHQSeuYT954qiMQYjTXHG3HnBlaUSmbl5c0dshl3SdF4oMv4t8d0PTnjRu6ams4AZUTxlrd
mpFYQilsU+/AIe8DANOtlwSEcj0O27ni+JalpH3jq3bEGxUixdb2gp9tJe7sRBGrdD+WInufmgFP
I6B3dww+7CAKmGIn/fNAS4lJ0szvI2owHEZm0pZYnrMaqSh4F3VvHlybuuk6nj9SAPlM/NGjBort
9kECR1ebkflcOvUfM3ePTZQmTz1Gho1J2oeG5+OYyvipWFtS+yV7dbXrXY2M8zrXh73LRIrRtE5u
eZqcTCOgwJxqiWvSKe88FbFJJSKqC22RJSVFpz5umDiCVQkIOuDxjm6iF1xnfqq1MbNYfgKchATh
Pk1IOSETxwpTx6Gdo8dsvUVR8wdfZMG3oJk8MHdMKIQZX3SGzpH1CezKdeoAa/lXQvoAN1df7IXO
Zt9a336dg1TvtTztBJeB4Lb9JbKAAFF8IbcmJ9JtwDnjGBTtfRQq5lZV8pZUQBC8MSl2pClqyCod
u1g+hwurn8X6JxT5zRAfcK+YOlC0nRFe2QIVgLGZOCHLP7tsNIwfgxdPvt1P478evGpB8bfQDaq4
uRYC/KhgEqFtTEFZfS6yJfGDzqK8waweB+Gcu3Wg8f3QVxhUHNMw8Q0Gr1M6UVClmwrkZ0zB5jB9
5WbpbrWH1RnK/oUjU0lgvwNTsJNWSJaagyLJiXEzIFj7qjeRndaHpSRT63RMFr95qsKKX5eK35u3
5MoSZfUXC+TEkjdfVgzB+/sP4gDgYrWuaXAJ/gIf67ZjLF8l0XUA+Ay0a5uZ59BcNf6mj6pigldh
NCuC6a1ZJ9ilphXeHNMv7FLReVhrxYYW97vbS8TAmGyt3OVLED9gMu62kyFHbhfUqIytatk1J+YA
JhQEkD39DjkuuizG3xm9npuEvKg2VjevY6RdLKL5o+FWbTMHuJccBbuK/T6CjD6COKZcY9TxLZX1
Hfo5HVeITZzLqLvgq2+8onwKXOcXBJ9n0nvLh1GWF88dpz+5HV+9h9FZoo8mZ6a9GDToYQfAnawT
Et9h+WpFoLIXZzwMCQr+TGRgiRiielYVv1s9XU2j03zN7ZtLyg8A7EPYScVtaXR2srD/Bi5m1AQy
2CZpdLIPBou7YYFhC1KqsRMRKHY7Dv6ki8RH3S20vWEDDMuluM4uFtFGLN6zu1rAvbLRn2I8d1X7
0JnOk6pjwpBNmBLz1ivo/wcaFYOrbE0LgJjCGffTSR7kFEcvRSOQ0WO6vRjq88lgZXPr5KeVNeHF
CXBTUhDdHzhlV2cqDk2OXOVziUeuCswWf3Frcp2tn0Zso9Kzh9+60yNbide8VFHlJ5xsQWY/qbnv
7gKx7OtZFH4SCyoAIoxdM71BJGAEoSheRxW51TkktD5Y8x/Pzu6KEAp/OtIcA+NLN1i+ubyrQzzy
RHm97dx6DXaVpbAHq9Ikz2S+uOeSafrjhCexQPhZOOHu3HDpL2HkkJjpxUPjYNWeGsaKrlJ3Vl8e
53Ksr0NEhrUn4nhMrQgJGLntqpX52GGXxr7cFlf6vJiuJoipQ2PCL8p68dFSCnOIU8v13XVM8f2Q
cyf007cx6qprQa3LNW9itdcV6uq/foqQfyQZCpSCs8osl/FBd9F7NJPxyjUTnr6ynhIdODtajPBT
1XG1z4x6jYl4xjaNui2tuy7rHU05ztQ1oFZUd+7c9t11l/QudNbnvEK5kamQd3Vq/HB6y9ujAxT7
LvorXLVukfMr46CBOyoEo0HilnYYB8PAM3h5cDm2VYrJNVso6nACemzCg52NfhzN6YN+HlWKhcih
yUSXPQYJb8q2TSH2LYBg6Eg5R2JLoiVVhGYoWGpPcFz1Xgdgjf8t5/gfULLOCjb8P4isQjrkGS1i
g5ZLePAfFNI+CrK46ijrUBaFJ3pprevQmX5sdd4jTxfFd2nsgwUuug26zV5JMuPaZPK/FIRSOEph
Zs/mOMPRkrwOreaAm2eWH6cUq2NfyfOtVsSix8r+31EoO4usbdm42S6sWgqDYurXOMLjGAB12mUe
DEGvFxc7xYcPAt1ESDABcnV4W6wq+MgKe7y2MNrOVm/fqgAw/38/6LxoT1nYv4SiZq4lOScNOODM
2aW4cenpsq5M8dS7FDz9z0+jhFL5z6dR24J5l3Q1oAxr5Uv+W+6SejnBjKELQfu5X9UQio++SQZq
PsHZErpRKBxD/L68V3OL58fN7B0yvv2E25FahSyjBUFm9hPz1/bmyuWAZ4EAi8yJvyB2P/PBJYzT
g9qYW+OcehRhIck9TCkVQDz37b5U6ncmGhAvIo4e1xp4LBd0CTUZnqJpyV9FPBU7WUIkYIl2t9g/
g3tX9GcNFuyCJfShs8jpybY+k1HHC4AW86rpQvm/wHdtYrf/fJ48W3MEtBQxWfef9NfCBswa4Qs4
AUnZUeIz7BXUyGos+XYTa+Yo6SRbHEfdZTCxskbD2qdjHke7h9cr5/ug8GggZ0LhQu8/fQfYEqer
T04Igidn3rj9cqo8vOl9PS3zD+jM95OZT7sgxctoBFRVJcnwbIzygofnf34P8O/+x29O8Q0q7MJC
/gMiWoDG6QuwvSfAZNkZeyny6WEs7fgzqsDUybCs+SjxQjC9kgcaLKZNZcTGLw0Cg6o3DsFNVp1k
4mT7QjNsZX46wMbqzR+N54w7t8mRunlbbdoFIibSVXsLbTf7tx+ltGa7lt3dzz0dJYaVdr8Hlkhl
zsWb6oLmoI+YfyafVK64X8q22IWh6X4EVX7OJdO4YjJfzS75iOHm/+B00x8zEjAn6fbWU4YRfIMX
CSPmOINEDo03VB/1TFQCCkISy33DnQPEJm1aNXOT05xRAWbvBLG0ixU9NLS40z8m9DObno+1nK6S
OovuKuDz91xmWRACspRNAhe1rYu3oVXDn4FhVyC7z7KfZzzuWEEt56kb8DGkrlNvhNPJ5wot/1gB
6fE1F2rocwRJc5rrOCUN6r2eyptoFucPS+sJ9TO4KDURqI0DKD29Dl+SgGbkXlDyRcyOxIWRnwhd
xuwTaJDRgX27Ad5ARGU8tEvVfhB7wzjenvnskt8dve7OSki5yIHtaGyq98JV8J8wKeDFkn4SOfmp
A6B0dCCUU6dqwVMqO3ufccygNkz8f2OlheO6/GdDxjVd8c9PGAOe2LDJ5J48BNOTiXXZRtq8usNb
NlgPsQv+XIaN2iMmWpdMpCWSXxqesNBz49fQDpt15hib1q/cQeeVzO6Orsmc3JypKcnnebd4xDus
lqRAv7rql05v3I7yGhCNe6dt9N4uPfT7IPrA2IZpA3V0K/Planb8zkyPzilnVvk/f/jWeP0/Fhbc
FKTeVqa2Lcxv6ve/LcCGUxtLb7nRaXHLW5zO1g0SIHRayqbvQ6e/wEEHDRsWL6XlYZMfzP6FG83N
GMHezE3bP7SSjCXQIKY/Tng1AuqPESttbDJklqsB93eYDzgHVyPkMv0UpP82tkECMEySH3yIKgj7
GzNtWuoQIt8qnRNydHrIpoD5tFs7u8zKnUPtHFvmX7vlf7F3JtuNI9mW/ZVaNUcuGGCGZlATkmAr
NpKrc59gSd6g73t8fW0wotIj41Xlqzd/EwQpheQUCcCu3XvOPoyz/pO3QFj/cRGCSCAJa8DvQfcR
KPK/LEJ2r5c4ggFq9UbZg/YJnHNHcKLIjHfLbtvHObDCYxVE322JdkNG5Rs0101tB+MW1jINucwt
v6bJte3Fl3RKUDFnhvmc2SCYKjIUHBaRk6rq/s2NvvrIFG790H9Wo67vjWrC56ZJ/dWM7Q2KFK60
hpyfcYKWb4IO9Bljh0X6mjN4u85R/aYFbbSO/IT0Oq3uvrg2PIy8fO7oCG2qbFzQksUtLfXhWjNC
fhiD6ZujNz0y02zblBPqcGW9NlOsrq0h5ZX75XsqI2JzDcFp2kbtE/oh8wHWwMWoIMm2QYY9ZNDO
Ha6i9RxIBXlxLq8No5pNOxnnu7aEe/ahAYq+6vXRQR5SzU+lEk9OVxanrqqfTLMF+Iog6iljM1i6
M4pj9JLEig0njXAv+nV5tHM6hZsCHlM3u6dWrxgVDHrELc95VCSo7zQL3mPYBtIbNASp2BSDUqJA
t0vnwVBEhyu0eN6ItGxL/+OHPbm6h5saMhgomPXQpf4tzcSVjgNJ8H1ae6WDkrjJg9qL2L57usgq
sDs24juhJduIQKkb+XB7JKfI9yL25f5Ms1sJCMIgY4icz9n0WxpNcxU6vicqYcBvIY4mfaW4ov4j
34jsWYzPzacSJZ2veULKNfdfddtsdnOICAVnJLVfh8GxzCEp9DH7hnoOf1WpcUO3eRZItq4DkG2y
5hGQIsxZVWy7bqRLuZ5lK9MbJxou0SQSRutAnDMbtcUUwVKy2uIxDUewdRY/GfoWtfrsvKIUW5k2
+z4UptZD1k0MeEpfe/n3dxZhuP/x1mIDBbeEI4W0XPm3EjmEvgc72tZ2TFPH9WIivEJ989couqF+
zfIHJP7wKS9joswIIfJKW+bHIRTf+twOoCfQuNOARZ4L1x1vjWaEh85lWctC91m5TrSvQRYQxTeI
vWlab0DA1sDKsrMqVHMFsIh0r+obSJNpe3F9be0qp2CDdyNaK7wt475HClK8FVDPvShH9UuqFy0r
g1DZHv541vb8XEA7BSBzyipkJmerQPzQq6HbDFilz0pmjM0LAcPOLT4Ym9OpdooziUgl6n7Ox0gJ
+2KkLWl6VkS0OtQ/4jqxbmdT+5YNhn0bSIM1cZstPr1tFh4BBTff7ak5RC7qW6HdDOOT9kW/1wqm
5XDQZ4qIi02Fy0oyDHvgIehPLJIPuCF7YHEblJJEbpJJNu9NK7i1eYzkhi0Yo7npAPdCbe4+eGWf
TIu2XuqX8z6jYwOCb3BfsdGek6mCTiEf8xnNFYW3eQyVix2wtas99vkQZwJUKokNezVDgbwmOaU5
wiQyBoa10EqKDYxeNYQsZB6FfbLyQN8iY19EbYsSAnE1ehf1HOO8ofNFpFnvo8WME8BorpNUlwg9
yAy2gjQGzHioJOMgzr67CcIAN4Y1WvvGiXCSeXM/Y/87qOA/w/xIZf1bzM+1/hkU+b+EFPzxI3/i
fYSw/iEtUCEmHhz8FkvgwJ94H2HIfyhLKdZBojp0qsF/4n2k9Q/ORMiLJnAf7lMur+FPvA8JBvTy
2eawI5DcQXT3v4L3IR7lbzEFupImL0EZ7J9MaEL3Hchfqpyk6eZk6NzolgNAXDRe+aKTtlLuS1xP
VNx0O4oOp02F08ul20jCyIszAmjWAW07Edh5V2Q5Ro3/c3CW4SCj4ofRgh+dMieIFoni/VCb+IWr
gkXGVsw2SdCGlYOOeCtG7cw226AHyaGwIRHPRJGiQK09t68rsj3QyrQht6U4tSw4RJBFCUbEB5v0
sHDQxO87sz/5pvwep5p/q/AQbFvTfV14IqtZrYH92DfL3UD1n25dVUWPBFcfGJ9fxOiwSjbcHzto
iHlvfkZUNSxT2imQA3ZvBKbbiqAJ1jaluH4XsfH90b1taxnja0lk2aYqrKvZ5+VOpeqS9Hpy0kJm
AH3T/PBH/7semkxtUmeiXV4kaESs4SidkRFZj42g9rstfEB1KpeD248m89qPIQvqU+UHEOwkqp6A
v0aL0Sww4SWkqTjeY+7vT++PkHQ+j0mb8JHxGeSBpe1bGyzoMp5K4PVtCEgoVzlqgHwQ2R9/A7Wf
hRdWgjZ2gpnMJf44nX8NLU2ZeoD7Ii8o0mfUsrh9dQZMk8E0snAMwH6JvZgKFKJs4xrJGoK53Cai
xq2gTcYKjB3bJhJymQvorDeQGZAxaCAIFuFF1FqHgBypXc54AgVdW8DV7SxjNQ52ffJn09jYCSzZ
LMCbnwX2DgW5OJjuX9/6v30Svz+dIkqkRxX4y5T5Ti8nfy9cVhjhjCVSSMS99wMe9dpzCgU5pMB0
3Q1I85EF7rpK1UdruRjuj34fxkXTbhCLt5OT2pr888f74f4H/e0pkrTqWM8+81ADbGWolUiQkkUB
/cdDZES3ASMW7mvjq1xkyPNYl8f7o99PxfK12a7l3smWPC4+82LRCt0f/T7cT4b703kihUeopkc2
xxV5vxjtOScd7j65v3/xfnYwLHk3M7hEzZL0dn/rfh9+fw0PnH6gph6WZLhguZAhJrLj+y0muH8n
ncm2dkrGf3e9QrKIFu6HsWl5tct1nkU1gtVmEb8rO4w8o5flsTZj4trEYmb5y/M02VpT+yibZoAc
E+GiCGVHzHadfgRIKY9tX0iU5QBxs6SdjyY0/aNaDven94MB65xtaamtMvU1Ftle0OAuoaHvg7JF
6T8y13INvKRg7AnrXaTTKXsSCH0EfJ+QSb6Bc0RgyEDIjhj6OqYJ4W/OtkNrEJR3f1HSa6MoRYbE
xXb/glje8vvB/Oej+1MiV8QyqN0JG/nEtPyA4TfMORlAskCgSczFgWhGEJEZo2NN1wJPM4uZv5sD
NNzp6FYDZEk5vkcZLI6I2vko5xfe2YRUU8RYR5BR/SLK7+h+Vty1QwWLpA1OtS2fnXjxJi1vZLV8
2mGGrHC0DFRQyw3t/o0+irPq3dbd6jANlSUuYoifp6mduaKB6SYzJI8KOTOCVq/rm0s8j59tTaCd
qQEU0PuHKKjr1bLSMaT3f0QI+Q9zBeK5Is/G8OsvoG+jfZB0r7qsqGZABgPJ+shKoRjXZo80ht06
PeKUfhiI7t7mdHyYn7b7YC7mTTdA+W6m9Fxiw9o54/h1RBcvxuRrgA3vgF4QfVfm4K0lYjglmeKY
jePVrBMMKZ3+1Z+E7xVsW3FXdUvAabAtYic5GktENrJbWsT8dSvy4ek5gW3bkJjHqDp/SIl14RbR
Rw8S8e1sczYF2blDPqdjsDpFStuMDGsPU2ucwbR9ATAm1oMCYMpkd5lIdoY3gX8WCr9SpQZ0YqS7
lkCekASEzclNplcYWAg2YzRKTpj/SGhJYCHpvmt6II9zKWzPdABijvCp1lX/6Dta6NFxeIGylezK
eLoSqNoegmnot7RkxapE2LG2tPBqmrF5shuVHfLEQTFhwqok2QDRAJFyPhgWRYRzbEhcDnjrtdpF
W5iTuKDGptoBIs3WZgNJhSEnCMzhWgQY35Ws2rUpk/VYRwg1xpl0Q7QVm87sUMbEUCNUV2AUJrNp
a5qwfZws+TmJGdm+O0H7ma5pbZHXIRHsziZKgMK0UUC35lZnDAq1rd+4wuj2RuyX26rkl05NemsZ
bKz44EcGool2GaeQHw5+hPQDL06qpRtEgB0AiOxlLNvRS+xYbEUhvxVMhrYYO45M8KpViKPtNsFO
Y8utb+caI6NWaxesaIwEFtRyl/Xs9BVS1yGum60Cz0mLhiRZpxNnp1QlIuomYBXRq8/UAuowC15X
ZHYpHqcBO6Jjvg3OOuxOhatDpciNQxH2JMdGpAWHAADYehANRMegB2cxIenoWc/37cgFBA5nAR2U
Gx3g9KZHpHnQcgQ6Zup6RmJpZ17MD1sS0NQbQsONsW7k/EPk5s3O/Me8tM8JvG1g9cW31m2+Okzd
/NE9D0V2lDbXLXaT+hjGwJIQ1O2N1N5TXOK0Iptvg/vWXim/e8BjoV5m2yebFe84cCkN1nr5koAt
6pR2hFyDmFACfEv1eAu3tIKfjsu6k+FrYbnfUyNmOdEhQDq60i74WbqsiHfA+LgmRca0dNBTT9G8
QxzQ3QByaV6PzpjKYPgeLEabBCL9fiYAfd0eGIC8DY1ubEpNfh0tNsC2a2D1eGmjFKGuJn8lta0e
8/oZYis93wAIYtAmh5rdEEMO8tnzAoyfjP19Aw6HdBcSnkpoSRoSUCNxv/BCb1EEb7UheWmhsOF7
CA4I/3/Gk/k+l4EBIk9/MHXfQazPKC4wobmG+GcFtWVvGcz40buiItZhYfkDTqA0Oulm9atkyo7Y
Ug+3pO0xShbgmLGqU9IalVfX9ifmoWtM+hC+hOoc+UjUip5ImjERD203ktvQEEqeJ49QcJ4IOmDD
27fPstuY6DfwxtanEAFLvcyqA1WMhyHBF5yIZuZUiRQCLKbZ3PqDlb8MAip6eKt+bN6GZEaLe40K
xrxYT1EhyUnsrSbdmUmnoYQxP5T6RmiEf6p9ZI4qZHQLpd1D8wiNF9XPYFPK6DJoARls7xbYLkm3
9qwByGIX3+Uke0ZU4rOMNmlo8n+5b6GDkqmLCMGaYeuU4dDtuxJB8pjYG1e6tpdo1Y98dtsDbwTA
mfhaYi12S62+zctIV1uHdgyGzyLfaC5ZjjRCFrSkGldDMU4bMw3cYz9GyAtKNAas2KdJYHiJ/A7b
WBGsy45BQdWthR9pGyMHqZ1PM40fqOOZHiHtYVQ5pZBdSAVDhAomIByw16zUUp/cn98fBQnfuT8d
Gvz4k0ZJtpQ19wO1KTLBfz5lScxRTOSvoyTNuc/y2OOgVvoia7kbtu6HYamN/vYUjD/UvPFIcxkT
JqsJ7eLpi2ki8upj+EP10EQnuwMwV1YRoWJLKcF0EF5jj1WisTqQTzJ4IV/gxSz0CY9SM3lVQuVV
CcYOXRp+DxYP1t2INdNTOd4P8ThSATuUQXvisBl2ZHhV8eBsjCZC3r9Y4XI4jcd0OQjV01ELo4e7
Syqf+o8kWNIljOwQDehq7l+uMYMHNqQJeDIrs6imoxXM0CeXQ4TQdaNMFDGa7tZHEvR+TCkoDieX
HdVgVKpDrx9xEdV/ObRLVW4EGTNi0z1bSyl8P5RLPZxBzly7lquwcVhsjpZ6Gjj5pIOw5LmL5Wyb
ZPYVom5JlciOZnV/iK4XScRSld+fisWx629JN8F1mbSEPpNZWh25d4U6Wtf21A27FEz9haErakop
viizeIXs2O9ZRVD2j3pwDvrqPMtMPsvAX8emc9OygpO7ENo1tqMfHfCrXTXQ/pnwFW5R4GBfbOPx
AitivPhh+3NOrXSbKntCMZfpnqjZH81h56LZ7FGZh77+Lcopn4T1HQNH6ZFrSSZuBJBSLadICBJh
Nw2Zhd1i2vtoIxHAWh8dLbqHCmBLGkbBJXdBq/SZSSI42hvqtqHZNrXxMbLlsoemeGImmpVfNKL+
Mq1+E20cPFuOhpWlRJjCblxbSewnLz1K2iOBLSsh+18Tje5zK2hiMhPE4LbsFwEYS08qYq2Q+NXX
cJHgDpai/gTEtqtjdeLMI3ch5JZpRSLnqixmaxNZKthILRzPhjs9koBzJl/mwgfhkqa6CGXET7Op
MU5Wh5hQmNUQwtQ0aemB2UkR2c8EmGeNXWwbF1tmVUbTNaYzvYUnQegBfqimGEcE6ib5TSNSE3TS
dC3VhDBJa9HOG9W6s3GD6IB5tSCrDyMYGz+X9YX+KOaXAtl4GSGnp4scnxsLP7w+1D/VRNPADfwd
dJtqbs+kgc37cZK3JnKKE3oNgJwaO5m751OZKKMgWjHX4Vymvl+XjT6fuCscGvKXnyebHqtKgYMA
LvlRGXO6jY2k2DNy3Gp9KD2kbhHjejz+eEZvg2u/2468hd0oDtNMgtCgFByEEJNFMn7UbvBNyyfz
1k5Vf8lluYY/oZ2Zgfk7t5M/IvLOdoXU5Wpij/Vo6osPUI2bjKoFAU516UWenggipJ5zMBW1hYcK
AlmtOUC8TLhTYaMEGImh7pqtA8uOrgxNHtTUyQu+0pMOeXAvx+x7S1Pam1yCrYDlxRfDwVCRd+n4
mFQBjlMW6YEDu+bpwR4JIqKi8HpijddzjbSoTt8nAgkvouBzTRWQoLCTCCUHeMdhgwgMqTr5ZXGD
sDIu+x2zVfKBKl4NrWyygedm18yTudYTXKXkzRVewl7VoOmw76r4rbDYyM4kEaIKx974KAP9qaJL
s+fX5h7iFKJKUoQPWm3v8gL/P5+bJ5IxuRpR44XMgMndG03gx/Joi+Yx0cfhoc7t4eH+iC0K7Act
Zqxk1fkuZUcNwSAu2ffgARgmd8+u76yFcKGn9AlYavCHNZYhrL7RCtQILEZMRQAUyyLqzhgJwtUi
597GE9LSoce/hJHcsNwjsRXWlyTpwicRjKu3KlE7ty2+p06q75Jlj6MF8bVzr2M76Gdd9C/h6OtP
ev61a7m+8AFtqz7TLz3hex53V0I06k+EM+Rsgy3aopqww7UBjHNoMndl9DSdx0Gk14ZEuKtThgmU
+s9BD9I1jKL6gFEmeC7n4KilFVibml+RxsWPQTyAcrAgFaAhyeq2JwKlLi5YKZlDTbj1F+FG0bYf
dkqYI/jbGZVZLTexQHWb0aL36HV0e1VoP7rSxniwBCrpufUKnqzfKwDIHTiKiwjVIogRz/cbLbDr
p0DR19ACNVxEnLG9n5LdaDNTxIeLhDSbjlJPORG6ELKwI26SbL1zp4ytCSnqFpr6hdXoa+OL+kgu
z6MNVegcFZyBLS6TDjj0SuEK9iZJF6K2E201kXa+tW33hRtNehCTcWAL/L1UdXqeyITdtJjLtn4K
r+Qwu3nlxYzuNsVgHA2E6viJmpJqhSAKg3skZ8x7gl+JErM9R40hGE+7YhcnvbmhawzNKtPEVrOS
bOMyWdmURn0d56F7Wrqp437R7X4ncWAxyXhcU80+shanSBEt53CxC/JPOTCCJW5gDxFWHEfxSYkx
7EETQkhUgC7iMD9ALYg2eYf/OE8qlKLRuMsrWN+p/ROUj/Eiqe67il1kqGnWWahjWGbVQo76wOVG
jgWsAGRuE5P8popYVgwiac6Zqw5xZKWXPinUI+V1vx7qJGayioZd08di7Rjur2ZmYkIYRUupG0Zr
1HNkSWokrPgFBXYn8ueKmMhpnrS1E5JQpUaDOPfMktj+MNs2BgXsbFHNW0s5UA01bIzauNxLMZ1J
4CpXzLm6onltU8fahHUhjpD2XxgvHiUWtY1COkWrIQCV3gXJhqXsoQ+iAMbhiEAdwIBPsd629K2V
7xRLVAtxM2oxsJMagU9uR9L895HwjU0GuMBujdfUMtqTqcmTG3fgnVMDYxGOLdsmcM1RMfG3egfa
YPiQwxyehrTi/jRhSdWTiHzcudyIAAium2E0RZJHzRnWsA+SGTb4KdeL+iyaS9kjUx4sv98qp5++
oPTZJU087GlFyZWxmCkBZhHOQVj6JVXU3gjHki0g8B8VrBAAs7ASy+xXrTN1IrBp+FB1+QT0jGSh
Kumhcvjkpoz+QtcyaWtqMO5kHJ5d26bhgMoKDJnvkU0ZEtbOK4kil12r8YWd1K9+1scHuwEfw44R
PHGBtrk1aJsYJpDV3NMnAnwD+JSsGYXwzJZGR0eivVcyyz/hyiAisGZ4K5z8pdb18dqZGA7lRxvH
3ZvsYla2GZ5u64CTSNIQI5nbXjSUynuXrMhT3kxbU5f9I0jeCRtBTgSokIsdmpw7Wda0PxvxhHeb
8jJzH4I+fJuQKh2HagmwRYS8sv2iOmU6SD4yKaNlndHPfZewHo5p4YVGCP6oSzWkoDq2fAyB+0wM
+xLz+DZfTlizNjYoubzcKsezdBttl+Tlu1459UMxxOHJ5tWP8G6RvWcGAvBS7NPZ/0D7XL6QdQjU
GuzjfRqJ4HY3l1oAOjvfD43iHMuZf4iY+eTcOMVO4feNXMKpmJBK0lnY+mQ60W2trwM19GtgAA1Q
hWTozf3g5v0prJNsWea1jd+axjlaZp64KqFri5mFtKCYd0y8RBmZEHWrxLMZgXSwxoboK4Y1bB+q
DhrzU0Fwm8coVOLwaYx9iFhcJFVxcYLLmNbqVCewaZD7L0q39FFo0bDF3qptbJfQhCFY9PcdOiCm
bbCKJq07RLiNkGSnZxoTu0Fid+grozmZA8A32eA17rGKMgqyxaG1iu8Gsbz0Ghy8aThFoJ7TkiC9
JdhTFW3NIeAdmZsI0A08Hmn0qKsLh/1aQewDPch+Yw9YS0Dl57v7Gy0geYBDmC5ahb+dMNGTXVIH
sz3rWYnmHE9pDAWytTIiRe36UejI1AE2MJomG9D6BgmlghNTPOtpTC59gH0oDlxYUkZ7LjIMDOks
uMsGtC5GSUcx62BOUCvTIG2Sd4kccaey2SQoNMN+PmWfLbSblT659t7t9ZR+ZM7kxMwfIoviwqe9
usFrG4PHKbZ/DKNHJpaHxC71g9IZOhXxlTUZa1Trp2crk56rJcWl1dutyV+2K8eIjaEKnnx6m2QC
8k4N7xG0xyW5uVxZvll5QPjBd9oum7RCe1JxbJ/uB6fuY34dYV1IrrIrWuhkK4eM23lACVllTr2L
Bts+G5GVn/mznS7SrjK2virVuQd/edba8VdsQfWJTX1PA597wYC6IbO1/ILhprjEpvEE66s+xVGL
BIs9q0d6iVca0/CUL4fRbbw0757cnp1qPsb1tZKvpe12J/hK1YbNg4EdAeTUXJGKmaRxdZojATfb
hVmWp+KG/Xb8os8AYpOJ6OZo4VMIKYwVIAtsyYS9AkiLnXWkA9pQDCz7BfMaOdSuLveuNYHmMR7V
+TpiNNoXxfiJWTfaG3yoF6zWay2b8DfgwgEHhHYijbvvw6jkY8xpCNpP/wJBfRWmEImCQlzY8x5m
YggeKouM136mOE8PctF4uFhwtnVpk4rWdFcahNVpCKKJ/rZMEB1QNioat+nkdmcItBimWAzYmq5S
YKZ5oupDmXETzlKtBQ7CjoWOE3p4TiKzrxcH0wMY/QotV7uJFIGRaWk+D8o4lXXl7LQ4iHAM4Bk1
qpbhSeUm12Tqr1Bh+iN59TssWSRBovg7ZBkBVFE/reBVhauY+WojJkmSGu6ZiZvneswY8aAjjjyB
CcNTVkHoDC4+nIrWryiuf8ISg+mXO5/hZB+Hps8uRYsJayCWBGN41Xmqni+1WYSoJsxhHdKcXpXM
h3fTOLY7mbLUx2ybtqiIloZbRVYG4bpOZYtNaATda6bqh04jO8VEHrQisrzcTRnYFJ3AiJNK2ycd
Ide6L1pe6wjBpnS659J3nQcauEjGWUtSH/FzRNi7Z3X2AW5K0VTlwZqUeWDPzcmBeVqbVLfLFL1d
MVc161qmsXt0HtuR9tSgsAvCNpSbqVELFpCOEhnGP81gLE55ZXuBror9QrExdRaZpmvecqv4qk8F
poRp+OiQh43OGHv3v6Nz0Auas40VIucEjmBxD6J7CR1cYBhiNMZu19l/tUYZbHtiNbgFWjSIXSa3
NoOnY9HK5zI5oVQe36Vi3RlqImE01f0x47tP+/429/v9tcDvnsMqz7d0c2n2ZksvqVymsV1TeB3u
OdLZJTj1HnrX0inT3C7lThDjXyAVYSVyfQmoWDQI9+eQNdYMrYIDzUP9OAE3XplIkjdiCCnfpSTh
tSVCI4KOhXopeAw6F6g5BI7NfW7fLpNuaqhhL0hU07sIaYKefWSmg7cG37tbX2PinXYBo+PjsHTK
AJnYIMmWwHtLDMcAHsumMn2xunuW74cwjUEco2HVaNUcm0ki1SHlmCn2XBDhUrNTVsYjF8sCR65e
1TwQyIpQFs6BjyIwJi98zdA/2+iQJLmnirI8QUxbESg+HVLcbDShF+63Edew5PT66M6svMbsziRx
kykYk5WIJKghu53lz68aBu3AntZsQUhwXf6S+8FdfjRdmny/v6aZRryFTPfytzm0b1IlJexG1OgP
x/tffn9UlPn4l6f3b9jlFG9qk0kS20Oq4MUCfn/k/PPR/end6V0YxvPcVpewysx1VhKNyo099aaF
7TQsBzfP2eKbmtr0i3HuflCsXocZjpMDfBj2MPu9lbU8LAFK/HG4P50NitE4BtEJxPTPRKRg1qkD
eDOW1zYvPU36+YsMI7mLFBLuznTVGRozraDgJbebfZ8T7sgNfxeTiWJ76ZySv9Ick3u/lBqkObq2
eu1cdN01k+UjALL2eH+ULI/CnOySpo2v9y8xSBwPof3aLn8OWQ1/HtqyDzeg8AhVXDrCd6VMYEHU
ITCO7ltJ6KVVIXajaYYQsl+lqEuPvw+9WTx0hiD+MUxQjagexMy9I8xwUEBsAnOm9RZtRDqZ4Chu
0knE9r8FYv9fOXCYnPBk/L9z4K40W/9VHnb/gT/lYY7+D4XFR0d2Zaslqw2h1+/0N7J1DL7LHnTx
fpDL9mf626IBsxUtHFPYFv9R5j/lYabzD9yuOrpS07CELRznvyIPk/yif5HA2y6VgqGUTdQcejXn
bx4kf9DY6bA/OuRQPGktTlffHQmUUfios0B9mh1eS+fT6cVT6RI/lLqkTmHZeq9c0uaVlP26HQLf
q2V/qAKodjXf54RkiOP0t7TAlSaG0UfvZc/7HOa/cuvHUlgs0r2Tr8TAwH72obmY+OAD0PCHOWaF
N5L1lMK6VPrXJIHcZecOFpLnvNil0xyysYKnge3sKBqm73/59G5/2Nj+B9F0tyKio/i//qfxf3lL
DJ33nHfFMC3r764AmMy1LwZXHmbNBp9vEIURpNqFPIVpV2jazsoN6K9NiUJ9NgGe4jGbk28a0vsN
QScbKI3zvi2RsHYu1VscPLilDqEbdQOdXeD2PRrRwLXeaa2Wh3//2hmu/V14jEoFHQxxN5ZuIyC8
ex7+ovbzQ4M0q468Cz/w37PKN9elCaZltAAUti62y1lc8+Etj+wWk3zlAjGohoOsnbci1oadqAO0
CUEK9ZYOxNouGDgjEuwQdluADyjhCAyHUE2/FThuaW9MA+hF4QSA9sNx1aiUFjhd2IxIMGHMj5Go
mlWu1T8zuGMrcrtOVRohdy5GFr3gTRozaRRg7MLReTf64MUuWwlSRxz0mehAkPMiiQG/OLcgpGBv
yq7bog5+mekpIvLVeuOQaT5MeWeGDUDahmRmb9Jsg6Sw1mf5WZOOgiwAjH+O1MuR64yfWw/h1dFE
7TWI2+mtkhFntT+MMKRBuyh/Yn86BGlAsxf/Ryqtt2oY+f+aCkQjHAxLey2hY6x7Q/vednT+QrtV
2Da7PZLwaa33LjQVH4UwPseHCuAOowuIPUq3D9BbnnMDV3E9EpnY8ku0gl1B1MlHZM3foabHK2Po
d3YM/Y+5wUcyPY89NLdklB9OeBAOM2boRQguHZB2pYTHQZRxkjWnJHO2QRp/nWfyN/wUD2gt5aqR
4BeirDlXckaBEZoZkkxjZ+f5x5xMROEo8nXnudp0ff1Or5LPcohKtjHjSLqX0a2ks2nr8JS5xD4Q
JEZjLAbJFKWOecUcXq0FiFtfkD5adY+J9sUBiLWHfuwBa6G9tWyc+vGY2e2nX7eMmzG+trMkKz3/
0KwMQTvex41PENOW/fdj4FBKTyB5sv6l7qeKvXv+Wk7yG7i8TzulZyo7BiDYLPo2/9HE0aMR4tIX
UXStE/wRlNpvpDJ9pRmiAVlatTj+1rM2ewHgUCX9Uzkziht1+W5HC5bPOFfEySItN3bR5OcrekGw
MAXmpZKkNB2MKn0qh7AQOR2gy28J3GDvgk2m73YUFw8hmbUtsm5nHA5NUn+3jUfcw8fOzV4aHGUU
7uMHgbNe1RGqDiFosQUVzsBhnlZjunDpIUA4k/2N3Q3hg2F3UOSQY/YK14xp3pzEfk7x0kptfojL
UPdodmQbNB46M1wLNct07aPiKbaaDwDXX8O035G9s1VcSas87L61Doiphn/OtgaC0vaNEGSUgWNc
6UC8sLRyY7We5wK1n51+Ylv/BVjvWw3cIZfmh9aE5dpouaHbyzx8dG9Rr95jPk8Rw6byo1NSkSdV
Vy8YQo9VH9xspb6DckOAKj/kNJAMAsGHFI4nB0N27GqwLYMY8Zt6StFltpJMTqwV4SrwwZHNWb8j
vupnzpW3ciB6AlNIXxgpbeEgQG234HApPUqohYt6ZY7kbzeA1ZgA0l5NtyIhMXBumTn1Fq6OMjWv
JATigNUQZfSPk+3cojF5jK3p4pranqbARpSAe9iZBR7lJbdrwhCG5jJFCYnnQYHurTAOjd8d4jps
qN4/DZU9EHvxxZ3wf1vT+FLS093MPs4df9Bvf/y7yBU3vlVs2z5A2BZ/pIgglut7ahZFGJdSnUUH
P/U9M2bwO4GuksHXviomIpzHn2kWMMvE2Ak3vfRacfNL8bh8I2b0lwzYxkf302j9p8BKNw1t7VXk
N2vTcb5BdX4IHHYgB7txFwN7/z4fJn3y2UsifAM+WSD59iIXG1HVNfQ09Xilw8ssaA6vbKsmmSdU
1bazwmd/gOYaR93BMLhlhi0sjkYEJJIMV6b5h7wVb6byZFynm8S2L5ZdvAVuvYBb3tuUW5gzS/AG
H7qdY8zCiTVHWAoJ2fHyDl5hjBfSzhl3lB3JLhjmnpu6L7EWhWuUpvFhcBkXUcE7a5JcwX2ar2ZE
SEGK5mPMjWGLfO6alvWrH443i04coyX7VcDTjJPmRxjZ1QpMwQ+T1LWiReWR8wC44gLn7+v7tya3
eiolng3XYQ1EOEfM3TdjRO1VMviL64Dt8KJTkfh9R0BwzBmYXCezBtix/zWa3aMVuesxyD4tfdSP
dNwwo4A1+N/snddypMy2rZ+IFZD42wLKy5vu1g0hdbfw3iU8/f6g/7O1dseKY+7PhQjKqFRVgiRz
zjG+4UJCBN4v232lj/VezObdyp6gU1hAsxyepVJNO1A2jC9ce2aNz5xpPwvccTs9xHoKrH1n6+aP
TBJSA7LuvVbCb21MZj2lvTUIk3U1hF3dsCgYqjeFDTZUCFPZjS19kIEAaNedjZtaQF6fnaeU1q7i
2N8LyBC7oSBz5i2tk/e5AHNurUogJiJpz6pGET0ISlh2ddKXAZqrW8z/aCFp3xDNZyHS4QOqekRQ
NV2i3ZRR2O3XlZOF6Qf4gJ2E4CdqvQcgrYInwBJ4Y8GpueA4/7XQ5m4kbXQ+A7VZDnil61rCLCn1
qpWvmm7uT1b1O8GIuMuJuNzNOsz2OV2X5SBamtWOhB3QMZ+J6IxABZ9ssmfRZNn3qgEgj1D0X0sC
vrcR80HM4iUmHeBgKPAGtK3Hbz9PFlfQyDmLfsTavTOAZFiVqRPHxbtl3AqX/p0yNtVWDombPdTa
mykcvq1rT8biAhiMgABtPK0OIrvP+h/rV9eHtKjW/wc9+O9RM/xaFE7iIla/TzamOLR9O1p13yKt
eCrI7uVAh9VQad/tVtAnNGiIGfmvsRwJC2K2DVOp2km3ubi5co+f6Y0cjcVbUIpOYflilXTRcO3B
nGqqVxQ2Pmbp29hqTsNsPSpiuktryNBJhlIOCtMgn8MYihL6RoamxT2h6er4rd0SmS/bp+Py6JG3
RIMVW+T6Z3UL5CCSOSe1fnep5JiXNpXT5GHkE1pGF0AsOjqU1OfmTnFb3jgZSDFRsCHRSD3sIFBd
bn4/jB8LrQv4P0N3aLsD2HE9sOrJ9kzQsn0x26deWrqHGuNBr9DtMNTTKg0aRIhTP/9YQLafB2xt
qP+kp+eYDATEbaC6AGv7FkNktTRQeQkQVSxmPi6QwdoyMKkvAA7rglayO92TlCsCeukJem8C82qh
n6kAJUFbrOmtY33NjPxZI3gNtQUrGFAVIFRS7TIVcod/k+5KUrwIhQAOmp65HxvOM+leFsybjn/j
QNktU5/gepdlUgahmR6AuXP6A4NhXjLQcHJ/o5UOg5KQTQ/v10KrZUqus1hoAXWQQjgPWfcTzSFx
6j+WVKqBdiUPTZHRFXIVZVeXKB7GYui8Wkt3eXeSETQAJae1GbY6+dJE1klE0IGKwpc4IfXU2Mol
N2jUzKNCezMyfCsPC0q4BHnEdoavMgcrFMeXgaQllMGcHkpTjAxpFpicMM6PfbJS3hEHFn7VoZPp
caafyYUkv8BZxVb/fXPb02YLnDf1ze3BScmQelHN8bcH//yCfp+3i2RmhALr6yW2vVldxr09KrRu
0OBVk+r6c6NybdcPcbSsKSS2RiRYsmr16ir1FHLTmCtzwGwbsb6h7YW2mzVOixJIw37TvsuRfvxu
283UkPVFWHuR4/zYlPBlrIdeaWITtZGskGilnYpWwZZt280BdbVxgmCCVQa1KaXQ8mmFjw/pHD4b
iIOrVVq/vcy2t/0J4AT8te1OeDHYBAxN+qSfNbsICSO51iCTdlqh8v9qpmvSRTaZuFNA+mVLoRqi
KaYBlGbuEO3gJiy3qbuumHSzPpA2dMR+tVw4ZID4KVp8R7w1bf/ZthkHujJYSa8emRDpbRwiEJST
QAoQueiZw+VpwhvrSYBXj3aE2KRNB4IazILZHFxpwo5meEgWlhwsPeaDKUj5FAUZXZHRCG9G7ejZ
haYHCTQZqlTKTYXSlHk7FNguS1fKmxJYY/XGfIQkishNrkncvvaFIpklIqMB8DpjKcbAD+GH5I+9
BmgliKF47RWtNrEc8Pc7U0bXaTR/UF/4ubRLRsOAWWrXhmf6vTkSs1NSQIg1lNp4hMt2ducBsJS5
JFerY3woay4VfUGSIsCc/G3hgoQPAmBAPWKqWsdZwxn1oInah8Iw2gslNDtAc/hERwfc6LJC3oq5
29Pw1y4WpY7YaqM7TUKHFKV5Yo1voNMK04fehYYYccow1Sg/xv66ZIp7RkpV+R2YnUupMRMDj9y9
RHMCUlBxmV3ayMzCeMwhBEUPZKMi7chSua+SMXqm4/2pN4zfU1d7WID6kzuFJOZANUNQIQ/2ZC83
HCKwyEWPfxtI/9ESI3NM27lMlmJfRhrcZvo493R0WHJ/pwrDcq925zvDGu/hNRLJPkQfZtXPp7qC
byvt+JKFpDBKcsD9ld9z24d9cqvoE4xWumr+IKzzvDTzM7BwgmrLkdEyF48mKYbPkdKVJ2UcCq8S
COSbzrqX85qomNXLiHB1ZdOnjrjW62ZUjft5MgG+uxq4pKUXL4lt3Wf1VByTQd6gra3vXTe8nVIt
Pzp6310iOb0QmAPwFDrwstj3jl+WQ/rYkkpwTQjfiiMaYyxNHueZGK20RWsx1cb3hAQc/onZuJ9M
3TnFMiLU2YpEUBLnCG7ve8hsBOACUY2dmbqnfKwCo2jr27oxoXYWkXGycnRwpn4fTZl6VNY4nMzN
AQR3wtpNz1pH4WExLAzQcXSHmxPUXS6qgxyjMxr0ch8X4a+ejItHTap+Wo72YY4NjIQ4B06KtvwY
W5kdk/6goCE5Ifm+6KNaXUyO3LYDxq3qL8SZneOYfhEAtG5vx+W3cNGyRxsAmxa23WWCNN+oBXmv
NgfEiKuC6Vx0iajK2JjAoBz2xPzempJ6iWPJB/zw7p6IVYJVjMw8qgvreM2sSY7shL4TSqxcQuPS
jxgVh7aOyMwefqd5H98N0vkRFvrr6DKTkUsLZGduH1qO3JjkzrMWwWMbFv2kxUgjx5hgizVHnLmE
oA6RvJEVMj7iRAyUPju3RRk9YGG/DXWIPdTiShYgSIUWcPalQh9tXvP1ijQwlteFvsveBd58SNIc
n5eg9IKtkYIC5LW5vxhTNlx2FPTaBzMp7lGRw4sJ4UofrLlbU430+hDLUr3EynzHfDrdV23pnELS
5TP0b+DoRq7VuRJENjigbBHnLadALYR7SHrXujUt6Fv4L+eDqoag+6zyxSTpGaiFetN+a1oleR5I
78EdPtyj30VQyoSRpJVHNdJBbEa5EZQGOnyi3zOb2XnfosMarCnzC70TwZok4pOA8ytacZ7otJqL
xOFgm1CbapQP1Er3deRQWrOMl9kt+uNoEp+DaNmTeeoea+DAHobGK87cVqSAWUKSd/sppCfmOX19
KUjGOi95dxFVpz5Qs9w5sOHXDBGE7ju3cV2omWy2vSS51g2XZKUh5GzXrruyvbIEDs+ECyjnCGj7
NMNdTSHSBKFKLUlpSUf1cqUcvHltUdGyUFAZN5+los0YQhQBda5gXFCJ6UsySPg7DZcQSK91N6nx
ujKhyQn0ODnlpIZ3IgdntThzz/yDc23o0/0k0TIZq2i0L9Ii2NTRJG368WoVZoVBuoyJYHrbzJ37
KgdKHVlfIbiFT7Gc4bCM/+xmVZOc1HFFVJv0DdfNtidMuFa7ETnkn9v9nCe+SkQhYQrgk42W3sy2
V7IOZ4ZvYIa0ZKSz3ilJsOApQxKtwWcw20lKRFhmrbbGFNOxWhGHtd0XblOXr4ctrv1B1GVvDPOW
Z2Z0GL8e3F5g2/x139dNVV0NlOAThNdGrEG/fqWxmc+SlI5M8L/fzPYo/iV+5d92NcDuVN/oOn79
9r89abvTUSw0FR3ZCX9/gu3hv/6E62g1S+C4XSMj63PchBZ9fGnjwuYr+U+/8Z/u+3pRTXLmJr1K
2ADHIwMhQUSGzIOwSnSSSiz0liQhA9leH24MRH1icvmQafuYRAg9LbrYLOrY2GEynCme0pvbbjvr
nZKcSAKPEGrBo2XxZhXF6FvjwFV0Vp7y0nlGK1ThBeAI4Lz66VLyCcxqrtSAQ7w609bggWj1tyKf
QtMv8icXY2oRyuawRtzNl7yDwSo3g8LqXEgN9U2Wy6kdp19xUREHAHs6Cm8GUZ/Lgp4mEwsukLOJ
Pt/GvMRRRIAC83RzfDEyIgbarH5KEvszruo712z8SHfvKy16t6qMRN0xu6US+wnBvxuT+0aC1JND
Yvu1lZxYdn8fk7rY0SrwtEL/sDoFL42i9ju1Vd4xN3HW2WRZLPWRTLmfWVHo1D4k6kNloHkaOfz1
fr4h/fQztJgAu9pTORkvaTbR3ceOMAiHDFg6CGWIdyTPp58wN/2oYmVkifpba/x2JJVcNIh3hToe
0eKMKhUgtZ3QcmN/MMhkjnV5oed9KZToILToTayfGSZM3a2+B+diI4lkghjz1ya/Z/6XDuCgV19m
FJVP5CpcJukSzIPxrbGRcxp3whxe0X7qMcX0vHmFK/xoVl22qwzj0CfKr84xVFi1aGBXG6e2vGQ0
a4+agU0Kkfi1b7sjliRSml0/y8IM4UIYHQt3RnJkjbdjSEIcPLEMqw02NxbIIXHmnaXfNJGe42ZY
QVW5bqATBMNvLPFu0lgNuPmL1B3iN6dl71xaJlukJxMn71KHcBvEdTZjkmekTP/Bhz/2zcuczdOn
YGlKIy1z9LdZmfaNDE/aECJJnlB+uTd92TBM6uv0/FZ10mcShdWdXUEmlX463zQm8WT9eNM4JlFt
s+/2b+PU4SaYlJ+T21wxk2WHKkIalb7WIv0mQyIh0G7oB6dOL7S8i8CdCJekiPDo4PX1Hav+qPSC
twx4aGQgOeA8tb2Z6PM9VmJzz9EDZUU0hFeG7uyHNJPWlhdqUpoQBfKcnVGbBB6AgM4cR0PazkQ+
WhcyVgXivyl+tcokvUWMldcd9RzmaqyUtByyjpSzlC+wnkrqTzNrQVbqZ2d0vfnRVfDv1Ivzyx7y
O8M2ek/IkDTnpuBgDB9Ei5iK0BoEF8xgHd2aA9sMX5IKYT+cchZlJ9YSqBdH/neG6hLZZ5j32Pox
scEU5ExfLgD6f1fJnkyvpyp3P4EmNQHM7bML32inL4hWQle8dapuEZwm8RXAPjeoqHoC3u2ypmen
qgFfnPq9+FblxLJUhU0hiIQN38TMtVMlzEKGlAwFBhwF+k/SGJxdvaDosvne3Cj7DszpNMAyolCE
6ZSvoC6RTMjyDVNbthfruVZbBYuWM5q02/UnhJ7u5UxdKXDqQdZzfVXM9pkDnpHGijm02n4k3d7x
24qSXZNTZWgXLo4VPkBQw0Q8rFmLSWp5FalmlBgqP5mg+vYL6VEtSeMFrQKuZrbNDCG6Qu2YLXKC
UfGKII9m9M1TSaH4R0e559JVWbxfVgWpKlvpV1nn0r7Fwudk34mcWQK9aIkraZunMCcxtTXyu6xb
KDcp3wtp06CaOK8sm4Kd9SYqSJzN+kVq6Uj/yyxuWa2soJGn0ZjfUMP+bKmH8N/Q3pxD1JLlQi7P
DjP7754+ZJtljwmWEHvCThZa0cvakKbbBde7j4m4tfJDu2Y2bXR2G1mbN2EO8cKQKT1ia7mzzSL1
5ik96QjTfazWZPr268fv7cR3GmbqrW5SybMPOfq0fWywHpTYYWzWJ15nqve9okwB0qCf8HW7AwDL
KGjUU0cjrc0LDkFh0PMzPkeH1TDBVeao3Mm1YN+vZ2Q5wLGuIl8MEEXKEA62q/wUcXrN8upnu9bT
BZYSuh9tdblx3NVMQjQT0UtkZ1lHFxLLKRTzz4YzqKXsrGja65hQuuln8GzyU8Lu97ISp33Vkq1L
e1eh9J1x0KmUTlXrM6NksK9rWgdUZLw+L4+xuSBCziD3oxJDvg+QYiaZnjQ8gxostlDzR6LRNU4z
IjYE5uB8oSKY1rbnRtPD0jo/M8bQWjFf7Ey7FAtng9DEnVKMwBk09N3dgPZ6yFuv73hPOdmdpYKW
LySvMM2KgahCEo1JLPY52/n28Sx4TBHSZvtXGFis8poEpRauQzNzQIRquy9c5dHhtCSprNe8fo2E
KUP3IHU383sYtMrvlgwp6gZ0drBFSy6iWG0L2bxm+V0OqdAneFTs8Jfrei1uhgGrqqzxuQ4EwWHt
qIc5AFt646pEIiCQbz2IgC5DQnTcGv7/H9v0f8Q2CRfdxv9GlZPl73FVvP+lzFl/6R9ljmv8y0C7
jcxGJ91ON91/Azep+r9U1QKaZAsVgc6qivlHmaPb6yM2shwH6Q1OG5hO/4CbdP1flmaaBE0JQ6y/
+/+kzBEsjf6nNoc7dPzuCHR4Gxq+hr8Ycu2YwSa1NAI1E/uSV5TCp5mpsU28F/Xa16ldvFqSaVln
UviD8pQ5MAOqgfIjxs4dwXYTWREqwwSB997GQGlo1hAFaZxgwiln1UDbZhjnso1anTndKZ7K5MIk
oFax5+tkMnpT23/IRqUz1tG6KkhS0p3FXz3lLnF/e8NynfOiF+6Z7sLopzGTGlFZ9rm2zNeaWiMB
4nBpWlWxzmNHPsS297WBLSIFDP9ZTXzTRty/PSSoaLIuXX9pNdEip466PaG7ry7tAPSc0T+bqKsF
AkSW1hloU6KguMlUNvdwAArv68nbA9smWZ+y7W2vsu3NJdM41yTUQJK3VrSfMUgaArDRQlOWKC7b
RtWG4gLqxzoSoEmOlRBnDBzi/Gevr/wiwytHm3CkHEt+TziQObWg16YXRo/adZWHoUnsfRVecXUR
MtlhmnD0qLx8bVJtxP9uZfQks1WmGNJt90d3rTaYor4kVnKlMbwE3W1hmZPXdND6yqxKWAIV92Jy
flo1s5GR9kVgqfn3fGFxGCf1m+MQLubO9kMI88JXY8shU88puSiXrGIjUt8d5cfgxNTAx3w/Nkrm
aa5cjhWuBt1Z3S/tYOMraMRN1AvtRk5ABZBB0DV2I0vdpy0hFTEhzIqjE9raYUWsBy2+KvOnXmrl
zeiyquHd3GCXJ8jKuLSpPlzDeQjSXnyQJD+SOmHRH0ZEdwORdfS0Fo2vblZcFlqTtJRxclgajU8z
1WqZufPVkvAfWxPKYKSY8Y0YW45OzK37CRb4cSLStqvL4tYgPJngsnY8YP1grqBleJTNdpoPRqMc
pIEOx1kV1aKYriVMfwDtPfoXCa1cVuZVzRPrYDvL6/aYW+OzUwlUK0KB2nh9gpVazgn7+EHjo9/M
zqxjguNd9138Oipi3pPTiw+Dx5Z1Y+HjmoVp+7G6vFgRGKre6MlzzsrlSrDmfJ2shO/DzA8uyiJ7
6aP9MnOlnrQlPWCyvcH6zznfrUvRlOn3vrO6/3Hf1P4gaeQ26aF85VmMrVm46nFW2j25vmhW3aqH
LK+CQdp2tzu/NvgzAyjycG1U4ss2tKlm8JfTfr5st4SkFZSp5VoahE5g0ZLZKUkYNO3DYgIkSJgn
cmyIC0KHP8lrkpOl0a37HGCIrg5gAepc2WfReKtnrjwP5lIzecLsKRpSs3ZoxvGFyPsMbc15LSQH
o1O8bRnbk5jHY+WyAtjgTNUE3OzPbm0bfguS+KiGdb54q/uVNO01FESsGyJWDZP/nOPSIS6p252L
jnpAO/Z+BxHyuN3ltiynNPztQasjC2NIKHeDAhgu2XS7FqsWtYpwLDdZn7NsQ3O9xXSDc/6ZyXEM
Yl2QRr5u5jXJedvb7pMOae1ZDsFXIym2C6nxLRqpOL2VHOvRXQKj7hqWjO673rr5vlsFxttbWoro
XUtaLfjzTQ7U6CtHKt4W44223k90OR1xAjU+pieNOROKGmylNJE5sJkgQ8zHwA1hIqqEZ29y+o1h
sQWS92oDZxsMwlo4g8qsnnv4UUcdP5ZKikNSNgcQq/G+wC5AzEb/oq/JQI3jyL2oymdAe9C5xrU1
r0ydp6KX9JQZ9zSXSv6N0Bv8icL8Tsw6vaiOdKSovHZjE+9N1uGlPrqgeME2lSaphMgX1raaVUxc
KrbdYe2jdetm22MCTlZoolS7SlHjg1vIgo4hB8C8oq22va6qHnt1INZxpXIla4KZZSZcrtyVnhEO
68ULcoHvhrh1UaOBj0mJLVNa1OtkeQ5AeFiXRL0+AykTPwU5K4E5hADXl+5hq4w2U6cfWbPO3Q+z
+70BNmjhzWAbVoW47QmTM7V0AZVKLda92MG+4qQtgWVoyXNStn2JgPbPszOLPLlwDSEO0yGwi7Q+
OpNIjqbe79v5BKPMoe81USNiOAwcClZknRrfRP44oaQ4/fXZt5tjQobLLiPZYO4AFWxfAyR4T6jI
JLdb22aDiZjSuuZi/pjWaOoltfSzMeplYFIJ+BNBLYqEiJQm9nKVoyNbD9DMpPQ/Q8dqBRXesAFb
EK9hvsuttPXqyAoMDTw+D6dsr9MaZU+TGcmDRQUP5bzmhxoy0S3UHQ+njUbnnK4UQWKTWWknlLGZ
Bahj/KT2DBDDGpLuphMNUmkP+JFHf8sI3jZ4FxjAqhKKgW3mJF55xFjXpxgLBZIrOCEpjp8sCY+5
xbWgbmva/6xKvmgiX0iRbhke1Aif+ja8bZsNK/J1k+VqDdZOoVYR2a0fVxHX1qE+bmd/pGqMBtvu
tnFc06Wpb6+6i/6Kg5ZVvEqIp7W6KrZNr6GKEHBytjGoWBjS4z4mI91Ndh08MgWCILI49W37u9t4
u72Xv24uoaocSvAXm7nZdgHf9HQ7striBGrwVy1O/q0zqf9vpe5t0ylE+3UF30gFdeyq2U1zEL35
WTD/CmSsxBdhKP5S1vIoymcF5gd8+vXIhDUTVKD96cavp6nbxSsNfpWLOcAfyHjiHJzChla6uUtH
2tNiin7kTYZWMwoSp5n2nS0YmBvAoAPluINcOYNiLaYXG2dw24VbTWd9feTrYZB+3TDo5JD+r8e2
p25PAMBfn+zxbaO72JAOjxORxNutDfOyAV++bv7Z063shHN0NzRWhMN4BcNUGyhm+x7r1Xx2SZvq
YJQ2Fio+cSkwwBhprl7T0V6uq1FxrBUWkXYxB0lb/k4KPECaomvnpq6Wvea66PwoIW+h69teunIS
yw2MuO1ud3495z/dRxo4yC0lQgO/vtbXpihBWGjk/37d9dfvbw9YK6Vo2xtko4BAo3iynXp1XRDe
vO02rVVq6FbFOmGnoEHIuk++376h3XOUOrlbX5fQr5vb3rgYaJu3h7fb22X262ZBjGoxggDqAcjh
H1ZlsF1yxApQQtSL6nW7Pa3nkYm8eCy6CXr06lzaNo4qyTdy+sHB6zt5k14P120jbbvyZ67IHqQo
VD0aPrlQ2Gg4XYZoEHcDfiTErNhvxyw8zAi4h+ZozHwboNzWKuu6K8Eo5TCnKOr//dC/PSsZ0kkN
JGLcP88qA8Rq9WmxGX2CDa26ATS3vW0zFCSb/nmkzqylvWz3smpBArLtbuhNLbaqghAfzplZl5yu
X68iqHV7tS3H/AKSIfOrhrUAdf5Vy/Lnxf/9nq+XDFfm4/aK232yE85psL3t7r+eFc+xM/955M/u
9tf/vJHtqdvtpLF51nb7z1/8eik1JYRBuFZfXmx7ZoBYr8Lb3/7rXfx5218Pf736/8V9VXFJ7UZt
xz0LodMSztgiMy/B4yYsvwm6GuCOOlEkK5GALAn2VKk1t0aqAvKYSga9pXxNE2f0K7d+zWod3qG7
mPuyVY2DBiK4y2T9naXwJ1P0996OmwCnWAqFSyn3leDpgAUJAEYr4yVd/EJyoOoPaRaeLTx4Rjwg
8gtNSmQd9eQcmz1G6P5ZrxKuNE5HyBFXlJ01js/L5Ez+0KjfQKcje9c08urtS1RSYY+TdpcCx/So
m8F5wXEzT0O3zxUufBbO6mnOgob5KWSVtOVc6Ds/7Qi8H9s6P9Rl/xvBdLLKzokrVMcfopdULK3v
TtrbO7tOM7g9Ixzndj9L7U0HyLIb92NFB1s0lMcWS0FrMFh0r5bqmHUZwFq+t7wzLsSMDAx9yY/Y
6cvbOP41zR+Eu5PTSxb6mCrjHo7Lt552DkrV+GQ0LEjLSpJ/qx/0vr7T6qjnX9Uouy4aflmkqtSq
ax5ESEUitcp91LJyG9r+m2Jbv0BrttZawChmrq386g6192Mmw72e7c0WeWJXY5Q1ciuIc/2D9t2D
S2nidSw+aIgHA1Ouu3nI34uWuW7TrmGx6n0z2zNSAbBX7LUQd0pWHAYe3sh6A2+t+kbpdqcqQ0Kq
5sS+p7rEu03pV7ZUDAtLoXcAYQaBgHuAhv0ODyf2ZRu9IoBPLxmNJ4/CSe/XLB8DQgYPipFZO1mY
gaRuvU9qUJ+Yrd5TjvRzypXawyS1YL1InsndfAnttbsgFOJSmYDijz6XpqUdZI8jUi2jXUyv/DhF
2pMztcZBJ+UpLhrjMTGcJ6fObycXeGwakdXUa9Hd0KG/b+TkL5BYXMoZKM9Dwtgt9wDwsCacY7iW
SRr+Usbuyk/jUf4uwH63a4ILAxwRu0CXYobJBCj4rqlgIeDcMQ1UGIt65yYtaOCob8+qnV7VcZ7v
XAIX8Nzk6GfIa+s4XsHuVp6BkHxs4BJXJEsZE80HB6HIXgqahGDN7kVqkMlqNOeu7z/Eym5ziDQ/
TfU3xXAYVmn75Hrd+inZrSaiHOZEvXnjLNVqIImbnXCz9AKxQT80o/1IlGc6q3slh/hbmtn3Rjc/
zM58NBxVBYlbfasZorx5BPvpAA7wplXLIpZpvFFVcDqEwNmSRoshqpZn0UXGmBnS172t4D5ZdDGn
THuwqqG7n8tPdUnI3uvoYkBdUWXM2PdsXxvVBdxYV7jepEEBS/m1UEsvk3Cfx/HRrXE1WCnE0SKy
+kMG0ZF1PsjHcgQVHuemHxruk2k33bG5DGlnHAwDXDGCsG6HQAoLlJKv8uGQ0808L1S10EU5waSs
as8xvHYokBAGD7+Z5GKelvrkhwxOVTGih8tTPOd0TYrOPRcYKZACpbdNqPWBFWVvVYZnHZOfjyO2
XS0OGEEaJqE9dR9Rly2trvAbgaqp11opYJ38CNPzqbYVsHJwx2Ob0Ky+MS6ZajcPikSgnGpTtrfR
3k89SWwhY5SnzgU6kJ41riFZRffdbZlO9yQaWPgLDhMhvNOAk8q1SsAiQv2VWOJizrrwxJS8L1Pu
GQ44vpAMdIABWgiLarwJRfuqtyadFpKp9uCxWOK+jmP+WScoLB23tY9I9UtT4fCt3ylT8JlGGhWk
SP9wQ3lE5/qsxShe6Eb9Gir639USw6k3JII9Q0elbTl70Pw+8YYDEuJrpxfWoavyRzBVhF4ZwIWm
qM8D+HjV3p1R4aZ1j2N4qYNEvg/R9CadxnOX6aWP8jP1K/w9HTKBZHxBsgnnXKC96+LLrMi7Ulgf
mJ5IocVMZSNsHNFJN/TxKntyoA19QrtT/UkbPx2tPGbxqFKUs8d9uXD4JTVBsV293GKDZPXgxEQG
RQSZSBc6T2aEgaLBtAVNU/q1XhKqy/zIRx3wUU+Bk1fYqIbxgKQKAFLTImdj6elwqcoPGKxvcp1U
H51EqF2dGA2kLe3XXKK9S5PvhtGsYCRjRRyMH0NH70R1a84L+AVJrHVIEehMvY02CtKwzuwjdai6
wvtoAYiL4K7QKcQCNM/Ojt6h1dM/cQvIFosS/zDgJxXhraydlYFUJQcjHH4YenauWA3vW4j5Axj7
W62Mb1q1KnFQGuMeSc4t9WZnn65xqVFEA3KgPLxL5vqBluaRq3ATuL2xB32hByJdviEhAR2Y9hYd
OFH6MZPG3UQ/d5dMGa6O1WNIjV2P5bshUAuk/Ee6Ln/FRiiZM4rforqPCFPyjGqefGnMDIWvViYu
3Xsdpy8GmNTeTZqzDIfW05YxO7FcvcVahkAugtc8ajdwP8qDWd8VpXbvLG3vlxDe9qMiAwCplRf1
EWg/g8E4pns4jPoLmfLQVWOuyxQQHg1Ff7FDBsgsqdWHOiohLJapTplHeTQqBOEFVpFxRNU39AVC
hQpzpUzlTsQuSSV9d5+RIytsVO1yWK6JWtzLSqVYzb+ssDEoRjOjg4GeTbPti1JG8amqavNotDnk
VA9jYXbHzK8H/Gm/1Fl7Gcr43k6a7lKNxscqpYBBijA2IagJDzshTtQCY4LbrYFEx1BTS6SQ4U8t
ls/Dwveo0KdDfY6xgevYqsPoIJqBj4Of/KiZ+tmM0tsFhodQ9D5QkYIRBLES89LYN8byI19JN2bT
Av4g4o7iL04a03kP0zGhiMoUUHe7O3WGjitrTAe6fUgdtM9mFf1mzUEVn0Bk91urlI9uje1eM5KZ
knB9T/LShNl4Ku0ceRcU1lFVXTCC+r4epkdWuVyoOetaDSMZkAzKnmRdQNSAJqrNz6iEnvDjZdcp
0YIJnUChkPJrGe5NvC5DluLRjCqsU6CwNSdbbma9fgBHoF0UevK09i8dWAuiXurBU22C8vBn1g/u
2FJrdrRgidCQLFFNG76pLpTE0V5lzG5t1nzKd4VWKa1sSUAp/g6vypw91abyPgLFdUfgluwr943h
qNmRXt3s6X+6QQ5O8hbuy6VV1TMujo6Y9khypS1pweYJHZgpsGf0qZWYMU7N8t7W1SJQsdD61MDh
qiQ1XfA1O86w0nSvDUdBrlRUEuY9d9knOseERjBdBHUof1YpJEqFuVZuI/JGd0zVOFfl3UTycDYR
jYsPR1S1FVj5cKonNSaeVyPQh6GBAdFVH6Zegi5txN3imCe8H76TT27ANEmh253Raw259pndbWbE
sG552V01UqB0bXTiitolB6K+/JQ0i9OktelBt9qcTjb4I8QzFgoer4dRtK/o3HDt+IDGRaJRzqic
CCwYZhdeU2QZTLTiz6S7SUttX3B9ZRoZHs2iftStJ9vV4BC2GkQrmKuuY9eenvlm0/zoRgrnAzA4
QzC5d239AZP9N1TsPgW8B43YU9Z9ZR9IbYl82bkhusLlsRLKiBEN2a/KNz7H6Mo1EkNwkQzHXF7g
6CCKt0k8NeQjolMVo8RU+LY820OMGqUQ9z2NTq9X5U+4Z7M/OoBI84G7lBBoiNour469rgtCEaAX
RQCC8Ae9WPc2RHTmtHrpfbtWmcLQF0PwVQzoQ8qZq83U589zAU8MdMwvvQSqU+B1Yj1G3L2WKOqu
asS5aX6Tl9STYxdCQcwAhf0Xe2e23DiWZdlfaat3pGG+QFtVP3AeRDpFSZTcX2CS3IV5nvH1vS48
MhXhFRlRH1Bh5gyKkjgIwB3O2XttIJh5hV++EpR8YwRuO81DdwgRkdBdN1qzy0Hi3ZL4ZKRgoXnl
JLeKpVsjH+uNLypqCFZd8RpVY4TVG+wZZsVvLWP/0gBBtw1i+2vVRC0DnoOCEBeXVrWv9tA8Ige+
NyFmD+VEjQFT0NIjdKIG+GOMw+uYpXw63X3uiG1YqNCVpgIMXzthTYuCMeXM7tcU0o4EugZcqYjP
agpAqePusQ7LT6mD646+eMVWdBjD6rQ75McuDN8s9O/Y9FBSW/qtj/qPChc0Bj1rA+7jhzlO5zSW
BxAkAMeMbRupO0lajZvezZ9IcCM0LHWf40nbFqL70abDE7y5PRKuLcv6Vy8OcKy7LJYz176qxCaD
sXqMI6BlEJ4ILQadn1vjKps2VqxiAccttcgHEN6dMZxyUtBzz0NrLF71Cb1u0fvueirQ+Yc40m+I
lmvsc7l2RwpMQYuyHI6E6tAa8uEewqQOpvQJ2Cp/JwJEOWTGaiQGgL0LlSBLwQW4bhiFXco1atPe
JoyMZ3YpOmYEUkn5k5Hegj25Mjdj0LzTt/0IWjwF9UTh0Ue6Tn7hE6PE95Lm2aZIja3W+SUXRkDu
osuo7VnOivkZa6DSMYn6kP3orC/8htaCa3VAycqb7avdZhUpvnPl6umtImaXglBvdGjoJeF3kF/T
QhAkgnilHifkc3ENvDx8E5VF0Y9zshZoKAfa1aRJ4PLPppDUUIqJdZV/ABmIl0EwohMe37Ss0Zdl
F+09T74Btct2WlC1C9J94lJ5af0BNT6uWdYIz0ZjPFTYOlDE3xOV+MWNOEpp5FNKTRFVutO2bJif
2MiXrYFLIQyefIF9uyD71vBj5xCMjQQSBOyQA//i6rm2DdKAdV+QsQIgLBv8fkqCQYPfkOh2PDkE
ZKB8InRgxB7J6r0dMv4gHlOkqTarHtQfsl56N8FYEvAz5u0ixNJ0F1NhIAsjZtTuX4mh/eqQ3JAi
BqNHhsM86aMbuIJA1776KQKkpsa2k43MzvAcwg40JfHwIlFolAz2STcEMUhYcpG6kUIABYJ2/5Hq
E+5/wh6xXqjAiLFlmG37BKLYO1X9AU4n87Cuv+Ut2UVx27UbhW089/rrKAOmGlVdd3H84Vb0p5VS
PXgi8ze1EfjrQEAgdo0eAdqIJThtNCqJo1gl5M5vWus65MpT23+4AVVvW3vqLWjyCaZqqUoSNrOc
0aWs+cTOS9gt0idCkcQIIHxev0qicEnzax8U4mwVarmccl+7A5rOD7FSLSOTlQOi0SEvwqWG7A0h
Lihcp77ATU0XZWwyPEQXNyhWECPeNN+rgHtbJdY/Rj7ec2A4+bqkZ66xHK1c9ST3qPg6vYXmaSUX
JB9pUIfntq2wKBPsHim6jkzWYvltl8aiwPreAPNT+mQFIQui7uQ+YSr7aNL8Q2pKrDT80mW5tmCn
4nGMwbXeAjSTKz10lpDlWZ0rL5iwsRFjDDyJ8N1M0gtoQmuPsAmBJ+tObCkjQDjjpNbKE+ZmusQ2
uIjOUxfaLfVaAgphu3n5lK20JnhXoKluyng3sLtHxVs8MmmejGK6Fz6nZ7o25HEC/uEugVTyGcEg
LEE/Ypf3OVvUQF0oItTXPlytTnWvRq99zSPpIkH+Ytj7IrIjJMbiIaAAvXDMU2whMQDVdgBceaEe
h0O3jwEW0D5FZlHW/aM9Ro/gvq/DEN6D0tuHTXFu6nRTVWcr1r/mfASv85eifC8gnfi9cqnxb9SG
cjdIrXU2CRJO4FgAoOPCZUHra1+M2H/VPeMJB46GWrTdtlH5EQWiwrJQHrq0cTaW8uS4466wJE3U
1Rbg8pCjeXxcq7RxAXf3sL+eDA+yLcvBwHxwpumxNIdop31FjY6mLuaExIgbdemmIe8A8XEGddGq
Vs3krkO1+jYJ8Q09IyUEDQx0+tHW7jejbd+y7K2vPcTTNDhS1XuijXRfKuUytbMPnTebTMWHj/A1
sfJHQtMmGeeDsSMTby7nM5i/9mvGAnsxhQxJUTmSGdXkr0lU7atKPGQhLSIzoVAw7M0xI7OneLCs
6FjV6rPQ6odepJsAyd0qd7x7cmaoLHfVR+zE965/6832i14rd0FDMImavBcqXaVKWlyVlrwXTP+A
d8xN1ZUpzmIcXrpWPivhpZjCr3FT/0j9M/B4pExFgSS5cU451py8Db54xASBQ8RCY31YGtnRvimL
VbpBnLSeL+mhUUVipY3uHEHnwWueDbPGfPZSDWSlpM14r3hsBQUOyCS8TuH2fwV9/yPMlmVLENO/
F/RdfmQgepPuNQv/KOr7+Yu/ifqE+Q/bxSTlMiVRp/i9qG8mcbHw5tu6JGpJrtM/cVv6P3jIpjj4
Ty3gp6jP/YfQIHEB2sJoaEsp4P/7z/fh//o/8t9YUvUvX/+eLUXcu/ijqM90hGkahtBU3RSaZv8K
3Erwg01poY67ISkIISL9zEujByg9OWp7zA+2u/EVEE203je6CrbF0c16kzrqsgY0t3NLkVwLFqm1
XGo1vbl1p6Za2yHN1tTGoCoGRgAb6M5dLur73sVKlyoNuqkAg6cDfDG4SzvbgYjB4jVt+Wdg2PON
4Tr09P9c7Tnz0MF5IU6jnEuD50K77RgKWa5BczDPZWJ5l/wtqrqQIB4qblZNw7l3gx0YQntNsT5A
QWxGq7qMi5WJxHw7Em6La9h/do0E5qlkSbYu2+Kqt6MjZaSnKLiGUQV504Xm30RAyXXxNaCGstUA
q461/9HXlOIMrl2WJWBNC/eOYgf0aX1QFkqSEFkXUNSVdvS0S1RMSAZhFyiSFmrm4cQOCYVJcOQA
odAII2d/sFSJp9kLvXrD8P4RYG5e5YbyBE+EdlAEwbkdcQF3ibNPyWHA3qGfQB0AHIicaB+a9Sk2
Tv1AuyWmh5AFSPeMzO1RlE/DqjWFsx9iDD+QZ8v9pKtI3d04PI8BOJYIH15udycaWs1Rs9/qgEqB
0ZknQzEEWXGYJAfopmyCiniLlB0Xm10ChB5EvJFmQhO891KMpHSNRYIjg2T7JYZbHAyy9mlE4bOp
W9gnhrEByhUhuyiCepVPBNROon60p+LYVT1xsyQlBXgAHAIKVKV59zRyfBFjoO6ySQ0QMHxNlvvC
Zp2kSANiUzenKUmUPQL0L1bOakiEgX528ZQOuflVaGnzBXbmHUKX4qiQdU3dUdthcAXwQbC1kSvj
o9cyYddDtMRL5B7HyRLgRKo9seO0LFvvCfxvurShxdGaCNL1SGF+g3WU2T4mqkiHv7J0/JKwOtsk
d8bRh12b5Mx2qOu3ZfC9wqZALhCuj7TuthozjJUpP1hh1ct4mKRim2/5vnFl4g16RewjoM84KmmT
1FCHvB6Ev2on2h2/Qim34Txhxdejn2raFU6oS9vhVugHvd1PeMxXyAK+NVSCdirxy9jObX9dlw3K
0UZ9GehywAjTnSXayRPV8u995vErQ/3g2jnR8LX3DfkUM2/2MAUaZ1wWnkyH0l6fMifHsb1WdVVd
aZ3xQm7eQz0R0ofmjqi8mhnWU/ioSVFv89E+5a/hZI+Lbhiyxag/kICd7vysv3cVQku0ctfaur6q
x9TfJqH3yNrlhxO68K4GMAWGNe41CFiijB9Gm25o2qgSO5F9pFgap5oOTjB5BucLSzlVbBzNr+4s
2oMLB3P2MqsZt1DMHXmzxj1/5bcwYj+ZhdoSlGW7TnTxVop8Sz2l/GK47mOlVXd1hSAKDXW0wnbX
HJv4yY0RDnnq1iwQGTX2lN5Lw2T3PaYVupgGGm6jTfBaqCqLvmjoAhOjJEsEME2mKXrxSg1jGHY3
GlvZVGzIFCeWSfdo6JlHz8GdToVYWwwxnOexNN8M8m8PGoK0bOjKbS9YUHgeFClLdx8z5LPs0EJa
xjEhWCrJELDC6E0SPx6WGs1gGSlGGvoGMDruaOSMxRCkO9ylCiVEse2ncFeT2uGPW2qtbvaU6LW7
z9OSCu4xbsttQA1WURkfLHdrYrDaVfq0ChH9rlOnfLGcnhTVxCi3eUZPTjXwDbGKacY2pCA8Brse
3xG4JIs8k4FuaNh5KzKj2OzTZFl39X4sM0Hn2Kpv+NaXat88NpYNx7F3/B1F6YgKZHDsSs1b2oaU
pJr3otM3fd6Py8Knt5BHI2grPC1Y/Jzry5SAVIiRNK8nZz92DZ0MgogGFZLEwDJ1NNSYounBkDqZ
zEX8ZBz6PqZuOzbUBEhOPcV2aJPa8o4/mh1xa6zcEQ6Fm4p3xbXQG6XeVtEJNugqVV/XjQmzKgbN
A7dVsYnoENZ3M9WuKv2yBQRXZV1RaLJtGGplHr5NDRbnNsyeG8I6dWLTBTYkX4tWSDlXjYdE19sJ
9lVqF5brxgi2aOlQj4Dn9nP8Mi6ALwUm/sKK2BTozcrwjY/Szm4xoDwZH8PCvaI2Rj4SDAsWuq2l
Upx3k5M3xVc9HzkVGt1depXxYOjhCcxcyi62bHcKNs8FC5Ftp8IfCjN/hbcxwkE/biwwgaMhi31g
1Qt08nk+Guihz03n3ZcVwswUdJHhchJJQperfS3p1tE9GoMNOYPSfdPtG0QQB3bcBDiiJu8T50HN
tYYyvk6Zp5HVCrXbT0RvbYxCMBUnJjsYIlwpR4ZEgC18O9+W4ICXtuffV9q0z/RgDRuJLKZpT2KN
thgJ7VkGXvitQ+Z18hE/R23MR7FaTFq0rhblAOXQNc6pm0FOiLEHaBpWUhcKtts4/cLt+3enK+kl
OlsCH19x/D25o4ues6Q+bKWI/tgpxeX4HiuOv2oMH64y/B3NNVeNH2NWFHsKsPaytJ7D0Xm3glRb
tdWtdhQaWM0FItmzj9hoFZU1KZl3DAreUiMQo7GpwvEGmwwjotmeFPAfCzDfmDVjex8mTLKia9YZ
Y8GyxUbF3DauGw/zEauNbVJ4+7DbWxV8TF/qgJ2xfmMbmYZY4WM7OFCIv9OKkuUIFO1WB/KZNvDm
uu4WjzB1wsFBK8/J1RgG4BTskhFilSVBe3s/z5/R07OPZ3SDrym2oVY/uS65CMYYfyepytkMivGl
yLqnCTo13VXiX12L0swg9KPfgChAvOYEPk7wouC4t6xXSnQWSXLNqA9lZUm73yYLLRvQu9pbnzid
ReI8muBCFlxzW08d13ZAkK8RcPaZcbUJB6iHZAAZ5LumFlKQ1oYERBfloJK24Ttqb+yY2anHScHP
fNM3VrpoMaytY6wABdVi6qQUceGO9sOhkuToz5v5sVkBOT/GCcCS0+5iBnCQ4Mm/bmbpXqVyySr+
ZlawzYEt4RwlPn/NxZnsqd8vUom29iTkeupsRKYF/gUvzMd9VDykcWvCDqIYMkupZ1H1fBNL6fen
xtoqens1fxBlVpXPEtlZMTxrzscm20uBxHZ+3JHK4vnefDP/RN2W7xhC6vXnQ/O9+Tl+Pufn02mF
xyxZjHGxj8q3WXebdw9+qLp7my7PljCqc0C7H1I2uXOH+QfENKqkC4A8s0xK5bN815mznn++xE91
c0RxhTlriVs4Q2KHCLZKBSrN+e784OfNL4/Nz/jLYx7iurQ2qt0vj39+6XjwEKIIwAh0tBhLN8Sp
wgRBMecCzjmKhQ3BZjl/bQrrlhSju+7/JWecD+usXUyo4+Lit/A0JIO0N8yH2R76W0pU6DqbH1OF
n+9qE0aUfIb5h+d7vzxhJZOnbZk8PSsMP29UqT2cBYjzY2FtwekVyYiSBnXm/FTxfI7NT/jzLkzK
ZwnsXc9601mIPt+LZ9Fq0sArboz2+09RLHkzq6nvuVrtjOLwLEy382Tvw2ayFiLC3//zsPk+zbrf
7s9/+8hmNKfoSqcnG/hLzBrmWbE835vFyvNN35ziAseyPpkUHX8qgue7c/xh4vhbC+sOH6t5ni+j
+UaIiKNQyCuKwKNx5YRsarQClgdA/epgZFxE44jycv5yvqfKL80uKtXl/LXbRViM1WbtZThIjSL/
qrhOe5QUo8XAI8haqgsPk7FaVI9QebKKoURvsOKWHjFk03DV6jtzrOKrE1pbq/JeKq9KYNv34bpk
KQ3Do6w2hfDIgGpou5oFnGcDQpST3mcGjWwLydw2yEemy9YgllLD3YUCdFznk1x56BQsTQtZKTIm
gIVOEu3qyX7XNS3adS2RgUieiF0QNJMjQr3aRKOubzhLcA3RXhtYRfixske5FyJUqONjLyu7Wuel
Z13PmSEBpK2INmtx0RKE6AkKm5ZffFEtuoWWqh/bofva6TILpoCwFvhVvY4S3ViBwyY3sc8+uMIf
TSb6fYVAnKCHMNi1qppsUhpWqwSKHpzqS1OTLOTZtr8fFRiOruMt0aJQhve78KwbrAgJiaQaPAtI
Y70pccWz1SykJjuVozIUQkSls1x0vvv54C8/M3/XlarRz5/LaxpmFdl+FcGb8/eIn0J+Ot+dOvIS
chBrnuSvTQ7iLU3ezF/+vGFbguEuZp5vgYEQwwi8LZnwmATAA4uBCqXbuj/ZI7gGLoOkv81PhBSt
+PmUlQR7xJIXZw+Xz+95kinXSbrc/Fg5E+dAz82/2Mrf/nyKzy8zytS4TyDZEW7KVBZLvp0UBM8Q
l2Kmu8x3P28SJ6q3vd3vowQTDcmXODbkpcDJzjWSkFPAFhSIm3zs8xufX9qVi6SgQiqzbTPx80fm
7/rx+KrXwF4/f7aoC3Opsc7DKfdPigyO6HCLrJ2+iLRyoDa6Q6TsbIBrYnWSNzibpYpIHmw/zd1x
Od/V5bykGtazZtAhwjUJ3EjejJK/o9MVQjQ6OcvOFd6qTflolYWBsgdHQLrtuLIkq4R1eX6Y77lk
cP689/mYCY4DYZYOqDMnORYsJ5F4cvp1+/kjowIpgR5Fa2+6z9Mw3CswFQoinPf9eNIzJNR6x6ec
73USgJQo/c6XZinanePW6vQdG1d/XXFpLNjkUNWe38s0D4gUbn97g1Vv6tL4EazmVx+IWNnkhXE2
KmIPiHyp9073bYxIX+/bkcqvqm89OUESqFcBgnPuDflZ0SgxP0aoGo/z14NMe4WqSIsvGvwQwiJd
fDo7KNhNTEF7J4YbgBVpvkGXYaa7VvoUVEJTwZZFYw7kMjlAriW/Wt7UDcq2SvDn1qRxYf69+Rut
Fcn+2Tx/RPNtG1fjKkg5t373U/I5Pl9xfq351//tY85syfh8hvne/Hufj31++fk0n2/v87Go5GIF
HQ8OQUQ37/OZ5x8Ws0fr53v//J0gcYIdqO/150M/f0TRBVUTq0Fnhgr7MEmBPgBZe1NUhGnO9otR
hOuWqZctPpcy/heCOi03yHem1IjOD+bTABoUTq0ZRfZu6mnBSIND7kMCMPHrLQh24ZSZz9z5pP28
GYRzBv2rb6opKtR1fx8ZpKo40i0QOkz//YSjYMpSSQnOCbNr5DxcEF7I/l++n/lNqFX30Otolx14
aX6ITQ78HpYvEtmxztL5cVLYiXyEvGqag5GCngrMKhJLQlyj/ZwWApDtQqK4Gy6ZvVHuxqCJ5HMw
i+Nl6ier2VZaQrZJ0MEjI3+vQfL6v42F/1FjAYs+9v1/31i4Bvn3H/9nXyev2fc/0AJ+/uI/Gwva
Pyjm65pt0CjQHWzz/8rxENo/HNcED8O+0naE9fu2Ar8BPsB2NNtUbZ1vUZZqgv/6D5OnMy11DgTh
4V9aCH/VUrAFaSR/iPBw+I/kQoP3wPsyBH2N4neJD2Xlt1XquoQGC2yrKEK/URWw1cfRafSt6uUX
Gm7NejSqbknGLjF/7oC6KYtYjmjapk3EOVq2fnpxyu7RyadjqFsvZLZhBw/vnFpKgLVFHcevqRef
RK5uesWEsnmCabWv87Nhga3NBCRHt1ha/bDtNCDbLkbrMnecLSDSK+5u56AV93QrNsRsx0Tt9Thb
gCv5aXIGYdOsGifH5m6wKy9jqjBJq97a6QTtkMo7aKtlqZgA9BP0RxFuRJUUg06zPppSPWYKimb6
sUmg3pTIPrtZM5ENjddXBkhGKAryjiJVpkcf0YgUzKnFuUjYeuqDdokTqLem+N5R4q5cuXGve30J
WnTnIjzSsTLEugkDpd+WVfvYmLw28cOUxn/043hVqGGQCPADkKkgrhIdCiEPbY+9UXkQxFRhTupO
sZcffcKjacwoEC27+57cvrBJTnlm7toM/D9cWRMAjNKPl7ASZ5BGx5CM6NxVL66n3gLF2hnZeCHr
DMDSpkq1W6XU6HhAiNcjWn+yEZvwQ0PcBg7p2avHa0hGmR5YL21MU+hQe/Va5M5ZGMM2HeKTHUev
mjUdx56PGWcnRMbXQPX2ur93Y1IVw3aDOu3EjHExo/EYESPrVvGhd0OmTcy6U3QKaUdZWngqNMwZ
aL+RYmBlXwFW2ulJv7XAP6JAPvcozIgeeClBrAplvKiTfWrGZzWhfOmawQfx8KwM7fw4WMHes7Wj
V5q7PvPXI5lfYCXhlZFas2t5ZWJLyb8atBVdefQDxkvcJa++ldz5/RoU3aUIrF3RBIeIiimq6INa
xSd5hDWvv7U1iLUpfmPf9GH5wUfZDFf5ZyyU6VY6nNTm9KiVWxag76PasvaHIKEO21HiERxtlWTx
vozbJbLLq5vBHary/jjZBQU02Li14R4Grb/QNGFdEB4gqcWadc4n66wH/AWL4agF5s73x2MYJB+O
z2yo0skPB4PKcnwyLMR3nJNTCahTVZcmbljPGt4duDKOsx7i4dEOxmtfmC+kyh+mXlsaRXyqyuh1
fo2xBRhF5HeNSJW6frJsS//Dqx17kWTD1h+SV6EOR9us1yZHBfn7CkYF/vETXNhLJ2u8avhitdFH
FdcMEs0mRY2ujgkVs/hgcJ0TWLjzcvxo1XiTTfq0Q58eTZdwikEro+qLOFeV6iEmCzEatlXZXU1Y
95WSnjo5HDhvQzDd3Km99gbxX8NV55BUdvJad18JUjg0/XQT5XSTR7BVx6OSxGik01f5h5Hno+b3
VxH2RGNPtxpmaIeypAO+Iz+SZ7SrwSIMQpg7S+fQkGd36WsYS3oP32yjD+neNyqer1oRXHSAvbim
f7foe+ulHuo1trAdzpo3aKJTwJhApu9DqwQreW7H8XCU7y3xGcv6rnkMtQGmh76NouwUhQwFJEcf
baslAELWudOWNPrkYzDNdRi+9BgxtHB4pDq7kScTzIANjIOb16CQT28NfymjEy9DgTwH4d9NBTSs
uA9+UW8qKzookcwQYNeVTRdRDZfAGh7Bja7A8xfpcFHa8SaifutkyKcgJL46vvJMgPj9XT1YZ7NS
3wNMGKHnrzrdpzOp2mdDDO8u8DPQ14jioo8mG4+IUpYlJ7Pih+tmZEWFvn7tF8rF6/M7IweQ2Gub
UW925RRL+dXZtHC1leoFtS9GdO5aeNanI4DBKL5X8+jQVMau1JNTWs47xmAxBpwS/KVtmrLVN4pK
X9p2OrpF81jXE7JafObecKSOcZL/lDDc5PBuDE6vAR+c5WvH0mrfa2+4DNIcb7aPpc4lFpnF1gtQ
bgqk6QxWIbYiiLsA26X1QhPdoxywTVrePpGnLjNbE003LUpfm7J80r0bCspHcmvwLZgD/Kwfdeju
/cEmljyGmhefVFecg4hjx0VU61xjGiEzwBecl7YtSjQwzDSu+VK21o45kaQitbnaJtc8A9Ui7i50
sV8bXiPJGN1wVQSUSha9YXOppa+R23N9BHdVcJavleriPF9x2oCjA1OEp5jfoIRhdvCkyjog5KVC
5RexvwxGKSaiSevj1j8MCko0IAuogH1vqVqUfqLyFWEuweiR9h75lBOgRC8EFdo7QyoI9d4+RAyx
dyhGCU4cR3WNhM+IhX1guntKwmncRR31v6CskQjH8NeGi5vH43HEltloNW5CyySuwmko/CpMellP
7gR5rApUdTJb2CxO+0R9HMg8IieGzdjsN57vzY+NEzlafdpgUrXvwyDSN3Ol87PmOX+pmNVvJVDU
FLxt+vhywyn34j8338J/Bvc2IGBt7pA5ewcVphHagsSDqBiQ2eVWE5He8qaXEJU0MpuNN7FNdiid
jK138AgwG/LkOUDXDUwXj76DCYB2P8ldSVduRjW8EcAW7Edi3p1gYghp1R3BT7SBlPWUdatuisH+
KmusmwvmAPAUL079YVcU3+EejJm1jMZmRZgnkA4wZOuxIX22CPp1WlNjL1tFloPz5udNqw/IAZxy
2tGlPwtahBsWRexJMF4GCPcTJbhkuZljAjNvzsJNrNfJcncBs8C6DJzXKtMcRIKdcwiz9hsdiGWm
RMEaSzr8epJfW3tgNk7Mmz0I3IvgFKH42ngYLAR6bHxAdHBiT5H+nijxocuss2MWOKNwHsWVs8uL
8YVdHBs1LvOoYvDgEsjG9koy1NWvRprcgFM8Fjr4Ib4mKloAsqbJgcWwWK8dhr9BJ0R5jMWLUOyz
lfaPejU+xmZ+Tmz6fZ6znazwNTR3Sl8dTSptv1vU/0msm/bfl8mujkfOpp9KY1loLOB/v0yGZEhI
eA8nhubLRxmj/U8eM9E/es5wRgY+KeOxZB01iPJvAuU0Iv5+WaC7usvuwbDIbELDL9/Z7xbo5JO0
GSKKjBaKdsHrQYs+sffJykYTTyVqEZLEOyAtUQBRy6XS33xwdju/vjx4M0fwDlQi3tVfXr4XYjAi
okd3esMinrEmC5qNUhaULa6x1l9tI3ytc2I57kMLyJXJqMbCNojGn9K2P4ih/iB+kryyn3l7++//
9R8WFRY4a44ubBZtrvz/H/8OPgKZwKmJLJcHH1j51WJlkihHBzHdWLAwIG1X4M9zSmvZaoQFJe2V
Bh0mW2afhAWra0KmMdeFeP7rP5Hco/33d0YMoyoQe2nC/IW0VsRQqKLRyXZuyxZKzY5GYNwrNQLG
oe9ZhFromuL2bT69i5r1eTK+sxJ79OsL3spX1R3ejYABYF4eOtZ0AWlrK8/wiG4NUxdm1aU9sgxh
bWdT/xLlsJVLENvttzHoioALQK7SVZTyTjJc0yA6OKl6mQxrV3EseiTtiOlRmHfXqK3WmvlCRvim
ZPLzHKT9VLsqp76WY79LGgvjD8Jg5FVBh3HSrjYqdc/SoHuc+jfFp9U6qc/2YJ6xMC4FCaiO1l69
Iv0o3Zanj14rLCjMYUsUbEiYOWsWiQpcI2H/l+aUh9q+ewwqlM1/fRT+7PQw0cVZmq2plq7/cp7q
WOnTXDchSuo1fFj1gkbskCZv88p6uGlN9XdpicafHXeEgnLX7phcI78cd7fXHPamXJm+PR7rJHqI
YKpExi3K+2vNxLdxzPh1HBjUJumTabtHtruH0kwPBuv6pLP22vQQEIyQ5bgXu6vr0onTsy/o/zgZ
VBakSTdejN5jI6F/qfVj2DhEeGVIWlqmjj4jR0K8tCzF5PP2TrHB42N19s5kASp3BYRpHdwA8r4+
HIkHJ5djunXsqlIL2FOE7ib9ZtfaUmn7Lfv7LaiSUxZ2m7B+cwKkPVrcrlyb3v9ADpsuil046jS0
enxTkYb73iwgqCGI0oEsVwlOQsc7eY7XAjiI37UGOC0rKR0jedr6X7J4uPXCewzDdtmxBWMFbrzo
CavjKofWbnyt2I7mSfgqF61N0W8jKzmTrkG7e3zvdJZjWciWPbiW1T4M2Sn7e8q+2CmjE56UU+CY
L3oOx6U7pOZ4NygRfIYCI5m1cvx2g9btVUu8g9BRCVyGwtiBzoZtNh6B977YHdHtbPdYsRzHtcLl
aomf+6Tc3untxLAbHMrsftCZtPgc9PTPru2feyNHLtCuhNYde0d9J1PgLDTKBH99av9CcpxHPjR/
yN1UR+iW88upPQklLzFuZlQvtaXc0g0cdu0mvOJZfuTMLnbZ34y2fzbqWypLTscRwrV0+f3fTToV
zQ+RILveWTEbspqNaf73U+qfXLLCxiUCB5OcPrLg/vgipPPAQ1PxdBKzki16q6aIk0yP1RBvSx/y
F6Wg+1gtr9PE2sCpsbXh8gjiD7nKrtzpKH24oeGuXUuTlZadq+jnmG1Pp5PQyEAosuQQBfwOPv06
it4cm5cpu/jksKIzqdLKgZi4lFvrYwWPGKqrKobnN0F5T09oaelQtleD49968avujsemaY55xttk
XyaM6Ra45jkuTJA3LMnxTVniOvXDzmKjI9+kxTqERth5NOzHnKIF+r7OKZ6wRrFYRPcOq86ITm7f
PmrCevHT4ejY0SmrjFOg+2ulhgrPtqkJwpM6CTCV1R2nx3HyvzgepY+aeoFeUUSgurcYuvxZa1E4
eQGwmYGll6qHHxbThTKyJwnjUzfEB1138cLFBycxcBWZO/lyasVA00XWS2a3j2ldreNSvMB0QxXa
XN2BIDvei+f1j3IEN9mv/fXJral/ssDhFHOhK7C8ME3rlwpkphfNQHsWn1PC9Jml3TIvowrTEfum
SpgkhMTqMceJttQCjpEyhFjjQHYNygPCqWSFyeFcsc3r2Bq2pn1uTYcuys2iL1OyQ5dbt6671Olw
DRT/riZgpnSir66UTmU0Qunq0mB/Hp34NdJ5fsK/gK9DSjahMeQU/jKrXbQ6Y15JCaDjymc1KhcV
bYVf0rPOclQtp+4ddBCyvPpI2MS7YOTHGPYK3exkFrzS6BwISmLxMWw1igtU7zxluLpOd9XadtVa
wybNv8lNqoijQ6UMW2JvNgXFkdpot6nFaof6C73QWxmoFzZ4Q0/AJMUyuRrz4m7ls5nDPHjOmo2v
tWRR1Ne069/HdtjKRZBVy5IFSlC83LbBP0+QOtbfQIHSXvG5JAzvvqBE1zhvsYUXvGia1V8f6D8Z
xVi4yf+QwlPZ/uUw9z7a86bHztY72ap2u4VZCOqafb+VJ7nRDBfTPniF/zfnl279msjMwtFh+cwM
rWk6uoVfhs/SNEBDmG22awLrllbJSc5zDinVSbvuVQ5Gkp68vlnJ+lkcdSvPMHcVC55ipPBChVPn
QjFqC3+ivspaSlYssmPKmpUKkoe1GCJsmSVn5tXi/7N3HsuRM2mWfZW23uM3AO5Qi95EILQiI8ig
2MCoElprPP0csKpmaqrNuq33vUlLQTLJCMDhfr97z533SzZCqcUMGnUji+3XzqlBR0f7ecnow1NL
BXTdmTQK8KNzHkpwMHrpSHeveQ4Y+0vEvWisMGclJyNV7/O6G3HRRXSnYMmlt9BYtfhXo/Q0Oq0L
gfDqs+lhP5GXE+RBHkYZ72YkjybhANyWp4x4MFS765CMh9Ri3ZjvYV/EH/PPLCb1PmnqPZrUU9ny
vsSfipWcRsmxj8+NQwgVtE3qJqsvrot5o0NE4NBw2decXCewX2VybsgGGN4reuDsGrJfZ4XC79QF
3mYet/JcTOmfWQ6xO9AV7My/89LZdOlw0mDfaqRZkwhoUXoy50LGcZq+UnUlPFaiWFma2VIJhzMm
Sc6GbOsmg+5hlZlCP178gNoQWhzJkJbaYiK/VXPcBZi5H1W5CGz1VCQosZF1xun60Y7WeVatNfS6
WW0aS58yNLmaRTjOXl/zD+0Idiyx9lAq4V61UNOi9jo/4UPuDZrGzr43Psx/LvTxoJJtRC6q2vBE
19VHRzIRLz4eC2APYYy5ySNU0CRyO6++s7IGnONJ0v9LE+nvIXZsn+yx/9Ly6DYhzmitelP286pL
EvaketFJZ3QAvfVDhtFJy1oOm8GHJM9RKQYrNOpr2uEW8iLcLv4BtvTrrLSlGR/A3ZupxiuP8EOU
8Phgd1kEt6g0j/OGSUvGO37O18gPVjmpbcj0X/QxXQW7iS5L90oX7QMHHdGB/WpO0BoYePrrWWtr
mgR5kbL1fMvudl8U4+H3gmfoMW8jQx7DQ8/ryeolUQVouCJxwAGMcCOtWC4a4hJeLhVQcpvJhhOk
ce7qzs38L/WXFc8FN6uvEQ/VYuDsUJd4KIaUEQTyQm1192RiwkOnwKorWfynDm4QqjPL8awTToX3
81+vWpr4T5GbefmwDAM2lMkiov7LLj8ZBXQLaUATtMavrOaFnPqd8J7RuRA8Whks5sOo3aYAfWNm
ND2R0ozujQa+IvUqgYP/s+EM0ECOW+R9ck1i43fZ/v0Clv5ZRmxwq/APnoyvyFYY6QxnHt43B1I3
1iuK/cg4HNGD+lVNpxX4YDUnDhri0pAdz5ysUuRKTZqFM7TjVpRFSoy9fUgtDuk+hD7VKNgy29Mp
y8NXbVaRzInbZDDTaq3p5UdR0e3qM+FeWIgaVY4W2uRom6oo+sU544y+NIN2MegQLQBnOKjcQH3v
tAIHXfdHrUQBCif9M68vAe1eeRQt+0IlAGueTdkcVjqL07zm3HAAnwFtMekOPlSbXUjX34VKdCiS
W3rogPjtu7n4imd4Ejasw3C7zcal++QwL4FOm5zwNK3n+6+2nJsmbh1zjSRSH+avNm+TfH0+Gof7
+KJQ1ZczE5ivitgid8QXcdD7K+TlWRlQGCcQ/9nPJw1Zd09aDJw7H7/AEaxadPt0BGTgaOttVbAL
ytureoRsR5xi7DcdTmUzg49V1n+Spn0SWI7mG7qx/rH1/19C/39D6BcaZ/l/ulPdj+bj335+J/bn
j/TnP/79Nk/C/22JmpBQ9v7Pk/e/f+o/Ju/2XwZfimk8yWXCfpzh+5+6+Y9/B5n9l4CyzzETXc/W
7XlD8g9Mv/GXrpKAILdJcS1Mbe75v4/ehf4XYSiyAgZcNUMX8n+U6NOF/q/bIscyVEOVqEZ02ZI6
/JfdSRvqcVZFYb7lxvMBDHYWFxobcUnyxxpeKkZBV1Ya2GtD19ElqxlHxqodtCOiBKa9uVipk6+l
jeEQopYHaMt1JpL/uaLtBQMzVwaet/LG81gV1Zaw81cUMTdhsSU9Qz/tUtAwsQjniVRvDrnrn+0U
KcOJ1RUKhHgevcR200Eoa21qPXcwyQuMsdg0wJhcg2LUZVLxbJDAzIBtwfNTLURJXODRVqfyZl0M
zpogvXHglMmZv+Su07QVIEWFkqggXzl4une5F+7tgQapSu0JLlS+s8mKcBXzSF4z82JWyom7BtlU
10VyY5nCaA4NbMu4fxsqXU5NuFYc1AF+T9mTuSP0v9GD4RnFEMIVkeKjYmyoJwwPdL2ay9Hp6zdF
DAP4BbHxo4hW0SSUZ6+ZwflcL7Px8ruKGU1kDDrdLte1Oa9s0HhClEczDXJ0Yf1Km8hx7JTg3tBk
EkXY+0VYCqZ1zk7nqgJYa2n7pBefFWyCpV2X2U7zd1aoGU8cIihUCktSE5ArsjRIjz4ImBZo2V6T
BMW9FWrZ+DGB3ksFNTOGcxBKrq0ir78KSJrbKeHRg2/bJoy88DvqYxwzvVLJiYSn1PICSz3d1Y6P
fTGgi8HzLfVgtMohNsdkH8RUd0adM6xUp3ju4AivRTuW7kSJ+zEp6G8MAsA+sOK8usLpBGEDZkm/
rjIJrj0n5llM5VGtrPuQk/ASBlLR6KnWlViFm3QKcdSyHedaNcg5bRetxh4gtAmhirS3cfdanjEk
20ES+VdiomJdJtHSLotgVabZgwoeh0rpkqecHsYga0zk2xjaO6mkx8oSoPNq+BnO7Ociel8oTrKs
HWwqSgKHI+ki050KqP9xnEMWj30BOPKbvh8qjizTepBwARa5eCtSrfgYgQEeE6/LHpVuBtOqNV2J
emcy2EFNilCJskLN3NxKLhYopBX0T5/r3gTiX46nNLAI8ndPAEKKQzCkVzvTV2Hb3KQDGn2sgjlq
ERwKzTw6tSf2odIb29IS1CkU9bbQU3+nZf62lWV1DAceH6KRYhdM2uwjbVeNjVViqJtqYRltfWiU
6bHMu3g7OXF5mL4jptp7K1Q5j6bpDUANKdtwfMx97ztt7RTNDkK2IMw24zSpGi0p84lSCia1cO6b
7bGVS52W9yLrtwoH94PuHTTl3RqdpzKsykvscXIojQ1vVNBT9jRG9lFxQFDkGuUJTNMcLLfxs5rK
pWI4zhGf60WdHZu2aC+DPiSXbOOfQWAccnOIDjSZKdA94WzISN+3mo10oxC0BF3Rr0mE7r2haDdx
x9ypHvTq0k8DIcpy7YgseKr0O2wnuBcQ3jJVC88gtbVl5AAk0RRrNhc/sQRZD33f0sEh8GBm1GiF
ORETRHPzONMx064QK6fFqh2o0txEJVAVO84hbprlGfemdcwbaKWJrfTLMaRKsm1ahVAlY6qi7PdR
aAauzcBy2futWLENBlVTOCGvj/7OXEAukzJ2NmrQfteMxnwwzhvFT+JtJBA2Gln9WC1j0wE8pNsw
mF31kZ0+0LgdU8pbKc9J5OnrUMSEsIq5p8iEK0SH4ISLW3mYGKmspiGY2wLsP9Lx7pUI0jloKRah
YspN/jIqLSFhm66hqPQ8vu/hwktL6nFMr2X2k7JXea5abUb3QMrk4KlKAPIyw98O1nOw+2XjR92u
0vR0pXiAIXpGLC6MxGGOh7kwXRPXGn+8IoPeUFoDIaRgWjd1+RIZGojdrjJdCOyuk2WvVVyVC5vg
BSWyw3NmUXVMpaK1qA3vCOtPX4Ir/Zrsct8SOnNpu/9KNT9d6jGT3SrqAIbBnsqTZCU0KnPTRNug
/YObgUa7DOlL8rTGZ1o/rlEquSmxb3Fc58wlYmxYE0TB2SG85lvfDk6wY05uHSmUGphWBERAp91Q
meq+tUBx0bLerCBDMuHw+5RlHn7mJCF018qLDP3nkSA4dHtH7EaHYOvYfxpDOpB9tJEHzDrdial8
0/0JzTzxHqsKA7rsrnhNmFYajzb5T+hpGqmBpqvxZUeGO4LnpIcjfKRUniVu5NasyNG77aSsspgk
tzcYiy6znLUW+7OpHomexot9ojUEDqXDOSdJZ73iZHfGdGmsKFv6RaZu7Sz6nCjTcHvk+cUkVwor
3SZXbVxl5Uh1jZGdabKeiSnpxMR2TowS7cWMCvXNyCJjRcQcc+lUrqhoGPF3SfCKonoRHGC2ehNq
WBforI/67APYEiFRMhDTFBtz5Jb6WWPgKuECS0p0RgACpFaLB9OM/OchVbYUYM2Gt4l8hfymuy84
TVEggKcaLD7NnzG1taes3qp5+qpZfYF+5b/MokYmqKuFPQhicKToJzfqS0lFGRDiCEzfXEWktdWb
bcbltkz83nWKHhHH4Bhi1Za5cawpvWl6s4s9BTwq6/eMEiOOwA8gcGg9Oqa5ijIlfKWEhni1tyVS
G6901Pi1zAZvb5h+8xJ3oFPC4bHOtOC100knGwCOiqg1nuiZe2ZZQuMLmhdL878D2dVLM46Zw4fM
2xx2MIAZc3Ubl2buxk2b3AgF54Dn4DeWKmueWop0GQW194ot/V0fm+asMat0neho0uj20anM8Hqr
90gmame7xOQXwFVdEEizPozAfvUK74Nqln6nylQ+ZS0w5NwHQhpUk3zqrAq3AzVMQH87fMilfzUY
Hi6qgNjxNCYayVe6lNAmETWN4SrTrjuJrspcfVKKrYnTcvKCH9guYG/MKrqBUm6xZmkaTUXCuEQ9
r4chc3PtIEdzAg12RdzLP+ADWBqTI+0rP4gxRyuwih2cRk64UIagEvqbPohHEEGAeCsoqXsFEpA1
ts3RzK5xWvWLMqArkczEkzPnQQ3kma8hN2cuETZFOO/A+uodALAVMf4bLxUzrjoEgka2am16ExVE
SeUfbOxuoW+Zy6i0W94UAzuaVrrGEAZPZvQw77O6FGBGQt6R/mwDrmj5zLN3TZ87lIeSssVWNa5t
UdOUtPPyyn63PUT3GhLSDb+FWOGjyE7hrCAFPr1ACQgw5GOQbn6wlE2uuEUmJleZLxzsENEqzglg
Ktac8M3En6juDTdoJM0umfpgB+yS6hfZG9W3aJ03Ty/CVxXGxLIDVPXQR9KNJ6NfC+Ql08/vA9ET
BJQCirVihKs6jXJsbVPw5j1kIjx5tOH++EV+CGQwvY21uCmW8Vk7WX6lSgVYaHtiPWIFsQUIV1ki
HNrhReOypBK2bzZm/2ow6STZya40XzoFwSmt+vFmk7kFFOxid/JAY5+C1+iPgNBwKDGWuZEa5RTv
QmUcatRDzYoBtCkSdy4iO/wzL3wwpZv6oXK3W7lnHxe4jDDVS+4pwQ4m8Hdhx7Fb99q4zb3hpcQH
UhYKQaFxct7irjp5Jd9+ZFnq1iAQP4Ty7tl2s7RU/Q8GoQEggg14sFXbvQjjbM0x4VsA0oxNvT2g
42AKmhliuh7ef1N4HD3gfeSAJ4z5c34/sZdVuw9kijkn5WPZod8KwIZYkGPmNxuQUQj0anDP1Nxa
ym74pvCKYir4k6yBDZYt27ubKiBDNh7dvvVB5f3+wvpMtql4JOSpunkyIbeFO9viitMxIeda123Y
gJ0ARTB6KWhL+S1I+P0FI+2wD7v+TcuJd0tQmxj0CIYxYKFRtVp1Ju0LsW8ijnV6CukTuSwb/clV
raYkYRRQnkKVF0bOohDIzNGLRvHYum3Ks1KTIdKMIVsGsQ93TS9IF9TtwbdaYi2BrDlxliTi5iom
3U7Gfc/ekvLNft42m58gWBVGvUQXnARAYOc1T+UwQnKxQ850k7/29QSQAmx5txmDx9KwTCx6rY1D
6jqV1jXvaLMJPs24i4/Nd4AhkfNDdEmN1lg2YU9GXoMTOyQ+zeyGPA50NmShuokbE/NdIYOTpngQ
GeKIhgQ7uuALwVlG5zNEOWvBnNM5dVNyzwNM00Msw2vcJxutNJdws9ggB3F01Yg3F0b54wAIuymR
BySbzM0qyZDvKFWj9mfq3pReARo1ZSqiq/2a6Thn81+SDhOCnluyjurZSIzg14vmNkWOs4Qb+BYN
+XasumCrZskrtvk3GTEFKLSj1QefgeGA90vli1KdAonlq4GUBZQCF0XEQ6vzpkvbjG9N7KzBeCzU
PvE5fijC9U1vb88rW6COMyxwx8HkEGcR4000NGPhwVAtE90lTYBtjlNxhWa3zeCkbFtF39SjjZON
Z9YCGBvbXc6AFEeTk2nLYpkE5gxYVS8Szxeu4mOX9nIv2vKji6YWaqtxVWpy4I5KOIaK+hiL8j3u
bUiZ4oF79yFr4xdPFObeafAgDOpZmkh3bOx/vxDBHG1bFvG29EiM1gUPjkJoQJ5hKVjTi+6n+sHL
uY+DyuZY2DXess8L8gTz5dfGac8pCPkAlMLBcxx951XwQud82JjiaCwTc1/1TrJhhnDBSbxsjIzi
wpHcrTXH2FAKLcJcsIG1RO/c0AE5qo7tjYXnMWzpM4pSNpGUtQG5xCo/rEQPMK9PLyGJd3Jb+WK8
FEOk7YAyKHtc0/6BZJy3U5pvBYjqsnKsdklEU+EQWJ3tAQp1GEOIHVN44b8/f6poLaeemWVuG3sp
SoPk42Rg2KBD0eDrFQU0e4lLfanO7V/jvKY5bX+TU/qWmM1FbynQaft+dHOFfRR7GXzo9INQI9Xj
2mEEDDrgi90Q3ae+D5Y1MDb4Z577wQOh0SnXzFtGmHdgV8V0/DK76awUSEdyVifKCfyJLmIer3fV
HOEWmMGJYoPv1IbBxLhe0ta6obCVVo04IVqA1WTB0JMMJhNH2UEWUEHCWX0YuDCTfvrsrYb2cNP1
H3Ny7ukQYq+OIR93JZXO5HLBF9j6Jgku6diTvTQt+NhKvmuT2vWCQaPSo/nUSm3LvJOqDd3aNJSI
R7723mpunbXGTrbqW4MGuM9tWvrmrqmmbaNtTvLTq303iBB/hfbhoEgsjLLZNPVorAAwcooZy2Hp
6z+FUjqnczs6zruOUgZ9v5xt2T3KmG/7B7Oeq2JquIyl3gDFH1WMlb6k9gsvdyz6SzMEVB5DaVgb
2BGHMI2OOlv9Jc3gPvo8VtaupjJIruAlLiiPAWNuaN/9kNBIU81nAJQRrkvz4Cm+ha0P1HQutPLS
81GRkT+rRROtSA4sytSY3JoKQYoGumGZgHZfKRJAuFWDQ7WZwrldq7cuFMBwEee5YII2UrfICbjk
st5WybAqpuQhzkp8e/lPyVkXzDbFbVZnL5VkuBTPgdVs+gG/flDdHey0JGSSh3qGO9fhux7QpqYa
CXHSKd4YqfUcNCxoOVLIpJ+5r9cRWEiK1n6KhstBF+VBeuW4pDwRtGxHca4Xu4MOSotCH+bA2YeK
b7kszVupRiBDGBTFnqBbSEJfNGQLWXfYdoKnnCNq4sxzozTHOMs0VkpD0McyeC7k7FkEJQacP0L5
bUfBN7qhE0S3gR6LVSwEb1D1GpvxGzFdJOKdrHjntLJYS6vdGJ7xCF4bmZVRXh5o2CWYg2QAShKv
d+NA2eGC3vpq9m1X5W7Ih2yFWW4PkwEuB5YL2O2woVSTlFSj7uTsmOZQdVAj5aHIcdkX9cWvZkJk
cbODIpxX+HXE/obN0ZV7pPGLR6xXP6aeRmwrTbAk1EmYvDhIFFVUXBGY9qGufIbeXBWeyHWBT0C1
WyDTLPNg37cefRxama5Z1JQFg6yHqjGpJhlYcTtJQCZ/mZwK36H8gbzwnEoTFPhAnqG/1xSTOtnw
FXoxFRzViJFefCpDyVQyXXZR+N2p2tWaeld1IMLE2VuXaPSx5OhHRgwznw6VQWF85PTDNxNdgksN
tw/vAweVs9SRTTkm7JzQzBdY8p+FaezGIt75IZmjOl0wYXnLS+Op5xTQ59E6YTHHpLKtOywOPjyY
QNnAhXYDK0d1xe+IU5pScgGtIS60aAki7NsOHCIeGj05tMMh2yR36rj4Hr36anEKUek1XTTM1sBI
1u5oF5/IwA/BTqaMosVCqaqTqHoerGpMyV4/clPJkYxL+dnoAKBAXOW9gawyZHfS+8A5NbiVMfuy
RkX3zJOfUe4yxeMKT+bTjZ1uR7kBY/1def2b7GjFjDT2j3kGyb7ILuUE4Uw8gMkn83rP+NlzaDQO
15QPvLQMXa8kADf1vLGxpy8MgD4ztrQB4wnlEqRxTR+BSZ8VBNwkWNDCUC+IzjMXNZRbFnAK8iJ5
j8VzDOPXIR1V5nz6hAbdZFTt0Wr+p5DAyYrYeWZ4SG+NPb0FNgk2wxPTTkQqgDXUFqcP/tSZODcG
VIoSVbu1W9gMLXCkIMMwkP+M6GDzKCzE8oqT1Fa2Znstp1TuVBol0DiIQ8fjSkL6vhvttZ79RInd
ebvGCU5eXAecypN1MnnZivTGhXISNqaIOVkZFutQYenFcWtS+YXdolMFc+OuAjQ+fEIJec/g7VRh
cADZASvUQ1TRgK3ZY7WnsqjFO8UWZiuLkhmx6tFST6AlSgG4KxWylCy465SWzhA1onXJ4Yln15wx
qwACazi2SFVePh4Vbis9KcG3pyWaLJiw2irkDluovhjSlo0ndGsliz7MwO93gwrJOSWoq3DpM8eF
B4x5NFzooWEesbWJwV5MuqIgmKcI/BblgDZ7oBZ/fWc8+xqvcn82De0jS75o6xXPdsCEoKIWSvfU
6AAXl6iRZUAZyP2M1g6oLUrCRLTtKvA1OnsMDV1SyFWQsdPKukisax3OaNTmyOWy2fkl4meJx9Op
fGUVeGBvKqMA1VK1Z+MytV9qAcG+n3Kbp9zItjGgkU8Zc7enkWrU1RlAcZ0KkLq1hSShWk6A1xuS
IuQuBjvMvqH7LUI6pTc8F+VWH1p8ok1M7NEAHCW87E5/yUPl+08FGYRFAG8wbirUp15eOhYtRyt1
UonOg1pK+lawuuo2g12zAteN20Ism864FjWQ2DGQHFvi7rMK/KcGnv5C1j7rDp6GPterlVrXNztp
bFYDx3KBNWNL5jC5a+gjgW/LfRUVPCEKhHoC3tydtgPTrpYqexEROA8SH4WhsVsbwYU3XAdHPIe0
PzT6Nib+xPdl/8kiJ11mrFXmpGU4EsxtUOZ0+0Uv1agUD9I3QcdzGTakEqlCwKOdYqihrSh0VMDo
erW0CgtbHpoIO5Dkq80VGAX6sx9b5S52OIQZTgqx3p/eayM1ua5Ffu4CKuiT8pmuyHotDLzVxkjd
T9YXrpJ6H0U7QUzUsMt0ApdVMcJKp3sESzbn7bK7o/a3bt/+RPW4H0RK7U7n1jr2xEkx36SZXSaI
nmZebMpOQKTpptesjgHjONltsPim1EfbomyIRBI7XvoA5btu9Tc7Q8JwNEqhCgNBwSc0q2RTueZU
UdIflhaD6UoG6+vKh6RcjWqxUMN1JLNkqw31lpk+N76iLGQzAg7zwKvcPCSdENI+ABwOcCqlvmnv
wc+1brXwoEty7w4gipExIVBGwrW4x51a7zlrRgzDYgQF5hDXsZLA4iy09Fql9Z0Phrn5Jx2/DTz1
lurpNBQw9oPmcNVDAi+UJftyk47RuUir96pvuGKTN4PtrjkMRyilS/TfZaFAbDRMK2RV7h7i+Wwg
8FuRfGzSF3NgcggllD2XWv6A+uOYknJKQe4Sm1htH/Whf2G6SJJH4EiwMNq0fyZeks6QP/aQ0BRd
8FV6f5ty7YXiQ2Dv1+P0G3zZ4DuPMBuHpaZD13T6o66aTF+9ZgWY9bEi5DfV8dLx45Vl+hg/6/fa
ildVXt/Z5cl12NqYoayTYkauX8F/XaiYPrq2eS0Mbz9/rcrAM5bLAzvWDUnZ0qmIMcwjp2Gv8WwN
Zb+B33Tw00tpZa+OPj70qnkl+gAtbwNh81XXrSPvJHAPVx8pq4k8twbUKUNWH0GuSdvoLJHA8HFj
5MYqYZGqmvl8ok54QyaOOsUIy5ulMkwpMhunp7DOXgeEjgb+3WB1x9QsDqLPnxP5xKtG3nLYAape
tcxDqsG5GH17md+vlq6xKI0u/JdnUD9qbj56Tf3eF6haUwQnm2IhhCNsVHPDnuJtvb7fwnONsCFX
PFowki8k2jpgM9oNxvLRTNqX0oYGUtU8AfSrbtoLpYG2b04PJm29lcjXjLPfIkPUYBDLx9p5zLQ5
lhPsKntcm0GyydgWL/rSuIetviZTQr1wdiJuCGc9ViglrPDxQJqIUKoUiNuLPKBkJEmi+6AM30wV
l0laN8ui8R9EG18BrAFLSbrt0BB7Spgb1Ip0g9iTi6KTl1LHtdUG33nCwDUoCxuZ7I72jMFVq37T
GeTVVf1inj35jrB1SMYOkyNZLLhNW9XxN1mvb3NOyenk9iyPsn3wzWHVcI0o2ngKpbYJo2DXRsGT
HrHxVsR6asZNXBdbz1PWxMxh2jJ1KYCfFQNTJbp8bQ9Lk9HePETgBs4gy+5mkKCAWRSPeh6u0jC7
zRd+o5BSTlA9eKbl3bmHNdhRD1oJ6xWq8KFSnDNeqlXd2M8M2l9JZ7l0Yhw4YbNcleqLRlJhoY5/
MoGJakjrx5FbfqGZoFrzrleWvZYd2Hocy07udLXapLWGO9J70lEfCvYveaqfhzCkfKz4YHz9Vg/2
VsP6tAj0dGP1X5nMqF+CJaxMbsXGBcP23m6Uz0mrv9tUPo+6/UxhOqeuxPzOGvNpBMqqKPrObMo7
c8z3ib1i672rhvdIZdOfuIS/l8Xr2IgfmTnv+nRaxiODVvwVThZdVNoC85JAd+sypFqHTvKpq8yB
TXHLyODCVfxChtlSt0Ks+6NS1GuV1G8pd72SFcc2iF71on/rG2oUfACqHRVbVMM9TIxgRc7s29cp
ioh5AKUgcVOHuDckZwsujuk/60J7yHlPhG1/870uyj5YBnUFl/VZZZJm8vwstfQhGp6YL/14o30u
ff1cJ/F7UjCMs6JtEvjHcBrONo0/QslOk5AHvGM/IYnJKu4OhtK+Cm4qE8ieOWqpGzIzjdXHpA7f
KFbZJ5WOnscBt2Ux4QZ7MRTjaIShS8PeorBwo4XFObCcregYpqhNfxFTcen1at9M4qykZJEBH3Ap
gDSIj63WPyEu3SqeKYuJiUiu0cww0p+cc2mzehqaOtd77D36b8AD7rwrBjxlQXVVihRpts2Bhj9O
X1W1SsBQWhdj1CmYoH2Qg/YYLOeLxdPTB8+HIlCtgwKibIh+xToDKsaqaQ3yMkQr4DFeKkbcE8U6
n634/kV2ydZpsifYIKtOAKbODYElD2KcWlwSSJOtdRNRvzOI7mKTOXm+/mqMmYDPgARkjTfLnNWY
HnCjUV2mTp6iUX+gx+RTDMHWh5QdpNPRY4paT3NzTP2etuE1T5+cIIAjaVmY4d89Z9wNkARypWCS
oumUGcRXb2nPOB2t/OiJWVT1sa/r10CObxZVIWns3AObWy6Ti0TWzdcIz1SigjMW2RTARUkSsJ0S
Vb4bGt0NFX8bW1bKaIzJBr4YqhUOvYMWlzKMjvNTFEwbL2aPxIqxMgVvUw8uxyLZvcBzo69aLcOL
rRTwCG6aMpJWt7Rnplsnh74b3AF7zjjbUCZ32XHb95PPV58OKvIDjUnbTKu4/BCeDPnAnvdn5N89
MrCOM64H7WKW6VOeVBtfPA5T+AIl7GYaBoBztupqi1xOr1QxoweLtaIECNT0Gpqa/DP/v/FoPqrC
OQRlcAqAuCwqHavO/B+mUrtRExO6lGEcB7+9OkG259ixpTHpWU/1ddPld2sJTfVkaIG/8AbJOQSs
T2LY1L4yf54/aEjLl9byOe6FP3odEFlIyZfoxWMbrK1gSZtjkmc3G0uJbCc3Tp1PSsMhNQvjqk4E
hCkpnDjAEf2PUIZpj63N6T7XS0RGvS6UelPT22FKRBGFPkem8gVQFB2BuY4VeB8pyFUw0jRjbSur
uwAJRSaUO6+vL6NinUZf7HwKUSO8oPK1axGxx6eOvpshHLe23V5k+ObPUmaf/0S9/YnaujPpoZtL
OUwf2rPzzIhm63vJjyftkxdQHDea5c5W64/JM68A71d9G+zsDAWnFWQ9GeUodeKOE0tkkcYbJLwl
Zu93yEyqazAhT5J8r8U9LyVoz9XEU2tpZZbiWoxVl1FDUW+HbYAJVLakM5C9baq/zUumXw+vZlpm
S6Y/lM3VF9NuiIZHarknCezQfenhmjgZQJXBznf7TPlb8ut/7Z//nf1TIET/V/bPJ/ocfur6Bzf3
31yhc0ZY/O2z/u78tLW/TIPpn6VrRD8MaeK8/Lv101H/EpohLFBMmkWm2CaS9A/rp/mXaWvYqqVO
2nq2jP4/66f8y7EBODn4RQ1bUBLxPyEv6ep/sn7auuOYsIhVMqSqgwn1/8+/WWMllKA3qP7RLGX5
Syv75Yb1UjTgme9taVCGKNiLLCc8HEulzPGNzH/5+y+/vyjp2IH91Pq//+WgBPU//fPvP/z+Xdby
nB1aguKWhUD+f1l2qu+zjP3++W+/tUW10xOn2WQmumBCGvi3dNvS5rJh7v6//dL+YgZR2EfC4OIS
zexYra4h1P3+tvdyZ0Jc5G/LDmJeLCM2M5qgeyKfVxW8fQxWe2VXStNf6gMPXGnHd2MGJZYcFjla
MUCbDr2g9DRlCIvFl8rliR06RvRM43CTHcJJ42RZl8zlMKPjaAIGGvgfnNnJyA/FM3z5ni0EmPCL
kOobLrDgPMK9MIiOUeo8edtAkQVTGiIVRZFcGrV76GXAwI/mqeWokWQdlcrFwwFSyhfLoPNVkq7I
iWBRtoasaAMaQiIR1poM34xgDV6LShzGwY9w5MKWkznqtJ/8H/bOa0lWLcuyX0QaWrwCjuvQ6sQL
Fkehtebre2ziZsat07eqrN87LY0LLnA/Hoi915pzzIRq3wAXu9snOg5rSoPNitxgeiaZNSb/r6Zz
OOu09epApQlIhMBTN1GQMkMHZW6O8KWcLYpbxT3qhozSCyEZulQbge082pEyBoBl4IgrtCOBjtd1
O9OPY0a8yGjyRhlCQ0FljjQuGKkoaL2KpKBgagUlqUl3PddqQjyfpfhh6tNvOWXIMllXqswM8xik
+5k2KgEInsm3HB2ZCsPWyZZAmVvMPiPjsbAU/SAnLSWRBM3goAcodLEGo+HP8fT5ANFEJ9a+0uWb
D7qu/JZKyfTLRHVOTV7faWjF7tXsZIyI9hdh9FvockSypQd2MbUMy8BolcTqMuteHyynYzjVUTBc
wHgnuQPV2sLO0DIEhVHyTU2AvmZVonAbJ5ajDM3vk9iLuVyzdH4j0KM/1AmzP81e3xMafAA5Vm87
UdbHLq8Kf1HnO7kEtJBQCfDjZNI8PdZ/RL0JO0izMj+3OGzCtD4ihlLpN7b7bqAM06sm2l1SN4qc
nq8M70kWwoQmFA4wm0CzaBEz/mCOe8c3iSo6RKO2s3uTgOwxCeiOHFdah3VrUmeQ0G+G9yQlHQ2C
SEt7HD2zNR7VZPyeD1LK3a6673sZ7SJ2I+qYnD8Ilmqcu8cYqYmCflsJaxrvkpqQr9g9lC2+nGVO
PEz4wMwNw6e1zInYYyAGewVLm1xDekpZ3RAlGmVPrUwbNJGUs7weGp3UTXWgH5QVxsGs5Av6u61a
FjOlHBe6TtV3jg6GrwNgXjkxNepmlWBtLuDmEd5qi0M7xfKTpH0bjSFitrrfgI0KvMyQyJezIk/U
6pYpwDrOvLeCmG7QZy7F4Em1M/R40T5ZnUMODlmqmHsgfnYQDtf3wKWoGSxv3eTQTtA1dbfoUHUa
yhjeoEU9kS1Rd0QYVSjme4ZvOlCCxCAguREGeOxgiLpw3IcjZPlguhLA84tJRn8wbcxPtZja6apO
XkbWveYcZgdLQ+AF9IErFMI5qZSp7cBl6ejr1c5V0WX+PIXrjGKUY5T7VKaaFjtO5zMATsGhYfay
JoVEwmNU0JKKEDgotcaEu4xR4HBqIMxC+lTemuJDqqbYr8xX9zFYOD+UCeFCgaDNrXE3yPrPHF19
hcV9wE48j0l/s9C78Ma2jVB/P4YzcVidZVDoXBJSrJXy2HKMycNiwk9aauayOI6WhLCJkSrbygTE
cDAeTaP8Q83YKuToI5K8loggRuW0JoRmtshR2MUPSxRK6Oy5cpJR4NUGGnQCrgmS52iMyXNrwsRz
dPNFm+njYVgq3TmKcm9GJE3xKXdx5heUCa0IhwDNnXVqmBrje8BzQE5ig9yNqu9YMnAzpoXM5cn+
hT9SD0Yk7IcF3I5XH4dlZI5plsc65E5lt8Wbof+WCvJtFMkgdSZPaH0lKJfq33ZVqidiIw9SqwyH
aMqf5kIEDNP+2ZcQ4fwUycMdIQEeHDiskFJ4XInolYefdYNsMVy1F0eoV+ZMkdysm1CFl44KZJxk
bZXLVK3Dv8qXo2U9pHbstRKZb4jkOm+iTcYhLE3HcqE/VijFeFmRatbwGjKtN84McRFivpM3/a61
qUZwLOU0MhvJeaD1SGpQ+R3Jxse8EGBJr2MgAhwtMw1t2cHh3nRnzbmVLQVRQpnlxBKF39pKno52
PHCXiZHpFfHewOWPFo1sj1xb84OUL4juaJBMeB+pF67FnVRLRNQbuhvKquhOVN0xXswBZZrw4J07
hVNSm4nUaOP0fplTorlfWlSauCj58eqV+OFJI7TEmWfkIg3pphCGtJT5AvSRDB3pbSlEiwAXn5qC
e9GqToitZVLUspKLxpT9NqKRouik5cj4yPhO5UE9dmgX64MzLtd6oOZqLwtVxvwVYa3h1c3g57ol
xi/lb8JLJaIOmJCXMQ2bkptK1C23GAeeWrPr8eymCyGfzCMV7DR0SvSHSEl2qbQa5wwYG9fpm8Ss
o8DQmpcWIOx+gXwmpcHY4SKVOvk2SUH99PQSdzhrJCK1aCaZuvkgSURrGU2GW0QNxPDlVC2hb0bF
OVXkG6s0Hjlz3mQhmWrqGqRZFp8cgZHdFhkDiawj5NpSH2rCSEHnoU2MJ4YPo4EWKK46AioI7Wqm
6liAWj9VYqHF6nvBLd2Xbfs6A43eGRkX9TXL7+Oa7Gdaou84GopdzVxljgxtT+jvzLVOb0Rl1XiS
RzBScbh8k20MGhN8fMmOaVVS+iIZ0S4/6iQdToOQwI2ZpDHKLIoHGYc02QqpF6XQwZIaNwN6C0C4
TRA6P8Olw2uuYEpMmClTN0YWy3jiMEnSd675XUAR4jaihRNESGGh2OoaMS0OkV+mzj2L8Fa3bWya
cwsqMnyHgwrti1kpvfHMDwspP8JokI1x9WRx/U4RBDG5hvCsliC3mq590AT4d8oEtRsVKxKYxNL8
SWsRpmgPiK8jXzItjZsEcQNoKgnf4jM7cAenoif2GIPP0O1N0dcgLskicOywhR/ganjSUsVEqZFc
Nwmepanjfu5SPNGxEUxzfDtrKO8WnYIFJktwO2DcDxU6ql5I7nRSKhCY2g9l19NhTR4XknHxfflg
YSpv+zqmg6I6S+Kj5RQAu0am7EpDnP0cYgFvVfKQkGpTWkogb5HDWjhqHpDN9pQ6Gf/ahZF0MMzS
dXUy41gMm1BVx3DKiD0S8RYyoTk7JVV+NYYEfa0waQtjrm6sBiNYo4QIHShV9MlIOG5Cei0BasSZ
JENzigVsuwjf9Q7X68pgudOLyOckkTX7geSS9jDRstUwiQeI8seYUISpy+GFL0PhYr7sD8iMdusI
hLlvTeiwnXzqgGf54DNGAlCj9VTJsrmz7OK9SNpuv+blaZWAtVmMo0RUAgz/92Z8LFL715RwvYjl
iqqsIu0rNT85jfY8RzU5MNlT0kiq9ym27ISoKDU/nIR4idWA8UaUtsbPENJSmUguIfwdO1b+sjoD
hWh6bVHhvDEOjANm9peqNJMgA1iLPOzXiHYcZtspjDKcIXL8u5/zszJU2qmWn2pshMeo1yB+i0kE
MpggNjuDPnfdekO1jIxGZcsrHYSHHEY0rqJdKTMGk2sY0OWc3UuN0SCjGXfACxoiz5z2FOZV5zHo
q72aYMNj4Ty0i0lJSyym6Edu2ctxReAcqE35omEsLFx5VRyyq5HxSHBppChucVQZ3V5j4qbTeQqs
vP7GiAKtaMHFxiIjB08KElCZ/NxiJVJsLp+phVPv0/y4XsZzkjSP40TTohqs8SzZs7estnJchoO1
5tKpS/oPRg8vEO9xY5nd2XAw7AwpnN4skNFCwk4nBT1z6sYfYkM/DQgQkwZPRmcM844WdUp6Ua6e
pKyyjlb1io9lhgVE4Xc7qfWpuFcbla7e7FBpE0eh2gJrN/Uq28+5tYAar5TAGt8tzExHIFSEn8hS
60VDfsln+hCpKTlcVlT0fsXM2W2j82dGiFgGk7nrLHTfWyfyCTLE0YJLH3RHclruCiMfvKlnd5YW
PVULzPE+7ePzQGLxsYe5TcOfyrAJ78mJrZfIwqERW6vwcnCQGM3ZLJH0Ujcq84TPHgBe9sOSHqPQ
wgLeOS/YFRkvKFr3eZgvMVJVLjzZzjG/WYn6HmckYqD2vqSqcjY1bcCgsp5zgp0N1GD018EJbmLB
VmZIbRlz69bTpcny8Rjr70WJOkWtitFv7N+bBnFbyHIsiIuGdk9jgWNUzF11MOifi7weXsaqm4MJ
EfnnQ41JE0SLx3q3LULTgnCRR8MFUtw2SN+tmnLPjbQ7KU0EvDyjCiz1zQdUT6RaCTUzmlbY1SGU
+2DqwaZTVRRhiyjpMrMC1pR5ZgFZMc6R4OVSMwb9a8LF6BSusn5KELp9rmWT6UVZw9Wa+xB0MQNM
TVQSVVlKIi93jiUUVNNAbBqSmqllWqk3d+jd4r1sNtZhRbVsNQQnjuK5r8X2WJ5CAoqkud7h2+Sd
VRGezDR9oHFnBfMCf0NL7lVhCIrKcPmhU3bxFiHZTKuMG2hlOjeNFEX72JS5M4uchL5RCfSFwXDS
WyC8ela9TQrQdurgwGOrOPOURP5VH+oQD+JAraDIbMqxeYvYAg34/RZrRAkKH51YhOIuqcSMdtOm
X0/bQqYvfygH1dc6s+CyUTGMBZZ92hbCJahJ5nG7rX09rNI2NDiHloKuoywW60BYSq87u8weYEwm
+kdIzmaghCqIYouDKl25+K5cimFtV8LpM51LcywIvS5TWLJz3jBVz2lOITxG1RKqTsA1QObuEiPa
iQv9blsUkvxdHqpHo7c6r3eU5wYrPjfOcJe0DjapNDlXrQGVW+3rfdupp5lB6b5L870FkvcK5QN1
vRKVhLEo+kVOrc6lIZotWvRtLh9op4BlIW6krNB50uj/0Ec6M11udGdSru/jsrUe65qhgWx7NeK7
PZQQ4y50SGku4vxn30r70BHky3qYsautFcZozHY4eCqcUghfhlg7GxZikQxRCMLFCrGv+r7KBfEO
zvCt7FIyl/l/nWqvXZ2qYExD2Z21pCK+uOHHijJvSrvJG2zSjA3d+IUH6CmWC+eA14B+g2bt44np
WRhXM6nAyXEtyw8iVpUfZUNmijm9Lmqh0c4z8Z6mGINU4NGnyR5dJk/zTZ00P2XHJgRQcESqHicA
hR2YZJVzNHrVugIVIZy1WFBe2pNzServCgmB5/p2zgv9gRmISiu+wN6bOPjFuSJWy0rOlMrMN6oV
4SIYUL5Ele4uZglFfEIxyezWb5uyOWRhK8IX5/AS6emDMX0sc5y9q/qMOg5CVzprT1DxP+zXnOyP
G+6Kkd/2hvKEWI1YRcR+M4ZCl8j55dLnaxespPrtraVzLnFFXFza9YqHP853IuT5YzwDHTEUf6wz
UIja75bAxqNpgDNeGY4wAYGumnfhU7UujGJlBhippc/XBtr5DhsbFnp7+p5LSXdrlN1rTIafR4+G
G64IAxucyPKpWjIOFDdhiRHlaUky0jDx2IKLVrwQjYtHM1YWKKj1ZLcAgch+eNoeYiy0nO6a3Bmo
a7FYRGRFOmkNppeV4EdRpR1F/bYXC4kUT6czOPlABGmYMLxK4QDMFblCGBM9Z0I93o5I9SMtDra4
py22a1HbO2b10+dD6lZ0rVXzuZ8B2qjWSFaKWMhiYZtNgIwRz6S44zQxoG9CzrbnNe70p47pGekV
MWOFghBSz1Q7BtemSMjAvfrXQp3RTIYcvrKMhXEw47ZwNxX+NugJO/7R21qupHmQlcrLNtOpmNZY
Razs51kpDzMHiqkoP5XGjvf4bgDlms5BMmvnrEYiCGykYOhQVqHVSLllAR9QR/zxxjk3GeU6w4F/
HkURMtDlpYRfFXP9kO5mJdM8nCbkZ1EvcPXZ/DUuyMUX3T7bdqpQ/luFi4Ug0eohjvDZKBAC2fuA
NjQjzVZLmbxQPU6E8Bakc+bXVXObNnzW2OhE2jfGXaRG4W4MTUwwyxReOVprP18qLpGV6seYLJNd
a6/xLVDjeirHfYXeObJzmugExlA+EpZEcamJ7gbNuktHPdvB1keQpqpHErYesij9TVGLxpV0yuY5
qGPELFhoADTW43OWIunXG7D2tgBJG9QMWv4EbgvYDQQzfnO7UxZIReCXtV/DUpZMjmhiTRGUFTW8
HaJ5nzkZlZ4uhIHtpJ5KcZHL4xjMDbdoq5sBfu4pahDSKsm4QCT8t+jK5k/XEWxaruU2Eex1wo9t
rU3hWx3+p16D9a8Zrj7ZlwwDEP5V63uZOWg780sBTpSWBv98Z301JuuUZrtGnbPbxsmp0cHW8OsO
rSy+4Joir88nM7jJsPL0g7iGrbDcFiXbW8P6OCuEnjF4JWInoXrdaehHGq2+oIiitCmlym21KH6h
ShygdnLR+HFoxXIpN9UpoJ2BitZpria10lxKf80yNd3JaS4z/QBPa4t3vEXEiBbh4sp57uN9uFE6
6bxoNv6oXnqk0P+4a0L6L7XyNnaUfcUwtpw+ZGbXbqrK3UOxJm/42tWHruaf3QG1R8hWUHBmOJjk
0SMTgVQjvAAjWZTEZPHWxEqG3PFWw/DKungy1ehqMSYeuz6+zuIP3SxY8azUm+GqYxtWf1iNvQZW
/1I6OXR+NPe0fl4MvVN28aDre6vPr5NFKcQxEddTbkaAYcMIwa3ELYM80zi0jl2sqIcyVK55yt2s
lLLQG+TAbufXIU2sI5KeJ9vOA8VcHL/mmsVdrUUeY5BbNUyHTJt7ivkK+bgK6g8MUofcMB9UlYZA
MjrhTiZOYVXMq0kprusw8uRF3Z6KDnFigTc6C68DHnUUsK2yk+mayCFO3cVERrNIDYWACT0/wEn8
Lj3GF1o9haM5vqr9kpz+p6bGN2pZ1V4kVTkD429RfBcPWG6WaAQmgcRHZnjgUjihgIVExBahtXz2
RSk01VOgFpA/lCA/WBt+LJmLCtYpqX03Wv33/KOkS+jmUXmVFtm4FFH8WqY/mKnGFO/6bNdnHN1Y
24lpYcpW34GsEEGlVK10iX58Vz91OgeItT42hmwzX4LkBpftPCTv1dBzpk1m6K3mW6pME+UBDdf8
AoIhi1p/wKlUZzjn62oJxomSgB4jJo1kDa0UZRbhozeKFJ3gG2il0U/Rdeu9+j3R0F035IFAw6pe
yoJSuTIQWJIoSKOGtgp6EeecUU0sF+VpFTLxJYhCzrl60J/CxGkPodDSVRkYbRIvnXQtfROWilk4
xFunaFhU0DuRQhJybZhUpIhX1OiceErzYFEYmRj1dL02BWaJrw+nfKbTHkrqw1oC/7ct6QELUP8Y
6+prtTjfyqyeqbrFzr7nkt7F5o0aJr+jVKe9PyHzRyMmJmgpPaOSu1HMCCqNutzthC7dyhl7EF97
6nJ6CmghpeMwUTd2llTZmRo8LKkiyWFSnMjlxpa6eSJ975AyGCGRTEqHDC6p6501K/rObnXge0TF
G9IPTnY/bmX+jOUsTHREm0Wx5FnqrVacR4UzrUmfke8hTYAugZWeZkUXwV7N+2TPnPm42sgESuxH
INMp4CFBgwN4yZwV+0weMKaB22vv2hx0hazFHbu5kmFDuoKSPTa19lttEWTQMuHYQZplQUgIY2c4
Fk1+jZ+yjHnjREoEtPiyMfkZHHYxxnVzDaXJ7aT8XRbxhFLSv9JEMLxGU29TioPowyWiD9DB6SuW
Hg3sTp73txiUgPTADsJrWFkBnFMDD0atqxJe9KBtY9PrrVLbzTAlpKap4Cc4P/oQw3W81uY1Stfj
KE6ojhpRKCGRdACTNDXTAaPmFOE+0ZmUekvul66hRkD6Zuagy0B6SCZbO9vExF6GGGRNeg51CSjf
eqe6+aOpSkSVCXyX6WgpjvxEFAztIDBFmhgkRtqPZOnPZA2L/EogNeRymDI9IseKdvZPa6+UBbyx
0gJrlIqSkcjrxpgYy/JtrqYfdNiaIOkR7lG9N3xdSh/bKjOxGWYP48IhJs807EpOacSzqHLzukQk
XIK0MTv0bFZ1Koo2DewGQBFpJA9WXMtEnPYtZ1fMRdWyKyKZAZba3krf6BS1VpBbYYvJi3GlzHC9
mYsDo9+3JkcPnasooJtRuSY0OKe8/NB/wDrWbtQac+lASmNrVPrRgJezTpa5Q5JgunHZVTvwCqTk
khHANcbyGtkC0j+PZ5KOaaxwzdgTO0m29DrsUO99xyl7tlZawenUUu1BkBei7lVE6bAa9Sq39z2+
oH0oxrhfC0sMg1OVnLM/HvvalFalh1YYIaNvyk7xEpG+WhK+DFBXrCZbJitVhAY3Q1hDmS54ijtb
ddJEpN3fXt+GKv3vIn+ut7dvr/nb6ufuxD4rUUwwVU6PLUlO8GWUVVnp4okPFIvtvV+bn1/i6/P+
tus/Xv75eQvIul1EvHkwhykScvFFt9y8SOx8MlKUDdtHK2asHIoV+CPg62d51ZK9hS0Mh07/g6LY
chhA2e1Jr6oOJaPrXZ2aP8wlO4zja9JU3A016DNLXIHFaU94Er6l+I3e45zLdGxZFxu71EFSibVm
skTbZctI/HN1CzBsbCY4eBzfQzFVYfz01yK1TRQh2zaqA0eBscNTseoQybqtdjIZPYVBvRfdK7Ec
fz6/7c8qqVh/7iXfwhr/s39TTf+9p+2djg6YiVxRRs7cgz8fEi/++lqf+/ra/qfX/NNjutTbR6vb
N6KAbnRLc5pEuCZkEs3fNmNxnHb/eXZb2x7bnt02t8W2g6/Nf3rvP+2qGMBHpRp/i1Y0R2i0UVei
bxDxr6UGKLb/8UGtbplzfD1fiTclX2/atrenzYbZDw74SbQOQPOsCv1qVsPKWv5a3Z7aFsgGKZFJ
x6+3//ER26ZG2vb/V6F9isb+NxUaw2rkX/99+N9z/xH/FwHa5xv+EqApsvMv0H7k68lMZzZU4L8F
aMT6/QtZtOqgItYdWpVAR/8SoOkABplRIS2QhThM0dGm/Zs9aP1L5n/gHBTLsGwFidz/Q/SfimYN
gdnfIjVkWydSQ0b7ZGq66hBO+F8FaBV1+7ha7OVqKhIo4izisCbroD79bRXLPhLlUfSBPlf/fAE6
DuolljBKZ4wsMAvcAZFjgulUaMgsXPB0+CgtQywZKv0SLU0Cklq6o1KHgHSwL20rTScdrecO/Mvv
uZKSu3JZRRdtoVQ3Zym6aAn5pc4Y1pwjyPyIXPapFd0Uq0hrjdNvJIi/xQr6Bcy6yaHWuVhnpIep
xdCQSMao1NEJYieUOKPWn1EbTCZjJemHfyq3yrK63VYlpbLXx21VL3DtnG2iBn2qC9xUkar89YZE
5M1//hR/2832rr/9SturtgfRGu6TblX2mCRGebeljyqQgMa3bTVkuhvoevxkiKLL9tC2yET5ZYOp
/dNjOkot/lZbnUYP/72qSyPh3ts7t6e2t39tbo99fUy5vXHb/r9W/+dP33b0td+INvBxSdr5SO2d
wpNId97WqLT/tfb1RCeCmr82t7XIqKnB//GWr91sb9k24xyzvJyQBvZPL0bMuaLkEh/6tz1+Prq9
3YBgwGhPfD+cTOPaxJ9f9o/v9PV5277++KhtMxYHhaTqWOf+8++pZxGtvm0D66FfW49CdbNQvCi3
ZSK6Q5MuhhLbai4GGeiLKbW11X576POF5TZMEq/eXvK5j23180Xi6a/Nvz2NoZZPG+g4oCgQq9ur
/tjdtvnfP/3ntyTbKnJjJ4Gk4Ah5ZirijBGAM5ATiyaSbKINJqmmqqsAR9i2KxEsvr1oe/m2uUrE
kUwP26PbA197Ws2enWzb3OLK07b29c4Sy4VonLHP7UEbxAaReSpGwhhtJ+CGU8+kERnI1+oQlgy2
FPod2/NzWTBAAfLsTjRrPHh1GGAGeqBIE0Y/0+8LwyCPRcSEhYANT2XSXSzYnlRcGNMR1eDVa8mX
sEWU9ueqIhSxBr8m9kMRFP25uj0KDuGsQ9feb1vbYnvj9rqvzb/tcntwe3p74df7tseA8ZGKAFQm
QIhE84wWzPdxaWLCA9vzKvrQUGV0Fz104oZ5//7VPNI6QsqQ3IhLuymud0rRIgAlbNjTh3k6bVoG
3ULpCwfPz5bmZtWbp8rIF7ABLe1KB7/ayTQubUEbOk7519vi372tfS22x0pTq32c5iPyPH6PtdXK
FTs7yhap1V71tKHyZyl4ZFsgqVE8oRKKWOSmwvRsVZ6Szx6tkAeEY/jkmMZ9l6ChqkUrrU9aQIcT
5vhts6Asovf8K/DDU0CYMxpjKi1bN7GVyoMhOXim0DjXQh1itfDmyZAPeorER2V4MbTxQ4NQQOZi
1JxJPKvPqEqxTToUegpZC9GOro+Qbz2zHkhta1bS4+SmOxkSucvbWkcZ4WAhu9U24GUC6tMwOxLI
xTxnq513tQ1XY1v9ejAZ5VsNRDydRU6ebRGLGcbX5raGfVgJtEIHjs5Bvy2yGGWEVSpHREOoC7d2
oxTdNnIv7c3WxPwL6QUdCC42sGBdhwKVqkE73KnOCEZe/NE0sfg6/L4ea3IUlNao50hb5bNUVfke
p0aH3IDertGKnPav7W2tUYeZD3NaPB1a7kvWOJ+y2hJ/YQ2TU1kCXkq27Rjq/wkRLH+VSRXhoVav
77pQNBzlcmU+O0nw+Fd9Pn2u9o3I0VKBoK5BOJHjF7U2BJZaNjH1cALGJdTRSrE/Fw05HST0ncwh
tcmP7GxaGiuxv3aJl3SbVM4rAQiUiqQMKc2ONEDU5chyx+SgLPddGiyPNN+1+Ng9zu/0JkhysKlm
lR7ZnQfpdxVjAfIbDGUqFAsv+4k7NLtLxn0dvSFerAWy+LAMb7sfGhVXQi26gxr7crwbZ9XbWWOy
Ix6Q2Fiylw6l7SXrTSTfKcuu0X8O4QewMXadtp7meNT88tnvX7Att7DU4o9CuwAGIMPGns+DTf2A
cpKfohyu3mLaCesvVd2lxkTn7JTAT42OIzUmyRNUncwb7TGY9GdTP+jGUdPOsBStX6YoXT/jVKqG
Xasc2vRamS9Ykpv8EkKqRWK2nPXsUsbXVj7W8CRbv+t31Yj8eY8gfB1I/tP2HT+nKtFA0F2dr5Vc
lcYbnKNEnWn1pN9z3bkWVr1peGtnH6AfewzrWxStBQhambSpy4IMKt9Pw2sB3GqI7ur+pznuiVY/
I64G6mCPewKtiD0DmFTmRzKMPds+IB2AIxVlFB+5xeE5uonGk2kfugKH2EH7mKKVFvAedhtwETW7
FN1xbLxKvokdrxspoexy7SnRXtBvFHdLtF9Uxqh7GZrHbxXG0lv7YkunWT7A48O2z3jtVrkWaHbz
Q2jszHiXhG7l7PPVG19g2Tq76TZKfOW5vya4IuECeBl5MVDl++NiHmdtj2mQnpLR/uotb83PUXW1
Recfml1grkz0v6cr40gukwM+vIuMrVvyK3Nvt/t4PbXWXTac0+Q0rpwX5PtAo00zkIoveneNOI7O
tSN+bzoNcrSnGU+pUvoN4cfCAZ75EofpHJ/QDEQAOvgDjnuYI8Zvzlnd+En0aTz7jerb/Un5XbX3
ZBTXFHdl8YPxO9E8dsP+xNGpWuj7jilcNxTHlOjxTKOppaZ9NijmziTMBktPsxnRsFeS7DzsSseb
dM+yz3KPs9+XL/WDIZE590Qc2yof9NhHid0fwhb0TWBVGHB3U8vQAQ7a6natDzkK34FOtNni7ub3
+ZluTnpQHHRB9716nJDDjuPF6IMlDWbMxyRAR66RU3Y5gvg30dH8St8Rgpr4/KZuD19vUh+m4gJs
Tn6i0KlL32RQjdZt8oa4Ulv3JkGjOOh1r/jmaNSXL2G0L5S7msxUGXQGbu1Vpxoj37XpUU5oP8S+
ogf64MJEyQt/mpjC+yOMGwV0GjGoRAR4ROMNg9tLl7T93hd7aHoAYJ4G+5YWQpseCuCBsBt/Ymd0
nkEWGjvtBr8LCAsYGZXjAkSLw11NdfBbNrmmtU8XaIZof/dMi6o34Znmwlm7Gl2DxmcvnbQnzs3J
fX5zGNCedXVutHOxLw9QEyURKgSt2YWX63b8YJqHm4RvksAJIna5f2biRE+tPg9vhvbWoO7Kd/1h
eFB/hnB22gNfzVrdGk95bt/gHuU7hd3eLi4gYtD5O170XL8ieNOTPa5HoEcDFDeikx4BjPUUnbgU
K9NlnC6mHMTfYRSvDtCgo/SBbJsOGz5bMnGSm5FysgrswUuey9fiiu7wVn+Sdv36ECfBarkq4mjt
NkZXWA2k4DGG2yG0H5u9ll+V+SLp1zY8R4I18bxUQUM5Xjo7+f2IQwEoyz32EGwqsBipWyMfh7fz
SvvO+YHh8kxIC8aUXQs8h3L4MbpfzygPVgwRr3gu7WUPAXzKCO9yC85lyU/fZA1M7g77hzs6h44s
XAwhiN1j0JyuxCiYs+9SS0+G5A3rkw4KfLmfmJR2H3jce+qxI/pQVyMQCnQ22J0UKA/iOkSJj6hN
nhaUBRhp+95L0tOQ43YCrvNIm3havtE+Jmh+dZP4tYD7M/Ykzd8ii/BkNsB90z6D42lj9aRLijjj
YsLO4sqSoFX0E5y79UWRzh01ShuYOdGCbkP7bkY7D+OLvBXXQc/LOr3vnza8DPc2fkv0M3vPzkxo
YkhzI+otF3Sq1+ynh0pEptM13ZWUtge3ZJ6NNnSHuxhim+VW+7jdU0p/khuXEu5J9SQ3DSwAH/4P
I/Xq13rxzTsIFUf9XsuCNUj98rzcme1Oew+xVXpYUqwdR5q1Q3sp/6y5HLxET2niyY/WzZTu+OaU
yihBvs6OH4YHtG/Rs35n/6wP0TW6/mpfB1IRb9KekrXbhh74bokjlg1pB5zNNR6Q9HjhAZWLm7ix
p7hxYDz8cH+RavgDg4x/pPuj3mk35UG9W7goMAB4hrXEGVO+pq+yhrvKbV+NhzH0NMstdB8pWfiE
g4n/xvmVl04VVC6sDT4EoMoP70JrN6q06wM73feoCkIoSXQj4It65KswhKp8eoY0U485R1x8gFRc
vXf7+jbZzaQqyvuoe2C6VLmoG7yoDSDOnHR/9KjKqwZi4mAsb9aTZnnwQr47buOthxS/NKK9Vzh5
/vQeAg29IGgjfdrtbqQf8gvegRFCykfEaVCcqnvjUNzLz9EpuyIYQJxWYPJNbxBUV8/VPuVb7ZN7
+5vEzJAr7ivK4gZo7XeMEBGpTW6KsLw6Vh4zrdhm2ObxWOKmfnJPQJKBYZmf/ZWIJo4zHpCflSc1
8sZH9aW7AakQjHfGZYZfc5edTU/zOdiDwfF0fjTPuGiX7ma8a4/h/h0K3XpZL82NRnPGiw4wry8A
ia6c3vCts47NGYHxEwHr+L0CWKgYJB55ReVKLjOdixHE3/qjQR/zY9nZp/D03n3Ml+JmBjPtwvDz
ywuS6wsulDXADOdlHuIi33FxmrnpNfQKl5f41RUJXKB66V1/NJGYPWU39ZP0ljzM/vCBNMhNn+DX
/G5epl19NNwa75fbf4tezdWFmYOunEs8lwCfZYG+3VcC7hqvXMk4dPiFRTcTuJrHETvDcI7c6W59
aC84TOpjdiMdDN+6GE81iKPQK/fOXeklgQWmFDSJH0NO+j/sncly41C2Xf/FY+MF2gtg4AlbsBMb
ieomCCmlRN/3+HovIF89ldNVdnjuyAwGSZEgCYIX956z99rL8a1ZwspZAN9f2vISkJkg/cJBn8LJ
5Y1m4HLrbZmU7OIDh8Nz+FQfu9/Rg7Vtj8UHhlGC9EgE/P2aPAS3Ye3+9t/Sr8SR2ROMMcbBODQn
G/8qqt3H9LE5pepy07zL9+AqsqVgbFlU/KiCxZP8TS4SIg1kxPepN7h4sj+b91rlm40OxTVxrA/9
Xr4NDwyEDJD6R/kW/oJG9RB6q/4xOkQH9Q6u9VJc9Xu0lpfs1K164nIJWpkX+IQOyuizqZYpjq+F
cTQdscz2/ut00DnSC+1whje0FYxwxTs90eZEs407kcVdQUueOSXui2+OVdAy6WJH7NCmuhOWxhhT
v2TROjtxdoq+5+O+fgnPqOr53/MrWoEd4fsKkVQvarHXXJIHlrlMvjks6UXwTZu5fuFv/JiASQvl
YLFGYdfouDrAzyyFhEdm0X+On+GjBJYzWrrdAmMnEAp92BpEqeHMuUuf8olxWSyNTb/DyMKv5SL2
ntPver6Q4aH/Kt8wc1W42Dje06eOKfkv5CPDMnuWziOuN88BSNmEilMhP3/utNdoK+/wcex6MG6I
negJa3vphFYFDot5S74HpnYVQv0vON2gOhOUrTaxlS+WCRFq41+Hm7w1z+OxGa6Ech6YUkA947ci
v4GKXreOe/kOrh27usc6uFDABjBV3ofn4Dq+9PMAOI8S2LAYVAp6/PfsG3kPg4q8MD4bnliQYU4B
g7DOtfnZnQAb68/1Ll31OzwL1kd9Lvb2ZxIDVlniuCRm5YNr5Zv/CrD2DCeJdz0evXBJjA641HLJ
994+mi/yvTzTh4/GbXKd5gfvymfxzlsM8xV88AIZ2XF84YTYfo58jXgY02kwZmBjitCdKoalYS0t
sH0N+2H92TrM8IBo3rQHdPSk4jKPXnrr8sxYymnyfUxO3bCt7vGZIS8+dyf2a+TAL19Lh8ZbKGd1
7/MLZQq0VN7lHfk2BIasrR0/fJ02+xKlxwoRHcMNQPuzvJUfMoeMN+PJeyk3+WqgXrXwGcaePefT
X+VrY9v7nNP6qziiS+WEF+K9WgDgVxgkiRTZsBp7KTjjfJpf41vdLY0v5c04W5y7w439kL7kB5Tu
Bx+A5E3FHGSum3DNKU29MB2kDsNBe+8djeG53AG7XUkHSE3bYssMlS1vL9bKuDGn6L6t6dN7+/aQ
bUen+W4ZJxyi1JbFUnHCTfgYXKOrcUg33W2DxUV5UTkEIix5K/VOWGt15Tfrgiwjn2ypf2uEYmAu
fR4+ho/8Uj5Ft+ShPqaMguYv++w/mY/KGa7KuEPBvU0erKu8Dlfh22e4km79oeXnrDnTPwFUuFsE
5VI8qx/xRTLWYb7oYqeoFnW7lF7l2MFjCl2J9WyweLX808Q7hZN5tOoN8+K92CO9I3tgke9YL1zD
jQKVbTpq1TvIpnjDOJ1BA3zy9jCHx1UabhCBjOa3PARLy7tGYuBbhNNjPtVP0Di8veA4Qlz/lN3s
F97Ep7dlgo/aZ9PM1VaiKhcoj0B/xqyP5rKbNBUiZ3fPfPHnvgp8i6Xi2p+aB9Z/qTiVqUT1o+cc
iOzeZF14ZRVCEUqfysnzxVyJ+rk5X/OGzlqoHVTAuQo1vx9LjveNb+erzlQeI2JadsAPcXt2+Y7M
uKVSVyYEd+aCbXCopPeWYs7UWZ9AaEWrBs4gZyTg8quezEmB1IF/w6Mmy94ZeYePKxFH0HzB0kXI
KNlnt9jsCZmvVRWeoxHOidpT66/CqaqvxFNfoayQs85Xo1oOOAvgohMx+fSpL6AwWlQwrbuHSxT4
qUaFJE1v2VhgeiNkot6PIf2kQSsupU5tcDYrKNNdfee3e5/YEsDl0adSC6ovBOuFkw4k7xHwZz3B
5gGFiD6KT0MumAZN/jaqWnQE5BC1hhEFKCZdxOf9mIGw1RhwC+lModYpscIycPKeoJ2C7Mle+tY0
l000wBmf7Gy1ObVH5qtNLyhpBBO1YC7pzoXeua47XzPnZl1XFIfE9ZLtbJmZL2Yf12ye+bkvJy7G
AZ648dKJITGrk2dh8ixRnm/OF3JO4artWIHNddD5IpekQl3PVxH7XesmafGeU6b9U6tVRzVmvRZw
2UERd4I8hvdnQoPop8rw8F/XMAVS+5zumy/+ujk/bn5aJOV0M5J0eFcslGCi+o7k6lvurSW9VQaA
qOGnSnbYolayg1Kr6t4uH+I653P1FCn3A1b8faEQzRpmII/cXYfvYqU2GiORTlU8n7o4fUVnb76G
JPswpn6Eyaa/ZLIAOOEWVBmTYjJCKahPmqJUNq0kiv2o0t0vqKpTIxXPpmo1uz+35j/gOcDzjhp4
8U93zs/7c3u+2vZrOzVh2o3UXA0GfLWkiFx7JfXjyjB8emPz9fnu+QKMK1Xm6eLn5s9fi8ql4toC
m/uvR8x//LMVrSlR8v38iayzq9WY6NgLEzG1HChYj2TjFNh0QRdqNURUGdqJRSTYvZTTEYRlpBm3
6tpW+rcsNsCA2fru52/zNS/nUdY48hnmJ5DnVcnr+U/zRaFKfGk6xAWME1Dn5gfNT6J6TYaGMrcR
p9frzZhH/tnUz71/bs9PmJ86bzQkPnnCofzjXf7Tm5jv/Hn6z3P+bP7n5f9sGM4vSO6yffzrKfMW
O7Msl11JTftnMz+P+/ud/dPtf/nOfl66MCJonXZI53nab/Mm/1z9+9P9+aDzM92fffxPr/Tn6vyA
Px/Qblhnipiq7c97/rf7ZH5lswI+8ufR/7Rffz7nXx9m3uz/9g5+XmJ8H2v9TpvurZqaGjNLBv1z
sp8v/rrvr5v/6iH0AKhr/bUZZW5a/Tx8vvbzmHmzWSFYgf085ufP/+q+v19m3sRfm/3zGBLhbzX9
tk0zfT5rbsB64ZBtC2zCkJ5TDJCcb+e//nUTaTLNRcyN6Z8HWnMXdX74n6vz4zNqTapl4IGYXuCv
Tcw354ufzfx5yM+7+bfP++uN/dvNzI/7eaV5ez/39VMXbBbU/H8C1v9Ne2RoQv8/aY+eg9IL0uB/
jT7986T/1B+ZpJjqgrtUQ/9HwOl/ArAs7T8EBl9TJ33UsIhNAj31DwCW/R86tCxlEhoJoSJi+tEf
if9ga5pFmqppqSoipf8n/dH8Kv+sP9LRH5ngBNkmbwNvBh84//VxC1Kv+h//TfnvFlk1Ge5axanH
4ipAPy/0KA3XlDPqgFmwB3vVbtKtWRS0XcwDy5RIb5WtSAydHs40Yxum6RlUZ5IkzYespfiugqVT
pmlhlpeoLiNOUjih9kku3asyWNPSv4/KREZsmpVtM2nX4n6Jp2gV4w1zlf5mIolGk7cv5OpRqPfR
ondUpbCSTOo8ipgyah6i3+NYvuRu/+qaOTVXG3jk4PXvXXUJnkujohWAgzLA02Sq+XtYeZ/9JKBK
6ERx/rgFqjhaVaWsLKGtW2k3/A4oh+qmcDdeBcEDRFc7OKZlL4MIOnBH1Cp4aJo7birOWWqq+yrT
NceC8R0ZrqCnA9GK6jZydJ2TNFRikJv5OKxsOH1Smv42E9kAIiXORWmzksDDBiK0+Ah7qjstwTel
/BzbXwQsPGlBewoD+94rGmUueI37mJCxPV/fLXDbcuNNLuxgukBBmki4C2RwyOsyyT26il5DU55G
YOaPrI3ldJCJB4HTL8kuZVFiVXWT7iYhoq+h1HkbOM3begRqHwW8fybFYl1y2N8xKbxmxqrRY0rB
ZvW7t838mAfiEBd87NnMrBJrhEw6uKhNVVJBTbNDC0F0ASDe26S252iDB09err/yrm22fh8i9A9c
+3nQB+V5GBVSw5SVWoAJUrtEcTB2kco1eskKML7iWCHFaJOGqN3RSfBhkw+lu6Ofz8J/svxF9mWY
FgWNBOl3nDrOeXrHnF/vbY8YQjTCvBXdO7RBT+RXMYWt9Tjny17ieUzMsslnSZQIB/974+Jhdsuo
wymjPuN+91n0oDUI+tLe9YJUDr5+K5bxqVt0LcP42+jsJ7Au287LvkZL+vRZ6W06NerWMuRV1Krr
kAzXPV4pUsPh8lvpsZy8h6qSZpvAt/YWq5dgrIxVwseCsBPdMkXRYD22dBET7FjEoC/lTofUOfiH
qNRpLZSxssxE8kgcFbncyvDZ92pH1hUSXBJejwQP4daafmpGr3erVKXgPquo54sygfY8Sha+9Gkt
KoH0WnnFVHSejNH1dKFTpke1bzj2pFLo4ze8wW+6nBzdEg9AbS/0pP4VWRZg+QgVUpnWq0pncp0Q
8Y3bWh7XqhH/TiZmyXzIBpV3ZHiZ7DTZV2wmL2UiuxsXPlFTVOu+QIkfZqa860hdEZOsY74gRWCH
rqnb/kiIQbaCy1zCCspWpiQMCGjgraPW6h0bgIM27RiAQ6cwKTHrAbsoCTmQ8aivSS0fiQgJJ4qs
l627SaIEi4gUK7m6lo2IwFALgLghfIHIeCggc2wFXTwpDy9mUUZM/qnAdNg4CPBBqzNJg1U9IHkk
Hnd1ZkOtkKduc3P2Q7tY5qpOOyqncj50CeVZdP9lJWWO2cBEEBW5j+0EcwlbC+I2OpSiwCQRCA8a
ZuM7f95nYDzCYe02bcaUO5XpfGpZi0mAaC+/8z8sv2o2FQ9SJndpSbaD06HzH7/kCD64Ol2ASVpY
yLw6ulddM7VHiHubBDQaHoTcM9m1NO+iLEx2PTz/qjcHZ1bWF5ISrxK3otfZkPrXlR72bxqCUvrR
JVqywQ948TpcIg1DwbJMq8/BhN5G6OuwqhqVyEyluAKf0VGj8C0VQWTuyQrOlqoaDrfYso6iGf2V
kUjjtt5hqysvumpRsJMJeYnN8aBQ4uLg3Vh9SVs+955Kv0+3MabbBdxBkxHBWoXdoKAC17fCr/gy
jOhLxb20FgJ3OpCq7FBXcbCCnLDxiZOcT0R9qZ8qj7ri4KXdkUrBYxq57har/TWC+PvQY/i9lTYK
JaUsn4cyY9wqqrf5luejUDG1YFxp9UuXqspJVSr9YTQoXhUxQLRMiRSnIVRumSKmukUuEbWeLVM/
m6zySqF+162/T0qa/JF17HQSOVqrHj9UHAh+iSs0SQjaYWeTs4Qr/4VdS6sYtw2E/v6YJiBp1Kg+
NT4ZzcAFmwVgpJx0O43qHlhgD697F9J7oYqFHyHfWthbyV2uOep68jZSXSKLKoatXmm0kMYMwQMH
PiCgij5aNWbexfM/dRcEU1bo8YaQcvyMfXMpx9FiyC8CDrsB0j6/qVPWe5+5GxKK1Ue4ERVrZxiZ
uVdtSeyFHxxR6VtbsyRZE6jKS1Xr8tFwM2MjiVQj2Re7WgMbf2VZOriSTNLXLoGP2Llq4PpV+AxU
jIgXBHOrznCbPef0YgUfgASVwn8RRpIevUaqF3kAaz/KO+EQ6qXu64zSfN/a9aMxrHQ3rs5uitrF
zgivMmVBPB2iJ/BSWMcVajlJ/JVqnEVqm++0mIJ/A73ZKYn9FHSK7HTMyBgnGszFlmI48WRlIiA6
PslsC/MUf2AXpmuT0FAGJUDuQXTxA/VCIlv7mGqp2GaVd2sktyZBqh4eBGG8J4oycCTl8BY3hC5g
xHjygPRKkvbs1pFLtAShCSBw81PJ0r8No8dWG/eKqbdIj8ZmpfRKvbdMaC/lAK+rk/b+WFGtgvGz
DcF2AiQiK6AfCncjl+EBWxFV0zYX/a3TKmho0gVQk33VO3Qs0LPKQ3WwNQq6TVvR0jKBMWckS+Od
KpnGKbbTWfVTZjXJuk1oHFtD/CE19g2iRXKOaGc1RlscPcscjhPV3FYoR5PmQZhvfzLrFnheaeub
zNPPo1l1pK6dm17zdhah6uuy5UGjYF6WE8zTjBZw7jrdpmphrw3sWylsgtRttUe+ov3oiyOz0/om
Dfm4QSL/2oKmBieTJvfE0/HQhlsvCsuj20XQ3voKuHT56I+ltPTVLn7QXV+GA0hBSq30R0NGpxIk
pXT25YGCMhCbhfVOFgmucEmT6ZC6vdMgtApD1B451b1FLpnNvdUn4FsZQjCugubeWBERNH2nLseR
aAydX9tgZcU9UV7HRimh2vH1UCEjt8s8KZlBZL018HWoQBBWMTwkJzTGxxocwLGOsJzXcqa+BOoW
R5U4EIIDT9LsjWNeBwfJVjn5NnVyDMPx5KattM8rQida3x43zRhx3qcAuIBhm29zPdCOXesbDsDB
ozx5rDWj1u4FxxeqSmNY+8L7KFmMAFHr0rVdQg4LvaxeVFqXEvsUZLtYT6xr35ZnOxyuLWFVmFbV
fk1RqjlFpuTt/U1YSvEhD5H+qHlo3ktNfWfoW+BKre9BT4a9hzJyzmRnFkaNt6eJmvhBfDSL5FeI
KRIcJiEI5OEYrxHpBN67GqXt2WeKuB4I8lwmpV6vSIq3ziQb3UieNdYM+MSrZVWIfNgnsTLIa+BD
bgkRzqTZNnooFHsDEZRel46CRBEEG4Zj6mbKY5azuSit3Guf0f+rsF/KnpnfZbXnjWG/+zIgPBEK
Zt3L0RSLhAZzb5Z32FZYYPueUZ2sqDc85/SdFMk7QCZCWG4KymUtwM2kbPfegB5DZKmxSavintIA
yxX/E9Pf2YBlGkxWMz1Txcod8nilBA2KO0tgH4zzcdHXLHRC0Tz7SSTvXC2N4WXnmRONpJ0w2jFM
IckhBHBE2vVdJYJ8XXpBfQFkWKsjJsSt4OhgvwJBt0mhZ5Lsli+Dq8Ae9zyWco3UTmVSbWckA+qb
Gllx6JMcY4/RykvSmAWeab36iXsIYvS+w9AiNLNw0GYV3TY7IcDRLIhCs8MPtuIesMFaS5KvjA/y
QXHp+m21DuzO27LuWxMMpbzWrA2L0bt5PabiEcadkyV+xYeQq52isN9DT1/ntTlc4jSlSZ5W3tIm
vxYDNh2BGFvK1ojr39Dc/MdoCgPXzO4lLdtulWhMDmXCE8Gf6dBwtBNp4vUmKXQOY8Lpxi5wLy1G
d2BXBr8c9HhQPXcCr3Ke7bywsdeo0EsHhTA5ODqtpqAGV5Z4ne5YQw4PqJJOpC0dQ06f4CWbsxm6
OY1Rf1ilZPQefEKoVhV7NJCFdGL2dSYGi5WRiliptKodJwksaU0W7FLD+PS7UdlUIaoC2aY4DX7P
3BIci9W4SbITXI1r0NRPnU0EJ9Nfa923uc0q2DvmBIWsqKFnbBkBd+mhcBrZsllovw0X9EuhyuUK
2Gt4ZrhhvoHB+laGPboq32+XSVjba0ZJOuFu6O5TzUSb4CU01phhrITrPfQJMczuGyUIAqMQXjsJ
RQza8EiE0kTXdvVgXoNKqh0c7PQoW4BgppiQCdhbjmp8Gg3StTgzqeuqyYhm8M3XQfO3SWnG99SV
z9SmORb95OiPRcP3E211strg2ui7MA/5bAa+5KxLActFtBXMEt83oB2oty0/dbLu910SHe1RB/kV
jexk18TOFzVXyeTAxHEepLK61vL6e2z04tCqEe8+FR+lFyWoH3FHm2kt76WRuIPO6uyd0k7ARBeF
RCWaKxHkb4qvIh/MA49ZH1FiSjbhcEMkP+1ARmxCNFaIdd8ZwHWtrLztHYxmpAYOCeaq1lrnGaRJ
BRw9XgTrVz3Y2cEArbBsUkJTDYVguiLqjqbbnfW0pn072lc7DptTi9tfSm6G1viPwvKCE4yTiyzR
b8vb7CaViA8t26sEpUj91IMpTUImer5uHjNf0GI18F+mpIcRUrcdal0/SOaXnNXDQY08ZD1hwXdJ
E0XOHrum0mDk8CdXJfxKENsLv5GUY5W2Hbk0h8qTBCRJzX3S0Sb6JmGu/Zi/1+D9klC5AG3y3yD7
U8UpICaTJdJCJFGyMn1QMzlErFpCXyNgZmVNZ1zTBc6IVaF3arqLSyhl196sOHq7UHY8CyOZDr/F
F2aJnaAxyahQDy1RoUhstZWSKUwQreppsIcp4QtphYjB9cqwDNeqTKh2GiX5ptZipzKR89RG+M6p
Wl0nSjogPScZ0feaHXl3q5BV4E7Rxd3zyTTAsi7RuE0TVOISbeN7LC37nli5tIjpEtsEbEXQvJd2
5D+LMmZaE/N7UtnfG04Bi/yzi7yeAAoDcVrbfil9++Rnjb4NI8PRCBFaw+z6LmT724h7FdVq8ssQ
UYl0vt7YeShOLIZRWAowZUUp1GdNpxFr23fVTj+iDtH0aCNH6BWYp1azV0dRnOqUFqSeVKArlJRA
qqrJP2h8PrInXvUq6Xbw4pgK+td0RFvK6YdSQvzq1w9w+oYX1xuNHb85xBGFntwSzdrZmTfsJDM8
tm3zDHwnRgtsczrws7PBT/wgSZ26KEvU72MN+4woW1TZ6s4zCBDhYjUi6omK3HwkwXUFM3UjEdOA
n73kiG+7akniPIK7yDsHQUWaRTsEG4+yk4D9EOns0aGjbOiK8k2YyD39SPfWvqZPiTTjLZWCx75l
6jnA6t02r0MVtizfsTKWCnYmiZIQhTacFGm+kaVNLNDZexHSMK8mXbeugxH4T+b4KsqShOIKiFJ0
venYWSu+JrrBgoJfq3wQiJitL6rZv7QdShazzzgVNmrpNKO85CsfHprO0i8M/cYlTkRLB5sTpWjy
q1tl1kHIuChViQQQ20C2XebBm+q3OxZUMQRYb62bkrJoAtJG4KUEzNQJAKuAQS1ppoM6LanEVH1T
kY9K/cXiY62E737hOkEqUYpkqZcDlVQpCXdtWF9Ta9QulaRpy8KCHdNrlD1ku2qcMeRDi0CSSZcf
KqY1iu+UHHK42unt6ouOMJ/EY9WvkBOk6BXoBwqsF91rOlgYZc3ZHx6/bAfGCecrMA5CFte1hQID
WmBZeKc4hbM7cEKnU4VgGT2pUBOa5WhYsfxlh9BKt5XWJFglW37/8DmbRn8MOvwaRa0eStTnrU2W
ZjG6q2SPqIdmuX9rpwtfABA16+RqJBygrPqEl2/irq9hbNqcGyvlbJMH0iAmwGmFW2VYeD4uisE7
kZ2CLwLNcy3QJFWZhn404kcqbNLGytxcZhJHWJYHn1KLjsYuXpRGfyia4aOH5Fh6zbZ0jQo+fXou
O0KI85ERy0aaF7fanb1MoOWUV6bmb72rO1FPrTtBHcV5kHkOsp7U0k7GiD1Hiz7RiHLuvJeGfckt
BLgqXu8FSDIAhqL6rQcigJuOk4P0Z6ywgP/TQT33Ql1GqrFtuuZA2bpcWByJi1RGfhL4d68bTilp
gn6sg30LpHsat2j5iwb8C8QW0ldhj3XNmwZtD5n7yYR8RBELkk6sCWPT2iBn+jB56VQm1l6evRjU
RiTmG0aXbIuhPTYpElCl51l5NkLnv/g+M4U8fuWYfNehjlF/1LxNLqq32kdCrirus+2Gv6I+0reR
JB/yAfYQ5/gljDkigRXCXgjOHdVBX5A5doPJtU+oUSyE6EnqBRpiTgcvOQ7XSLqZCn4So9PMA8W3
Z28ggzb205wKAULYMlG3+pDb5DuHdx3ctRrjPaCgPXFbCfXS2ZErRerXTQWfKKNmmZV8fXIavjXU
BxeRLqBJt4RSdnzYOhl/xxIsLG9EmMJ5UunX0GGEtVYiMkCx7aOsr5B2Ub/8bKz+00TXlKeUD6Kc
oXYYZKdMJOOgKOtK8SBW1pW9LKgml33xLQL3fRTVuCp70GFZ/NCElrn2ev3AnEFF4QDEzFF04wCp
EqnUSMKVpyJ7HFIZFbB5ySKqNG2p02+oO8fqDLyDWfXuRtbVVAi/kUdW76TaHgbaIchxHN3eF12L
5pEyC4tplKNhpi6r4FDm+S/PZCIHp3BTFm16UsyD3Y2fcpxIK6op9oZE1YPRBZ+e3lW7iOQS6neX
UB6UHfg3ZCRBSBYkY5RlakfBnzShePDkM43wgerbLcAvj9gvEsX71eGxfWWmgu7aTE9GYG47t3s2
mXMvdRC3FLyZ2WUau7bMe2PR5U3xHrnoUhvJjM71QMmhkEZrY02JvTbi2dqg4j3Y/AL44tqVmpc7
FDmE7IYIAzvP0lCUqA8EcOKDot8BQuPZAkgq2p1ZNMm7rJG9kEi/pVCFjT1yxMVTdcEAB9VJE84Z
7BcDVe9uxhRp6WAqqPvb5u7bfb8t8upimyZFGzU+1ppk7dUYoWaGW/EU1xwItDeKJ4Mpba9InDlS
VrMZz9FbwrOiqm2Wgc/qExrcC0sy1LG4E9dD30o4lEaYGBKuv97FvJNQ8lowa2wcKRp1PJz1ydKM
o53mV2Z3yOUv0uhC1pK6YquYVGEqOQEQZVvDQpA4WxFyCVkmfUjz4Sb6ms6ACumTtecqrfSr6JC3
ERdGXiOrbdsKOIchWvEJBVmrEhX2giRwgkqVioFXzQHgNtl57OLbKNc5OJooWoYPSYnydaImrHxh
+Ycq9M9e4QEtbcd3V5U/G7LqOPJZJLGO+WS4UQARkThP0qlWfXqdEm9a/xS0IKb9qB02pmdky6rq
cuiPwPIKVys3tvDNLaG+yzD24mMqxykAfkSnTWVv9O7FH0DzxYSzt80Y7rQOcV6dlhzuaYsCx/3t
BuPvIdL1qyHTzrHD/ho1rCSDiJPCVLXSxQCNJGAMkEcgP0YpPZnFe59zYjBG79U3PKru2ACK/qoM
VrGuVPVDlJ5xSALpkkbVFL4e7mNZqVc6XGLFLbQHW80/OSIShY6Lm+cnsgWhYskKmZw2MwoaS9gO
xvretUgzhmasj1qc7zoCRTryrZdUTMdVkpXPoV3fRIH21CpoyiUYY+kEMUMXMdnCERLWBhllhgK9
Hwtl1QSDumkhTB/NnLSM2rxXhawsIjer10LOKqcM1IMmh1vOdelWk+xPG1zoayy/Z37bbjTqAc5Q
pM2Ux6Y449j6DE2V6xS7hrCJOO82amS+aGSqmdSc165d9S9dB9xupMXpBohG1fcucwH6j/5daQsf
u5QUES9Gwm0QqN47Kbpr0SfJ2UwIRVX7BV+EtRpK30mD15Zp5SlEWj1I1GBHER+owU+mwPI4JhgZ
FWZ4EBhJnQekXGh0CTvIeCFZgxJjJOtD5Sl0Xc5HpFR6rtgPfoH51u5R1uKXK3ReKScvA7Nn9p0a
OtpJ8UUUHbXzHDtbFkkZJVKm/kWCLIw9BmhK81T6d1jjEnpJTpNhbzD6Zim3hLUkbi7RvWlutSq/
D7y5jdtiadTN7gsoO1zQRB6uojavbcW4VfTFRi8NTmKimZohHbo2xcSTdJB9tbkOakapCtpOyOPK
aCdovTp6au0oqY8r0albj97bsvOSYWdU+SYP22SPNvPFLkNroeO4qEhvqXvzqR2zu1o3jyI0cTNV
jhcJqL9dsvNaObrkrRRdQqaFe0O2H728lZGwU5fzRftgMKxmmpDO9L5EfkoQrx3bmpOsbAY705eo
kqkspdEjpK8pCOpcYfCOKuvSJ8WFqXaxgk6+syRPeZAiOdoGOeeqJHiODE09JlRNSsOVL/yGmQBP
nndONMtKJ6CY5PWFJvppQT9AHCuhE+YJ/haZWrmRP5BJfO6IFl9wYh3yfifi4tpqJMH2evHa/AoS
ucX1Lt4N2wBJIiekbTTx46Aa7LcA4TXr9LXUttaqoQxpZZQoFCKU+xEjElqBYrBZ/YwJ3hjy0l3i
H6+lQqRxGngru43oUiTt1pL4eiqHICcgez0+CVoMxFnJmw5EolnG8EciSVk3GueE0AZvZ9L2D4mp
z2mPFL5+9wgT56TGmBFph9Bk6iUjTJfoiBYhzitmcsBFzXhbKwx1vjEtOuyoPA2bhGGdgKBpbA8I
UpT7gmQAFXPJgIlmpAtA+4A5PAemX3+GuaKsTD9FyNrJi1FhhM6Uqnvo7M8292hkjsOTyDhQPK3r
Fi2LSj1Sv+OBaWw00p70JfFshL+bUPvuxvKYm0Jf93GQry0oYXwYinpWULKIDXuSQxXzanom3EZE
HCMVWrt4pr6W7GutfjZzpd33hnEOWJXSayH92k4wJXTuV2Sq9UJPDULDJEId+i76aJIoWxfGTVEY
R6vOvVujdetdzOyDJ6tHMjd3quhIc1YIKFHK7NfYhCwdRgjwLYAdSHX1Nu80vg2mu5WNbTto+o9W
ESulzZNVbn70ZkO9Pf6wlcHprcJGzwrkxszkHnwEjtgmgH5F+qW21DR8A6CAH9oEK6ZajXQbzpbs
XtmDJGi6BMuoxbaNaqclK6zsRsIpPCVdcvySKDXUF8mbOlcGOcGtneOojlTaYeAKSC8dhszcmlbz
LUUvBabe1LTyTSm0hzHqg3UzEavNgJ6LdqX2+4ofu3JNFpcV6VLE7qwghvKqxiW1av+1H8sOS3CO
PzVGLC+zqt9aqewtE6MHkJA/hP34JQGbICqh++IDkaGrNaQPlbdMTm/2dRy97k7Da2MIKz+J2ngw
aCEOEWk7ls6CFuTiLUpMi2Jntp5aewjWC4o+UYGVHgNHUZ7p1kIQrP2bEngnq8AFrmjQhzXgebWP
EiYJw7VKvu2uCaoXd2Kot8ROBw1f0MichE4rFMmWArafEsXo403PXIwcApu/RUwcKT0eC/9ekBfL
6JrF1VoR2B2pAUGDFhbVsbJzJAzHA6Gt5zbzX2n5iXUQvGeRLSGzMc+xa1wLRT1KsnZriohJph6f
DA8Zg6JSC2oS78nuf4G2C5b5oKLL+J/sndeS28jWpV9lXgAnkImEm8uiL5JlVZJaN4iSg/c28fT/
B6jPlKQ+pztmric6gk2ySIoGSLP3Wt8iAExk7AAdc+i2lu/AyxWcbwXTkUGSSWdVH9NIY5dC28Ta
Fdlr344D7vrFXKKbPeHo3aExTVJ96r7aRiREHSYC7FmREbnjuiOUU0TsAfHxRI5SYmC3h7M+0h9b
r7uWxZid6xytegicL8ODFMY4LATbLjVNSFAydNFO1xIT1eAsEuquz0mHd+g/babEL/H4tZ/6iM1T
hGGpyWiuBLjYA3RJQEH2jYefeZxIC6+K1+Wv8ThdVePe14Z/ZuO1o7QHse59wjt3LBJWHSoS42Kr
RpwTjY9T1743aW3OkUHsLlbgrJLvzGMLvLKPmquwaFXAFC5Ikm43Ses8+cBA3gUZzvEoJalcYqGo
62gfLjDQMCxxPYcD9YEhpDLbCQOLBW/Q1dV1hmqyW5bA0l17efGWrbm+H5yIplj4CoOE+GHdg5IC
p9bbHpjUAcIwi6TQV+ZOmaTVkw+Jhba1YVCliY9HF0kTYHw8Gnm7/Gym2okxNjBjtvMD8V1XF+zz
PoijeCvls43sY0dNvN6WQUF+aRvRL5LiFLPsygVmCqQaxYBAisBqUpsI25rY3o9hNl9kMJ1TfpON
7UEuDqlgW3CGR03b2VYUY1pvKk+DB4of9H8KdcCy/Gqv0OJvLCDbbZZynjVHiDyIzv252oV/BClw
3yBLd1aiIPR7HeHFgAej3mGWO4eFd420P7G7ioLDctZu4HMgCZrMYpckwX1X2K9my89gY+2al02D
rilmN/a+BIV8o83BOTVYPpv+zhGXqIGJH3vNK1xuSDvBlO1SlTZnibWjT6jseqS6KoJa98qcvkYV
5zVbNSsZ4CqE7JGtaugf8QtUiKSOpdTBLhHZMaEJM5RNv+lKvI1uFmyIIwLn65iojjQxyoP7ZCqY
zKy4tlEfJzy6GramRwTRbHf3iBnjE7BZFt+e3nbEUFnUxTjzn6W1lG6i4mh13bm3vEOb0VQYpojz
RFaKfK8M6HTJO4N4kaLimZ+ToK0PTv3Sz4XemtpFbB4lFHrbq9nqFz+3XxJJuVAn3QFBwZJJbN5k
sHpuWvfVL2V0HD532vmo6T5g/0O+M8biKcsTZ2eTWXnjx87nyMsEOXl1uevLGmQDKRpL87aYrC28
5ZmgbQ51grfbiUk2uWItqj1Brw5wzrH351MWO7uC9jIrrWK2X0k9xKrGJHGb0PHaRd2EgSIsrnkB
k6PkfArI1PiYYoariuRrgSC7GUP3bDl0nXwWgRPTVUsddMee+FSyXHyv62vb6OGTHdlYslMTmeWJ
tZjPdejxk11eazO9QBViL+A/E3zzaPWyvUhMDUHDByB1BNZOaLH59KeWTbLrHcuew4llV3Nj6aok
vRyPWdlIoKeTOBmxf+jhcngJRvQvBfvTrdkb9smuEG46uYw2MRIEBgG0XKmc92FkN5eIQK5ZiO/x
FMDpiPt3wgwoHzjux55s4zh3xIMwevFAdQ6ve0hh2KItTGtv3gS05A7U15vdNGZIYAb7oxkPe5of
mJTYchMpsVWj/Ucu4hHE7OPk38VdIT8wT/C5E/xlMfZwTXwhNRWPHAIw5ogcy3GnOlC8pj6k4Fk3
FRFzW9H27JYIHligYHj2E+t9N3wifAkNiNlkBz31jxxFOYELMeD14JIZDYtTdynW0mhqK2g0M5jY
pgM7wP7uJm3iD3AkBMlJL82U33fUiffFGOwLppldRDtvEzod6Pjkyk9QP6OMetCBruFHRKxOsyft
eNcBMmnnetnG8ZtNaksUK+lU4FliSSwhCtgaRWxXLeFZYHODCsFVTrrN1m2+kNtBd1pvWIbf2thX
GBgiKqmz8ThMQD3CyqfZjbdmKq293eXjRjlZvJHlsjPADkIUn88CK5+ABNWknsIkqunysBTCBhnM
15lYjKOpsGZ2oubANhn3tH3Ubj7D2A9YrEpoxHzhhHUiOIRoDCuLCf929rBeGj4B3gnlXSWLDynj
IrXt4B41CsB8M9JHqgZtA6w3qovjGoOQOtQzHIjYSZGcRIn2xe/uTfI+t9ZcEBBb27TWgnyP8upz
HkGjSCUUgIZ4vj34X3J7KDdJNuqb2TXabRUBknGjxL0DNbX3ZvzIKXqqrfYqCiwRp6D21bWAMV+6
vr0NB4eRwDaubZ1/CxY/IDvpyfyjiWa6czPwoebJJgHx3LhNdzKAcjflYpLPZ2fD2LaLLXA1IUnG
xwxhzBKRngD4Lu1BbG3YXAOBaHdRNyBipI7GlMoGrkCWx2F3k00cljlxjrSA2I11rFxm+mbE/j0B
6mbfRRiYbF/FEsi06oGzJU1yXpLD2iVDLFIsVnS1BE8uCWPVovkrSDYhkL2H2yG+zUseWWgtUuWF
KqapU9XaGU9G1dmnvInu0Lc5ewTcGHoas3mX+eSdYXmSm8bkeFkbagMCwnDJRzMJSkuXxDSasmSn
ZXV0solTW3GtKKNwwNYU56bovYqfXSFmOvLBk7Vksq1Y2IKYtixo5dH2pprtIRluq9iSmeCePBhy
37301lkS36h3A7pq4iulZ4orXfWuXfKNB92JY0RknE3t0nWATQYBBfCbthvN2wY49Lxkza1vhzAb
apLc3KbJ89jgO6OHo7a5q7ubH+rveZGvx0P3RLG73kOexG0loZaYQ2Buh2EeQfVQ00OMMIP6N+z+
sQ8qXOIsApbcvLomQc9csvTanF/V0STGOcKnJL6YCcNCkhtMDB8xZOh4zfhLBap4HDk5HJjNmyyK
sakvOX6+/3VosYTrAck42DbQ9BQmif6blwzAljDAnnkYt9UiKi0X3a3hFq8g0uUuWIMEB6i585It
GBIyuCgxaNO470Ane6gOUXNuRBMSXGCXxz4ip7CdjU+CCgTtleKxE4G9HZdUQ07bKzp03HoEHhbA
zQmQWi6WNMS4pkEMQRzYPmsYX87iJlCkJ5bEKDryCVOft0vIIfGWsMX1oiZ6kRNuOoDR07djGn90
iGeMiWl0uvQ8knvg9OF0myzxwTYYcBfNSchdOwSP940Xvczuq+WF0DwWyXDmq4Nlg4uqlH1Khfwe
GgOJnNmS+eYHYqPIWdiiWU6ogRFNVSNxYplJ9BtQyI5AD8LBlI1sm9S595YUkLgY5Hx3KAC4QzgL
0sC7xcSxlaTVE7ErCMLZV4uWllzOz5mUi4SxwGquOSS6ELO77KpXtrgfvElAWcjdKxMgEHiz17fl
4qr1StLZ6q5+Qjo97uLcffLZDtjsSPKxO+QkRsBRp6qpNSyIqq2RO3H2GWxtnjE2vZ8jVW7G0vgI
GF2y9w3QG2evq3LYZfXxQ+usKaIeVOI/snFg8aRf7XQxB3RzeihVf2/4fggJal/04R1q7QJRJmmJ
CWvhMJzJAQqKaUOjWd0SZBL4/G7ITvcgcclRYoqmvSW2hk8ps7LtZt9Y2fN6VomAasgoo3ZXmdHZ
UMGDxWvv1sNyVT2vF3NT0tkP7sMJG0RnPLo1PhMq4gR3VTVZep5+nwl/2LPo+DC6askZIQ9LL+GB
Bo5qEsHNw9jm4rYP0N1p88KwjTB5ebdNiXqlXo4UMzCTs9JwosyE2vjkjMvsoP+IBDA9ow55CRvL
y0oHXEmqY1Df2zPblboMPhaWcSVZLj5ajEnOkD9l+BP2Ipzh1GeRwecbwm9+MTLPNQlrDATOqEbz
/eBQVEukcezq5ehO1O0bw7WLQnWUms2+Q/NnBPPX2WFwqGeF8tLKTz7rKQpzIISCfiYHudv6x5WS
3vTTVwrkzPs2yc5LwNl6AmKd7m8MOdLJNChWx0t24rAMcjJ97gVhdQYMr/SuF3a/afWEMCwOn4aU
hqo/ZCHyj72L2OfGr1pON1WivXJT9qg/2aEefmCM/1fR5w9lXHSLX0j+SjdWvmmBPEb/SVVO4HvB
4/Szuyj0x56N+dSgUE++zbYKtokNq7NwaCZp4ghvkoHjFz+dukV4Iimh0DXTBEZSxjv8/XvhSX95
M8oSni2V5bIVkfbyZn+yOmXRoB3bbBeXO/Jpl0yZPRRHJEepecVA/MyOhISWBngU6itKQVDPRGcV
25ZwcnTLcN/K8jnl1Lq4cVpcFiU0peanKkrTO4dKWTEQEqt0RPVpCnZj5BVbVwJHVSwnMW9SFo9j
67bL8m6LsaC9BMpFRNnR6RRx12w6L9E48lk4jSloH6HSp64jL9if78hVjr/Tuf9sDqZ3FLKCbZgj
NWLK6Tnh6cea+QL6Mnr1ou09loBwgybYfDSqmNF9HOxTltI1sEvW9spm/RNizH4XKshTY0IOvcqM
PyAukrp7IjY324y1cScnmoV5NMWIn8z4w+yztHSyYod0BIdKFJ4SxxtOvepOgVk592RHfJQNlDfC
O8pzbLGx0QHJcFXj3VKGwFbQDOKu8DjOqwaWq7SndjdYy4w5e9a9ufQXCwLM/MQI31NEyUJ65uy6
4QrZyd3owityWroSSG6tQ5YFCNrKxDuZdgkXjY3PQTKU7ij8dAfED4JEMPNjZs/5k2F7T6rO5mtJ
MXrbVQrTfFwNHNMJME+Ewyw2ms9pUITnCbUvHglCUITMjAuVw69MFQKKLm8zTSgijiL3ziqwDrE7
TheCOqAx6W66ohQ0Nrmy7zHAl58JXwtvvEdmieIVoUFMIk50pGtpv/qIHreerN7HwZReDLqUqNoU
x32QXiI1M9FTWixzKd9JA59TNid/YDs5Qh/wdqjaOhSCav6Q+2WzwdD/3aqkPJg5BxN+FI1+Om3e
+273SWRipPZJKWzUmXlVTpOfVJA/9MutxBlGih3L1YID6mrJLtuTkwVjxaszknnQqlERpNtvTj2G
vNCVUJSWh6/PYSigYqTJSV8faLqGu3UGrY+BQ1UC+Vl6q7qKJT5eNsLMJUtSOyZqEBndKSKa8Kmd
muaoBDK3qaXk471XCfqBgkZ05LlqU4YuKXo6ey51WV9L3zG3JB6bnJXUUmdWUqhASNvgnCye2/GM
dih/MHM3PFYOyL/E0xefyIabzEE8FnXOyRF1s5dG8602IsnM3jIDlFQxcHsBCykb9cR6E1V1cJ/V
HPp9HyzRN1LtwzLADsUXe9+NAUEMY+pdzaYgJ7xTwKIoFj6hPyfnxPOTU6BAZPUBrr0B+JKokuo+
tb/X4TC+eChpbNGFuzalSocy0z7HCaG2AcaX1OsWOgYKX9dJqAVq97MXls3Rk4OCgtg/t0ZYXafB
oY8ppn1ckfXTVQ22xR403lw2GSk/DGSBIgDKppBjoKnASjTvgskBFs26OCqsu8Qxx1urLHdZCjcy
sZq1xkSS/ZCDaisjtemmcTy7IBq2NKebPYJRQjWc+TMlXniHJjmQpi6PXubFW5uU9e3fD84C2P4v
NlQMoLajFKB+W5nYYn+bKNJGSMLdzPKIomDD0hdGkCiSW5NIuIs9yoANSvqt4TjGMUPwvfRiLN7z
lG5924wvcjDuRc1GqSAH8j29lu9UE//hLcrFCfsTqZ+5jLfoO4p0LeWRpPzbW/QahyIfGqjjJBJr
14aN2IweDTy0XvJsZnCH+zxPvgUM5SrNa+iOktUpWXEPQzJuhfmYFZTeI8qHm2H2usPQTO7VQawW
lx7EuNESFLrpV1EzJOCIBT2lzlL+wywosA7/9ik8Mhh93/GUSXKX/VveQGUgpTf1VCIbK+qrCu0H
DHg35H6BCxJ2cW1Ba5cDeUoYsoiBPcRToehoIshj9BnRt1cvqonjrT+90k5CNVfWMPzGHE/Y3x8S
6rdkBL5vQhmk6flSuJb/l+8bG6IRlEGDEj4hJE6SbrttK9PBfT9ui7DGIdOOX6aweaw7r/nYOV+g
NoMwddrm0BUYO7wgJ7e3gFIVDKRU5/6HonbP8Eumi4eIe9ekTPV2U5OXGkt5MwU5G5aism8HhYfM
pgF6U+WudRjGRkIEzA+SPcWHwJm+DfO9ob3psapCNNCAK8PYd3DLIvU3AUtGqYswgsp+TDXp2BAP
9WNZ9f8N+f9oyPeWKI7/Hgby4bWNcK5Tg/4lEsRen/bvSBDh/IsFqe2A5PEtbPYMRX9a8oVU/1qc
8Jzh5Hr8242viBAxJTZWAbZJcMmJ/2caiLL/ZSsbG7YlMO+wwhX/N258sZx7byOM8mzOyiVuxETF
iMns90FwBoPUG23vPKbonbdFk+pT24UnHKYjedp5scstCK+epOrnk8vojOW5MEkqXRlObeXVe7/x
jwkOs6uRpd9/+iYf/rqWl7+ej+u7833hu6bpK4cv6Lflc2hPKnOjDu0RnuF6LnFf+egKkLzYpzgT
j6UKnmxROgCgk36L6hoGLnGjR2ocwIhzL96lIZKaYG5uIpZ0l2Du6WVppFgWge/3fRATQwWQagZv
bJXB5394+8vw/NuX6/sWfgYPa43D78/ff1r9N1iWx6YU6nH20f43c5nc1TMih9StKPnNCjM0wXgP
gEZ7a/yD3nX30Al5pqEZEWepmGTC7JahprhzEe16BoGEzN0vPuK1uDS8bZFTgYxl3ZyGoX2SrmzP
9JZpipIbaFWme6FY9PgPn2n5yn/9TC5+YsEYyYhuid8/k7TisPCTzHrkQC8ODalS6AtpwJpjeOol
pVE3EjZ2iVHsK0ogx4DB+tYWkb5MKqCZ69UvHp7Bs5tbez+pxZ3y3sk4RumcpOqJZQky60LckHTb
/WCKfJn+d/it/A9H03LS/PWtc+4ozijOKuu3o6moCKGjDC0fRYXN3TGSJ42ZPq+XwMo42LjhEJ0L
xNNU5NPr0GfTp4o6Mi052zYQiMfQqAlQAOUVztPe6sucVt4YHwACbGo+whlx4NUY6Axrt/WRkhXR
vWdYu64czXOkMBaga9KbJE59WEqM1xwblNhURCvMg3RrCTo7XS599gozwMkRCS44sfhgjHizXOve
Dkvy7lQZHudgjh7ZoW3roMMYbfjiVOvwjrAp/7pe0Dx1Byc/sO/qWXWaV03o64lmXrcXLL9UAIUV
jID+5JdOh287/jAYZX9NDJXtGCqmQ4vhiVhGsbTsOgQNy7UxBc2aEIuJGrJ9snAK3Zl1cCqFf/Bq
5qtxdG5GJyVeVzVo+FJS4QUeKU2WJQVElnmkhXzVzuSf8rj9CNhivJknTz1GojraOX6g/4dDdWWM
gEIRpqXMX08/b8TdOLmRfDRkfxlc6o+Z1zQ4sGmW9Jk6ea68g3CH8k+3LxE7UQLMPTQFYYmGXgbi
GpXVoQddKpi2L1kvHkdjG6akCFgLYWNu/KtvF/6Hf3jby9v6/QxzfAZmlwQpyf9/fduOYbrJZDfi
cQYjzcAdPaHJurfcFC67g7ChBrLADx+ymXG94qow5cVG+tz6r6ZvSmwD8fd1PY+3wDq1QMcNFWHb
rYt5q2mT/tPq7j8MCJQ4LI++q8+w8PsYPfh+kdbUcR5ztnIPpl7A2SnhutklgtgNwb+ot0kBfKLA
mD4X6UWEyUvMJuT099+b9etieZksXIuUSBbyrDbJWFpO/59G20C7HVMTv1JfDM91ig++geSZ4OaN
rZvINPr3+fBHWhZ4B+b0GsrJR8At5f36Veq228ca+y6ACbWddb8JIcsl8lTViLSbluDiODEu/Dgj
6pPiOEy5e5LxQH1LlXdFTVE5ED5BqwLhtlubF8PAI2Qk2cckjYx/qHHJ/3CIWJapWFII17b+MpJJ
ZZTk+gXmYzvFX1Q/JufRI6libix3myX2k27T707pPYLrI4qQfvynxLGuQqNQkLE1Iwfs+oPGQXWK
XHmWHZK4m9mgfugXxrY2QM78/W/j/HUid10WF8wZ/OdSD/v1t2FvasaGNaCVaztvK3OSNBikD7Pb
f6l05wJEVHRHMrpCvZvaOyz05ZnwTXVqLbntU/tBYKXfqXL6YnuDd0Edkm5tr/ykTAH4fDEUWp6V
niKZIP2jDimdAWmh+uB0oXc0I6shNiSqSNWIo+PiUIvYdG1zoqj3jWlBhhVufulznV9M8Pp+WJ6p
P9BHkB526QEia0JuBhbdHP4HPARvuKupQzErePfIpjqsAfIBQ6mNPrwnUbQSj0bv3lpJH97iG3wm
ntZ6ySeD4p4sFd1R8BpFPlHwtQzoQM1OLR9KNhhR//57V8tY8dtY4kpOCRMPgOUzoPz6vSOeDHpP
++LRxwsKz3kennQ0Lxnm1EMcA6++4VOxiVlfXLSeMeSNmq2XhuFr5Jj6TBWANVM0UcUBsfJd31vk
FiiqF4lJNyRBlxl6pT5X4Us/kOLONpBOxaoGIsSEfal/LLR6DguowUOS3KdG4bzzUCxnOBZn5AFX
r4SXXCPJvmJn3c9jeqQxlT0PlNw2fqf2eUQEwsQ8SNXQrXa5TdI4FZT+H45Q8Wuldh09XItqgDIp
Bijb/O2bMibZD06gxCNy4A/krsfwMKKP6WJAamuhYDYZGh5IUwP8z3Nsl91NRAcAM8hUnalfQl+u
sNRY1Nr+/jdcN/k//4aOaTOmsXEwBW5PCF2//oZ5F8rERGnyOFYWbqgxxU1gU5j305egxnjSuMYF
qUhBtSpG6Em9FHAL8jtv8c6uh29lpQOt+4ZoAWlY18ZDJRL3g3nRgX+dacFv0D9nByUrY6/gA+zT
Fp9210d6V1jHsFfm02h9GB3mRdRz4mauHCxLbvdqFBlKxeCmMOb4gHu13pUKGdOUVQddY++KahxB
qkUc2C4Hv0U32BwqC5VvxRY5ohkT+9FeuJQWCwXhIArRNVmYg2BxWFsaX/ouTV+TVPcXXF5VxtDM
2qNkrS7fp7kAxenhWxyqCk9oODabyFfhpg2RLQCJQj4alyGe3Dj7p/HXV7/WNJTHdsnkhLIY1SSE
rt8ZZrOX+nSRdPhopGN5B1tmQI+VAXwlzhVr2MW266/UW8ngmLV36kh08a0ietfNBuRkcI+biKrb
1KR3tibGHUHvjO+oQmjK0ht2Bi1HAEAasWWIETGh69eG7G1oXey0P4KBbnHBdWn6YIo/uq4WT2Ak
XqBgmNe+fEj89N4cDIreWWceoqT5EveAkW8mTFceXNGncZDOc94Zt6mFAE4mckA4RJmXZBdUyGyO
yhieu+YjDUqwVk1CdKkhNdGlxQWfGC57BjAtyyDtskoaHP+IV2eTeDSwq4hmi+Pp4mA2S14yXfVN
W7jjxXLS6fLjmuwfp1zdusFk7cI4CC4ibncmzq97ux53RJPT0DcapK8Zakq4Tdjs0aUh6xXI0+WT
P4/Bo95YTn8pnDHYdnXyQYxuQ9oB1NAGR/Gc0qhrZvJY8mxuD9FSWard+D6MPHIRkmo4uAm2eF7W
ovmeAPgdAzZjuLpvUntKtmaJcmti0Ysa4aNuhDj1NKM2c2vC/Jnk7VBj1/crAQGt3bWwVo5NME6P
gUclXSR9cgecgySewHdInsqRHwNMKpqIz2mrOyxoF4PItvtsk/dhc48WokZCBRdusDD2TS4mHghm
+KKFhzp3+EbCWXY2x/YuHzIADV6AAKQnSGY2+kc1cvTw82YHCkdfRYKhtYm0cZ3HGkWuOdwhsrMe
hi751FrzK0gwaBopDABd6BvmDIGs0HlQTfCxSaL5AanSXpV5vKVSB02MkHsq4OWxRg2zt8v2q6L5
fJpcvFfN4JnvUPyjDDPnMz8bfAGPpGdfi6NlW+Fm6QTGBqr5pMLKYqZZdc6081BxqhzxynRXMNJN
GRz8Irp4Zf+N/DaPWkKbQNsjCEA6VrtH1tPeBTpu77IGTUHeNydPePlZ+npHOaNGvMF869c+Pch2
zK9B1V77mNqiqSiVuZjut5U0MFTxsZy40/deJgFweFGFvWSRvdslTbkxJ0FeI4ykL8jhMJ9cfDd3
Y/a9zDjBpsz1j8KsF+XONWDJVYbtdNUWQo7eVs42lhAW8baR7kiH39salnPunKE/jM2iTUib5j6a
w/ZeZSi/Z4vefRKZ2RkPAF1toL8oZhwONXN6r3gW5VizoDRgeB8mg88/zEe6pd0Ndi7zAa+Y+aBn
PT4kJ7sgZCru+JJWSkifQxPIfcLV4e6Fd0RQQihS9iWPnNc+SOOd7c7HuJuce8TKWE3LFsC6TcBW
6M30m12r2snG/6KpyuNP/TQFnnEYkhajFKyQJXEUhi8IK9JFYOXt/aj75nbJdOcvF25FklrtURRi
b+eeAwIoD8OUfUUqFj7M3YhCSQYPJRoDg9bzu7Jor6ijwmvsWKiF/WY4iqh5D65BPjuhPEeGnu9i
4gWoPSBtx81ocNh+juf5qw4M91DOS6JA5w+XuRKYohgphWimc2W/RBV7oRSRGW0xcaP82X1Y1zJh
Et+3kxHfBW5zF0ZBdAyrPIDi4xbg+y3WdwPGQgYCZxe1Q3lL529TO4H70JfTpxq6X1ZP0bNK0V0Q
9kcHcf5oR8ij89r1bwQy8W09uOW7Ud2DpyG0oBbAIzCo91VybCXBG27UBqQxDVvLyfNN5zg8baBF
HQ3Gt6gT1qlvUC4gcrhpffqpQsgXI5rReXoBoozYRpgFMRue9dtVdu/cPkwSah672fp2TaFdo2fX
mxLhxrrPrW+9BISDl877VQlk4/Q2d6vY6MdtM0JeHreLWQrJUb0kJ64XwCUxvLXufjL4WntkkT9d
NP6tueS//gj5nhhld+htv65p38piXUR7EZeI7Wpy2rlww1nfBhWybUcOxxqJ7qrfAMEzHKTMT0lo
6F2uh9cfd4P1ihyZHqqu6G+b5WLlfvZxLqmYEJqyppPnNPddtvTHeJo0vjgDjvZ68UNzYSK86LLo
i5OPzR4EMlBjv9U7iZdmPxbZC9rPl8bpm4M30NyD75TtEg9YeaYRg1tR5G+tQcRnt+BkmSHn3cDW
fEZrIrbkYWQshW6LfrJPwxL9uOom1ovfbs5jQiyJUds3rt8SqaAwVw9t8R4TZsHi4N/hv7MLWO/t
JkGQ6ojSGvvtv+PGmYvB4y0312vhCLYHdyK3E9jDjVh6ty5m80k8J5i6T0bHlOxmrnEYGeyRUWli
UyURXA7hF6C83wmonAhg+3Y7pPrBjBPyHCBjNNg4d674RoP9ilmPuCrThrvnDnhRPWe86eq53qiw
DraTciB716O5zcaRVJmkvMv8d13XwGKgubwzZPY6+u0BQI6NkB15bD+kEInGag/z1LiJqmADMwfB
mgZdhXmP9MAavqhLveIWidx3wzdefZluY4MebRixw0277NQk9Jm78Di1qUIqiSKcJc7FS3VxWjy0
Xs3cnyGhO8bFK6iH/egV/bYDXcYyIkRmRqtJTtm6V1+8G8azY8eERAaIFZqwAo4pSKHRVnumNHRc
U3OzFdNMZ+XPcFumr5Mfksu53pUs+Ob1ceu19b63x/547n/989sr2BHFwW4wos3v/2a+IqXf/pmq
Nkmh0NP5p9dO18fIhf4uCpcEzyV/+O3Fq2VVBF/1W9MC90EEzEcpGZ6QJ2NbCXBvHX/8K+tf3p63
vpX1ZhpWkjU/xvhQG1u7SXqCL6Z9knCG0ExEWG+wQfLK7iv+gYMxLXhBJItb6aMzhxlIO369mCUq
yz4xrY2ddAz4WuylBqRRCA8Jpo/O07NTtpe2a55NB/Ri6g/sOJSkGFbJL1ESO6fYjOzbgryC23S0
l2wWAn73Rhc9I2fkTF7/vF707IMQABIPI2si1/zCitVm/QuzoA1GODk3UM4O6+PWu9aL9WZuF+A6
bHvbLi+y3m9n3p/XqgzZ12AmkJOWF1qfwEqeKBB2y5u80t7RDnIYTkZ3ytNuJk2VyTMwzFZustnY
ePkMCO1jOAbPoCk8KGSLSD60AeCvVwsiMudNu4rF1jvWi9ExK7JNlpSPEh4rITkW2WcLN3W9gFj5
57X15poNguQIwvjbY7z/8+i3+9bnrY/+7WWmkIg7v/UYY0ZCLba9KykiyCU4JFWWNy9r9ndhN8Z7
+RYa7IPjuV0vgHYBXH+7rRfq+3+9uf6hW6Dlbw8JdeRpopT+/Yq/vcL6B5YDw41LtDoeEGodPx6d
56X/59XZmngXb89s47RDNJufbMIcrUgGx8CLIcqvL/b2sLd/dI1cebv5nx63dsPenvvTB1//8ttT
Rp/+NRgx36oeAIBScPzxj089BU7gvcvXhOS97Z7N5WqQp3l+XL+ZKh2K/DibLhpf1z6uv9nbL7re
9DvJBiwvl3zqH9fXu98eul5bf+gYcvZMkWV5wjAI7GoFavqDhQpxMCXr/nH2qx2srW3NRrxfhrlG
jzbE3eUImGaZtB/X2GJ/HXycht2RWOCyEwGFdoGkPF0g0gUy3h8X5PQSDfJ2O7BDEHJtRDiacBDv
zzY7jOWll+FpTaWxpQipSwTnzMiRNBkNDDSM/eu3uv4uDQvfvazLd6hfhhOGBKIxlh947gja63br
F/jb17/e99NPVK2H6Y9v/e1qkFYcNnHff/L68ItrxHSx7Lg86xIv99x7eHZqt3jsp+A8BQZAgdme
nso0RYVVseMy8XAbGLnjpHIP2EB7BKH0MFVKnqSLWGZXYdJFVt4XGJHYbCZybq60IK5TLesP9oPh
BNbFKx4DQcJv6utTCEEQkCrYwz4Sn+cFB1uX5jsbIsBJdnd9ajZnP1ePtdfII4WWz/E+bm19p9w0
2ymGYOY8ukRt3exKWcOIIm8SgpbLEkG9S8Y6wd3kfS4ZrG76DOlTPOLmN2Lm+in2P9VNIe7KfnQR
rlnBydTGGTkcpTHH/ORHHoJ9mczHziNNCg7KTgNu6GVuIKzqECXNOAn7Ah6TGUxYUtjQG0q/xvP0
qYB0ijKJCpRpsnmiwyRZG/jOvmlJHltZ3BD5ppMvpi+o8MBd54Z/CMI2fDDbXYTpoFDNYxLq97ZT
4i0u3K9FkOs9Tg0fOgauZdf0n+oijJ/AgtWHakhehlx1O5rDWIM14E9Ll6jF89F+lQMFM0vM4aEN
49PIyXAfllSrYpg9+zouyUQ0P9gay5koAggG+YTK22zu/oe9M1tuVFu39BNxgr6JqKgLdaiX+3T6
hrAz0/T9hAk8fX3gfbbXWrWjzgvUDSGQZEuIZs7/H+MbxeiC6GiKX0pBxmxfDST3FcmeOugdF6T6
ZE52hDsruybI4A6Znd4jRMmfuj40GBaZH4M+qi9NtkfYCudVcZydp6glkr3R72x86GLqEXu5IUzK
lFthUnvH1qBmwO/xa3KMK75h5F0Y3gsEfju6Q5+gIOgyq6B31ZaYTKvGc33M6QPhq3eLFxc6p2I8
DW3jvmchDr9Q7/S9VoYZ0P11JYbunNpcFCytre/0duxWVqvhjNS8c12iPhLKwDg7mCB+9CDSu3rv
aMP4EEfN3upQzTl4ExCZUkIxRnqUuZuewtn+6mQJEz1udIrrEDiPNQLrFvrcAhZ1lPmdIFEoSTdd
b7rnrK9e4PJpBxOuYd0HGSBoaoiqBaSwCQDuuT3elEEqb90+S817suC9cxblBGXixznF2oeCXZaU
VdoJYxvi/JnwQAZ2TS62bZGX2KMU1Il+1vE+exSxtwEouN+5F8bXxNNe6N8wgmWGvtPQNXJ2l9eh
5sCCsb028qY4aQ1wsmpGFbxPtJxfhPehw00Z4yK412LzzajN4Q6XinUsx/FCCy+/Wk7CRcxT+0NT
DjA1y/alGRrrUa/TS6Y3yblVh1+gSCATdZF9gc0lN52kj+RBbZporj+5SraVajJgsoYoWbTlizRc
0sjq4YAoQvVjYzgvWiIn7g8VfRMIoc2p1yZvu+CwR3Ywaaimss/G6TmpsuaJMNgk0Ie71NiRqdze
uzhlm9I+KrGVUSqmK6pByfY7CKTwAAa/wb7o07QhYg9VNwyAED18ZJd+mdE/qIsxPOFmXMMdAdvE
fbVJhbXB5WCexOSRcQUDB90iLiS9g6k0USMc1Yns2MA0ToyjhnWR6yQ/1wYABAd6ctFhbEpwTvLJ
me2TNNiIV6WUJAMD3bxgPvmDPvo1qpwdLyl2hh5wdKtddaqHrntAevCoNzr1BFY3wVQZdFuIyHSc
Dy+bUAdX7rWLoLKMDhHRWHCuQN5ilOL6ujLs+JhmUw6tyP2lqyXW7/ZJhKO7CytnX1oT8PfqtVSa
q201g68G9Fq94acqUg1kVDpuE68JoGsBQzf+qMlBal7zrr3qQTFdlEjZNs2hAiLwFI9vsWMYh7I3
36Te2Xu8HA8CsoIFZ3iP2RNdZ0k1N482PXPZp5YO9YpOQ3PIxwc3rtVtP9g2hrpiepQ9FUaA0OvC
sNEaM2vN7ER51nR17zhQNBP9KTLcmeXWnK0asjedBxJjFRJHRxe8xxiqhzJqdgj7f0wmyHxAEOJq
9QR0lCW8ZM95JCGgQa0nKPSTJz6AzfUVSOkopx0yyalHrWyS8IpYzuwd5WJ1G1N01aPeupS0DCjZ
ncw3bqx153z6KOXY3LuU6zpdPjKUs7eS7sEAHe/VaNOLYWTn1kiiRy+0Ix/PbX2s26YC/S+jZ8UI
+nsHZEY8ech/JhvL5Pgr1tFWK62NWbzGWSJSDlqqkQXdWJiDjjOM66ZH4BxWaXU/Cu5pbkZmQjc3
+jghZjzffS+InV+2BEbYnIyh+IMlPNvbZgfbhbh2dSjOrmkp+6llDKVPMQHnASdMVSaATPg/ZtJX
lzAZoApakvMCZgWl4TR5HgWYTfSv69HNk5sIOgIAp5yOh9ewGIrbAO33SAYYcdEAzVpbP3UtNwZQ
qBgJxfjbtsR1JLhhFY7xu6I2ziEs5st2Ti16LIiNbRhUMvRqvF0mYAl3I6KHTuwnxlB3ji38o6GW
1mFwlVm7XgtuvabymJHt7JrmZwF27aWykmMKaQ+hSBY/tEh6wYmEvlom013kpe9GNJaXti8A49Gn
PgoIqTQB7drcJVzofdouTOVNB1RLAfYVwPNGUBXV7UNf2vKZ0gqHryKmVWMZ69IApeza9jxWku8U
51U/S5jCu5iiLviJEA9NOumj6XBt5H0IFtkwpoNkL+xGbXqN7AZPjoqHMlUwQ1DzxxpuUjIN2DNY
m51nAapnrSpWgx0AoiuUkx9YEQI6emBuI6m3IDVGSnO4mHdVQLCx2kbriZHqq2lmz/1sSdIBMXtB
LTZjLG3GA8NTahU64jIz3UkZ3oaG6ieS0WqdKOQvx262l8ZIMiYUjh6m91G132neaVcVjC470iBs
46dRtBoOm/BP2NCZK+kz3Q/koXi1iM6OdzfgAsUBhiY95FDuY7fHFcLlnyEMR8U43SCEJEePubIU
TnubNJIn7HB4ARKcUkGe4qfA7i4hGvh1bY2TP40ePnxzbyTe77geEFf3nK4CAdE2cVoQPKLZDKOx
TVqTmFTzk1Fdtvd06WwKq+Bw6cA8Dia+U139bSgxhWTP/sHdq9qmo7PRTHRVFYSIaMqn9yiEjtUl
E1GeBmbeAS7OiYCVZlXpteJ7jhatFGAehxa6d2WoL2pdfDhVtfVi0hWCWIPQYZK3nutBd57CyDtX
QOA122Fcj3pkG2dEGLYpMw1QUd2ZqTjYFOdeaeeRV5DtiVZJfYIC7qe6aHBGUS5RJ0J3da0qZ5do
tQMSssEd1VEWJuY+yiUCiIQE4ADh708vzN5crIkrK7Prs9T6jZRDeFLFGJFxINU9JD8PtpJx5xa5
e2cV0g8cKhiZjE+0BPeUsqmrmNPP2sPqU3MxaGnHbLSOMlxpAAZA2xYcwaU+JGhm1pj7xb5WWkbL
dpodaFbx7oGGXcZgP8oM/FmefkaUQL3YxD+VPFcOqFqhIj4XjooQyXPvqsEbj6mu/hzyrNpkGjcU
h6YqODfSHBjTt9z49pUz/K4t7TaMu0raXKtzJzjVhNqgAr3pGsUWrSZVcXLSNTzeTZxbzh28oZ+V
lp7irlJ8VdNbYlEcMFp03/xW8nEYViVoIkR/iLT8IRmV/uC5HT5vxf1kwGOclAaUJnD+CbydPNjc
225QNA9NLRlV9LNjyR3e7ZYGjEk05bOlprfcbI/DEDBsgn24i5s63abCobpkWJz0pkDobl+LyICR
lr5Z1ej8Abb+bpY/Y0MdHuxEvWWd8bNEWnpzvOoHPAPtKHQz3+pVOzLelAFdQItwaK07lSnwuAj0
FSwULYdTwwyYGwtyyz6/osU6RvPfzC2RrfW1XXvaU59VOGuCnE7b5EKusWh9qe5DyvU3G2E2ZSV6
/ATEF7OVOvfVqtd9zRyIgi2nT2rjD1FUsLNKMKgO9AO7ssf9FGo/SxlcGB61R9ewfVx+01WNURs0
w12fnkFp/6xNqd3pJLCutLquCCsvp9vAL7GqjCbYugp1fKNblTjI/GAUd6MglJKkqGNpPtqYUC+a
ENZ6CLXyAkj2PsPAmpZ2fPGCbFxXqKZ2mYZT2MO377hu5C/yzDDO9K2pRNmO6+uaeklLk2MmJAzA
ycDAAcydB+OpMlw/evhn9IdJXna4jeYR+UWq6lzl2P7SMCeDPieX2JV7gLRYsUkBW7MXyKOPyR8w
oKgsxzgy2U0a5tDtYvmJDNGPNELmab7Q7adZsxp02tXxwJhSNU91l/1BpT9tkOFgkqZ1fCS1k3Jj
rj3gMH+JXOVMl6a8ktKlVAg1XYqQdwiigcvU3O+XRYrY9VLn4w+ZOt2ekV8OQM7a527N/AxaBgZL
lEiZK9aROeZQ062nFvisSF/bxkQq6QHnC+wqAHsDglBK5iBL26nU+2MiA+OSBPXLv0oDmWIcwlQ5
lWzEjcXr+t2I3HSyKu9cMB9ZJUycNyk3m33qub/p+AOHtbtT3ab3dZpqpzCxzV2QjKfRIDogUMEE
mHA410EN7V8blAdTjn+YX7d7uMIf+gDcP1GKaC+jEoaqwsTdsl5p8LkHN408BLnq73ICuuhMhbLD
xNieui4CGehBpocbTkcMThNdlWCj6gKVronRszCpC5XU4M0G/IcpQW5kwMHJFhn1Az7jlNo+uBGj
HMGhO5jRShNiV1uU/RqvqoTLzr0g5+RaU7bJTgVmn+2YT3f2zBKdhTZkgrSEW0PeABWCGGlboL7a
tj28T6c3fljlbyiUW2csJUBN0NuMw39wzLSn1ngQVDXu09S7kvlQcZlUsepG6nA36rAjRESUvIG6
JwxnwqOnnKgvYH1JClCcZN2EOTnRKmwmpoTRbqo8hggBeDWdyutRTzBA9lnLeB5ZFwG62CpbM/5B
NmR6sRrskFYoxFzgIqwpcjw/GsHOocOUvoJxbV2h+j3xx0YyQtbOWI97u7VRuzWYjZS5QJKJ9ncV
98FlqMI7PSSiYs4uG4SGRLlQtRP3XUFUOTznmNmiijDwWJgaQ1Ic5nsPoeDWcDJ0cla3petbX/Os
rH2RGsmaMJN8qxjJsCmBfSpCfzDH5E8p6bFCHxj8NLC6s5en3t6iUbYuhPaptKpxceY8ja6pb1LK
dmPH8XHiKF0PkKH2hU37nPC09hYFGRC/fJ+2ZXSuaHkhhCReif7QcIRoIe+iKTna1GeUCDZfaz9X
lXKxDaCcpgMGs/PUA+KO8SISz1yJfEYrhdlNqRuI3vOEJCS265pP3Y+pi3YOcIjfsnegCXikVJid
/kyaAcVOO37qG7xtZu9c61av3zziiRsz+6XrXsh8XH+sLSXeg/9QfR1kNlmCXX7f2YxIBPFxAWHD
29KbWkbmFSySrLhDfmmQbMHZkOF/ZTDWrhJhk29B7WGNWifZoKWcpwwSvhYtz1ZHQOf0gAtqRFGl
vnUCO9g3FVl3Btc0FN/FxBE5MlufByXJDLALK+YItC/ptFfNvo4QX04xYkdsd08GeEF6s8KgYRDo
2yHBiyEAEs2kIj1wN6bekcWD95oOBhaGVpgx/TsVbB02o7phH6fVa5+myrGz9ORBM2iGQOeD/L1e
LAmuy+QFqArh4hVJVn0YfgAm6GkzPoRcLq6RUnzmMznQYEruppj/WzhhpCkiuGy7guv+lKlkcsUw
W5NE2fVZfAwTOOROIZOzO+JZgtpO2CNk/UibfLd9VpLC26ZurBxowRuomQiYFoEuYBTQs29z0zmm
YmSYlnb6TpSxRsPJ3HFGk+zQLB61jQiUm45tPe2JvAsTtTupqYvfFXVTdheKITpU82VWjiYeQyeq
/LKvHyFEu4jALwYt/D0675yGr7n7qq+p7UPiMaJuKm+8jRPTBdgHCSjf4MdYNeC0dDdcmVnV3gx5
x90oPhMC87qUYDJHmqDOdG2f/jTKTKOHiyCoXAtOt8kcaCL26qYN087HDRo3FlSnWJp3BVh/Kyd6
Jwvktk1UlPqZtNZk8DxabaGs69JCNlGPjA5K774HQ3hIK+B1oTEEVEmrT772vVHHz3kR6huyBDwo
ejC+8ZIxOOqposD5B94XqG9CS5KNG6YqsluRk2YycOxEhELqnXqMR3MHGTD2K0TcsJ2LaadEQb3X
HYD1tODogxtV9qBr2bPbxw/eQJZGGMbD1uwZgMC8y3eqV5K7lFvXoXU6qN3rQiV5JhiPVmX86ZBY
nLXc2mBgBC/goZ6A9cTh5tngeXNlWIXwW1CmuOQExtCZ605L13h1GGD0aBzbyrrA+c1PSRrcZKHu
3DkDRlYXfYrcs5FTR8oT3CdWMv1OlQaaoQqtRjQTCNo4hrLUlX8WMXwwuB8FsPEfK2pVhIJYbuCr
fMktqUbtzZbABfVn+A/yczLKNXgfRtOG2e977YMBV3wTk07drxmyi+GWd70dU2wsM2OXlMhTU85m
UKASmkbXXErpni0Qjw/UbbHlxrazYTT1LBLCM2g3ox6ILfeM4OinWVXNqQ7xSHQO+X5NFuirpM1A
hNQtigd3oPXR2Gc7sNcjjusrHfZT0HcqnW2P3r4XRk8jLQmkuuhDCmDRSW1bG1TF3b5VtfOUVeYl
QBY94FQxx8cxiyoSGJpwR1kJ++dcekxCspwUcaenA1V6ZUx3pkheaybD58RWXnqy3nwXzecpTKtb
G8/iRY+UOYOmJ/nJ4VF6D5WTOKdlkSkmx1wLvMIJ8Bmn5p+IOSrCYdRzK0mg35hcGSWX5wJX8o80
dtCdRlsCBbA3gH96qkzvMeNEOIWtt7Vbbz6rU4pxQ0aJK43EDSVce4M473uBmnGN36qA7Sj0GlvH
yz5rr1eJSJu4kbXVxUhz9USTRRzGiUzFqIzIM0Xzr6XKuc66jOSoJL1vPnTAbkVcps/cnbVzMZu9
m9o3FT15VFHWb3NtpGWjmePFI51JmdLWH9rMRcTRECg41xa05oEpirJXZQXTOEZhGNH/UN0m3qu/
h0iJTjXx6n5qKI+FYE3vrA3gIO8y5ulBKWMHyX1THzHAvcV1BzeeOKpd6UIzlC5VXrJEV5JBrWMW
wx6PAzWsSIeZDpubgk28H5O85BKkBXsUIjPDBRDpmLvuuicBZMNkxN4QwfOotsbgSy3aichwHgpn
9A3gRUbpate8SN/ENCto+qp9KFJyUqQskZ12yakCqnNICgqFWlyKE4Z2vxx09RYV5Qu7AJbfxBB8
NLQ7I+LrF3Qo14jbc/JTE3sNyYdIMEbEPhpdgDxUWCLMyF5t6+cxUz4U2dsElRK05hDxsqviFxES
5hIF0AJEYfcUVmMyyAhaC7NenDOXhINg6PJrk354ZbGJXT1/T7iaQhMkEka64aVKhdwWupHsCMTh
amTH5cYaMHEoUjNerZ7icCp+kIIRwI5VnoxKVNc25LrlmBpwFHzu0eBN9w2m+rtg+Cxoym/7iNkF
JZ/xjgiN5DbABYVL/9qoVXsssYwhzQMC1ccT+MGgIDexqOAJWswfdEIQYGFcMB1ZF9tLf+VhnR1K
wtluNPsfccsD9/G85jpIeN/EClAMeuSe44EYy51TC1SpjbKVgktz33sP1L3TR0X5BBxb+vQM+zWI
Be1BVukZ+znaSUDpawJ+ONrANp3t1LglZlnePM3Jr1n7/LWi9xwXSLLXSoxgzzYL56QYCFaVQprb
2DTZyUzOnmJdcpBoYX82hCVWfQdWQRJYtl8MF7pkBKW3zChpFZW+qyJvBM9xrntaVnqolGc5Jj86
SSVP1dS7koZVC35ymw01uT2V1lCJ0vfLTJGvgOo3UchJEPy+sKpPriUQ2NoOiI2pWzsqTMgopng3
JMOdFTLjDIP7JtKGG5+AETr03EzqYCeDctii+fVLfqw1Yxptgzp09rzX71MOv2rokHDUoQajtEl/
hvP1xHGCYl2DBQpbYBJqPw57dIzKhmGkswfhuGVS/WWkp2+gwGoiabWe244AHLQ92IfWM4nrIq7x
hlKx2yOJSVZVx82BYpc7B/F5q0KkDEvb8qQCNyN/JKel3qLJItMRsuSptsBdtxWyub7Hb8Z3QpMo
4Eh3FOTCQXvpS6ZltfxFATPdk2Uc7QKZu2utapyVGc9xrbowzpXUTpU6JTfmyRVTgdhaQ+SiF1FU
IIbzkIKrsLQnCvo9lW5qrHvLkeOTmZjJPRGrFJSB56nO+Chbi1eosYuujGzIah6exdo2mPQzxQWM
RgnZgmM5upugAUJSYaEZibZ6AnGGTjq55KaOvcagzCvd6o9tpOZBYVx8LWS1phC3SZXYfjPwKDrA
q5zOEFyYOvekzRfP3FG7vcrvNuNNG8KVGfxp6aZJ4mavlw71u/zUo+bDRRtZaKRn+2RMiZAm1rEM
6+Sup56xtgdKva1ISMpCbkFP075WLiTFiQnXubF1TPVvQ2iLF34sqLaupF8xI7GMDnWBTYyHpkbm
LjL1594oP0y9ltfA9fWcqIzMYgJUBR7jDzt/AG1Ln7PxC6urfuqOsoVL8JjrhB0qnS3uphIKSp2s
SyvK1ktnLs041StNunuhwRE19TjkhqNrV91MTs741JkI0GesJhfIbLyV0YBAy5Y/Z+jROfGCjV4a
e4WZ0jkzPxTkuH7YkRENuITbZkcwsgfbd8zs6CRKlSuHlgYveSS2boR7pCD3ckW4IBCwJqYaEqJg
ziYiYNrRqPwipwQr5Am0oLx7ChErnSwTem3ywtCp3iBmTrghN+q2s6e9Gxi0SuaMP4KunpFKDyfP
HORppFM0tJYBgSetLw2CFd9zpw/HCIuTqhv5aXlUWlVxkqn2EtZNtQuMcjqGJovl0TAR4TcoI7Wk
rL0AUNzaoNl9YaETaLRgXOs6sjE3DlFOd+WDxD5EJ3nh60bIEhNPXZVOMTNcJu1pbEJCcx1s7E3o
mquhiIZLQ/t+sZcVtFcfp+QXQqxbbQb2z5b5SuRpPysI4A8GLPOTI2vM75LsGlsBj5rOpoKYYmBb
ThcdPsW9kbwhS7QehUngHHR4BGYd6SszSA1qdKmD8RGfZZy/Roz8fdoPVHVRr3NTnpwdY9sjLTPG
X3l8jMPh1VRzLnMgOzaeazCJzJP3RR8xhCPlaVKXL5NJEAdKadTlsqCQ6brk70ZEhHkJ3GrSLbaU
od47PkiCVm+FmuJTExaoFovTuFHtWa8iTr1pvuTk3iPP8zZwMH8l8ZT7WqBsIOFrR2uyLmbglptW
4N71ILwk8cjE0AU6SbvoBPvyXHWkXsoKG69ZMuo2RIddwyuP9IyfQ3zvR4ZJ9kbQ5aZ6yt1BONPq
SyLb6Ne4Go1dPAuXC8WtaAcCXM06WMEVProt+m531+ZUT2JpKOSZR/SSq6cuc+stsW5cUIG6rlEF
xOukIG8hBcy9agcK5o2nUVaUIsCWnhLklXc9rb3Suo9jO0Ofah2SCxrI4NloSRO0uNqvPRtFCoBh
aqPF+I40vN6r1jFUFPtCKYthv65s41bVn93M+ZPX6KK4b/o5nZe8g5UHNxWmdEJNd7LI74Ojt0dY
BXANCUIRUXiue1LbVHWv5B8YXUq/J+o5oiC7wlnS7tvW3ra29NMucX7JfVs2WznJ7qHUm5sbyWbT
WEoGE5H6J2AJmxySHmZY6mmMtHXtVvfikpjYlvPyNaektsJO5HB9AeiiV46Acc8sz0E0MXoEH+69
TOB7sZ1hN8BORNGXZ5eh6H4NiUZdMkgPxug81xotktpJldVgJrjFobVuRWVRUKVdyUgaaJrraRcm
KPcNmZ/Hymp+hoZKQl+b3wlL3xmxDC+tq91B3CbDWs0CYofy8RiFGOrVQqUfRv+J+d+seZRXxXTU
QzO1D4ufQJjaEwLP8iCIIb2aZvKYgDfdT4X9AgQpY2rtjLhUlN+W5E6RR2m9VUbPw24jsenRdVrb
GcF+hRDvYVOLU9yPs4DU+jI+/38iyv9ERLE9HX7J/4OIMuIQKsK/4VC+3vPfOBTV/C/VMjT643Su
HGyX3zgUTeMph0ubAZ7WcP6CRLH+S9UMk6sV9C2TbiI+9P9Goqj/5Xk0DeFsGPQTXJCA//t//Q0L
0f5j/a8Awb9TInBYqpaqmWCKNN3k/xizUfQvNnKazW3aeNzvjZqAwzVaplWt7IoBqRbMr//Bdmr8
3aD7f/+3f5j9a06bapDz6OIyfg7QuF5KSrQ4Fe6pfpAkZf0oEU9dDJ/heLUyX6tt/Cf04wPGWELZ
abCso7N80c7DxjmoK6ZWElydAnNiW57+8iP+B3yGZqt/Nz3yYQHR8LvphmF6QGj+6UQdtVZjem5q
VIVVZI4zkZSxRHv0pEFijjmjUfsQ/2OFpBSH8xOSu+Gg4OqgPDHbR+Cd/stDkoR06IE0EgPF3WZT
m9RF9S5OmRuzQK+UgBdT3+qqGI4EZAxHZHmUV5KqXC/bikDaxLKM1aZOyKBP45ZOWV33u8kloEfM
UtVl4S7K1AIB3dbUAHsas7w0VkumVMudaFnv/23gqNSetIxa7haIJnPPiUCUiuSAGXf8vfjy4jiJ
vQun8rrYbZYF+gLNr6xw/70JqCQW2IkR7Iqd5NGgwSOpZuB/OwB77JeuguoyOISEz7JuxuP6fsYS
L1YQE/Ua2vlluWxQi6I6TmYfI5fTQG27TeAbJDERMvcvW4jyb4PIt3Okbc4lXJmD1Y41PpoI/sWC
P14WMPfqI20j7HhqzJACQclxcfF8OXu+1wnC8Ji8BT/g9c09dd3vtVQcif0Rx8lSL2osgt2yCZMr
A0+QJjZE4Pinq9btERTOJ0zgemvPa8umZfG9qtXJqyWhPiu1IF9rdsZY8yIR4UCRev7my6/iNuGZ
rkTs/8MQE/SzIWbZqLpptcun5PH7G+opILWvr+0IiZ+KcJPf1QxWDeqWwsRQcZB+f9nlkWZm2Z7T
Ybt4ikgEab/cRbSlIELTz4YaHe48x3pZnstiBI1tZax6vQW1Pzf0h7irgeFl/GtPF6SUdOXL1yq4
ggL7lj4fCZblVkTC8Wg5OnRL1aG14mGety+b+MXdtfA45mFDsovqxaQVZPDFiaKGEdz2qCxCxTkK
D6eRCZRxo0R1nK8goMijlA4Pw4K5LK3WELgONOsY09wRkc4aJMa0/zaOLT6y5QDup+4+twKx+8vx
isGNo3b5UG2JY7MNmsvyacp/+8aWVfLSy+O3oSxoUSDHJaaHfuSgCVwuFXnJkbOsLothfuJ79R8v
IWkOKWGL9cQkf/aojmQfhggbCJwkMti3vdKHDdIcl2en+dE/VouAVorntfEGZRamjswoVoYREE6y
vMXWJoc5cff6/eeXR7Psft9l/dermtmjI4eRJAyT30a2DF/HebE8WraROMXlu0AlSX8iQvgwv3DS
upCGjJdtv57+yyuF+kehgHtI5mtWOgvfl0cMvKrmdXk4UsXARjs/vyxq13qPuGVsiVJGpPv9xPLu
+nvj919bXqO4uUYb0SXIcN7z6b93v42sgNNOf+iiWh5q7rNgpSXXqdCaL1FaXntYAQAGLV/NCTmm
l++7LHSjT30vVE9fz5r2xPUuGuer3tfzEUEVcWP8KMc5SCAxzoBathixuGAtr11etayXmv6vv7ys
Lk8s277+3F/eU5Bl7kNrQYSrO75BSO+QzCfZf/oz39uoWLlo9Rrx22nLamNAikf3wXwFhd4scn1f
1pJ5kzofr1k0oRKaV6WGKXJ59L3457Z84KZiWwa8JvbGLKhkD8zvK6boc5y//H987/K272fK5X3f
68ujf/6rv38kbOuR6rEbRr2Hj69/llzNttiSmqMRaVtnqLI9yvRXM4itbUL+73FZyPmuRyWA3qai
D5Xf6yqHKHHe6VRiBZnihnhQQeIvas+OCwUL11IfjCQH1Tlfjb8X6mxe/F5dHtG8/9PGaLoW55KK
LnINKHNYL+6lQoKc2ULfwYETds1m8ZYsi8Va8r36l23zXY9QcNp+i7clcQIVagE7uZA4MruRalFr
TfsEC+FO96A7ZV25Sxvxxu7oD4qm0tCIMp92DCm43FvgXh4VtX80byaujePyn/rZfuQsZ1BtlmiY
Uibj7oB3LrbYPU2TbkerdkgfxFuiCwoDWLqaI0RTyZBtfhgh8f1aNAiDVpFNKqxLO3OQY4Ce4tey
byxDKZgkFtV0aPVrNt/4l730lTzhtLfEmxI/bFtriy/hk3y1+tTNwY+D+16TgrKToGe9tB33XrHp
0O0fcbLOaVuHdh5hDUjFjp7T5Sqlu+ABmw9R6vO2+XDAgZ7tmyHhA7fK5B2kjsKNW0hbOy0myBTU
nvciGOuOY5geY3kqGy099m1u+1YYHWor1I+aYmhfiwkJHcDPdN+LcY/Gw6XKVqwifXqq86DfJWN+
7GX1EGsMcErNaTaWItGfF849fP5qjUlA2yx+nGXx7f763qZSdlinWUFXcM6LWBZfR8DyMLZTBsGp
pOqCaIXZhnJ1IkfH9zAxc47MM7mx9PJ1PGJYQKEdoNYUg6WtLJkyXsYUs7I752ZPZFBXqkWOjZZr
n2DK0YrNQ7VloS136TlGYVktsAX7k+36RWn+rgZC6zOjP6YIxrCB8qhOciLrIxLNopKTMOcb4MSe
+GX+sg6qC+fu1+bUw2C9POdy6egt4l++Ny1v/Pob1DIw4+OpouYclgTUzfeWel5kmWtMWKp52JlY
MwNyJDaO2TEiUqVHe3B5aUUywtfrl0e0serj8uj7ieV1X2+Zhvg3cnEAF/OfdeoazBuNKbvCje3O
izn+lN03P+Rg11bQvfINYzZxXLY5CvrZVdWcmX9bh2XT8mQUym4e2oljqaThuq/5eFnX4JJ31W1D
3/pQdNbdECBz4kjhlq7jnoGvQYYPXez11zbR/AndsEHQx8h82WTl5IHBbEmQE/Cu7ye+V+UN8zUK
E414E1zYEskcJJOVRsq2rwF1yvww2QnjBOgPT6b8UUClyC9ygwlf0X3kL0/ZlWnHg0KUKWIi9GYP
Izm0gy9m+dIKm1ptMzzfjM1DK89NfJ1nSckmCY9j/9Lp731fklrrw9VOdZCtQKhvWuJT88oRhCU3
J/GFzjkD+uDk9ggtA87vcwE0cjh3wxnDJzlceXASysElzsu6DwnbongXH1KsdmO5boYdWdn9zj4i
TicNmjv2WvyaSBjY5p91tG6ET+Cho7wBWbT4/o/COVgJPQ9UD+ix0h86MUzJKtxEz3a4qj80BRk7
Ro0n/Gqw1U0ShAn9ptcA9n2HO840fEfd2fmhQyMBNUisavOGsiJ5bpK7Vv3ILuquWp2tY/XurpIr
+XCcomvSuY7kia6Tt/EMvf5z3BnvELHIxNsodyRc4rYf3jx/WLsH/bd2X2zlIX1VN9VLvcG3sPeI
/7sZ+36P0GoV3zlbW1nZd0w6MQcd3E1+0fbVBz2GSFzR5aFuTrGDE3ypHFqoBGfCnyvimRhhi01J
5t/mA3LTDev4bgJcuCbu6l65hn/G39FL9Vme6/PAzH/dbPPXwlrZTLOfRbGxrvpT+2pu/qCqPx26
t+Dwf7g7t+W0lSwMv0pq30NJah0v9lQN4mzi2LFjJ76hZENAnAQS56efryXZRsTJTtKp2qrRzKaw
cRbqVvfqdfjX+rkrcr+t0OeGsUO60VVXkK2lUAYoc4PCyCiCg7BOWyZBmB1Cpc/rSTukFc+oYazg
82naq3a/6cETN5u35vu4RlGGfUNdDGBXbWBG12OSul9GcABqDVsAc6+T1IejabdpU2sBwGvvAAwD
F9mFlRUyPQkg0tc1LX6IL3rONZCb60WHopAbe08WtuE1wo6+IwR9L47taAQ4vIGGPLI4Pm2ax35v
3PauYX1+P2ruHyibSgZGj175YIIBiI3C+nJfP1AxUKer13rfJlm163cIFEb2R8k/FojlhXZsfiHL
NTGuF3T0ii53Te1pWWksj43GmJNU/ke5/+HRGdCDgw5kkXVB2tnRLvqYwjtffKBX+/RudfAvrNtt
pVa5oJ1oHZb5wZhzkL4ICSup1/9IUyLnCxnnAwQmD9CSVoT80Lww6Z7wcLj1lj3DbGs9bK/r2QM9
DQAwujXt0Vv4s+420FiVqx7xYqwfMtf1pe+NOhChk7ge70GB1UIQSUSe7xet9bZOVtS5sx+31/Mr
9zMdLd/P6QhBKmfRY/uDenZB5txsbYh+a5vByI+HUEqaeoNSnH4E/qU5iwCItrhDxM8IqEK4/l50
xTWJyv2+4c1h2qmFQzreB5Wn2ZXZiHyctFvj82gwvSVUDRZys/Ht2trvX07vV/fkEq+JDoya48bm
AiyufRm1YWM8fp51zMu7w0frptIWV5MhhHPOyCdDZ9W1r+Gibnf3TdhTwREeWvEneoJfG23o1TpT
cA93NC3ZQvRYm3aS+r5mNiqftch3mvRYqm3qm9twV0MX6j5ewYRU4YwsZn09pi9Eh0UP0dfDvAMI
yfAYImnJGkR9dXTqPU2kprXRTUSpn+1HjTlZzpqB97urGTWjSZOFa+8LbdXv9g27fmxPH0BDNSpL
yig+iIRqjIbnozTro+4i8Xcwh/j9WtRju4GvvqQ9GUCle9ZhD6AIANcGIQmYLke0tWodLydj3903
rdb++qnfHvXwPNuLNrUQrdnUd6/Wba2zQ/PEdEap0SN4Dgs8HbjqqxvmtLO+2AP3J93mQ2EErD9k
DNv6TKtP2NZX3mcwP4c93UL9lWj2bcCuAD9rq0uHulPfZR22aOC/aY0aU3/VmnzZvY/iT/heE5qt
IZEO4Pe0LgQCvSTB0HPr0ET1+s15174zuecWvODt/dSH+Np3LojGgzjnTAH9Vwc0QziSzhmTxvDw
YdrzAvNq+mn0ftQaP8paz8s9bSH81+OP/psEfNIjUqA26CG1bhM86mqmE7fGon+puxg2a+mp9GkL
0jWlb7TZ0YkqTOxNIzTczzZM2onVNm1KGcRyCVUpEbDuVv6T9N1IOiTpO9q2raFVlB/vPC2kWcFs
ezE1E4qi5N/MUu/m+/9aTFdYMYmBU0L5Wz3a2OTOSH27ztdxtHBwqMYedVkvL5NY23QhowJnLd+l
HyTJ8qESafCFrFxIhnex2R0dj006RhqdhMiVu6vo/hFsXjd7C+Xlkc4gS0j1bDMxG8kYg3O36kf+
yN3uqU9xZtDdL8YT9C4xCOq5+bnv8JEjZvXDlNZeduxhTmuLOaFQlx406bv1WDoFrz/HBB1b4Vi7
sLcw8YAaPVCPQusGTb44IbZt+u71dzAS7VqwRl/Rxqse6ix++8ADxj3B010tdOjjJnqFYugPI0nR
A88VNgjo985kTGuSjXRl0pf11LqUBO3NnYwuvL6MpCv4+qMBxXFzvNU+pFG2vfQO03dx2oTi9Zem
De2AE8YSD4sXaBvwm5tQCqXh4LUMCabvSJbSl5aKFDI0gK5s/WamiX7T9QhNLSkI8g9Ljgn4Dlck
FOnkZwr08eaOGtudRP43K2C1Wq8BJI0mLv5hasvNGG7mtXBFU435kUiMWMdodQ9+xTH5TXuzhfDN
2ojsR20XSsy/de1t+7cpV9V4voegjW6it8uY7uXkAPZd8gD7LiXmoiVCtz06yiccm9b9/ACR2Ha2
j45+2hjInApaTdDlre7KVhuefHKvL6+/2261A8yjPRBysK6nrTHMTXSoH8zVrUZLMwevRwANBtHD
gZ2G6GgiRmPN7RatJ3OiZtq9KQsevwaTqXx4sOgcV9MqNMypRHvRJflJup42nBN79XhYTz32yGY9
bkaJuN+SgcNz40WjWdhC220aSWzrjTSsmj7g9OX1Rxe8bdec4hhq2OTp46UXzrJbOTg6jtHKA/R8
2LlAzFzCOysZdM5eZAzZArXEcTQC3wixVE2sSMFWjjoRujTCOjEmcTf7mWZn86y39/9NMi4fSD1Y
B43FmlZz15thfPg4TDZA+p+TU/LTlNbqNvq9P/qxoHfD9Jv/Ib1n0BvvPL2X3lR6xz+SMQsY2GYw
/Psv4VY9ywBSQQJpFtFcIft1xbGr9M4DWk8/zfSiTTB5xJPJ+d7wfzyybB5//Dc/uvNsYjqDv/9y
XXHO9vDLg5fcDXTDNhh+dp1NglU1bdeWvGDZxyQYyzUJkJ+4PLlChvdXZ8F0qpqgPbVH7+H04lGf
LgVd86o0atPp40j2918Z/xPQ7LXchKOwSN6Bzv+50Z9JONkAXpXWoeDjJT3C6bA9FgfN0g3L1bKH
X7odQHQ/u6csgf6ik35l+xtVx4a0iATym8/etau0WRbC0IyXHfKvrIBgAFChHgJhCp/Wp3gFqANl
q2ylHSCcqtSBBpu9uAZcq2q4DnyAgBnS69/aAN8fvmdmSklhDZhV9LwhiauyQXKmnG4EHaAHawR2
AwvjlCtTuyU6CnQQIKpLwKyi410NmpRsEs5WgmdUAZroFoncbKOU7ihwgOIoToKpVy3H0i1Og2yQ
zOrpSnDQFvCbgNop3egNGq4DM1JTAwwPRjEHeor8Kg7f5Ry0bKwuw8imhxOjXMrQsSVqSW0SMAg9
WoszyjfXgK5JViuHuvbSnYeGrksGFqXhm+gBx3TgX9Df1AOcCI4gRSu5rtKrdGvAYvUqTgLnoUGT
V5sxvr0GdHaC7hgQPuZHRtk2ggFNreqRYIqqJ1zsf5Ef/mcuEn2YqhwHOvTFZRs+DHbKNhF6gLii
41i55XdmFTh4DbptuK6Ta8vSHQk8H+0nvYMz8+rEOzBwfTjxXOftWXBFlYiTwHPKzYLSKUVd1yR7
mpJSNNyq5Vl4gOJsC7hYRS6gYEOieeVVuuEb0r1RHD5mEQvd8Kw8CiDtrIJZhNkE3FaTNnJ6lW8W
YFhXVocG6tAziIWcawKL6WGruYQQ0iuLSZXJP6A1RfZMft9LwjCAEUmDUfFtw0DXTaxDGndgOJXt
OBA0tVQ+DzgNgWSYGFkvW/10E7gaDhRqEG8xWwWlM4wgNdOUPSStSq0BbCuUQ6TXmSrAReBr4A99
8SHKthZ0D2WtqBAFVRyS3cq1kHS6CDydRQARrvEcMytfvAR6LtXjUHhQBFPF4uVrQNrbp7NA0Awf
mfPAy93o0s2CIQh5qi4CrwpNLmU32JrpdRYs0GFSti2L6hwYPeVVOiuZeJdy/sQ0qnDQ2ZZjvh08
9wThZU2zdS3/vHRqUXA6KK8FnUSJcE20f/qo5bM+3RHE0gVBZM95NqMzPVwmE4GWHaoWErk0SAkZ
IhHj9DqfBRcTgpwCey87PMpnKFHJp2oomFaV2j9s4ZNRnq4F26saWKOSujGbhfJpR80yVY9I9AIB
EmFZNnvrdPgOzgRlizLj9mJBlCuISH9vyjLVPEbTZhHAVU9p6NtbwazqVI7impbOWMZ4sVUDaDKQ
buBz0BQjGz6jPF0E6EPsJ6kMy5pNIJ6uvAjQh8KmGk3D+0iv81kgekBJsbSWs61QurPRMMmMKW4F
QbzcFWQQc2Pwm7OR5GNWDU1QOb3SLyzR2Yi16GVHlYL7LKq2S0yWIu1sLZx5DqhFi91iYFO/rJWS
qUWh68qzgPsoGCKV2S+jPNULDjEE0k+GlvvQXunORmEJ5XiaTLcDLaJV79s2s+NWbY+1QKwhm6XS
eQ5EwZSDqsKsMkDJSpyfEWc7gr4yVR3FwDyVcPy2rmwtoxcF8TIL7ZJebK7CXiCUApc83PL5GVk+
S0GwRhVPB8BXHA2CZyyyWTiLJbADcK0kPONZJZTudCAlrnpGmjJ4SL4xf9JprKCwFpyqKyS7CRRQ
6VU6/xFlpZxyYxZMECYYzrn/eKYRyLYwfqyl0q4FGWhWDrGiFwX+IeZA9qzP9ILcEcw13kV+EJXI
UoJBJYfG/L6lhL3oYnZ6gNFe1vrpXiC6KExgiWZpLSXcfyMz5RVmgYiRISgj1V5jJaezkILSoCk2
DLt0XgMmbu7W/v74STdppN7535kSAINlM72ejWWQXqXLu6OgTFXjQB6LACtY5LlxhMDC40+xF6Tm
cS7LdiBiFSjnmXCdQeVaskHWm0qQbJuN7YhxmJvI2QlcJlUIDZSycYQ7xCrH5XjOtBRXAdk2ULsk
GLyywg+ADn3Tge2X8fkk3mm3btjfgaYSSAKHpJuyy1e2WH5+R/zEgnmpeaHDymyQVruEw+Stopjv
/cFztce3n+eVHrKcQyL5C38oi1+y734thvlPAaiTVqOcfPhcnZJ+T/7P8wF++9WF73oe1fMv2+Ew
DuKn8SH94JDf5mUwp2Lmv7PgMZgHBQx6Cnx5vZO//yrc54mL8A+Ck+mZXBmNV5Ybh8doURScosbV
BU+DRRIkz7coH2MGxVaV7Aez8CtdxMPCXWfIRmXZ0SyKg0F0etcZblZd8mIxfFqHT5t1QXgKzFYV
Xh/Ogl0QD08lZyVQypLzqop30dd3fkTj1sfitGdgQtVvoWY+DgeF55lD01Qlt4ZRPCrecg79U5Xc
ZsbD8HTGdQEC/PkXb5bnvQDtfrTVO4NgXFiAeoZQUr3hzmwWLqKwuCMz2Iuy6MUgDM60SIalUJYc
7YrLIkvLq4q9+FY3ZTleZcEI2DxND8/LIFV7WRWSquhetKH95fk0Z4gdVdnvg3BR0B4k4P7E8fI+
iA+zYDE4nY68MlX9lpMkeBpvkiHkH0X5aYZWWX74NA5HwaIgOisiUBfNWQCvWmFl55lVddmwlPH/
5bKgm/ISmD8hPdrE56JlNlBZdLRYny3uvIBVVfLl8DEOzqynPJGrLnobFM+tHD2lLnj3rh3AdDcO
i8d6nm/7E/K7wzgZFjQVqQuZxvoTwt8P9+FT4RjL8yJ/QvgXWLefbzP1DzIIs7JomjOM3/lBHHFS
FjcnQUf9+Rt//2i/TL+gHtCT81y8TBao3j80gsUZz+LOymKnMyySoleTJ7+VRdPe7bxoOy3OURV8
NVwsksNsG5y5CUaWkFAV/3EcDYbvOsk3Z1tWUaAq/iait8ebCzFHa/+ZL/h2IeYxelXxt8z+MEmG
BZMij3+ry94Xvcoco6gq99M6GD9vQalT8kC1qti7YTznZCtIzkLAypJDPJuz5Z1n4FVF3wecO4vR
urg189itsvBhsn5399bNZ7FRZflh8hQtaItUmPMs4qgs+/ucCN9vyvIKVSlEml4aphR+exI7+8c/
IAImQ1hPs2EQ/+d/AAAA//8=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A08EF308-3B00-6D48-9827-91E464C209CC}">
          <cx:tx>
            <cx:txData>
              <cx:f>_xlchart.v5.6</cx:f>
              <cx:v>Sum of Sales</cx:v>
            </cx:txData>
          </cx:tx>
          <cx:dataPt idx="3"/>
          <cx:dataId val="0"/>
          <cx:layoutPr>
            <cx:geography cultureLanguage="en-GB" cultureRegion="KE" attribution="Powered by Bing">
              <cx:geoCache provider="{E9337A44-BEBE-4D9F-B70C-5C5E7DAFC167}">
                <cx:binary>7H1pc9w4kvZfUfjzUE1cBDExvRHNow7VodN2218YZVnmTZAgeP76N0uHR6IlzfZbmtlVxLIdbsvF
ApN4kJlPHoD/cd3//Tq72amjPs+K+u/X/e8fIq3Lv//2W30d3eS7+jiPr5Ws5Q99fC3z3+SPH/H1
zW/f1a6Li/A3bCL623W0U/qm//Bf/4DRwhu5ltc7HcvivLlRw8VN3WS6fuWzZz862n3P48KLa63i
a41+/+DKTKrdd/nh6KbQsR6uhvLm9w9P7vpw9Nt0rF+ee5SBaLr5Dt8l9rEQNmMmxebthT4cZbII
7z82kMmOGeU2scjDQ7e7HL74IMrfjj4Wsb75fnSpd/qmfrjpOclu5dp9/65u6hpe7fb/rwz05LXg
vtMPR9eyKfR+OkOY2d8/TJ4c19K9u8GV+3f7eHk7Gb89BeS//jH5C5ieyd88wmw6l//qo18g+yPb
fdvlu9fm5S8iho+5ZVFsmeIOMQDmMWK2dWxTkxBsYnF3PTz7Drh7gQ7G7aVxJrD9sX6fsKl4lMVb
wkaPsSAY24jeocKfwoYQOgZYmbCY9aCId0p+D9udQIfD9sI4U9i+vkvYPupd9LDcnzNBf1HVxDHB
hNumyV7GjNsYY8t6eOodWns5Dobq2UEmOH28epc4/aHSXVHvXnUXfxEremyDJzMJusfKfqpfAh9T
IhBjDODcX+wpYg8SHYzaiwNNkPvj4l0it735pnZ1+oaWkaJjhjkinN8ZPhNPkBPHNjI5eLPnkXuQ
6GDkXhxogtzWf5fIbeKiuKmlfkvorGNCBQLFuocGTaCjx0jYxAS/91TbfspyMGgvjzRBbbN9l6i5
uyz+IVURvyFshB9jRi1LoHsKOYENIXFsIY65MO/JylP0/inTwfC9MtQEP/ePd4nfZlfXu+uoqW+0
fkN3R/ExAEQYs8CPPab/HGikyUwIAP7pBx/zyCfyHAzf66NNENy8TwRdCXbzWsfXjX5Qg8Op5d7p
cYYYwHRHRyYqyCHKIzZEC3jCUx5JczB6r401wc59nzzzIXdyJH8cQcaiyb+9qR2F5IlJOefsPtSe
xHScH5vIwrbN73VxguVz0h0M6n9r0Am6nvsubat3k+26nbp5O7Uk4tg0bW6BZf2ZPHliXdkxtWyL
EgTBxv6aInov0eEovjTQFDn/XSK3vemOFru8rKP4LeGj5NiymYXEg1Wd5MbAOTIIM7B4yJ1NaOkT
sQ7G8PXRJkBuF+8SyE1c1/tfZRm/oRaC88OghvaDEoqnHMcGesosDDnr+6T1JPvySKiDQXxtrAmE
m8t3CeEMagrx993bwYftYyYYQ5hMcYMcjM0JxRAS3l6gno+56b0kB2P20jgTvGZvlpp+WmF4VF5B
9jFUThj8os/SPMs6hoUMKeE9Zd9fE4N0/yZHm6aIr+Myln87OoOCkpZHF/H1q2Wg54st/2q86Qzd
LY1/Pv6XBf5EmmkB5uzi+QLMi9NlEHJsE7jwQ8YVNPux/2XsWCDLsri4n0/60gpSTdjshodPnyPs
r84QrMGHEZ6fk19m4uf901n4+OX5WZgUnf69ZahPNyqXxVsGMPTYBN4L/019LIY6BraEZZNnKdK9
JAcr+UvjTOD69D4Dl/mNVOGbxioAC4WA0t4nUvfXJFaxyTGllHBq3qfyJrb5XqCDYXtpnAls8/eZ
K9iAju3esmxIIYSEHAESAMztNdE2ZAIXouBrLTIxhfeiHAzYS+NMANu8mZ696B2A3YOXFPhniecp
vcDkeO82LOAdD2b/rhj38w2cJgt36nWtet4rPDPE9P0fkJ/0KPzzmVO/4Mz/F/iF5fdd9CqP+GtV
OEqPiS2gWEPRnZWZVOEQokDdBeHA3Z+CdCvIwYv1+VEmUC29X5330x6WKVT/KzpJLmWjoyN3p2QW
v6WJAc4lTCIoRuhZE2ObUFkFtwAdCneYTqKtp3IdDOG/GG6C5aX7LrFcZoChjOsHHXiOn/5FzTOP
EWgdhVauZzUPYmZEbQhEfgbVD8++M5IPEh2M34sDTZBbvln09R8l0p9van30KQZy9rYlORvcOGYc
Ev538E3pmQkVOcKJMP+ppI9D5ydiHYzh66NNgPz86V2q4Gmaget70848aJW0CaXWfSxvTmo6ggN/
2ac+OL/DGPjLYwwfJDoYvhcHmiB3unqXyG2lAkfo7dK37WXgEABZBPzcfdz6lF1CJ6wJuf99C9+9
G5yg91iqgxF8dbAJitv3SWf2iVXZqPhBBw53gdDLTCwO/V303kYCxXycPNq3gHG+z8fdF28mROZB
ooPRe3GgCXKb99nSvCy+x28a5ELVDVpRBLSb3NvFiepBSzNUwm3TEveWdRLq3gt0MG4vjTOBbfk+
O4mubvb9X/XNW5ZLGfSaA2GBmujzpHPfH0ag1+iFettPkQ6G7uWRJuBdvU/wlrJ7wwoNdA+ZHHgK
p89nlcRtpsW0kHn/+cRS7qU5GLJnB5mgtXyfacDVWzc321A4o5C55fwuRJ8yS/B8tgkW8qFtAaKH
x8zyTp6DEXthmAlmq8t3ySpP1U0oi4d5O5yNQLZSEBuaRYj1k+0/ZiMIm8fQjI4QATAfg3UnyMFg
vTDMBKxTKNFdv79dVfvWii9SpQ8z9wZwYYBrn1u2J5E3Z8fQamBSG5Lwt9dEtx5EORiwFweaQLb9
8i4hW8Eab67T4e0ggzZm2DhAMLCPp0TfZsAXwVRCPHcH2YQvPohyMGQvDjSBbPU+IVvLJq7fmOqb
xwJ2c5j2tGwsEGSZEeylsu+DgAlmP2U5GLSXR5qgtn6f5GOzi4s35PiUAYff70x8xC0e+zFLHGNk
IQqE8llluxXnYNCeH2UC2OZ9NkOeQWBWD1m7e9OMMt2XbWCPx30535xmI6E52Sa2vaeUd7iBEX1M
Qx5LdTB8rw42QfHsfardaRS/ZSEVko2wWRF2V90zfqhpP9Y6G1okTWhztV/IRu6lORi1ZweZoHX6
TvtWd2rIdsX3hzV/OIHcn6SwpyNskrziFiAFVR2osN7pGSD5WM8295IcjNaLA00Q23hvxR9f7tSA
/l0oZ0E8eheu/mJ7jjncAG2P9zs+zRfmBPZsNIUe/na0jr/d/P81btzP7q8jTWflV4r286HTdoD1
C32N/9lC5A6a54tQv2nMCjUQCEghX3cPzCTPcBezQh8Z5NifruLPP6U5eB2/MtQEs89v5ileXMl7
rf6/LT6PzrP55bCUf2/f6ia+juJw95Z5GTgogFMuoNT+k/c88awMdt6ZUIzYlyT21yT3+SDRwev8
xYEmq3yzfCt7/R+1T9ubdveWuwqgSASN9BS2m987laltQha0ljGy33lw63Xg88d+9k6eg1F7YZgJ
Ztv32RPxOa6vZVHHb6tuFhTUGYHziu6uCZEVoG4YQBPP7wn5KdLByL080gS8z+9V4bqjkxtV3wwP
C/9wUgtBJLRDmADf8yV1Du2csE0LTkC7B3dCC/Y5zTuZDobvlaEm+G1P3qnB7I42N/2/2Nfz17oC
CT2Gvk7CEb0ndJMwEpnWMYKeJAFtLw+r5q4fcD/dd9K8CXIvDDVFbvM+kbttSPo3dOZCQxmBZmkG
fOT2mpYmoKfTZhRxqPzdXpOe6rsuoge5DsfxyWv+MtwUS/ddYnkRwdmBR8v6bZMDcNwDnAMAbu6+
T0JMKhb7jckIoqr9AXC31yQgfizVLxN/x3KeM/bPb2Z4dbAJihfvwxe+XsJ8PEFP7rzdgPE09nv1
sEwBDZyEcZNBTPA4ZhBwbACyodHloXgxgW9yUOXL8jwP2OTrT17hfZyC+W9omIbiH2TVzP3WhNtr
4tk4NFQL2OoP7u/u84l/e5DoYG16caCJJn36413aw8vbXSdv3mwLvIRAAhBOY3jWswFmx5jA6VPI
mjDKx/IcjN2rg03wu3yztOl/NAy/uunf9JhFBE3QxKbQt/JTrSaWcL99G6pK9/sYJlWlW3EOxu35
USaAXf35LhXu8yDh0OfwgY0/59b/WgwAzX6gY7Al+4WTMeFsRWhEQpTuN1feXg/PvosE7gU6GLSX
xpnA9vnL/wxsE618dNDzT0rg7fTOvz14+7/96a1Dh/Tp5Kv3malnwb1jB8vvv3+AHXn77OPPA733
gzzJaT2kEB8Ae/Slm12tf/9gQJ2QgpuEABAOFrYxHI/64aiDLUzwkYASI4R9glEBRw7DeYDiw1Gx
p/i/f6A2BBYCDpCG/Q4WMB4EUtR7RwAfAZOFNmw4FRfiDtjkz9nPI8/PZDZAC93P6br/+aho8jMZ
F7r+/QPaP6S8u28vLIOjQBCBHmEORQXo1zEJPKm83l2ABuxv/1vVG72ushqtjABdalXJTTC27EQS
NpOd+NajXp2YjYw8nmnTlzgeT1U1RCsxou3tTw2S9kmeifMhU/Q8j/I/Kzl2q9ufWJ8hx0BRPkNl
eE1z86bA9bk0DLqOCkXcEZWZlxZBfII7y2+GKF+FqcWcupKVY+QNcQaWowWpiuqi79svZZZaK261
F7Wqw1OsCvIxSEbiGL1Zn2Bu99Dzmp/CXJ/V2ugvCm7FM8sKZO0IU0WOavJgpZN+wSJcn1KsrW1g
znMchueINa03DEXjxKzWTjZ20c7S1SLv225Gotb0hh4Vl1WaRM4Q2NiP+4IudRQEjoATV85Hs4ld
HlhnbYCNyzxhO8Jq87xvqVrFzAChq2tLht0lz2k3H5Os8ZJcOrLCw9fQNEtXNHHq8IS1Ds0tNaO4
X2kcGU6W1ZY/JGZ7mYflIqxssbabPnKyKM2XQWuMC4AvczQhfGsPrfZQUDOXoiRa27Q9LSlzFZT4
lkgb7VY2/aykYXEzoIavm64Wl/ZouQ3Gct62KXfqNDFPJQ4sr1NR7sZtmvphXLdrS1uXlhkFc0zz
xC0tVJwWMnNTnlvrXg8LWcf2uqv7kyIizG1Ya88k3L5NuNcaoTqL8Y9iREbsioQyDxukduHtlqYd
WmfWCLBELDy3OzPd5Ly9GAOTX7BOzwcL6y2twt43SGZ7RsfYucjQvGVJsom08TUbxsTXWlSrYLBT
J6s+hbmWK9SOoxuZ5UVXic5lXGpnaFN71aecubjneNnaYb2A6r5vJzh16WCis1r0ndu1iT3nRZA6
AzltUNlBsuungXhO44AXP1U4CnoGoSg3bcwYniqcXTddFqhRrTqLG34bSMvLg3ZNdC8d1MSb2myi
JSPxpY5CtCzi+gsNktqLaNI5KMwD6MF5TR4MRxX8IhE1EeKwdRU2qAJnB8b32AQYcUZKo5HhSoRR
t8zSPJkxVhpuVnYXTZrTpdmmOehknbp2Y33NkWmcByVbqRY5lSDqs0wqyw0q5Osst8+qTIxunAfh
1452a6sInJzm3RcOuDk1ScIrcV0KNnjUEMOqbZLcRcymDkWpNS8SO/CTmjmNbg231fANKaONlVle
JcUw0w18MbTK1guFUE6I625JStY4lBvI0awZT/mQbNomX5TDwJdV29peUZ6ijFqrqCWxbyKduYkK
+y01l5oE+TejHZlnBgafW0a0UXRMrsJGrwcU8RUPuO3aZqv9NEVkSZG1SQ0UbqBzP3VxGWRuU0Z6
k6viEg/G106Ew4WtiM+U+SnFCV1LUp9Y2KBnowrmUYAilyWdPROi9XRS4ivTjWRauDTpzSUKu4u+
xMki0iJywiSjSxr1S2TwfNF2P/KA6HmVNB+RskC5Y1S7FTFarxbRdihMUGNuylUYJmsrSYRP8i95
rkM/7grm00xoT+doJ+y6dmQxWvO0aT5zq1feoNN0mXSVV+YiWxq6DR1e6tCNdOQZeT36w5ivaF0Y
rh1KtVApac8L3vg1LpYgklxEg1S+nQ5+ktSxw6quX/djg/2AF7FTNlWzSDhyMGq/c9FJN06k4epo
dBEKqY9zPrimwdcRS+SqVdnC5nW9ilLbq1uWLhGDBdJo9QXqiebcsMzMyULLmtOoqTytR8NlRtp5
ZQODJnsdUcxYjKaCrwfD5zaKO6cdkpluqRE7ehByVVGRe32NA3eoEycTpfB1bVUOjShd4XG4gnc6
HXlwSa1W+AmN202NrG02VraXNT3aZjQGkWTmcGj+WuhIx24iaDzDgYrnCH9qq4G5GrTDNYeAz7gy
XUvpxMVS6FVkmgsJCeE1C/h5ZCXpLOlI6thZzp0qEPY6ZPGpQsJwtP2xYrAGMjEkjk2CHRNDPA9F
6KoSRXPUxZaTBpdGYwRuFvFqQ8vEaXKRXrDCjSwtvUJIMRd9W3oFUchtGrud97TyZVlf1Rr1FzZP
HG6ABwhqY9gMYeIXtC+WBrUapy/ZJekRPR2bWYlGsqwJvjYqXLr9CO+ZxsEVofyTZEXuGKSYK4PG
fpVIuR6UV6LeRXXVn2XUrt0hLbZlogwvwKbwgyL+hFFB3NYqQR0inHpJMvQ+j8bUqYeWOKUqZ1Ij
4Ud13jhGGxdzioEL2GXhajtIZ3mRRm4NXqrqFbsMVaYWlVEbcALpOXCS2i9gY40n4ir0h6EXvl3L
j2E7fKNloxaUhGeJEqajKzOex/CvnfSw1Xxe0eyrMGgLaw0sTzWqr5FpS7+NDOwypj61hfhYN8xw
UDnm874wqNft50EqtjITo/dSWSySbMRzFlzx5k8l2sRl6EybhgAK1HMnbELt9ETbnrC0n1h40XRm
vJYRy5woM9i8K+l1GWd0S67zEUvgDLnXVN0Mjp/50cU5rMU6cFkdfYemYcsXe2UsguAsstQCFUns
kLaL500cubc2rkwpKAMFklFzsi77Vq8GHS+yvjLcHLHqhHbqq+y6ZGHkrlXW8VyZ+muZy8pTNpXO
WBW2k7R4ng6J4YqBkWWy11xMh5MBW6NfdknoBF0xY/kFCwifNWbNnbFnW90VfHarkTmJ3WiI5JZz
dVLWQKhUzdWiVc1WjrI8b1XghnRU63IoB6fSQ+WD47AU/PEmx3a9zZtmhnhjLAJcbgOF7DNhhuLM
tgfllmFXO7RD0mlJsx4arwLZnGDMyYlVWV/joZWOHZD0whqMFS2HepWFQGFlHC21KAeX53nkVEaL
XaDNV0FGrEVR5jOSjXxdSa+qYuzxxEi8IizwJhgS6tRjZHhdZESr1E6WuT2aqyLt2Gxo+I+uA/2L
dDp61I7NVVuQGwus8SLt7cqnqKeuJUI+Yx3cAawkcJOAFSdZaDOXNOH3VKTFeZXGyAmk/GIGNDlR
pDmXPNWrAozJVmUMr+JmNByj1GgN0cMyoz1bapM5qNbCh2alcmZ01lYW29SMk2VtFg7Js5M6w4Hf
0UGuNJxBNbNItjPGZphBpqFympGHZzwUmyE2gZBlVr1uE6cbUkeDMzoton7wohrb3mBWoCYNZc5I
itEt8kH6EpXbzoyqjW3b1K3Dbtdoir1KgxK2WmOfhXRYxbZeW2DTZnbbJQ6DGXPNduhmdaBrL7cj
cBC0N52KcHg3A5SRGhVbcqUy10gq4hRB366NpDs3ZMy925+61Khdyst4Dq6m8DS42MsMRws2juai
Ym08L4rMafOwd2CNpZ7Zgi1HYb9MGhych7ULwfgc2nODz3nZEHdoq3yme/MUki6dMyZY+COzdxkv
M78dwsZXA4Qlba3hvUP6cVBfy0BoX+4NbLw3tU2YlL41MtMVoEpL1Ax/knyM1tgO2hkt0ayrMQaf
XqeeVTXg4lU0uFF0obV9k2bgt1NsoKu6RSeNANaUAaUF3qK+o6R04UwxtC0JugJxkkWRxjd9aOqz
1mJLkkaAYG/l8zCsPtYlsuYx1a1L+0DPu6oevXYPe9zheDt2/ae0a0oPTJEZd36YM7HVlbGUQ3VK
SfojNkm5iKJhbsJapYapzvso2rZ1Cs5gRNehla1YaldzEmHfACUDJfRA0N4f9pM7JMks44VxAa6L
WgPaFso8M8HsLuhYZ17eG6Ojoowvmci/8KxSqyq2zseoKi5KlYIH7Bvqy7ypgHeWEIWJ/iI2ce2j
BIwFyRrhpIaFHTtUMyxC8rHm2Beq82Ih9VneK+W0VhLPIlkVq9vfmsL8LpMEbjciCMBUOKwi7YVp
m6+SRjDw/hy7eGyXja6Ua/Q0ADsMb7Loq57NdV20rraYXN8FkCrm40WRzeKYYTdtwC+X8Zg71Tg2
Xgxs0DOLoHYGRagfRHm/iMYgdhIbh4s20KeZiopZ2Wnt8TItHVz2iZsPll6MeXYTBJZwjbbt4Na0
dawwosuY69HpsXZE3JRfbldlHobDWdtF69Rkp6KsyrOoCnO37lk5w6z/FkGE5CZayZlUJp51Aph3
SYdyVvLqM4bozu3ipHaAXZcndiyR2xYW3YFkIJ4uOy8ETu81VprPk3bAbp8N0Wwk3Qnfm35t14Uf
NmXlFDhdStFZEIaWXtR3AfgtIleyIKPHi1LPg0juV/q4EEb+LTBFvU1gjXILLJi9HMy08kkK1Lxu
rQtixIlvG9kqNMR132DzhKr4hsbyG4S4dNXXFV8gDHFDa9t+Ulap06sk87q0s2YiIunXbkzcbGC2
G2KTg5MDVYa/t+ZKD9KzggY5BTEyp2KN8EO8JG2L1m2Dv6EBWE5IhUsGjP2mHE0nLrrRKWJBPB4H
lddG1HYME7gVs6PYk5bVObLFmV9F9nlAeQieR+Tzum6DNftqg2XbdgW6IJCIMJBdOVlQhDNT2suM
SfmJybh3g8JUzqg4Oe37r1hnPjmX2rIXQ96Mc9njrVBANXJjgQyqnAHl1SxWQD/AV5CTa456c5u1
YeRRUVleYYFtx824jE0g14EVfqlyW12mGl9qe5g3TZWtw6HjawKT5UOAjz2chCkAUyiHhwma15T+
AFTik6pMkZdLEnmhWtIRdTPoCiYOhvMjlizKz5sq+RTE0nJxq5mbWHstENYISQYwACKvvgVpTdas
GZRTU75CaTJs9aItCnuTdVnuyEiQhamMeo0Y3sgmSFcg2C7oR37OApzPm1FDkIiZuTGBc8/SCrh1
SM+0TIUT1yryWQXqTfKYfgKWe5kNTsuxWvaF3gIHSNc26wjceDogEs0ilg5nJiRyEK+ykzKGNFNU
JMiFtQnxf7ZhuSpXHROpl4t+xSrKNihl9R2bK3DA3SgJN1nAzRmzIHIwFCQPNHB3PzdJPOdDLdZm
arhdYqPV7W9j7CtK09MgQqavEjz6jZauzaW5sAoIahPcfU8xaFLXAmHEwK16FhkXXdHIVafqdl7v
025xuU98jSIDrgDJG6G4CwEFWhpyaFdKUtsN7FSCnbKiVdwn8er2TxXKvaCNsxNBteWVsjScyJbV
GhiavSAIncaxmVxAfrI4ZU0OERoYAjdM5ODAPwlUeLxvdiRI0jPQlfSsNyPlkQaCxxKnMx7i8rRK
u2AdYI2w06IeuKgRZSug+umqsMHZKTupXWSOwYnKkHA7rGsbKHpyPVoJLR2jyC8gAYoWaGiQj7UR
urJz4yrnM1oEX4JG52sd7TWrsIRHm8Q+aRiEES2vepcqbFx1afEZmG4zj9MhyJ28WkpYkm4mZOBX
ZTyconxUfpgFsduOVb5KIfcQkj69MKQc3IykxDWF6p1CoJUd4fy02ye9jJ5s2170TlNY4Txuwvgq
7At2UmiQxYjN6Aqs9LgeZPh93dGYX5oV55dRpcAkoMJaRgNTruIaz8GNJ+dySN0Yk3ZlygwiFQW2
cUg8SOtWX+VIInBmrIWcWSvnRpzjs8YOLluI2GewlyFZZFFjuEMvjWWa2svbl05IOpOhKNxB4Q2x
FdrcrhWN0BKi4fMOuPBZWWajc5uELLGVrkZIZXg0wN8Dq40d4MnZogra0zHwB7PoziD6csIxrU9Q
0isn7uwB+DJPPEgGAg2uzU1UfRy5GtcKsgEbZVgXAQeWVjHkUGmYM1QJuq42Wt8kYyTXcQdmCU7M
1JDcw+B4VZ7MFVAvj8UxX0kWKHcQy4aJcNMS04EsYbrmOOnd1E4Dt2/60gttjYHBwyuhuO8dIQGp
2q6vCiAUC9WnelGrcWvxWrtRFnSbfGwCl+Iq3hr1WLtZQboNMZPSM2u78oqxy6kTx7U7tsFF3kAy
MqVULTIw6OBtzX4ejeimyEW5qrss86IYwqSsRcY8aIhXJCJfZb0OIO06RE6Xab66/Y1KrOdj112y
FvNV25kEKGXfLG4JiG2okzFUuVfXPTohSMPDR7SUmIVuXZiZV1kS7AWGTEyCvHHsbkpRXPS8WnWF
QVywqLuQ1BLYQxn6GDzUTGi7cdNwUUPSw6EtsZcGg9yPmfQcVncbzyhh1SJItk2d1p9EVn1Upblp
UCc+FvkGW1HrMJSE27xAaMOMeGb2Bl+Ay8COMYAFrdLaPht1lgDftc8bLkZP8DFdizFymB2TVaXK
UxUxueqr+k9SItBv0W2smGdu0Id0yeh4Qpm8CvJ0dhtIyjqHuLHJ/9Q2JHTqGoJbI5cLm+rCDVN4
/XqATKq05C6uxxsZ2Wom6s9GPzojHDK9JCTeBKFZzQYb6E6e9aObJNY4H6VhuUPWRItRnsRhLXwA
2XBJ3y5LwyRrabTnuojiDQuLP6PY6IB5ih3bh3h55mZ7Kt0XLYM5zqGikPjKCrwAvPxJsapZBzmF
BGJ1WmHINwWwaPPQciHkhWQelGpmYGjqWQZm3AEqHa5ozDIXTmKu5hDH4ZldZhABZobfAFP+mKjE
SZAVOZYk5lXIytCpy6KGDI00/Vv8gboNXmCMwrVo+dlodTG38QihUNYmM2Qp4M3k05ADCRvybNtC
FnQNrfMQ3Yd4PWZQXhiGmPplVpPNUNgz1HR0boiCQlABiUyVMsiZoLpcG9R0U/CVp9HgdylOHZhH
sgQm2J/VBSi6ocp5oCzt5dbwo8NWtanBMtWNLWcIMp3zNjRCLzI7dpL3hU/tPFlALinxog4MoWo4
mEpiO40qlGewwoYcQWu5bQCJyjImV1YH4Uxf8sJLjChyw4ZXbmjjwMHRHMKEzqlUDpm6NFGLeADh
Buk0pmhP6qCAWQghiwlMJz7xoQ02XHYt+dNOzXGrqHVR5KmCfF74iUWMAbSicYgB2T0tdbigdfA9
TVoP4mHwWWauFn1cBa5gVe8EBaS5HEi2G26acPC7FqSXbMgM/+AFqtZGFhqXDRR3LDmIu2RKE1R/
QtnjouzT1h/brF3k4+gkucLuYBXJSf7JiiAbHsIsOUQBtaKW/E5UfDIMuJ01BKKLwjD4Cat07qGo
XIjRhGiAF+YiCoPk/1F2bj1u41i0/kUCRJGipFfdbMuuKtclt3oRkk6HoqgbRer668+yGzinOxkk
OBjAqNTMlGVZ2tx7rW9RaLHIddNRlfI2RPsv2aFZzR4HHLINZ9B3oL9PWasrk07D0mUOf1eLoYXp
UXcWL+ie50XnYvALdF4sb8p6zty5XZK7FFQT1mWLlmXcf63svLxH1n/rUTn2DkZUXT7Qbe6e3V2k
U0ibmCodYcwkw5fQWxikzG7JuobIdJ4FminvzQ4kOglm5XmdjIbQs/MC1+nnFXKWhAp6V+4pruuA
af1IrXwxHIN2tMOMtBhzo96rkkqW0cc5Ch9HtWN2KAcU0HFxzlNv9uSuSEwUNTyo0W2F9b7EXrOM
xwX+lxCfamn4MXDrJg7ZCsV7H/bYDSJ5nBkti2hG44fyBY2LV6+dIGFMNRUYY8QQczpVr2ZjfbIs
UZ/5ZBjOwe3Fl8FD4wp7uDctlbc+B71x8qgJxNnDpWNJuM9QjWybC2JqHHeoz/Ugs5sm0MdwedXJ
xz+dyGsv0e2l485H3vdBbMdKJCRa3MdeR/lUoVRbS54VUVVq6I/QsfTYBfM7FWMINYNhetLBni3W
2+LGiOAMmfRaLqwrVjXoi/F47G6DKPaav7uO0Ie+H2qoB2v5bBb5Cev/t17b6FWhcsEv0UHK0FEe
1c5MAtWmeeO7Thxbz8ledzf5KPIOA3zTeKA40DGY6adqt38pg+EbXREpvJqLlI3teljVtGTR2sVt
OIVxa4nBOs7bjI2bTuu1b992ty20F7Yn60gNpWiC/1vCYlVD739AC3ScAzNkyzyX2d645UM9jdBn
PFngL9NkisL9zYRo+usItkEUzMcFe3Nebd2+j8OSV6HrvWn23YDYTAMRuNe91pdokU2uPdnmqqd9
whaoYHS3H7jflTkdB4gdZKFn4vUf3BCXc0R3OJpTGcZi3T83mpuM+p9prziW1GWAXdv6GVlWD6M4
GpRobg8tzMDCNUNSQ9fEUxJS3lvYkXBpL3vEroLjVDeNu35adPmjVDvGQahul3Becxel9HM3eC+i
hnajuqHK9gULC74i54BHS5jrzGa0KP4Fdwd5qKUzpWVpVV516Gp3GU5xM3mJ6KrwZRURT6LZFfmu
wiGv122L67r67NhNHIJZi5Q0jUoGQ51iboIRYhyqZGTRYfJOhvla6uHLMDXhOSr3Jb3/t1gz4Yu6
CWTM7sKdXqU9zMdk2DFPsCleQro9TS2GtHrqD9rfruVUzSfhVN7D3FRYTrblivtQHnCrJ7DF3ARb
tkwfyuqrdjabeKRkpzKEaIKZaExhYQ0PzN+gU0fo5aeuMnFQmvqT33/fKlHDa+shgpdsQY3Q1VlM
lcba367ndcHE6OjwGeMbRFhYgPu4TRlvd/bQcZs3S1lv8VQ7uBsDN0jXsb1sG1GwbDYUrr1GQ6JH
87S0Lb245IcXNf/Y2qpGhx+p6a20cnwNl08u9658krA2UUbSTYZ/zY2F+i33MK5Gal9XrqMzxJyr
s+3fl6mzL4JmEPCj1Gd6ie3uQWIk9Y8VhSodNf3aee4bFzyKsUmwytOViTbeIkcnm9hEYlf6xIzM
bVO5B1mLp9qfXpk3n2oMH9k8lWMc4TLn3PleCsPSyiEKljBGCe1jJnfMg8Vsi3NpcuIcXZcHxWpw
+1QuOWO+kThtDhoRpvKwa80hWI5jOT8HqrZAAGocydx+Jy4R8B6Sm5XCyb7kpAvXlLTuu3XQmsN8
D5O13nDTyxn2gdO00MSnIcZAIpvh3Rmkh1sGrQtTST34UcwXfXFbVT5UFY8e7j8J4VyUWaKT5evk
prSh8xF8x+dFhB8WAZXApyUsMV0JWPt4uf90f3F24xaz5xy7dRSPomur42qr75pS5cam0dXjUC4n
088bAJXb76bb7xYz24NlWCfgttYJHl9CsqUPBjem6MAf7y+uR0U+gcf553flvpF8tHBIArbWj64I
60e0/vtJiPaq1q5+/H+/v/9E3J6jJxh5HAa5Kx3IKdMQ1oXP+wvDjisPS6//xkKOEquD7dZDqsQ6
nZPW8+rm+PtBIuapOVIIwqku6QyNRbkFtvZ797YIdw9ROnHd5jg7qkb71fWpt+sxIxGaX1due+aE
Pclcr1xeFaTJyyyHFA8neOF8F8nGZH30UBFKC70PWvy1xZlNHBRBEzaPsoNCRkv+vmDyiodefujd
4Ue3yI90qY6Y/AvoyRamxIbhWUPKsRs9jFRCfh/ZmaywVlpq47C3RdC3sKeX7133hfP5K4H5N4mR
HBd98MiY1E3wqSE+bLXK5KPgl2iDWIzZDl0bn8a46sSLgY+q/GCKRaTrZIdyFhNMcUEUTz0Hp+FE
c1z5VdIr92u3Riau3ifyLYBfhEmKFf2yBlmnXbg2s2izqFaP1OvChM3cjbupcWKv9ltwJh6J1/nI
WL8+sZG4EKW/7KQptiBs4520QCrC4LnhDSzeYXz09znH2DrNZTy60NZY2cKOjpxTWQ4VmlUo0ZU/
PZeQxJPQljOm0unROa7NWn2i/hCAW0F/UKNpdCyDjmebS1DhD4Jh+NKFAkt5Z1B2dYZFI4F07Meh
wd90m9tUaI7K2Zq46781s7/EtU/7dN47mzolT+ogw3H4KSVqjYPtukbf1Bq1seirWyPd8xgUL0mW
SEG2yeFaoR9ugyb1JoPR9/YpRvp9X8oP6PP22Jv912gIUrnL7yuJeXC7L0a3SmpZyZgNwV+71Czu
G9UcqnB5aQb12LflM7xjnXjWc2NXrTrnY3nGo9txFwgMZyzcEuA3W6a1/xbCJooCC4mnIksSVP7f
kfqupgCuqRE3QY92MbRjmfo9P7aCbiktuwMfOptsi+kzd7IF/tevy6xN4kz67NVbFJvOjJi72Gvl
SS8m3LjZUM+QQF0GOW385PXqsPqLTLB2/O0H7hFte+4pt40Xq06o8BDjq9zrOnwDHemydtcv3ujr
vN39PCxhJFEneI6CBY6CCAbovzYWsxgyzJnfyUqv0wj1kZVdSrvKZq5vAV7JvwNG8EXKKYVZGebB
WqdTZERqS9dikRwPnt89GQg8lK8cLn0b5la57zAlv+C8yuGJrg4ucI6Lqrch2nkLg35yMrjWWGN6
yCiDYQAeFnT1Dr6fEkhENpUdrAFlTpU1R8ycHVw2HybMANFezV68d8uxd/omX7b6avhtJlU+SQYd
RSkUNCw4Xr+omJrxFc/GCmMz513NbDbLHr4hM2lnpj7dW4BJDZbDRYww6HkdDyuWChHoixilyvRe
x8qD2OQ2Sas5ScHUZRJ4U1aHQ0Ic9dyHNUtKv9mT3YmyAM+wi7fJYSiEHbyyDvoWssaPsEM7jLC7
jhc+yHiJ3G+2UbEkGq29GhsYwm6XOMP3re5p0g4Q7Xc8WTlpyw995B2bFlrKSEaRwnB/nYju4jFv
e/ZXKxq4K9tXkE1fFSpaHPhaxBWAmsaMPF9K911vkHygYMR6pR+nhVRx8NZOxOZ7l5deuB6DwD70
LazakkOIY1ubdKRP/Vu/yRbfniSfY29HE++GizrMw/sI5CVZbBXi9JjXbZEiph1Iyr4VhS/xpXKX
58yoEwa7T3WtvpFq6WMfxbgbtyySS3VA4uJtW8+all88VKLUwo7Kw5W9uJDrqxDiMgsx+Ur1ud91
lYnB+2voxccJd10deX5cqxWNer+/t1H7dzCb4TD053IOT2IYv7R8EulOZ1gN+6UfKaTTyoMYMa7p
1Fo/n535SkxbYYwv5QN2lf3WlrVNGwbffKj7C/TS76AD3kU/Lyduwx/zHv1d4omQmW6cfBlDN/49
nnYjXX/C5bBlNP6DJ/BE2MMlBM/+bzhN9y0N62Yoi0mpVG7hp4EPNgEz2iTVIujBo1UHWcJjqP1l
ppp1gU/4oDDop1MAZZ4pbgBL8uog0B394eCQ//vl4HxsIonNVoiH/beQ//v3wbFyr4IKXkJRm5Ce
xpv8xSNp86BiGSR66PlN9BDRSd4UrSaZwyrId5m0HMasQ9CXLXuJEaUlFzuBRPW2lz8cIOjiXw6Q
Bzg8bI2DUnjbNeTfBzhXPZ9MJMqCYcwTcT+im+iqXO3SOWgceFKZZY3XEo6j2yzgm3hCPdpjD9/f
MYa/MMa3Z/RiAyx8jwSPp2E/fYeETcYRQA8L0DQwKXaV9JKnfeu/9xxNZ3P7MocKMEnfNH/AG29/
+j94M7DmKMQ3g33/sbXkLTj27xOgRRQMoIN5QW+WtIFdWEsZZv4SNcl++8SCLwsImT5E/OR3n9m7
ffc/vTO5PVsQV+4tVhi6/31nEvZ13zWtDwtK6idgX4VdnDQqDTlaIQ/b0qJsmfWt28MffbCPaciu
273ba6cQiqH80a6NSrdohv7WrRQe/HRu6nF+8P3+a8vRxIN1+BOeSv1fDxt78OPhnx5luGR+xlO3
FpJPhM64oNMIfcXZi+VGEPQwHVJF2XylJIFTMB4B6LGd6qT09uYCAHcEATpvOajEevH6i1Dw3B1r
AV2b7ai88Xmwgz1P7pBNI/i9gDoH+MaAyPfv7RJOh8XUMBxgTcQtgIvL4FVg5QKeQIquQU/U3gHW
9AMab/L2+2/q16sTj6zFQBbiuRAeTMafvqi+Y9rFmebFBN04NriBY5fqTM/TZ0PRCcoRAjAJ6k8j
V27++/f+tbrhvQMEQzCTYPMq96c7oym9BfS74QVxedbtq8kBaU7ZEJRpcJNNf/9uv5ar0A+wySOe
Wo8dIfyfaym31NOgJXkhPefvpR8+gPGO7+q+Iu2PdSj//v37ebfy8tM94EeMuhQp6RCRhZ9OrdKt
vj1U0y9UWQaZdOoELfGBGNbF/XQTO24Wgewh+wvnZRjGDpgXxWrbhxABb/aoHgN2omJ4uUOj7RDV
SUcxVS1l6vQ+yxUK1m6F/ySMLtBDR38oH96vBTTkPsoXThgCc/gU/72LOzmX29JwVlS1EyTQLLpD
bcYrmUJRrEG0HglxPlMYYTzC4QKomuKoXaGx3XDEJQQhMnQHU04ybtgWwc7gD6EzfPTkIN727kPp
6/3w+5P+Py7nCLudEWzTgv10f6k7kbdIdx98r4DUAIHfh9vhh7o7ggA8kbInaXcLOkAKF62L55P8
ruaR/1HzcCUHeBYeai3jP6+HAcRbvHfrFestPaC7fYtJCHJnHtWZULj55ThvD8SGQ8xqC6/rxtSO
q7vGYPzmP1zt5HZ1/XT1ISCDqBxDYJj79Ha0/4q2zK7saIXn1RUN16hXN3povzE/V1x/1WEfPmAq
xw2H/tAJnP4Pd3bw662Np3oFPoC6215Hv5YVeF2h21VuMbjuF2iCA8gRun32w0NLm5ddwoKmfgsJ
tLxZOG4twCILmCQVfw+kdywbh3wbSXDcp95/mmkB5T6RZBzScQfNIHg95xLG5dPKyHWv0GIMJStE
NJGzmvVc+P4eT97sHqzf8dhWsNwGMLWPQoqMQmeJERjx81aPWP02HmWyb6K0Zu3LTO1x0lF3hilx
M/78zRviEhXsyAZQs2QTVcIrD+iXQZsejQRrGenea1e8eHto8jqCUbiQ8ihsgqf1kFQGYr2I2uOH
ZdVDLAbnQui8va8LPTo1qCSnVS+jg8YNTe3FzMsOXyyC2WkwUdWTu8csnMNLFzSvVqjrZCqC6awj
f7hc/seCjZ3GMLJiE2o8PhUP8/rv5dJJTI+bU/qFWFh43pV/AGnwra5M+Dxb9xwKYBhqAzNQEwwy
xrdxV3dv01r6J3cfYS5DghUaXLE3NYeILNAJwDLCLBnG06T9D/7eOTESCt4fDvy2weFP1zme+Icq
i/Y4wpai9yvxX9e5aGZgK+gBizsm6oMx2Z3txySE/61tx/fQ2Yqm8YMHte8lok8NPOluutqI1fgy
sJwCoWnRf6FmSfdSNjKB+kxBD45rArOTnpTooSvWHwXcqmyGy3dg5YjI0QCvwcDWItFnWi/A64nT
sjNt4ORzYOoFWYfrvbOymPsv7RWJKRTGaPWyxpPQkOEtn1lLn1cHXkgz/jWWgJ7TtZFwClEyjxoK
3rhsUe68h3RAKKWVNAWHhc+H7p7iDD+15drGI9Jgx96C8/K95csfStqvcR1k3LHv1W2jeNzE3k9L
mKtNtc8hlrAmPEYQex5NYHUGnA35oqihsbDtBiEOlqDqWV80OiDJWgGKUNEgDqP6Q3Unvyyp2M3p
Vl8RIUJtYz8fj5YGxuW47QW+3uUUGCAVQZCtvTs+SgYlwT4r2/VJMIB7XN0hr3aQ6l0A401WvblM
klTpH07RrY7+p87ikEJEB93bbre3h2/998YJd2wTICAeFl4lKTBTHkOjh2EIv0FVBPKMB7wu4O72
AL1/O/HGJq07e2dKApr84Vh+6fdvxwLWmOCprWhe/Z9qfot0zmBKdyt8QZALRDrhZKw+SNiA8TLh
Sys9D+grfM/UcoekwYRjc5bhSaimizfdXuHrl/j/TCzVmHYxTMr6vK/7+x8O9NfViaOhuA0lCDdh
QPh5NGtoJVc+BEvhjF4UIzvpnlrhXkDHRpjTVHiEALugxJjyqSyjoxMdNJ4jf4hkW10c+UJ3hFCW
wP9QiXE8jbOc4nEM20uzLQ9VvgL0fRn02iYod482ssMrKkR7hmOJwNEyZN6EMtwrM6QbU2O299GX
srN/uzvwz36jZe64tgVnNXRRWnUAwv2aQVy8gdWVLtt8Dn2QhdwcKEh9ZgL/5Gu6xuPWBpn1tIkH
hIXOfgVpG2RazqYwOEymuVFkQXeEWECBB/Eo3/tOplO9b0+4pzuokksBbbQE3uiESc/87rxS2ML3
l8FuNp+3nh3uA0gPQw/0K7WXHWlJpEM6/rRvQBDmrJ0C7wPZ0M7XSnxoveFLYzDiCtlkDrPkhATn
j9EFDzLTPUygvTyIyrcJn6bo6V5Ea4iGZzecXzc9fXH7HdkIJ1tAWl0kcV6MZxHEWcFSBEw8iOET
DP8amYMoKvi4He+TtCzHH2sHgr2OZpwNrARJtwvySBqJNa4tj4b56x96jl8vfsTIgdMh+o8ti34Z
dmWHhAxoLlNIRTGtjcm9hx6WDM9co7mjYSAs2///3e8T3PYswE4fuGF/7vGtcD07r9VYhErZ3OnZ
QzPN0bl2uuZUz1yme0gP1kqoNKCyWoR5/uEV/ImHeETl7/pP76cBh6FND0IPKyHCYD6enfPzEo7o
B9Gjz2BNO286CLsLbiIswT4EW2C/B8Q32IlX5YPDpi295TX2AFei3wfRx1o5eTUusMrC5UHK7hsa
EQjHnpMMAB1Xp0XvFMHK36tnbOCq0x5kdrL3Y+4rk/Xr6v2p0ofkl4+DGk85p/gsHvZevG3Z/+8G
ljVwKhmg7aJatUxDpyLF3vpu0Zoauvb934gskuL+k+qaxAybPC1BuRe1RRI6vv8YlkCe4iZsm3yj
zsd1VXtxf5Ho4oG4r2g8Rz+9/8p3eoiHkC5ioe1eeKuCoWDtkQKEgwmiaaoUAhRP03Ya9Q4zpea0
kH7ttHE1rP/3RxdkiiMgPCM5Tou6CrfM5+ZHG21OIft9xfpupmRsTekn7dpXMS1nYEsNbY/MV8fa
GeBr16wsGuDaZTjgY69hF9vbjxvCQjAkiu72cv8pMhIDpdu5eEU6Gc0qdZ873yIsM9avtmRIS5da
HDGLNseVs4MXusBs1upVT1i0UMVAzOm31rYAjR2sApW3H4LqQ9UK/xBoxNngJYAXd7iMvbF6uycz
/4lfgRdE5E5Mib8iDzRtsGWGhumrI78SOxYlbfXjzio04KNcc4qYVuyaXhzbUjXJCpbEg7nxUpOZ
vHXVlBqwLNlaKlgFDQxWsrHxHCETdGhQpZOtDcNL0NIU2nOZD4zk9/ZsW4Yrq0UTD0KFecNsdbQI
it2PEh74Qwfv/TTJUSZu0PmvVnkyjRSuBowvcOaBCKW8cezFof10qQE/YbgYgNx7bE9GC63JdvO1
LLX7Vgs3OgiwwyOLyldk/hOlcQ+5jqZYl8zgpFVwp/3Yg+hE86RrALO9AoHFF85P97gOli0nFgus
K2ecAVPYDvH2DXF5pLWOuAZFvHYV4FXqdIdqHTEvGIzTkS/63Ji/kJ09WrqQt4UpGistHGRAIclv
vd9eQLncaCf/4iuQZwI5ioMF5HpAcovE0mJ+irSB91jyNwBjXlaDrjn0LfKQauoRt5QO/B/xERrR
E6JWkKEIO4ZNRU5ey44Cwz4Y9d3LbDkWm1wSWB+q0+Rz1/ofWdd+Do0AWDpVyJUiFX/ypjF35sA/
UkEQ5RP9ibuI+A8VUn3j7H0COIveuWtYtoxMHk2VLXjTehrXKw4zthzx+H8USlcBOwzHl16DUkeQ
7OUeTN1uWO6qozcPfBdMGGiZPlq/S7dOTz3Zp6Rz6i4LF+BVcyM/gYTVhznEZXRPF5cgbK9shsPk
SC7/Gquvrtj5ITKkOSwV+L7Nbbykq6sesVaM60gZ4HrdvecdZMzbAkY8VrKpACfhn42eHhDkIai2
Lgc3AnUhmBZALRVdr3JE10/n2uStDOuj0e4l8p3uSGfknusG4cUVgb+MOVuFFHZJX8AL4O338XXz
miB1fTerHYWwFw+buMbKm4QKlmd/YhsfXrEzg0iGUU8wT1iT0B0Oa9fc+CNEb1OLOx+brmQACJoj
E30EaEjclt5NALZ1gUCO1QViSXViNaqQcXFDdHRy8pEqk1pshpDOMLAeuGcg5gTon5YQC34Ahzrq
KQg9JAvOy2FTfw8KqCjYvuHiSnkjUxA4aQBWXqLuGZOKvUDqbTIIkFGig5rmYc+CpHF6cQpngy6T
C/2Gvjbpw449o2NCZCUyD3iiD3mMqFMjE/GC4E4bIwyFGmPM3qSzjSCosHU54/NXBe+8RLrheq39
bruCoKpwBezxvAQ691kVXh1hyNOAm0ljnE0EYMwCj1lGLMVD0zVr51KHyBMLmGST+7kfVmhy3fKm
vKjESrltqR3EEwDi8FWpv7AwwGE1NCxsi6kHk6QWHmKbgHnZwSJkMZczQKhrtBLzBlme5K7eaKKq
rinWRpzbtdiUDBAtsV+brRsPsqUiEYOa0hFY0rnvwxfjrj5O6ddqEqcIOZlCRYDgNsDvuYStHfOG
iNgf5/ZDqz5MhiYr0lZnCZr8OM9DAZexPjvY9S8ZI79EBmQA1xgwtJUDSsqLo0Q+OOA/SB899dYN
8nV0x0Op6mfWQeqzA278fuhY6rjIpE0gzE+y7dyT2NoPWPJRqMCo4my7EPoiMyGQBL4tQU8cIYK0
zmkDM/ggJh6vol/ubmo9gCJioTkPyODKeIoOjh5wN7v+Y1TTH0rwdKMV/FgPLk3pr34mQU11An43
wNn+vLVol3WZ8o69l3rzYuyG4OU29NE3N+oJ1D2+hnpwU4OdHuAAL0h+OQfRICiAtNj+CEsSQpu7
RylBmjivEFvOkIppD+WukZWIiDqP7oM3ufQRYwtYNexP87SMFEl+YK1gkzyahdDsD6sd0z7wwgsA
uinr/b7KgW65B5zX42ybLe+1Wk8+1cic3/40TGGZkNtuLUB3Qtwc6+uCKpQFKKEhatCr9kSdUDGt
gCeuDE/CedUolW1guuu+9d1hme2S7CNH4GRWiPiUU5jo0iUZzmSd+YGPLOVmbpERebFyAZW3r/VX
N/rI1SOTU/CFY78N4+sGea2exfW6zK+g1JI7+9srCZul8r+2AQdVWDfVKXJspkuHPbQd27JxHq8Y
Kb97Uh/DOdpPxE0ZWikMRut34BxIH7bmOQiIid2e+Ec2BY+NEo8eNO4nz2xfNjaUaSOai2fc6OiN
rZvsFKitQDwxmcRCDmjRsknu/GgQnogDSJfQ4jB1VEwmfIPMYM1cYWrmp1Zpkvaavd5tmclSdeLO
yHHc3Tt1QXDYmV9sp8/sBluvAtxOoy59zcaTpybYyaVA0Hq2DGDesh4p3oW0w3LmXX+QoiIXf+bn
PWy+a1tHjyWwIAqB52D38apXqvAxyi3py30qJCnTaj93WzQ8gi8DUswG5wTnGZu8uGOUKZwOiU0a
IAVhB4GtfumjsHrwEZ8gGwkveuRpuFM/Hcvl6z1ZbiUYI91W2bibiw5tGPsRdpCJrE3uZogdqBNP
s0q1JiRdgbZmq4RG1EOIzuDng2l1l5OqhyoNW/I8QB2pp79cP9eAEdhYRicJpiSuykEB0EPgnnWI
3vMB0fflFmFEQhQ54ZHCqKu+AS1ej4OlVxCtXbrV4wAIYCoLDHng5BGNTogOx0uJeOZBev5XWVL6
4O/mFlSqT57bfC7XheXwQ0lctQgvBMj6SLez5zHgr1EzJIrVTlG2WoPZwwSqhuW1o8Y9T0ykMFG3
xG6sg1hsjgSxXw+t+Qu0vbd289xzs4NXWUp1amTjw96e52wLaPUInCRfdsSbsUFJcCGTRfBkmWUB
/ZFkCGU0BWTBFgOzf+WO/IgyPhYLxKOnHYsxBd56omGFAmLV47T70ROkEy4BUEo4ggAsYftpM79D
/Rue+fN9gxOhgvV670MBTedNRKsL+n2KMg6k29F2zBzc+akz7i7oQgGmcMLFubOUMTudAHmYVNBw
fnai5eQi1/xgJ8eAhPexy5DP1aGrgqfaZePBaRuEZnaAd9izAKCKkd+CWe2ndZmQWI3al5EoLGit
8+oKNhxqaiKU+xrwib8gDC7LU7Tq4aXbsVECcfht5RTHcsB7rbP6NFPzqtv1IydL+QK1CDzUoLyn
GSFryEPYYGarDWA+FbZHozC1INuEaN68n6Vx9ydvwsYDY7s47xttnpBEmrgT/CirGp92dL9iHnbS
0bMXOcId1TtUUKvIaVQd+huGa6O5haqQADMDkkczN8uFIh965Dr8ht0BPCTHztrCJdvLrS1Ur4cM
+9hSBDewu9M/ELDB5gSAR2GnIlwUc70tBfbx+aB9L6uioXsGjd2fZBWusAKm55C2wdcFN1i0IxY0
NaYrBODIl4GDuUE1OUkRIn68TjUC6uVtzcCotbZVUbPPXDvoB/FArS0ezEBSC2StMIOWp6rdrkLv
fc7YXn7mFWiblcdLX89XMTPcc7Whj8GOVfn/MHZeu5Ej0Zb9Il7QG2AwD+l9pnypXoiy9N7z62cx
slopqft2DwogGMEgUyUlyYhz9l6nRPo9BL56cTX97Bg9HpBOiw8DXmoniJ1HW8PjiLzv2BT6Pu+G
8s6o8uqubVFEtvmoz6f1g/jedmjC510Jw6VqUP42ltbf912pnMJGc555+zhLY0APj9FnNeQACVr0
sYvSasqF0w3bUWKdxwr7WXc6fS8lMgZLWU3X/GVe+jI1yNHxtHVDeZ47qEPTMvHuJqRMXiKOH6Je
B9Ck9Q9JDbSgi9qNGWPsJmxoP8T2qzsaAFAU56EDv3LlinBbl/NqDHitT+mCRsX2xLcN82LmkkZM
AbdUer4M06icEThDc5X220SueU+WOoiatu3BAbRLCrtn+7jQAFzE0bh24g66QZzpB141A3wIFQFS
nv4mlOEsyaqo86pMmrmk9sNWVnBFuL2hrUJEekct01aIeaJ9QrJpW1v1Qe39YteTZLGN8sLlEP+G
AxLmKMrXtYNUo5draV0OQ73OXPkhJQewHwhIi/DWWPk/0pYcroPzdZY0bnjAYs2jWTUfScE/dulw
KiVcXTozuCGtQhyPBkbRyi83WYnXU1lLsVzN64llVIXGcxDgwSmquFq6k6sJq351zou2Wqeeg89K
sfc8SNo1/mp7pRL8WgRN9U2tGw0kWTuSTUC5M2u96RmWDtKTjHzZM1gZmIO8iG31RLKsf40NLCjD
Koljk6ltvzTdDnm7l6est9Lq1NV1tFNqd5fUcba3i+i7VxfSOvZ6HB06WbBMIx8mEEk1+tklsi1/
VkfOPCAEdYKJs0qNqrzTQiaSblh+H3xnYKqNLssO2lnlJng/VfIuZtDHCwAp9b71am2XBAYBs8xo
dkyHg4OR7HN39I594XcrTADOrCRVggQczIlJktXw+R2mqKjmxC2wm/XdtrFKcxO4/clDcLnpVfW3
VQ7GMZHtw2Dji6h0PCnFEHYbH1nmQpa0rzqK46XJioJFUzvOW35/G6t87mweDarGa73punsBgmJu
JHPjOzMFMpvATCA1V07uEMzawi+PktE8FqgW51VdJsvcNl0W7EGzbD0lPhJCdrusP3RGv7NZQ+xy
EGANyrolit8IqpZZ7q1QPSudXd2zPufrORlkk+DU2snOjhz9jC93nzVxj+hW9y7E7xdt6BRLy/Pk
RW0hqxwkvziURd7M47I4K3kzvDQrNOWzXPbKc4UQXce1ZrVjdbIaY++1Pn958BAr18i+diUDhfXQ
6MZ00TfpOcIqtFA81JcFropZZNfPRaM9ttiQsRkNwE70uRW6YMJgEM158n9PJB8PWqwWx47P3Dqd
8SxlzlfmKrNCt+M1tlqmuQQ11nGZYqCJw2NRJTOxyizT4RoojXNT26aWsqoUUq+jwbtLnqKWThuf
CtVnwtvED672SwHGhT28GJhWGRu5yNQX2/0GRfG71+OZ0a3OXfpqjD9SYdnfq5q9xGapLNyq9lY4
2zYe7pho1Kql3sKO8R3/iHPwp94wkbMIDMxMpTBmbo0jCME0bjX1MdIIiSlKY/4c52b6VRo175j5
KasdW3l0YnNWeear1hrtWQ3ibSlb8T4sknuvZOGlazrcF7e/6wZdQoElRcs6Mu15FeT2NqjVfdV4
w7LqNONbqwTGUhqMrRml2pm16IGvfGZW/ZY8lbqQAjzGYgaX8XRVArIXAapj/ksOgjYgjFaboimp
vfUoW799hXgUrkyM3g2ygG7gXq1QrPoW69es47HjVNqXiu/6zPeGequNbY+zSkqXjjwseUwEq6Du
9upACrRVitMVBDkJyIA/9YvQlTUMDkQl+lCPF9QW0FbuwHezbdAZpxl2lohgZRI+OOZkr6wQDqL2
XduFLi3Qv+VzTXJrZs6uiWEmPOIa62aeO6agd7AIjWP/yzKB841y6BAR7P3JKzg90KufeRiUG1gi
WM/b8bu0hsuD48c5dWrT7cxO7ea95rcLge+CKgA7qUe276l1vutUgrVCNEmiONqZBC9nkQHQxfD6
tW6VRGFZ1tlpXq31jmm3E7Oc4hVktuh5U4zls7qNlip00l1bR9+a2gyOTOWLWWlqvLuYN239rL7r
akfbapXFK2WQRdCUSN7UJ5fDQUkUb6EZabvyuva108t61dVxOo8ik9inZZVLx+5Y6PWTRaXuENr4
lbwRb/ymhiSRZe2qZLVVaPjC+E5iQwVq18dJ98Ws1G2g43q25BMmWtno823akzIbAA4BXZkDN+0v
SDytmVWSKZXLZd+o2tblIdvYZrUfZflutCPl1JUAQppSwrHdddw7LETtabET1+73soOaYJcN3+YC
yIZtVNlMdrpwp4P+mo+2uY6nZKKMN49lVIecPivW5E+0bY49aDZCzNi4I8YqxS2+cgzzi9os6yBQ
DlVXnNSuN7fSgAGcWPrF2WXnOcQWk2hRTnQKp8s2jORqUSm5vVDN6iGP1eo+LkN9m+g1oUQpuZQn
szP0OyPyDqWd/ZDt2F7mrV6sbcQJBCrsZkXEV3kseFVtU7IeWZldYgOWWxfg5nN5IWAw3yJpHu6D
GLxFNNiTfiM4hvdxYRt7s4mVBY+Pi2UO4AK6wpurIY/o0R/MAzPRdjgTQ15oJQyPENrpHZpVknSF
OcwMs6u4G6PhrOFywzicxzN8kNqdZPOw1dXK3rhAZuZ5g6ORtbJBKmL65hZQYbD6NmvgpwC6jNQj
EV7p84xXLj7szl8mvWqtIqXhvSaphKudwHzthp+2jztLyl2WmGofn+Qy+eY66dfGIGgyxI9VoqpP
ajviNkX/CNYj36tG+5M1v7/ANJWQsxj9M2+rhW6q6aECVLLScG3PCGvDVPD0+9IwliMPzoeMh9Hg
2zuDSdPK7/XveTEEz+gNvthKvgTzW/4yiHd60ZOd2tqhaWT/qPNAVtCUHdSG9IFNuGVjpOOvLsh8
rA0xmSut1Z9d95UV0WNCxOg+8yJtEfjRuW5imUxGMKxG38dg2gXRhgn9oUsJp0uhOzyUucztUw8G
Hu+imbluZ4C8Iyblm151h8frWWUKdNTyg6QG8lpJAePuBj9qyAYVz5HRVIsiKotXe7IiuF3en4si
k+86Jf2Cny6/DFn1O22gkaldGK+jTrJexkGdCHWjdMoGvB9RN+orlaXXpmqckAmUVJ28/tJAQcrW
VuwuNCtEFEyIbQ6BhGeVOYEKjLqIDiXq6Z0bjAQAB3U3YpHBz4NMdouSk0CXE8szX00furB/cTOp
X/kgdA+u0u21KTRiDm3LbJvFXJKVwwkd3XBSeZQtpL4nqtsMT1Hj6Zd24MIznR+tKDpmu3FNErop
2gcfy+bGbGVujqk55G7zIDtb3Yzlc5z568zKlCfP75aWKievJdmVdQymYlVmSv1kFcmWif+iNXG7
z5YuXmW+jxBqQEVK35R8eO2Anjz7DjZw27GXbbIw4jo6JCMyMicxtlYNfYpVvG3W+8xvgA/z2ThA
otmUkg7xO4Cva8zl+p5/v35d2lk7w//OP97XS7SWa7hVe+OkXuzH+MX8STRYzWdVN+s0DP6QXEgb
LWpmEMEimOtYdJYOT2HoAMMGvHF56Oxz0D2gY89hFZcLVLNrfbFcnpan1xPOstk3e6bM3Vm/7Jfq
ytgV2+ASXNpn+4v2G+wNs97cBCxIOGeOR5RmeF/Uy8Yg9bGMkpX9vSddtZG38X64dBf1sXotEa3j
M8ETZcF+mhO4dqsFTjCpXjXdmlg+7lWUIDhI5JM/JMPcyP1Hv8lXFUA03FIkKpvczjeAENu1GzY6
VvzSmYfaIG3tLj1hu8tOduO/dlnSc6OaS/LW2veIicCM6awEGjSyNl6aHeKo7b5lOTCAppey44Dk
7tJ08vPopauqa+MXdkKUSZnHHDOIX4gkz40SCUJk+AXecl1/0VqTiFnIdDNM9xqGj5Qf4uGlXJoz
PDbD6lJ3CxyZu0sEuMp9uFh3+CqLvDMXRjUUO7Ep9LzYFeA+r03LD4kj5rh+QjUsdxbUtp1bVOVO
NMVeVPHVaJLkoJBO25H5Okj+ISFyuyrUPts5uZmRL2fvU7MkO7IZjXYR2lq6yxILkofvFWwV8mWr
PrbvxZHRNY15YJREiJUk3bmhdrBIEK7EQTdr013Retlu+gm6TpXe9eepRRAOD07aKclObLzQTbi5
2dz6xB5Ym+mxzzs7xrWsTJ9Zpbyv3dEtxrn40Y0gZ11JTnfuKTk2nCbfuZWXrYc6Lqu9nKvNOgPv
NhrGn6tXVOK7fs6nvrAA4KSUcTknT/o0poW/Ki0VI1PlB/WCFxpEKKlId6x80l2FrTNOw3GNjlHl
0aP6OIRIVKux/H4j+jyrjAnpZXtp+q2LDflYYqeBE7HtzR7cjYREQpN56rdGAGWrrLNdNH1QR3r/
qh38w9K/XFVaVyD8jywfSiK49afm/33Erp8l/2c6522MwObfWnDuy6zKftf/Omr9K5sqFlSfB324
Mp/+56ebaPofGsvPaP//Bd5//4tfaf2/HPxA9v8xlS8uh/tfXpC91VQUkH4dacibtORvXP9PBX9+
iR/s7bw/aH/T/B/HkjV8SdhLJm/JX2R/xVL/R3eQ/ZqWgbyKefwb2J86UxpycoRfqq2onPGH6q9Q
5lZTEdKgO7WwOqFs+ev/9+GPSCWDP+33VH/tk0qQVChXl5E2ayqSGM1WP8nWY6CJqdJFxi9CREcj
lbWnvmCllPujs1ZaU33qoN8sQGc5a3FUttHCiaMCqi+OQhj4c/Sfzr0N/qdzFedbgD914bV5wcKa
jR3Hk/j3re30Q7G3ps2nvtAbMQpeO6ERmCk8KIGIvW3i3CkPt2agJ9I+izYOMPIXL4+TgwZpdS5N
zQLOFjMgADeqWegvqlX/jNK6O0OEmCm+v8yskuTq2A1fjbyYp7XivLRevwLMNQU+ZYtAdcwjhgBX
4e7Fnpk77j4VkNpbO3IVbdcik2Nd4y11yx1QfMA6X9jdqECdU0jCIumEQTa1fbM5S8TOvucRvm0B
ZBBYLREG9l2YLTw6WK5MpIbbAdEUGzMos0OUg0DFvcEupBk0vAdxLO57CVNfHy7BRbYrhHP2KaxK
FlW5a5/8aW/sAW6RFM3ANK+zSgMlJRfShdhWtI4kHzxd3mandtq4UsQGDQwexRTiQd3BgERkg4Yh
x1sFC6I+KV49nlB16w9KBvZVbV1vVU5cZt/LO9Rx1VORJO5C9mWjvY+isCK4OLdMo7pv5Li+5//R
btIAQbDoE5vpXoF8GXpb0UR34N3/20niQrHRbrQyy7Zdr2XFzAiaYd9hSn63EX25avWf+1o9f/rz
N7e10xDiG1e6+Ix6zH9wXVJFlY7FGnWO/wByAXFMV7HUVzuA7FENckRRmx1aznZjKxDKCGjj5rHH
7F7tbW0ClPsvEWxUQtZOu88xry8ylhzzEFvTs9iL3/YqhNTXvtseBVxV2NK+SYwXGQ8KSmPtkAT1
56Ldgbpae4njbVo4exjHYcJKVec/WH2UbsayLTZeL9v3edXCapOS8CfYzmVd+MnX2h0w7uoSJK1a
dQ+eFukLGAIudAI4v0nuespMkwEM86XPkBupGbMscM6yVWanYdoUVmfMegditzhQ2oOvcN9wRPJr
TO5F/sNq+mPhxl/VMCGvkjuFtJuaadqS08T6JuE1y75ye/IfemuWqV7eVeRaNejzo1FDKtYjXdmH
KalVpBnQQzQA3NfO6/GwUr6bOcwIKzGCZYbXEDu/RDkHQ/oh1Ul/jCxXOyW9M7dDKx6fW+iUM6DG
HtIy26vjmQJBbIYwYrg4U+hebBAAcEbwvsfrUTUV5bh2dYZCAJj36MDWIISCu8wFfkpsKPkRdN6m
D5v+hXXoyUqLdTQ9R8SGp567N6bniGheide3Nn/AMwGfgFiEEh7qVkmOfqmj0rKM8YvnygfCGeZP
Pxgf9NEIXlgpdPjRibRnY5kcA8f5M7RNxwOOjuzl3avwH94uCN8/CL7x9ciOOhWtgXY0GSU+yywt
JQlYlPqQi03Cetepi+oE+fsJzecJjmh/Hvqu/bfdd5MjsVsN+EaluteXujbKT03h3UOp6c9JEIRP
UCXdpEqI8g3uMp7+zGKjmKPOMwy4TxrX1/5EzXxtJo7a0xm9VLpLMe522tsZt35DHZGPiDP++zOI
/hyLtEsfBrvE29Nm3V2gliSLTT9cGGadf4NCvCN74D0njhRsdZtwOFSo/Fu7rwMv+lYlGcakILNJ
KEH6k6Rkm4RkvEaYNN6YXiSzNu4Tvzl6g9V8GQwDUJ5p6oQS6uZLCst6lpQV7gij8jalhyNBKRXC
yuXgf23dakBIIPeHNrWHB+QEF3IC/tfK7v2lnIzutgiM9GVsZNZ79LM6t1ZDjf0S6J//VanP3dBb
X9whlTYtTISl6Ca/t63DPHjyHLuGMj5GC7fzgq+aGv6X3tj+aDfg22dNhnBV12ycEApfxY+q2DHU
7AobffAzVCItCua8ukI5Gr/qMoUMCMMzZ8iRkTWjzas8G77KMTAlyaurw1gN2r3vSS8DNywpxyxc
DLFLREGTWWNDob7uiT7JBgRDSmvzqV+M7RuzJ78wnXs7HJrFBUc9v/F/uJzok6twnfvNHa6xjABj
0x3kOjEOERTVZZKN3pfaDM/WdHMbrnEpMA28iKGqDxJcDG1H9d3QzIqtn5mkXcI8UV5MFyC7QmmI
BUhnD9GrpEtjnl7sBlGEioeW8hgEedmTEZd61CPw/+x9PPp5nNQH+Akyzvg4LrMnZljZ6HM7deQD
jKT3GydXtqFmlkQsP/TfxpIAkw+iOVG26x5NPNqJoZndhtzOFX1Glp7VLu434lRxUPR/Pi1xZPRd
arfos2jljvHwyMsznCu2Un4xKYKAGNTuvnt5fRwjjzR1GNWAuSRMmkmQz2rDKe9RSCGNNNIngKnh
WfVl9emtNU74cUzdRAeT8KxMremYaKm8qW4j/7/OG6dPeLvK7fM8PkG03o7dPm86dmu9/WRGCl89
ylkkh0rgH+3c0+e9oWZXo4LoE5aF2yaaHAyIhylOoPR/xomjnwb7vetu/v09Irz3N98QcC5Nm5ZJ
k+daxbhmfbqRyccRLJM0+6fkwQzCG6cU6lKsPzJlDQtNehSNKAIOl0uPeWBmD8HwrU2sPSQxivCY
JfOJt2buyswnws69HnUCq7yjHg9gdomyAIV60PQYtmouqwdj2tOmPrEn+m5Hs9yV1rdxYq8LunsF
7cihsxxmrxhOViIVHSG2OYuNOJA1Ts9y4q8+MYTYAvOa6UBuxL0xE3QyZeoUlxGjxUAngnPz779j
66OFQPyOtamqk2biDJkWlh8flj1wVNUvNelnEMoPiLjsO2q+hEc0LO1cPDWZdv2Y0J53TC+DY/HW
Tz7qR/XW344InkWxsml8bwXOu/GiX/OsH7H7LSide6eOR8q2oME6uG9Phuve1CePVbEMAxPBCgkc
Bk4PCHFYbMQdLfbEQGYgOjhHnSuKzuvFbcVNiVgjVZIyFh5FDFQ/bTGtFtPCA5a5vPahdS9EU07t
+K5WwKhNB7Npo02QyKAHjhQYXyHizm13MBBU1NWZPFk+r4Mo+VHwJwpds4ekMmHq30aYxk9colVr
m1sLCtmsVky+eLd2rv3HjMv8+1/RmmzMNpIPYCOs6T/+FT1sV5Lc+9pPI6UwUzVlhAiF/dmYVcBv
UbTrWmd2CE4YRl+1u3UVKbdXHLTacgwM/SQFkY6ACjm15ldHfWh04GdsRH9A2nLpoH2ffzogjpL5
Y2WrBsu6QSS5RexnkTrJ2nARqFT+6wMQ1WRezhXQ0LM27U39mW5SIk6MjUJI6eSU963eqk+UuXEu
lhXsS/K3T9QFsC/TsUK23x2rppaud49ZFg+UIJSKbYV3Zy/2wm74sxe/7d2O3va8zgopslGV63+/
w4SLnM8hlSkKKOrUaVQ0nTkJQQWkup8JAd0w9kE54lqBfymH1HLB/8kMfp1bWbRNiRvddyPrDG1a
E3RA1lFUlM+3EahMxynZ2M9QpuNuUTHaIGGOM6qDjN9jyrIdBi3zHww5KUjTclQ0xcaru++D2XsH
X5f9h9v5aWdAio8U5bvc/YfFX7igP/53cXra1mQ+JR1qfS4Wl8DrHxrP9DbXL4CWM+ViHbck8ecc
VQ+TzqTQEc848WQT/dDOZ2gtefhF5jigNZsAfrJVzzRP1UjcSY2/1DzpQ/t2XHPj6oxa99//cPZH
gz6PRgNPNCwMLKsm76DPeABS1HIIctX9EQ3pAmubCZN4QsiPMitOU7GTvWgWhqsgMw/HRTYStJ2J
w58GghazrEnrnOwLMaifriFG3oaLS4qmuKSdYzNRtWQVhPVAylLLEXS7QOXyvegZO204RaKbsi8u
SXEwCTHPTnV2O04AsplZVhytRyUYqFE2Hf5zFYWACJ5QGKeZt8xLu6lZ/AN1UcKsSAC3sys2lRS7
+8RbioZM3v3wbvBt2DAd8aFT7aV4CcuLy4mu6y6EC96IFtILt4ozhCPpgLx+JE1EGOko+sTGYJEM
m3kaY0NQzuWhxJAHnuDadxvok568XkH0ObAm/7MS49++AXyRcS6aQDJgNXD3fnyswm5CcTPI5U98
M2OlL63cWQH0l46xXVzABrVb0bp2WYqLODLFN4he1ZnH1/Y0WhwPo2DYdVa5hdItHbXEN9o11ebe
XUYcEGMDU9UBWHc1QOQSIlE2Sq+Gmt6TXcLSQGhzqKkvUnrapVfTArlQ7s0xSskPsj/2yzSTpqyQ
jMo4SIutbfoaRQkjhG1dWD5oSQrevfK9r9MV/ciSpyvqrhfdo6osKa2EFZzEfPKDuu7rou+GLwF2
1CVKyG6nxKZ7ESPi0uxOcRiGM6E/oKqTfOj1Rj5Y4m3TFcgCDc2LV7cjt4EZBISFhgFjnnZadedQ
2TKe7HY6BpkHtWtUivZAihB9byPgnEULpXfviynyY4wUzFFdN1hUU1P0BbGVrAqHVZslYkXeW1vI
68RA0Sc5YbgYlbDCBYju7natRIScUmBhSiXV5Ir8ZVEj0Wu8nkjWtGepSXbKjdTYK1SP+9QvRoiD
05li6O0kYzqznM58u6wYIfrFMDXA0DJdVnR9Ov3jZSsn+4/ZtqJ/itrwvJv4FiJwwxf0b0ZdzxlD
w8lr6TvmlWVN0Al/fEntBIWqsGiomBLcJgHYHPqTDZqUWUEgnDNiMjAkWrEAI/FnvOgTZ47B2J/a
H3yRpqvervXx+tcPDULrt8UjD05ddSesE61176ODvlyn7NO8ndjJrcezk4gKFgcdYhCa+hLCQWw8
OFLrLSodN7jnOgYyVDPcm4VazMRR6hYbD9MJU/HU6wmEyjmBIj9xVaVrsbSQwAFPyboMUwbuFA8x
xIJyQ9lGnpq++9dRkTK5HRUpE3FUngZ/OleJ5PQJamCyHfP+tzuoycWX/fS6kbz250i9na3oEgcb
SgFsQ7X8nShVeollFdXqxCgpZkmWNqsQpnk7TUfDFmHkoA7GuUA8tbeo47SEk+F9RTs3L11f+wLf
Y0HaO1u7feMveLb4D22h+Q+AQ1HU19JZdPVBnzE7xiXRGSGPuKajkFbdpCsSjy36HvxQBUjbs3BG
5YbnzQiDxdvbgR715bGQyLpOw2794iINbtF3BwjyjjNNlpglBq4+wiItCEtFLKbCPLvIkvmjHqz+
C+bPdGUpxrA283z44jbZ2Wzs7j7y/f+4D6yPtBTdmsBIOtZwQ8F2xrrok0e86Vy7lPEHfe9LUjQg
Y3ssvyaF9I5MsO/wkbqQwWv9t9b6zn4M5faBeDuAVgvQvmiKTZs/mulY3IsGxqBmwRTRXYmmr6TG
0QsNvJKcjUSmfWgD93eETXKvtlJ+IiiuXwOUwyAtqcEo7UXw8RpkjG0Hi1MLzfc2ThPhRwfCYeEY
Cyneidlz4rBQjfJYXogJc/ax6eBGRgibr8hXGkctzh5EVkZs8ihBk19i3JlWQy5/gmWsWSY0ySmN
E5bmbXymYNyjlp+Oy6/XFmIvMXv7EWP0oZsCbKJfHyJ95+DQfoTu9Llf62TehsgT5x0FHtz/mIJT
DpgX9W1SOv1NTXBTmEvhkGg6gemPL3LqclT1UJnZ92rABktRzHJbJ80Jbno0TH7i/kixzP4o9ii3
W23NsjqxSKwo+TMNnppgPuGKO9p9LMfW0ckCSgg7jr+rpS45WuFo4pVDIsI8CuF1ECTfLGDlUZMD
1C9jG89WpP60Bkq1pvj5VIK5R7IvKaFJzO86a+5FMcq2PYmW0kuKTRrmOKoMF8VAq1LST01RFqRU
QJ+P00TrtjGRZh/saXPrA6A6kxXEO/hJlaXD272+z1pzm7rlJlF77UXDuLsYch0sB6iNF9yTFHFy
8vsGPMh9WLt7HoHRc26dLVH/ZdqIPbGxxxLBVdgiMapi1N/TUcqZktpTPXl9XYuTMXyMIa2sb6t3
seC/Nd1p6S8W829jRZcYYUo5Dse2xvFCWb7bZmzzgRIuyYbSxepGg/xWUFDlryHXNnDNB8V0R2oh
dZiSzG7RQNA/alNLdNW8dfZy3R9Fi2fMn/42k4PVEMpUn3zrE0NIvn1VmqFadwTny+8hRoxlV6O2
1MCQzOJ88F4TDekhQedhnw1J+qJgtRT9metm28EPYXYTSnzVqIM+S0zFOetJat4pev1kTv0GUZdV
5PTuGm9pSvYP1ng3c4teoQR235kPqQaVu8ZsPUUa9UoRDRH4w7rrT0dEI56Gee27YV6wKkLH/w/u
nSajRfh0S/FsZJkHT4OZg2lOt9w7qFSvdSlg6lH7nvjcL5aOZUBsUGOGq2KIa8xVf/Xpfj0Awp3q
WojOlBIJB+48422E6P7UFOMNuNizOOG/ZBX1gy+xOgxbh4j2tBkAb+g6M5Fbl4nfCkyPCkNGzfTr
MAr+RSuTOlDIgOjTOsrZGYVTrDCcgLDqq2QrjPKFKclLU8tJxU++eXxEUOFqGznn1AyHlERultcz
0WxsQzm3sn4UrcgfM8r7XE8UPYnZUokptC6eE/wAx5HuE0jsm4bKmzORuxym+eenPnnqYwn8ftyt
TzKQHFyTpJ/OazR72BvIi2ej5L1Skz16rtpWWiqqzytl8NyjOcpYjo1IfoUTh8dnkuR/GBpZvH3w
vbtHo2gpt9P33doufYuUWeuf7GlTyMThZXzjPs7+k2kUiQySlQOi3dn9iVWAvpVKlE0z0ee0ho+d
J6rnmj+ky3fnFZKK8NFGwFH4fnymTMfX0XLk59BkmqbjowEiShN9rr62sIUvRbPCBbPUbGpKXgfH
rj9X47bci6YnFV8sw2/Oplcqzz5MAFszfjUuXHnhGR7QvB5zU/ki3mKii6TqnuVNcLYyx4JJqt8j
5iVBLebjlI6TZ7lCKPc2Ub/NysVRtSBs+2m6Lrlytu2VwN45SN+6RU2Fhl0R6Fu/h8oSqthWp0JU
2rTxkrwi08vemEUZTztncesSe2KYGCGaYiPXVrV3XaVaI5egiqjX2GsKE2pLahcHXyg2M1DnYhiP
ESGfZ2c4+xipv8iu4e5HN8VCNjVVJ9EXQLeSrWgCrqQiseLeU7Hq1a3Mb5EyWMBv3X7n+FnyVE9l
/WKofKI/mPpVXf7HfotH1C6QNAyCUx67NwHPi6ZIZos0tjhwy3ff+qj0uKHY5laqZO3oytAlePkB
4Jqat43z1nRlmAdGoQdrcRQQHcoasVsWangcg62LRPwYYn1cej0FkLRRs489qzAYI13xyrpxnAe+
6e5bEgNPeeNyswfFqx5JOnUZ43pVjXL+Wqj6MeDN/mDrvnM9naje305PGmkh+pkq6UsjCA9BYePs
nbQsYqMByZ6FiaXtRJOZgHKuRihj04ghteq5QWH5ld140dlqnoKeOirYCJkm+GSJF30g4W8MyTyK
PrDapJ6sJ1TgH4al2HQ6Vj4gdyTnTh/uR6Ky6BUdwKiRqgUrY6p+JDuFOx0sJtGK25rnfw+fEeP8
zAombUMgECq3CilGt+3P7whZLtLMglFAsobJX9MnVNLpsKRRRcz7AmKAtDNLIdsqifhSOWYm+r2w
oYJGGygrdI7+F0empA4rUxMyljk8IW2fi2Ep6La95zv9tZkZMnicsJO3ph2E87pH+g/9+DsFg8Pf
SX5yDB2pcErIxKLgz2uSUMNHZTl3T1XfepXIRXHAqGrtlKro1nWpj5eswG6iDor6Ml2nrd3g9zj+
uY4q6ZfAnIEwypE3+SaCH1ysJ1cbjzbMWm4NKi7MCltvCBh4wE+kp7JrmpMYJbpFc2iKcaO38jfR
L7rEQbGh5DRfxtow59dPEJ3VdMlKQYnepKm3Fn3vPsy26jVPm2r/ri9pU4poysXC6GAPXn8o8VFG
2oAUj0uKFE9XvfaJMZKB3r014ha4/99/6hLDOMUSQP2klVdsPbm6aHFvpatQV1DV2jHzl0hWDVhB
arsvIsXNZ0UjtZTJop3ZGZVuPCVY2tqwjHnUZCRqKFvTOXawscw6ebAa3zqOuns2MTk8iK4mJsha
1bKxDRwjeZApNriX9OT3bURnyL+LlFoYKJMi1mucCdBucqyWykxcw5muHfcQ/MzGOIoRelxEm6Ib
eu5RDoo+JE7LKpX8y/WTYFKtEuyr3KOMcIJi64YjWXiQJFXUc1vTi/ckXSqOYv0/ys5juXFlW9NP
hAh4M6UnRVIS5WuCKJWB9x5Pf79Mah9W191xunuCQFpAJIVMrPWb9XWGwq8eYX9cLyurHG3GIziC
dy5nNefSP0dpcEAX1iogs7bx0iv9acermpyxDXzzOLbZm+wuq8aZzxEPCPHs4Jp+6JoHBQnN61Vk
XRWAb0xt/ShHBW6g7OqS70TegqwDCX/IkZk+y/6RGdVbwtfhSn420+h/ExvUowv2gBC92EaarIji
YMwjzzbN8NatbYU5sBg0fCIne5Rdmtkxtg6ZCmxO9WKt4xax9frNZDXpd0BU6WacTWAsil6+pmiM
agATviO40KywRkfncejRW+n7Tw3w+PcgH4hmgrQ8u+ip3ev+bC9kQ26Pv/vKUR4jv0jAarTpSl6g
h/hKPOp9wvbn7KRKt3dGvgp5kdR/LkrP+BjbMd2m5eAB1FPKd+KoS+K6/kZPEQ/nNc68KC1mvRXc
g26EWMLTJd5rBEeflImPDLc9dgJjpMLP5SHma0H+KFs1GzcVO1KCrSyGCjaoTZF+u05V8xuuCEKe
Xa9Tn3QVaiBiOsVaFgEBqfd4AOyufdsxxIdagx3vN8YPOZsj5Flwe7eWhJu0Jx0L8kvGHlTc1rWG
98QlfoDJ9VZdpc0PPNvxNRJdjHTmMYGRw8FoyDlFzT/3XJodNERSUPI+ukI1SX3nX/c82K4gCOXX
exY/B4B7FsARMWWKHDUyD5huywuIg7xvE7Lb9b7+2z3LQWOj/K97DpIaWVxkYu7bfNwMCtK6Xe3t
y4Q88lqB63tQMCfLIWRyiu1nbcKWB60coZ5FmI8WFztffjSptryW8djBbMdyCdHOAcPFwEFtse2I
3LfECMuvydS8aZHLFM3XWpgS6oJ9tJ8rCS6wLABG8hQ3lbbp6mpckcFLnwitp4hBvLn8nh5lh85B
+kZ1i3oti6Wa6BcGy45ySJZO7moIMY2TdQ1BeTKyS8Ag076AD/Y1jHmbsE1WdldlqIb0KVoVFs6f
mr299ciqqePPxMpPzsWWyTvxiYiwWgkHTdywHIp2k4ND+djsZV0+qgP0//hjruZu7xpVutJUN4Zf
MVoHNcEgNhiRnwjGlZ+Xezcp6pdZxb4pDcvpVzhv0txpfk/p/GNQM/3VLQZnFdd+fgYJ5u7Jjjhb
TW+DR7wiJu5Fz76Bib/LxaAY8WmeCPp3fIvIZrQzps/iyiOqbIc45j0aJPYWAni9TXBLuWvj8Jcx
6BWGSoq6623XOkWsGhsTO2DoN761mjCnXKq+676gBQJzBg51NGjf3QBvxaxs0YhTUbga+ZBjvIjC
SC9+Kl3wo1J7+90e1QSZr8l/ggKEPNycqPeuMX9dO8j18vDXdfF/dh99a8bKMgyH1y4i+oGd3V/X
w1rTCRdFU268qdQ2tpMagiw5rPzUx7qp15yVNfXad0Vwd3q9+fDgp6AoOY07NcEC3jPtQ5WJWWvc
awAHdyf8bLX7PEqsxXWkiHyG1fTke1p5cExcSOWALN8C+3K/mXqYbrR2QM2PIObz7NkPsp3Id44S
QjWcw1Idz46CT811oBc8zprpPPNv1+5HNUTNUa999Fs214EIr6AEixqDpnYzmkz1+/VG8ETCu5sP
LpmG/qQ7CDmhtqh9x/f5UERd/jq74bTT3cneZG3XfSTgZmUHxcCaVSk0jLgRlbp4LogzeanGalo4
Wrr1EARDd4RAhz+ymFKxmo3HU/Otcw1z65b1tA2TUXkrTL550aGsigrRTRc7+2COH20FCR95lwXu
wQsUEoMLWrHdna/VxnXKOkb2lhTYRzvj7j3OZb2zB3d6hSm5lyOTzEB3EoNAXpsVFF+TGGV4lqQX
K8tfkE7B8wHy8g5CZXsFMkg0g9W2kB2R79vdEA5a4Dwp6I7txWpaK7F1KcXBTdnbQaJV1nL5jHhP
vpTujxDU4HVBLbNo3vKygHWR6C974bL4NLGdPMkS1nneYcRWaOEUhb5lm6sdnLRfOGkZvqSmojwm
QXmn+X3wNjoFH06S2Sh2RcFbXWvjtlOzcS1bbYyQVoo59XvZ2g/m77R01bMsiRn1wQ1ecjFjP8PG
EFNYFdedsxrX4wWxgGQtFdg9FT2KzurZnfbVqO8Gp7vXhTR77btKtfqjWRnLHQ99mwxITGRISzLi
j5b+z+kUouTVzuPPQPs2mEGMBV2fLa3CM1AndEJ041kjtxVxfBC/QbrVe0D5jVVklxmnMpKr6v1X
5xx+pzV20CTlYD1Hg1hHsXTP+z6TNflTYKvxY4qG0WWwrEAoEv/qbHzhl3rnZljSN/zM5IV4ofrR
lS029R5hoqiLiHoXdvyG3La9zhSv2MpiNfiIIIRJiQYBraOh7yKgOxez8EUSqlwXU568BWGdQJ9V
e7GRTt7QgHaREPa/WiGQJcDS/GkvW3vV+W4WYX0vh0Itnw11fK3hyzwQeniR10FsozrIm8rE/KB4
/v2mZCtSLtebUhQs44wkqdDAFCArAb/yRFxWFjEAnBY+bzLrW50bCkiWKxFcsjZQfHLzopNzBWH9
Z6JrJzlnJDpZWTavqjZYg4hZCu/op8DK5hcCiWuI2t1FllTovQ2W2o+yhC4x+gpqci0RUD0aiOU9
yDa/9e7TqXDvZYnI8xMJh+Ja8g3jrRsdFHnFFfIgw0fLitAWmucX1Sdj1aQm1BPR6KroNPC/4R9l
q5YF9SL3pvZ4vQjyp1iNYZQqW3PW+YWWobp6bbURY4tQoTzwxq6+2A6mQRkKVXad7IGDFc+zjbxo
oqho5YhikKrtya39d4dIMb9imOnB5KsX2ai2XKpAleqQN0rxjFMbsjDx2AhgWfE8+EZ2BJ4M6F+O
bVdO4qbPsmuWC36vF7BxF13DbujX6CSkG9nqNRUe6TUaJ0NzTg0zhJWbaStQxM3ZqgrIKp04RZSr
R8Qq8jfXygoNGt4WG+0hzgBvg9yZoDqJOVQUIDMjewdcuR8xN9vmiZ8/YWycnasoPKuKphTLOp15
YcPxaS9brahp7/zJxaEuq4onWaezT7YyvUMlkKrIG/ydfBFClpsJJq3ZNXrR8PRl9lEr7Y0fov8k
i3IEOo9h0qsXWaOF7PUmKwXPK2YLp2R4AEV07S57DCPinV0JEEsW3bDtT3GBea8zfsv9vj3K6lYR
uJV57A+yGDSVCV8WupAsygMU7GejTYVGDVfy5rTZRaxey1sPFbXkAYvvzEwfBnNU14ba9WueNNUm
bwtnJQf2BUrhw6/rX9tUHg6zxMw2chYw7Pp9ksZbnbDpk+wOuT9f6uqsf92+G5i8A1lvZKiDEqcn
ewNAHEp2bD6MjoEsHeHTo6e4h1uVPEtG4Po6ZBdZulYNvbLwynFEur37Gt4kkUHsa+qXY5Ds0W52
1qjoIIghglEyBCUPfuNesFHxD9cYVNaQKh/H/Kuf4XXDpnMcxFdDOP1DEmgnDcL6yUrCbJWMafjD
30usya1dNfv/2i7HszRnvPylxSbrCVNWUWHedbAKUIUgPXIrSiT2rShTJIXo3NrYhugCi31rlWOF
4f2q9tRx746ld98Y2u8qNKZ32w3DjVLX9tYSCWh2bScEXrxLyy5U9vJj52UaNOKK2eBtCIYzRtde
+i5qUeDwqsfUSF/DNJneyzjACbIES9SxdL6HfFg2fgghilaEHPH4RliJPL+Cb3Eo3kuSKCzXty6R
ZgkL2hDpkrAf19NQkEnBnv3BR7xib5GDPF3rKiFUDmG4WeleHXb7EgHTtV6O6ra3VZcPLQbCMJvq
FlNmF93H3niRrQj2ecvS1dGFHILNCHFsiRBqgcybXqinMEFJrG6nB0McpixC0y0rPye9TrB/pyTr
3U7/Girr5EG1lZGcY+TcW0aCeugIHHdymv7ZSpDegG7WbAZRNBWExuw4iBB1oViYmNhUtQl4ipKs
KklQeFgnPMoS/qsIM0xgdeMm+HM2VdtEQW0/AuttwfufOj0fHjWUJC4DzNa957fILIk2WWcjZ7sE
xkxA6D91XnJq604/9nF2vg20pxGfGzHPXwPRPcHskkGDuFLkz19XkgPiLPd3he7it5uzMYC0rhHC
CpydouQ6hNHB/l9n7PBJzvuvMwJvaHomGlEKU73YpOSHqreOsoTagHUXasZ3WZIHTEcn0Nu5sTWy
Qbv0vRtceuKpYrCcxo9aRfx3RyswI3O2FDO2oWVBwFfCix1uLCXNj1E2v+ryT4on3V4hU+6uVfFn
y0Nc13epYSgnWSKvnh3HQXuVpRqq47Eu3BndKkM9St1QeSDXqV2LVuR12zapPmSPVEMdWvaQxQkV
Ksss45Mwh1hI+u1MSnbhpYpzHqrUu1dFQyZ4uYXpmwtXVZ0zxhXefT9qXyPi2Ps9l/pOKDTve8RD
L4Y2m49mgp4tyjcZAiQXh0c7kH/CKLKDrMOFCIySWX4NagCQPzreJndONko3NvLo6Izk5lkeBm8E
Fz3HwaavJ25aNIRuAoVsEi1mr61Hg5Ca7CdblaF57nOfb9tKxlPuoe1g2e7dYMOC9DTIhdgR0CDL
olXxgx+uFfSPIdrhq9wb9KfbWSBUsUtRp0DXWZmJ92frrd9YWMfCaz9DkfQgOAuamK//jCm4fqlK
71HW12DlCZs15U4VyY2Q16RsLO3XvmPDMxUIx8n62/C87AOQ2U7y0Ooouc+gu954kUDjQ5zVok6e
yTrZKvsNfR3+3QpH8WtsUfv10htCfSvlwtw2DE9pWCMIXU5rWXWrl2eF3SIE6ZrN1rOS+RlXhJNS
VuNPcYKW+yBPwuqrBv0mZC3joFeefL6JLu5CHFa0h9TnHSKS35w8bby5wqRkGgiQ8J3a4iAbjFkP
D9haXUe4/KVnO8vAusO0r3euY8wrvRjb7eBW2jNfpbId0gChQFFMG6s9WoRtFrLYjAmvaewUMMzV
O4S99A3apfGjbPSUol5U/OfdIfGlIZLNxHVcEVgVxdBmYi8n1u4T4X3WZ5DxFoCvMtTHs8TJSfic
agEOMxdKWkLbNY03NY7nuybJUKf1UvNNQdV3rSt5tWv9yniry+Zjsoz0AT0T6/lfBikaqoh5odun
vFspigLnkMh4EPScYCMUyZNhRmWotHdYV1ibTEEtc8r8jPh4YLzIotGYvFmJxVcWW8whl3MWVo/T
lJrIYnjKktz/9K7iDrFEFi2DzDD1b5p2yk1zepe9wtIE1FZ647vnTkTQRS+jV2QvOfjfehkK2si5
hvIXWrD9mwk0V8xQYuZzvaws/nVZejXpUCASjJ4X8PvsfDvExrYgpnK61WQa6/gC1NSyrq3yKBtI
tOdnLJO7o1r28C8z/pdZZ16iNsXgeqqsTQJx4L2vmxXWw9Fn7Ajt57J1j7Hj6Pdjb2JOLRrESES8
kxeIKF8jNSS25UjZAdDx18hKz4zryEJzw88qbR+nokXrMa6+g24cLT/8DV2d6EvZ2y9Wg6gjKp/R
qUYL+a5WRn0Dv7d4ItJCbsvp4QBBsJGjkmL66MI5emsJxq9yayD/b8JMwOwUeXQHHDGWRGir4Q39
GYG2InYf/U58VlmlbN7nyKtWsQX5tOicfu/WxQeb/gzqjUksCijcMmgn9xsbzl00ddFvzdKOCFXr
H3mGeYNfWNEDQpv6zkXkf1cYGkmiiFighfjZh2kXJ89jbdUU/6NjQeg0C4nqSiueeyfyl+WUpGhm
FcWzSqpqx2oxL0szLJ+HaVDvEahDupO+sgd+HbtgntIHWWXXaInGrhvuZf85gFBfZVq6kq0E8VE5
GJ1HeSlZ5YbjCsY8SrpixjY0hB2CiuWZuHoU1crGLmJrJYt2gAYHTuLfZN+xyOozyp7qAr8J465z
o+yZ0NW5T/PimxE1/soEBnqoXbd61fChbhqt+Db50Jr5FfOjKHP1vVQ/ZXdFc6Pt6LKxl0VX2zhF
O3wURlft0JJoNrJ66tNVa8bZG+q1+r7Qw2otJ+0V64DpnwKQES322EAZqi6SCzZmzhJDFTYQTt9j
1dv7LIUVazUx3UvZFul9OPXo6OZDgs9b3e3cflBIkIry/+Pg61Tiav86gRb07QIHmz0BD0KiaL/H
eu+9xFrenDqttBayPtfGeVUGg3HtVufjH91aF13sWzebzdIeFmJ9miKD/caCJOLPKGnxlXe07ti1
s/kGwYrIQBO9qqoX3tt2FS5m8RBlf9BvvTgHIy+KdmVBYyFQcJRF33jpA7t9DY3aPI9ZAN9bTCZ0
ox3gw0kZ9wsbysyPBv96Vc8JTrD9v4uRgvlmInImJArUS2k7aHUkrXLne+B0amJyGyMqlcd40upl
2CXxN6vvzrocPyfuohui+meZW4h1OO3wMhp1tC6Rrzs75dTtlSia0NZs2vtsUrpVmYT+KwmiX1nc
h78DdWfpKNWRjdJf3NQd3x3xv6eUhfEQx5W2NUy7O7ThjP5nn2NCgI7JsyoeFKQxx0/FbtD1JiZm
Bl6/SwzV300KyOoWyUyhq+PuyooghCyihm3v4CagKSZaFd03djr6rtfiEPBfmuVKulLRp39J1ZFs
uZHnrK8UWyseKdrFtbNDunpX2XF1bbXroN2hS8JnKjqHhcM+Lw3ba2tpkz1Bp6O7jjX8Mdv5ptJf
WzMLCbfOVcdrq+eV0S7QlOnamgoUbdCj8S/veU5jf0uKXb9eqHZIhET4iVxbQRhjE6kX1rUYRqqx
VVsbmX3x97K2adu5w3NG3mQ+DvNWt3zv2qr1+ohsR2Uu0qnZN27Z7mDVv2itkGep+qw5yQNf79dZ
bEAOn8fj3z1ktzCE10wiL93KInLZ6jIPrXRVjL6HJLnunry5XaZ96d+z+BrOIiS5uamCcL5Wyn7y
gC3BpxNZ2F+IoXKErfiEfrNhE4vxt65xSiwqjcmF3erkWaurGNOkw0EOl1XIXit3bghzEiS4s5B1
foy/XFX7iKmIibWMh88isopzZgXN3e1iqLdGd5VSPCS8kP9x/SFhUTXnPF7LvreLOXqyt9ymPN7q
u0DJDravvMor3+aOct3FFdzXrnM4T76jlcS0k+56UCKzO4ZeiMBOCc7+n+o0DS3crUVZL9XbqUUq
rWDhhYKhZCsVgAU22uJUdm2Ryl+g0eVdW/7LdG0aAfoKSC2IS0xiHhuR9q9LmhNGJkGO8YEWu+zN
kvndGzRvjyNST7Sfom0lDu9NYXGCGBK81sDlZL2GJM2+wqd3pcNdfNcaVDPtxu1OYdmZLxnRAFmf
ZN6IgQ+I7+vkyFaRI0H6nBgIG1ow2kd5KLGJONbiIItta4G79CF+yTrUOUlSk+MHr4yOCJGp2DlJ
3fEkbVadZ8x3LMImsTHRYPtOvybwxbqC0O+8kh1liwY4WvYOHTTLb/XyzPO1r2GyeB1bB9YBcsiY
sjdqttOkK0cgDalrZrC7OExmlJ8GcZBnsg6PKHsVOCow9f+zIWRJ/mNYrIBmVxGb+6teTiKHkib3
NzXb5esV/+1icqxWe58EEEVkjtAvtpnTRhXwb8msu3HvroS81Ha9vR2o61qS+W59BiNQl6qnDFu9
cbBq1KzoCXupYO+UmbBzCtLXyE8eDaxrfsyNH/OzaP/s4YXt/6WHj5MDnky4hvienh29riV41Qb5
UVcd9Fhic3+rctLYblDS/KfLbUSNAwlWctXJFZPI+mtnZ1KdVZ9V6tLquvZhKoXiq6kSayR2grL5
VDu7AiLhopqs9uFaWebgtXVAgLKuEA0Nguhr3rHVlZzm2qAhEmiDfl3fmJijMqk4rPn49wmepuRt
Ximcsvw3z/Nvbugf7bJ/0yCW8td0f08ky/+dFSpvQ5JE+a9jYZdD3Lwal/0GciEgHjIu4wI0PNSC
ScvI7BSVelfF6JQZIUXZ0vmN3q0CVPHwOGmjjay0a9sgLDIZMa6Q0aI0huZSRSrPEj1y9q6XEC4Z
6uRRd99lm6ypPD8G/O/ly1udbWEyG+WpAM9Y9SUEK3ApLrK7PKRItuwK1XWu15B1JkZDy8QJm51e
uMNOw2SBIH6Wgt4c0lND7GMXIs1e+YU28Nt1OcoW2QeccrtstN7As4jessEpOm1T9AY+NFmqHwor
6ZtnP4uFfZ9q8zEFTwhAjR8aFgvL2spa8tBVjWBlAEAC44rDVKFbysYxwNwlqqHCmtprwqvzYsjM
6acRQwDyrCFYpCinOKPhgVky0fFMo+5Z8Uni9egXnwdHTfdqmsR7Rey71KIq1sY4jc8YcqiLyHbC
T81N9teZkI8guOK3P3scEcC752d/zlaF0ZZ3hoWysOZMaUl26J+yPJMHdIWLnYlxhlkFwcn+z4HQ
WnAqRx5r2KrpW9VtPmTjrf6vvjO+AQLb9q9z3IaGqIAf2kxfy7lv9fLsVjeXOBJE7tOt5tb1Vidv
JplPuoIV560aj7NoW9k5lnKB1Zzc0CsWihMYmxGBpTVU6wIF+UfPaa0npWjd5zLXH0pnSu5xanaf
m06b8e1s07t+yLzn2UeNmLiLw2dAq9kM9sZg+7/WRdGbJg+XDyA4cqa4r7WTF4bfZaPlhNHF59+F
PfexTqxyn00BFO9EHv0oy+7IQIFlkGV5mvEjOoBobe+scfReMt/5xj/lgOQbJb3TnrJcHe6vpRAr
VFAqD9eS7eyyGZFkWcJ/ca3bqXnJDedN1Yt5nQ3tfC8POkDYde4b+OWIurwyvxpqEJWoHbnuulUt
jMVS2aLV4SKAvb67zVBhXHcfY3+Yo/lwvNV3Az4puQH60hsqPA3wXVi3wrKvBXTzYBYOYoTotaBY
VQItEQeDqMgpy0hU+byNsCulrjOCrVHPaLqJkuwbRya61zY603aH20vXrexYGbHCm4ZVRmTrM17x
7mx/1l3brdQkQ4tFKZ3z1JNWkw2VxZPJaNSPfrAMEsjtLy9T3O3UoH2a+T0ajn+cxqgbHEjrNvMy
DvTigP5GueYFxd8L0kGbpN2DbdXlMxw6/LyiHDJYbpbPGRucbd3Y7Uq2Zs5oneoheyUYjSN1BzHU
7aIGlTyys0MUzgvLGeC7BR6OyD1iO4u8y9VDAw38ekjy4c/ipzLb2TLXlOCOqFBwJ8/wKwr/KMqG
v+pSMaJ087hYyCHa3K55tli7mjzUGIZkPCY8sUDd19iCRPGjZtX9Iqya6rPp7WdvVI3npBtNGIqm
v0nL3n9D8IywQFl/VjOuL3k/tWcYKsZpJNu5rLCuuR+jUG22ARKR6xyU14M9DP5eE6Z2ZqP7D7o4
8NZUnQcDH+yYcP8aDCyb9GY4y0bZjSX6F+Hr+CDnkAdEZACBCwlkgUsLzfm1nqtNYBrTN6PEibgj
kb4fnS7eRj2IcF8QSGIjjs7I3QdL6Kw2kQiKt4ZQFDOzBfpkTEAv/jNCgaFyUgBuOlUOFSRvnHcj
8AfeemrnDhpp+TZ0n7aoRuzF3nciOEiWoMIyJw92mpopR7cdlGMJyevYgLxeDwGMF9kg62SrpfGa
iw0PfYDDVkshL65ks3PvtSDEXceMPtUpvTRVhUIR0K5dM6Mtlla58o7oylJ2gK+UrLoqMY9ypJ8D
1Qk6FghFzS+ZppLfvWJtvNbCxBdZs/vYtvR7IpLDJsiU7I862VrHYbUU4YzN5E0YLyS8GfXT6PLD
ZKw8WHWqn73iWRaMggfEIgP0tx8L56dTT12yZt+drs3WzbAM+GdUJc4Co8SVBv/MrWyQt+KDfViQ
gY4WklAIDQe0ZhO+4qmU3PclsgUk9Ak41/O0darGWcturk+KABlB1l3R+v89Ct2b6qXrmoVi6P2D
iZTlA2yE/gES194jk4Rn7T/1XYSZVjXPLq+DdJMNSaoiWODoezlI1vP3TrupHUSIyzHuyXYTYcfc
5k211PcMB6XfsbS4dX5hl4kBjOaWr06j2KveA19nBCGUxdztdyCzjHurbL5G84m+gx7+jYfhL6YL
TnCh42HhilNE38NTaNXuMvLTBEVY6m4NbT/eI2mpCt45YODGPUnimGSFxb2+DdTIPcmSrBdVspc3
h/72mvjVsUKGcg3No5x0/1HJLpIAIg+zIIXE6PJcSSHARYkIYB65reK5fw7d7tho7XRvzVn/3JF1
x82im/eyMUKdVzgI5GvZinnLeJfhZEXSgqF11oWXCRyXbJRVMC2A2poTvr90sHxiDD7K+7ze5GgN
D9khNb3g1AMoXSHJRyxCFBFfIf8jzuB785HJ8ij6NJXS4ngmrJ0dd9zXcCWfXBftAV3R8fAwwvlJ
QRSHl4nxBd/M+UlWqbr+mldFepL9G36yW2herDqiBwah6mMfmgTwmcyDTFHrGHkbOq4ienS2IVsN
2cjTp0wfJ9Vm92hGJ/JS6oobGh5nC3FP5DN4bj6OdV8CrtSFLfME4V7p34Fbvweoxz1goMLD5tHB
xzKdJrKtaeZsYZjD/EE0emMWKSCBUgGkbysYfpXkiFP8pZ06evR8Hu4oEw7fXALdZovljIYU4qrg
VfYszxQLuFFV6tpGt/laY+jJy9rAqiolrU/8iVWaUCyRM5bkQUUrfWh8c+UWOlHcRCDJd874iF0C
OyIPGnHA9Rc5UN2Dodfz8kWP/Ds3jrH29p1xAYzth6C4XkrVCPYIMXx4ffA9jANv60eahxCfQmyL
12FWyYhf0fxiRVO6tQXgwcWfB9tE/lYPp8foDLzdWkxZGT6UlYH9aPegJz7o80p77gztG0Kj7kIF
EbYyO59oJ46jNbqwS3UC+IPs8LIf+O8hSpDjwd42MdYdnfrgeSoaruQJF/qMkh/omnYN9NhRDiXE
zxWZDtSfO9ZlNY3vRmCLC3xoTh3heOQMo5+JlWsABo12HRRatUEdA9N0jNYsWIdLvYwAOkUfmt3N
39uqw6Uz2jezdW+UtYpLENhWFqce5+E6XyC/89vvvtdo/y959/0VjxqfRfORo/wae/lbn3mXVi+7
jTEhCwxabTHUZbHQlbcgTzAKqFhWqvZUF6H5Pc3f7TLZGHwyuVeTl3GaXyrbhJVlvsIGqA5Ajnk7
qSN1YcY9IQNFGZb6nKcArKxveqTPAL7ZU3qYhSzp8GEZ1rrMWWCnrG/2VZmcIxtk9RyQt7OSZlOP
RbcFLfpdGfL8ufN/40tFILFuXhSio+wT5jO+4M0yiwJY0GPK4jFjXajpZ/CY/CVzFe9Qg5mASA6/
0jioz4gGDPhOP2Poob0YzqEHQblU/PBZgxeyKiBnInJhi4inucf37WzO46FAE+MyJxl+a36KTZtv
rueEL4NEb483aVIfIjy0MIxw9NLc+wW+GbY5PHZaVLP5bKttZONL0ffdA9CPlVlPAyhk86AVroKf
UpSBtOuenBk/2Wkq5hXCDPUhjAcUMMDmqqgMInezjJVO3WGZEi8LMwf4Cq7LLzyy/ZHzEhQ47cQY
YB2y3up4nNtn15mri2Ouw66yt20XHbw8Upc2CEhMtO3dPMNjMHnELRCs0w68luOXg0EQ+GChOsB2
q2onUBzqAQ53c2AXEenraqoQb0vssUbpg9MK3lu6+KNt1lUq8sLut6A190VJoAt0JF3lLCj20nyd
IMhrNOwwMx/nAa1v/A6G2qwR8jbH1Yjo0SH0Ipw6OvVe1cvqAJB85j8scuv7lPfjVQMpetvp0y8W
MRuazOw9NmiLLxV2BgtWv+Bg65tEyQOsiJy1G6buzwsG5B+xywvc5FTRItc/IZljm9ItdHJ6+8Do
Ily0+h9lw9cTevNDadrRQS3R9yMDX+S4vqi9d1+nSLu27gb0a/icR3O1TjuAyHX3K3MSQhgtFKBI
Kcs1tjXuPfaO+2x2Rc4ff9cputOM7iW3oM3HZfmB76mydvyGLy/TwDz4/QmHvp4UPolqrSmemqj/
FtQm/qVWZG8Tm4RKOXQbv69xYuii5C7LRhzu+UCyMvMWemb1p6rgw9LS8BnbT32jV7y6+OE2iTFp
JqC8s8MGk40CD/ikeBlKdRkKZ4vZFbbfgVeS0Uw2beEf6xKjc5Tc16rWP5S+9h7pDqGapr5Ted9Y
djPWrtJiU9GVkJh9Yu7TUB1WdVv9DrUCq3HI12r9W0ejdzGa8bjELHHl+cFjmxvaLs4OddBhslst
Cqd5UtPwtTKxCfaMkVdfNztHjo1cuzEgiRSATa29bK9rbBISN3lva2/md+RiktccSwSyXXuyF6GX
6wsnK91NQboHn1gdjeGmPedWRzQ3Kzf+yB4K3o268JSmeyGmHyNyYb0bRQAji5DTfYgN8pAuWyL0
h0KZfuGzoKO//mEN2SWxjGGfk3laRCHpYhbncTlZwPkKRESXhKGRf835fTtJtajSrLqLh5ZnsDua
G9u39UWnjMPKSLVXvNRGsKuIX02ut4rLPl0MCeTUcBAeXBz60MK5sk/v0qyGdwSdEBhv/+Qmzb4j
soSOA3bDbf07NqxXa5h+1HpLDiwyj4Cx70pYiMh9IFBgo6Fk+PVbg1gNGiHpsxt11nlkuUcpMa13
2I1nD9kEDk+Jusewmxdml6XrjE3dSoeYtfKsGMVubQBLmyFZrjXZutJD41AWbrKrMzfAUZcsG1Z4
0d0sXIB8dmqHMEq0QzwYMDSjfL4r4mTY5WM8IWlqG1u8DaZTH2XBNiigtQKPqTb9MOhAqhtss+PE
ecjaIFoHKFV3/8PWeS23yqRr+IqoIjZwCsqSZUuyvbzWCbXST85NvPr9gGfGU1P7hFI3SLZl6PB+
b0DWY0aCYurUWXfSYotNURvFIYYp7i8sSF+mKnVzE0o8IZPWqzDcwR+wmX9r20OviNgvisR5kxTt
yWC2uvcmiRUPXX70zZh6y0tg1H+ba3ZOWt2XH0pNTdRNJfF9lmltEKcSH8dw+TFaKH1idC0fyIol
5GS4D/BUcWTocDdiAuvIwa61j1F0nRenETH1MdG8FrjIR2jl8JvLefgAT2fDltb9h+YGvZfDkvpw
LTKOrNlpPsKSIWIMsvoDCdnoab3ZvISKcYonVkgkFLgAEnawWZtJNOvXQkFFNMYfs0zJbK5xIyWs
Te5qc2SSNc1TLNgTB6HZXyXR49eWv/U8Os0Owhl7ZSagDclNSC0z23pirQ2i5L4oc6O8ypSvbDD9
XvBbVkFC6mU6Ei2raCnGY8aCgnaQNKMG2m/YcoeMpkbKYjLuVFVpdxha/3T6jBJzizVLrWLvo87T
rk9CiaVVJfwaiNTrNSN7rq3B9qYoNbYpELBnYE2nl6l7G5n9dnN17dN6OnRtElxn/hYlERc4i29Z
HEQvAKkk7rCJYLmhqM9a2DU89vOLMCcmbBK0fIAE2HXRsqgO2MmqfdL5iBnkziC6OOxwozNVI30W
Q1ce3VlzTlo8G5uhmn+UpAjJppz3dTuwoqjcd8jBm64ZEoQvPP/BDON3qp2IP0XADXEGRCOwtfEp
CtI49IIMoJVAi4khHzFWkiAZigIkK0Q3vAglverL0B1mAFciJ/C3K/KNUjWEFaFh4/ZUCPzolixn
N7c9NS8pRDI9SCxf7wOxpqph5bu2MyoijAE1Sjd0NmkZEmpJZXlLTKXY4O/enwxLiKck0gjrTWd4
Cy1wmWYyoBYsoTGeSC6FUUPSNS6TIq1tb2FYirajxmLYtvjNnpV+rA/alF4jpQ3OkkfVs8Pqt2nP
RCRSZTz0qnHB5R4IebK1LcEk5b4Mo4zM97dWaPVLOI26B6L2g9GbCvMQTScMEPqpx+O2DZVnUbXd
dRSj4hWU65/aCNtkncCNDqP/UyzR85XAPKlsXkC7ITd0EH/KxjUPhVUFe1vTokeGI6pXIX9XtfSK
vHHHLTFeZUu1MYWVeAoDp/Dz3HnKVFaBoUI2pqM+mwA6W0NMk6dJ5STd8i2KhH0ppPK3GflHjZZm
PJlVXWzbKf3TGvB3Gnz7Nmn3UnZNcsn6YSSxbiL7yx2eJfM+pqpMK6rIT7lqBtuJCIZN1KOU7oKA
KKcq30S28tcczeGM85uxHwmCiruRsKiI+6Sr9PykRD0SUANgdBrLozP1hIs5ZX0xB40QQLZUBlQR
wzR9XUkSyLKsyKJcnJvRHU/EDzSe1hA/jMh2G4+4SDh1NB9yi4BizGNeZVveFKwXfKej7Gi37Xct
ynTfaDSTJ4zYPmwon+duRCWHT4sT1lexYKIdDm9bwg9ZwYfatFHZfVRuHJ3QKKlUr+YfbWvAlWNZ
sOGhwOBxYlSeR6IIRed+zwKS76Tdg3WQ1jZmzXlsBa4gcryOkAwLBthd5oTvNkY7ZHfqlZ9E2XYe
Q8FmuOcLwsB1J0iW2EZ29k4Q2ripgcy2WQOjPCPQzy+V8DrnenUhNXPetgFTVC5Mg4RSN9spSW/7
Mk+IrgriPRhcdkrn4ihUXZxZ45NLY8mDmSQvhqYp+4oHyQumlwwCx5An0a1lPxtaFJqxLGTOR1ci
65Ydq9rorPTZ2VVGOO7ziqjaBIKNFzm+bSXPZNxYLG/a3s9hSG6ILb3FbnTG7LPZSleG1K1zdUf+
h3WYbdVF8VtjuknajKf3ZM11JKPPnSh3MZVnL1T45oJJ3ba2Q/Jpo2Y7TAUZSYIo3MpEftdSgVdk
1w4PbckFzlHf1LoeearrBr40BNhTkIybTG8e/KscMBbnJ/BnhqletQknY2NncGRCQDnY+kSZDgRz
bkad3AcjHiNSrpHlcMspcAMhtcvGJ0MblaYVIxrHCQJ2eCnvdYaEy6AQ6FLzb0YY9NlI8LzKStrs
tGwZf35hszCcoyS7KUsuWq9qwVPUGt+FSR1+7qtT0qXREZ8x0zMV6Fwl1YzKPtvsMpGenntD3Wgz
cHhda2TqlgHSuQCeUtqeJCF7fTlmHtT92guEpe5VhT1LX1vN58GaYUGYZd6Trm3dAjedd2g0CSxP
EaR2s8JOfczJO9Td+qglQ3cah6g/ra++DqEwuxNhFyA2HU/maAO3w2/fT0Xm7PnnVicjI1dNgHft
5EwIzZjOp6hmYkhyNm0uuiR//TRHUgzosnFfU2DExfkMeuF4QP3XSHObU1oX742TA6AU5kDOXYxP
LhP1D93JphNmI5i5Gl2x7fE7JWpYy7GhsTA31gvz2CtZD7ywH6e5ODGLFGyCxmBrdeW7WCLo5BJ3
l/I3pi2p0jlx60pcYmRK5PZpPbB8ZR0ap1cL2H0XKGT2zR3WrNlg7RuGw1OjpnAXY5alXt2Ur+QT
/G4lEZzrH7a+Wr8mQlA1VipkxmKk3EX7YMnfW/cZ6ytnaY7sOPh/bxqS5PmlOYgxGE4ifEPUVDHQ
bbWuNE6KTlXWtZN3owgLzW/VOj1Kwulr+L8Eid00xU22xcgfRvHN0qrFCYIVfNsGgc8gtfwC9TOx
mtdUYbiIEs6nU5B7sRpg5pTVhwFnYj8oCB1P4uMg0SUqLNagwY7Gaf0NMPOgLmzPb5TtqhMTgzP7
60vM0IiCbQNyeSUkSqxCkH+/loXL1mowwWtaRztBdNBPERpzv7LRsdW/nDn7Be7i8M0GI3eubjns
jmkXeu9hix8d1/9VtQQfNsthba4HEzMPbvPlX/n/nQ4qovu+rsb3v91NpC05MKG1avDrXnxnc9L5
rZnpYisUE4ORIj0Qy+JS1OGCsJKnuXTIFrUmr3Eb+JlLoON66GH87aY/UUDMLhmjmiIvmELHR+J7
Y088dxW+Zl3c34qguqSMA6ciN4j0rvKfU44hoGK0jpd3nXKa9ec2d/GlnBVna6eN4kGMppwQJvM9
qPOCsXvOCUEJbzZVsSB/xHb/1qiOse8XmEC1rPw0hq43No1+nrR5g4TfHexH1/AMu70DXzIvX91V
BkmgcxEipOyHo1KKlEfHmQiKijGlIYidVRM4o4t5Q91nJ1yf1ANmpCyrEGOd+WqOeMEoljdTdfaU
EZKWY+he6obmA8PwoqrSk1vOf/hn2yQ4K9bRHArHc/REbmJKZDoB0tchmo09oHKFasxP2EJsrKYt
n9UcUWPPNsqPMpyZuiwsn62EinNZEhXQFXuE9vOGKozLVXHgGWNEEmtL6XhOP2D9N+egSEw/wFtj
0ypzfUkxzjC0UnmvGGZ39tg4x0yi3XAVdsqzNcvfYxrt7Vnue8gyD9uOyj2PALnO4OjvZUFyXJEo
P7vArHwc/3sYo1F2VVT2Pa3bb6ssjn6GxOiAJPmlPZrf+zC6iSC2/+YReBrzgl4o4jkLWL4UYUK+
tjodarMVv0DmyWWXjFG2KrsDYMmd0iAal65GaAVasinDNj3qCjVNOzfnQxe4836mdLCBpWlsZkW2
W5aPm7Iakr1aL3iHCyJVgLTKqBNXiP4HpY76O76ANyMp4+8BuUwowSkm6I+0UstFvBJvVUPM93ZQ
v8tW+ygGWZ+DHsEk1X7qMGWO5Dlx8QEaik2YovyNkjRH3JpODFJbOeXZuc6r4Wwt6N0E1Xcwmvrg
9o3ypk4JCdIGkCqKPZK3s+0YJuEbTMFfkXTmJ7MhMcRQSTqYenXYOl0Os9Eq413WjM73Bvy6cR24
9W0wnQE+w01mYqfUU0E+GBMIdcGGqnUHw7dTW3tmB2Acmypu9y3as0dsSlTvVML/NurBtNzkTzNx
wwCxGDe3zCocU3Lz4GIaezMIN/OlEhW/s+ovtgIxNVJiZeZGuA/Yxji5xzaC4ZrE7WpO52cghj+T
TkL3FMnH0ErnRnY5JBv4zFPPtJDFDcPRWv/O+GVPa807pZaWeV/tz9PrlWvn2l4P6+Vf7/7q+38/
Yj0t5mAd5/H6V474G+JWqiyRrJ8vy4Gw1rW9vlrnmz5WuWht/9fLr/Nfl6996+F/+tbPWfsmTRYb
Q60IKewpzntQgism1eWlarOEAU79dy8Z2CwIlvOZAmV3qy/n1/bnWz+P0UQZULGUXZhG9Wk9VMs0
O5gkSnhr21wCdj/bSuSyiuyJU5v08G5pKo+Dkxs+JKLwvvZVuWB0T8xhv/atBxVtuhoPweWzKxfp
S8gw9vUmObju0dSh+Xy9qWjnhvoOG/7/6kuIddS0Xj1+9bHjxJhZGM+lmWnbmFyfvVWFpMootXVV
K1O9BmSUMPWN8mfjaO85ROSHrirjaQ6ifCuKSNzKaWb7FBLBXGbl9xjGxT4xqvRAYQTVMurEgeh2
TXf7Td9kYClB8STKvr2YJHg7zLHnRowskeY0O6Ic26ds+c9FY7d7zF3eiiazF3dIdauw7WJYCcXT
IMeEFb76lI7yhBlKfnYH1p41m5sDLKp5a7ia8CYlxz+unH9GthH6fNHuA0D/iVhX9Tt+a8UmGkSx
VWfthXJzxxazq3xRpiMpKHWxN5uSSo+KIZNG7G7F0nuT9r36RiohhFGZLmoKkKQst+DDm6HxkVR/
jLZr2SlDaOxC630ezIoocFfesxiTgmosf4HlY0K7dDWh3l3djPS1pbUeEAqHuxbp92a9fu2Tnf7m
Wn1zWVt9XM5UmMYnKScXnpqMNmWeDvciCgpksPGwVfAmvK99ccliF3LUdW25XV2f4zr/iw3Nvy6Y
R8vGDqOHg7J8xnrI9X/iwYpu68e4FSaIKtk03tcFfVcty/smO659BHXGF6kEV5fIl3LCZxD17os2
56RkNem0s51wgScYtte+0IpveUEFde2yyn4+R1n5ex3X1654mCdfrTR9vzaTqS3vE6j45ycU6U7R
ISqtnNeV5Aod9CWpEvuQtIyvWLb8m3T7eUmLHaqpBd+++v/3OiD+Ajqkoe/Wz/u6sNfix0g1jp0N
7tw4OJVPWAaaR2Nc/HNqkibWvvXQl2r5JJdDmChEfejTvHg+Ic35z4mvi7V0tg+Vrr58da2viHwr
n776nCT/q5J96RVN7HpO0yZPpU7JOBrjf7366hOKhETQuKf1CoUK0+dlRVhnB0WHDEMC5wBObQaL
e4t8CwGCtgFrht3a1LDp3LEnQXdtWy3m9MFC8lmwwuXieIjyQxJFkKqX5hB11XGM4Zlg1cTeKxJv
hpvBbyOJ57NpUlQ/6ORZb+TQibexaIYDBvD1Zr04G9v0IJtq2oQmWvleCvsUNCxKRAo6pypahEla
Jl7tvmAL5kbva8vKtfSx1AnWVuwE4hW3blySZH5bu8qOvHuZV/NlbcKYMv10tL7X+Dxs9BEXXivG
1lbpYmVrua7zqrE0OqgFi7q1WWL1gv8ai5z1YoPh4gUFw3k9GcDoeP2mc1v3/jAZPFdV9aIuH5pK
lrvSdYvLemHtEm4UTB05oIHIvLWP1NVgG7W4ULns78my7BHRMOWN68S2zk2OTqzvZxmHTE5l8g2h
zwc7a3c4rGZwP8N4X+AW8hoOt6pq8p2r1OkuGxbfy0E8AAksir9aty1hZb0paQ86lanf8AJldp+K
/M3Sxol1PqOca4uMtbhhn+cYuTMxPNlbr4wUW9zgvc667A2KcHlzO3O/tupqaF5t48joGG/FXO9t
WEEnW9dd5FupdhiLIHprR5CsrKYkhYxGP2hFaPsRNYEF5bP9HqbLNs7MbgeMtWBjDsv5/DF1RuGb
eh4eXH1Ddo/zItS+ua0HPTsYpvJsFM23TlfiXejU0zO/NDYc5QhenbF3UQxkkQnFYz8UFVJDHQ9B
XLPKn7LoX4KgVl+TEKdJbOQ9MuODRw6uldas1VWl5vuZNNhFy2F9FS1rDFGaT2ERZp9d2hjEJ8Xo
70mb/a6EYxxaw0AqTsKiN7HEPed1/sHau/3tmNG1H3Ptb4N/Q+q2FpulZ0JFPRbkZK0OUkKXsPBl
13GfChf+dVQ0Xuho1puZtMcYIu9vLccYTnnJXAvPJlGeG00tdqUGTlsoSbF1hqSi6B1/Y9FX73sH
IUMk3cgLUHa9mH1JomAsiFqPfqrhLPZuqy3s/MLZTCoYYYFnO5EnDqCtCjOW0GMCBIbideiSRV2Y
Rae1SYrAE6UX7YLyXrwE3UQdqhtqtBrG+BI35qIvS9odrODk0NZ4hFhKcTD6tPCTTDQHQL9may6y
cnbmxp2lPz9+pgZJgWIDCWqbKBT6KWqRDqbLGPBGeKZ+GxR5D2dGIIOhdhcGevk0JAWsL0Wr3kjV
JvIpL24Wu7W3fna0m2z13XoO61P33BHI4o3iT8fg/GZGtvvAF9kTQrfeesuYHrMSeOu5ESM4sGbV
X1sqfov3uge5X95HHsN8L/Riu7aI06rurZvuoqCy3mRZKzfw/f16rnMt9Wbjhf/Zqsz6Jof5aKqp
in2FfkjrbL7my0GqAxkPUgeuoVV1bb/rHUXgZaSL66hrNnveKfdAdPAMWDuN5UxiMcdMU37O9UZc
1UHjbDDJeWvGRGh8ttdT64ECptmW/XVtfH5UXrcWRdUSGJVM5MPQ58CSbVQSMWs1EYIhnMPWZrn8
AIoAgncvtGeqFtCJaI5S5+rZUedjF02vn831jNZU/Sm20mue9R9mmZTHHMTr2vf1vw44YNrbKhW1
/z8nBtUdn3R+la9rpWFrhteOWu1BIMdaZPmUWAIGjXqCYQDRA89G6oy7qEdMqWVq+MyThEhA9PN0
iaFXrX3rdc5Uhc9rk3DBFxR3oAzL+7/657rFvqgRCr6MYcNSLiCdegoiFKccikQWEIyRWA5ZRRF5
6YtNRk+MgELoHEK+5lbxVgV1dF1brjsFC7WyYLPLyUEmyl4ZRMJGuuheVVHoT6Kyv8EYkZBeuKKG
lsrmmMwOGlFDjSlv0vmyNjUJlQMxXrZfm9VUJMdgcGEOLxdj45k/z0P8+YPXLmFNftxk4X1tWfkA
xDrgibI24yEZt8JcgOj1ZwmrOqHFEN7azHTbemmQ4K6t9feToX7IRN68rL97vvC8RitRjusV9UIs
mnSt2q7NKlJnbs2i/vw0V+TYICUYQS0/av20OOhfsgqIl8IypTVLK1RfqdvmJCgWACRPNWO1WbYH
VVAZCoWWvdkjY3QShvZPCMTnhlcRCpMXo7Xmf8At3ieQ0O9Vh1yEonz0KPB18wjlKL2e/coVBkd2
qEoRnKQxR5ibK/GBOmRxKDHxfNbz5D3Dnu0PYTA4tEfju+1Uf4q8FF5ppuNJI/vz2Ulg34D9xH+O
FOJbEHw2BlroJNdsLBKYOGF4pkS6T8b5VcyF4WHHCX2jysSTnLty9vJa4/bmSe2z/Hk9KEJkz6Ch
JMwFP20cHv0+RYHuDKSoAWj2EK6gnqOhU/HY7FCxuHI8Q5afj01b/6raTCEWJ59era7mthtftKDR
38Uc/S5mBxf99KmfqmAXiehv3eXpc5zE+NZmtrJDpq++V1aisWiVO83RxVsk9pTEsm/GPA87Q1kS
J5XsHCrub5br6sls4r9mXP7qxsikvFPbBw3GKFU2Z5tUGI2NTZLhwIT4wY2M9MdAkSibLAcqUk2x
0ubBTuvR3egR5aUaIsC9LPcg8gklv2g3ySJ5ZBJ3YqoE2rd6Dt2D5VL5hPiebesIe0zThqw0wIVv
2z64WD8cVN/XodDuhtqeEKLXHlWocKeWIGIWdpcALyN4r8ravLGN53H8oUsWSbdSCucw5R32hyME
5cYHZ1QOmkJdDU1TvUM7r2MPEhin31A91GsGArbBX0lsClF4Bm6VR6ZHLDZF+L3OneYx60zadOnP
NoV7yN12BGLKQTHH6DK6ye+pIN9+HPDOnefqnxkZTCV190fYha1v9ZG8UbzV9hZxn6fQKkDl48rZ
hIVqvMP8/EVIUvWPiQsmtaC/cdcRMGUvOWplhTnEIDtPxaSO5JVwuKulFr/UsFTW1nqoLantEM4D
ji1XrIeg0mG6jO45QKxyx0ZFg/aXHOBGbBMxsODRTPUxUVrdujq17rVpYaR4zRP3aW31sAsfg4EY
exT9Ze0yUB/s7VjUm9ZJtYfbGxKWJwSipbV2aYaF4ZvM0tP6hmX2ORrMzKxd4kOpBYvbZ9U9pgBK
qxlXt7VV5lq4zZyg2K3NkZ0N9Wp5WluurnWPWMlgCNgkOq59+uRqx94tBExePm09sCjZ8WjkL+sb
QkeZtmmdqrARuIJVdfLS6VQflk9TlsM4APwpiAaO6xVA3cMpKHGB+vrI0MlOmK+mn79zHg+lH7vT
Y0qAOyZL0x9tYOMt10SnLI+Y6UqZ/COkwFeatdPdjsQ9G/5U7my8gmn6k2GNd+YJ47Uaq99RitHE
eg6IVvUxp3QPMEbNV6FJ+Fy9O2zXawtDD081mQz+enZQqfSobWztA/OF+b6CDNNMOfkKrCCQosX3
9YA5SrklZ7fcpv/p06c498Laxbxb6PF9CkdYXoGL97e5z6LYeDhlZzzSWWHQh9NyXJuJ4nZHbYYe
sl6iDcJ4MIFNdh5/Xl+0lJFHXFoPYnl7HTY76O4Bhuho22qls+/rIU1aRrt2GI92mNh3iTf6dUwU
ZOY6BLTSDFFH5zM4z/IOEMHohpcce5pAFj6s33bLFzRuITb/6/Oa7p8yV4Ityn6IUfqk3NHS6TtF
a7vP5tonzWbTaMxna0sN23I/1xDsPpt6wLvmfB9A3Hheu0ZjppzXJapPMlr4WPumOThpBQ/G2mqk
0h+k1ZRcwQ9dD72YnivIIU+fXaggjwPrf8+wi/jFdnjMJd5ZYiIRkNoulWJjCO/rwVWjvVoa83Vt
jYHTXkmI2Jd6Fqf+3C4ocFPb3nq2jJnlM0sHOmvTZPfVZ7jpX1dVmfT6qr1pBFh7f+1uZ42tel8P
3Ec4ePRUq7/6AnN4a2J1vODoo977MEgujSY+vi5I2afgvNG2+68+ZwPsP35+aNsPGFZgI+Rbo5gu
epy8yNHNr8yBOZlY+alHBHFaW4RjCtVbX7pZdNekKY//1be+zWrLX40Mwo1W1Tkkn8K+rQenASW0
EQSgUKevUhVIutRimmGTolF9NElQPYK0Al5zk3i/9uVxAVaZQDGPirLypzogzSfOg+N6sWk4P8IS
l2LDhP5TqUJuM4bZbdjFzaOZq7sEKHzC77V5lCkmt2akBL6KHJSsh+Fsd2bPF8DJCPrUhkIqTClN
NA91apLnNnGO68m1S3MMDfC+dY/aNFTXyRzPool6/p+D8daaQ3Vyx6aDFTSF+VMTVtui2irqUG3a
1m42mhXOEI+Cdmcqhv3Up0g0kj5IL7mpbi1Rf2uNoEQP31+Cqn+y+hDH9oiaFLqEX0GX7KwIw4PU
YqdTsgJwK60+jDGBPU4Bg605qn2IckKJ4HSrvb6RrEH8ltVH4f5oEz33ZljCPlkhCEkDZvO12gc/
BnW9CQddVYYTjIk3rbHjfciEAMCtQkmHpNz3+lmd8ZqTmmJQXECd5Cj7bNTf2Xcx2MBe2FSGes27
7DgptnKpuwp5bD84x7xHAGcYb0k7JGz/HPbJsD3zPnIec25puLYrJ/AOCZholF5eTBLNlKeORocn
DWg9cqJ241Y9adkzcySb4Se1v2lR674sJnwTIgYx1Sa6x9C4mG2i7hRyhb0yfsfT9ZWK0CaWWrUr
hXTOfU6YMkAAL78O04ADvDDqM6Zl32BYjMdAlf2uIuPVg6kRXPviDx8TnbBbMTx8nwffNg0qt6Wi
XXLWqrk1qjcj45OHOp/PFoazYQRJJFfmbUm66oAA9dBqQ3NquqDZqqYzbFrbDi+Z08wbVerfwpH8
ABhT3TYk86VW5+pmQf+41br5piRxfSA2T16wSYRXwpyyzVpbXqqyBCXRB/Rbc+CH9dRfIBIcugZD
RtmkftFUezcf3WNhTDUJTxCiRG9GnhGjjWj67mDVCyMw7LStOZCDBUH4F1ZNPxnl8oNJldzn2+p9
6HCdjzsbCB73jWgV6HqplGeNIz4J0LXwkmDH3hnM9oZAbaP+qlN9QldnNucBosFRWQAPo72tK2pt
WVazROE26qiDZBHGLAUBZ8d4kOqbnv/shXLNMnS+mKP4WXKDvfzP7Bj1ifqbykyYNniuqaeprLW7
icLD5Lan3CuaIYV/Y9e+UUTxpSvq8BSOrDByjed3ioi1zjryBd1huXurHMjK7vGksOO3iXyArZGC
oYq6afaRmH45SwDZ6JBPBRQoI6DQT7JDi8Ct6YV9DPuIRIgQMY2GL6dWNgtS8g0hQOEPSfynzStC
YmPzwFzepzBWsLdqdnyh/zQZETEjMDzVB0I5ZG29AIzoXgK7bEPk6IOAWzRmTmvwEBvlMWoYBxPF
JN2vb/2qAxNoihc8TdVLvyS5r+G5tjlZlOqRdhRepIfB1uxg6kWazg5FsTvGXqvdhmnq+JCydnEZ
/lGoPODEEOMoBJTxu7eG6l1ia86kfeiKgNwTB02THlIDUUfkqS7L46ewhcgz39iRSJ+6Z12ZxEBm
uaeCQWaJGvHjbWuhUG8mxMXPowvA3ujdRFU4vGOswvQpaxhKAU7RFc5SlxHmJWFEcLMAYyGMq2h4
TAl4PWfhTriL+2zd/wmdIMegzIDe6OgEB+MxBfEw2Eezjd8+gnmv05Ayyb8DosEY2u+2JcAyaoQN
6mx7ZiFVH6PpcquWHQzlTiGARVMV7CPxiwnDgMJC5TymerqPkWgvQI1kKXYTpmi5fEa9fAdpbj0L
P/mjO+mwQPXAOtrCOSlB756UNHBO1sLTqZPuZ+u4lypmmDVb0kHVrK4PMw5LUotIYy6dfd11P8g+
MNAEi3CrVOn0NJBVdLEBj8tFQBxm+iOznTP8h4lV9hIKpw8/RnbtoBsh9CUSA3WjC7y2RESRJzVA
hQxNqm6VdaiduvSsVMg91PUSUpxrQbphMtghZj7ZBUUpvcRzC+vYR2V1DihPqW3SJNlXkzT3fVO7
H5n7ipapU2XwexbNBs07c6m7UGSU37HR+4WVhyd9DEdfr9V2w07dPfQQz/YWPFB4J5SklIDNW4fg
3rZKQA/V3LACfHJHa3jJBjyKbFqYyRAmbIavRa6I89ehHkr7sylY+R9Fg0Ssma2rFbB2dAcLHqOT
Q/SsXXcXEODrRy7uaxpDn8+W2dPVkEcxMI3z3CSUTVl9/MkKfVuE6XRSZ+ybMIq6aUn411oSopDq
XPAtXm9GdmdMxMthMc8xi1G7qGYjb0NP5rBMlpGblluF8tbELHXrJttXoU3sXWbzb4QTdlQk+4+u
z1h5WPF7mun4HJrli2WMYjcWMfvv5RA4T7PboUOTWrJtu1tmt+kpYntwygI73hglAgDU2PHZEuZN
Dw3UG+7IHUUI2ADjCnwv2Q5Kc5v1AHANDIb7H4MzLT+sHDCxVKSRCkNLNK0l6woG5n8OSke9qMfb
lMxXHtUIS62ggqkx5q4EZiGvwcb2fCkEKLO+1YOTUhO4hUai26YuGuuwh401hcPEjjPgvUAjFwyl
j9yo5bk1p5claRxpRyA2I640PnGVI/ccdb/e5J9lZg5EMzvK0JV0WE/OGuwi1yzPMDIOw4QiBbrS
tTO7myLJfyrMJN3oXV3M/sqZixYBvwX/bGsPU4GmYHauY6ZpLAW7/NmlNHdK2vp9hm70RtYGbMPy
ZzTE2ZtakAXjyj9OGXBzryiBvUAFzayz08m4oWzX0Z7Ww8QUBsHKVTbBejUe4CGLyvWoQPYMYApM
TUFo7fIJ5ay9kg9dHPOkYsgeO3vTWAn0EEoKkODK2S9xTIvtUvBcCN9kyHsaNCS9DUQBpYNYlbb8
PCxHgqcEgPWQztF7hBUc5qM7UherjW2PCNwXvhEE7Q0xe/UJ/99MwX2r+Yd9jTzLId83Y8M0CSsw
tdNgr6aIhCQ6zqY52tH3sqiMb1jI48g53vU0tA7ZoNxnQIBF3kqau7kEDyQ/1M44JO4YUa3fuMns
HqPYuiaU0vxMx1ZJqgXGfwaMcXF2TH26aFnyOqrsUqM6xEYxQjK8hDTVAb42acvPgwr0/ukAEeZN
txMUvOFyVeLTOCKb/o+x81qSFNnS9RNhhha3ITMiUlZmyRusuroLrTVPPx+L3k1Ont7H5sbNFRAB
juPiF7+7wdFege26SGMrExMBk35aW3D1edo3hyK1vWdYAM6TOr3NIPieDcAIdh40pypOvpYMDJCv
xEKxL9lMleSc6hljvjIDoKngcty5IeMnIwX+Yh3yoDP2VVn0d7AjirfOrJs7bD6tvST1xGnAG9fW
LmyU5oHhMv+n7eyDXgZ/TrYynYs4nW8Ifzz3M2Bv07WTpwApl6eg0Wp2hpHCdHonPVq1XZ1LaOBG
ADtDSZCYy/h5C1PDHZAKdkI2GQtceOcxOzKLfjJY56AXP2TZUxcCFvuZ22+YlrWXbMHMlAuuLgRh
cTGdp2jBjdbGpF4ARoQLklSCSY++KIrhH+N/siRfqmfLa1dfy4D76rXQ6XAITwkF6NnoIKe1ugoO
/mlSDQaG4VvcgBTwX8cmSE8BdF67NeAWDeMrQuWoG+J5t+pqCEZIcEOZyYTBjR2UvBftDSno/BSS
5PjH5DbBFVyWNR8ZrPJLJCpvtFXBJbuTaDKzggQLi7831AVoX7fVURAqlfO0QAoZy2bXogduHTR4
Pfi7RNGWdQRyA7BYR3ZVvjtKfkjUwHmZ/jT7ARTzcuOa5YwS2/CJNl7r81GgipI5ztmU3UnNyGm5
M8giBn8f3y4nkVpaqE4728nSg/zKBK1pNmARPltc/c5Bo55FYcTx9pDchwsYzl/d8vxGM3LuctSo
ZTtYgkTuv0RxVQ7Y0sL4TpJZVp3DUtHxn1l+Uw7uM8B1404uKT/DC57CqBoQJ+mro1eWf8px6RjA
MV8e4/qEJVPwUrnProu1kEa3vLHUuzNSK3gyAfpYsb/SGqDdskM9Tul4VPX6p+CBJRiAUXc1/DrW
U5EcyarBxoyoclL6eLc5yqb3ivMK1eBHD3Px6DV43SPjALWxTZpXefZ24j4NrPuc5tqgW7eGCL09
hu5sbxXX1GH614Zotm0PDeywDoS6CQ7yuORpSKzUXLZ1JSqtwAp1n33lbucVfX7F19EDfSbRJYCI
QNtQzpXGLAp9wWQGiADMOWVGMx/fReVoB0cKkMiukV/X6Jz2oKHs6E6uNzYNa9TNIW6Tr/OoX+XO
rXcJaumusNLpIPda7krSFsz/Ww3xlYXKKc9EjpCY5K3NQdISGCmOIU0XAtFE9HHoPsmDX5um3Jqt
NUhJzcrnrgLDfpBbIT9S72vuTxsU+p4VdEa5VvVHu9iGIHe53l8zd/oZ4JVxwhDeotW9alXewrQN
T/kM0bnVp0/60nXIZzuLbec8BzNIYOz4dip0TpRwG/SErCQv/p8Lv/sNEsX2CrK7HuprzfXpoSaT
gzQx9IN0AfJ975Abv7MBZI2fUri8681d4RTv3pp3oIqPd9BgG6+IYE3OzckIc20+xm74Q+ky9bjd
YTrBq+64ULq3zkXtnzNMLE/yW3q/ekpxRz6h0djP+yYL79tBV4B5LP3Q8lrLkRL7r3leV84IB4TJ
QVpCH6cnhjBMXZaGoI9IO5lwrLfms1Swq5kKpr4fkGC7kxY8dtZwN+UW05LqmDsDxkfuAq78r9e1
i/Tih2CFvdwArrAAUra2N8cPrr4AGI3Crhd5G7q3pVuWliTJLa9g9WfpkSx9do6+Uw1gVtJnJ1Do
I6W+BNvb+q6JrlEpnytvuPMacy8tYT0EW4Gz8qVt2CCQvpAJe3NGofuyveFbW5Y8SQZLK1T7/tQA
0juHTnSSMlMau9TYjv/YBCUtT01i6zGSXqMfyiX5IW9ttmVl2393PdjKscGfmpcArtwuBR5TpIDc
ehuE8/Lh0D2IpoHORHXST/hQsE/PuECe+GDrGIM6T/ncvjiMDZgf3uusWMxqsWuhTuSAUoa6u1kL
VnUey5d8cLuTac4MJRpdPahBwdpNj8DMjg3ekzALpnyxizTnoT4EUfnkZNW7By9XlXawvk5bWjK3
ZrK1FalSDGl712M/KI1RgnrpriWmJ9CXzBjOk9x9OUkBnnECs0Kz631o9Xt5S2C1kyvRd7mDa3zL
LUSUZN4y4Rp8hFT33RYuRcgN62IlvbAODjUkXvANY6J/jnrg7siYHOUeSyCPPV6GJwjlMkee0j/y
Sb96sZGd1Hm8JWaJQJnX3Ukno9Frt3B2S9RzD2ERrF8Ao/0TUn52kRPKk5cYPX27sGHsaPhzHrxn
7OXcFbPsJ/arj+fZKZcWsXUGqqY6F47bfp/ejtqhnyDeb3exzBx60mT5zGRuZh18C7qQkErgBXwD
l2wwEveQH5Uq7K1BOTHQRRk167jqmMlgC7xudZ5c5zIBzGE/9ww9Eo3iyN5nOIato6t1FhVpQcGe
m66tnTBc6sfaSIyTnF9+l29H46XVn2Yjb0+qabzIU90ercTyrvsVG1O0G4sCpX8o5H9P0LaOQ5Fv
v6TXgR3T0xJHGqYPYPyPWmbnsPPbfHhAkN28A5pWXYW1M0RddaUt/C7DLFufrzyJrY/ZHgwf6L/w
Ht+Zk1cfLAjSyGI4Bg4nBS+BSw9+QCHwWHLL5MlIsw5U1h4t4MF+gW/IP525VNh69O1Jrg166e+3
m7CVSkyq/P9PxVhthL30IO+TjBTkx0hyHYtvaYmtmXOE7QcDWoQZZKCrdPadiseiVJHLrkMuieKw
yau2RtnX/htWv34o5Xe+G2Wsx5a5uwcWcM+GIPYYfOhl/MrmCEvX8pos5vPzPpjMH2itsJ4c9sld
0YShepTqa9RfvqARYJAuSNdxnLRUGdFtwZY3zRlbDhpKkRowsWUQJn9nC1aUpKTfjWXXX1/OI0yc
h7FA160n3gBPP9nsUs179HoLNqH+cOWHmPVVd3X1IjdbBnUS2+79lsdGEJrXAQSQrbJcfUtux0ps
e4xbwXa+D8dG+ecOoQ76MPpM6TiRcANbJGl587jjCdP4pXz98XOpFbtIGdR3w0h5hGvLm38GEO0v
0lwjXXUATS/PIOw6JDekpfx7VI5euypAOc2dW6aHj1SQAKbINoX7wAkRgoeUbgXbHFAKJNjqSXLw
fw1anV/WX7+05JXssb0z63hmbcyS6+l5x/7JP++dxNZaEv2YloPWs76r9fECH49SNDY2WvtNm5Ga
lX5lGz3Isf+Wt1WR0nWcLdEtkOexJSUmx/3Xs76bzkhtqfjhUv+W9+GsH64ULB0+RnN1F8LoW15x
PJzZq6jmda4qL7wELKVAzoRGxOR9WWbbgi1vzvAEhX5Hnao1iK6VpLuVk29V35VI1DcDEEJswa8t
Wl6W7Y3/8FJtL9D2oknedpgc8V/zPhz2b6dfX9c5X8j9RQzabzy4OLQxrF3GwvLh2oJ1Jrul361V
/Fv1D3nrfGI57XoFOc+HOusVhsS715Tht9p54V66BpmDSmz7RksfsiUltg3Itsof8j4kpZ7fIxjQ
/9JqJBGSwobIx8vJ3jvDW2nCa1RyJT2zlM20Oquyk+4Vr1v3DpgK2viWVuaFRi5p6fkZCwWsKFmZ
5a5LR35gtfNeugdW/5FkbVAG/puutnYatsoagvQuRTlDwkT87SBPUoKtu5WkNAVHJv1bna0ZbHkf
mtB2mjFoUpYsXJhegzqbh87R03kv898EgAHLRcn4FrRDdFrfeLkpW7B2q1tabtd/TUrB9upKMmAh
5e/uW9IfziB5c5aAndASXqOts18H1mu5PJ/tyAavEiZv2cViYcRYVkjezRy3anKsBDIw2JIS+1BP
OtEt790fl5IPhwxepRxn4wFU4HMNlQLXAKnBSrmhgeRYPlwljnjtq3RdfpZk2Z3cmTLp8+xuVp1d
kznWnTzh7Ymu7/67xcx3Q4WtqsTk4UdFz4reWmld5ModRE+MOEImRUcre5i9ku0Y1Fy06VFe0XWd
UlrAOOtx801e5L9XtWo1OGKdzdZJw+ZgnmeXBIlgWOKQ1iSoG3Yrd1vatwIF/bPQ2pWL7rAzWxiQ
0SFvKx+WrgVnU/dvwtm22ACIVLRr5K7Kc6kzqEx6VbyVMTwT4ZPrywOeW0R32nU988Ptl5v67hGt
U9f1rsucRaLrax6xOTl75nSUuyyX3QL5AVtSbuyHvHVWJyUfyZxbTSne/pIehvrexlpvh40hVnFB
7n/ping8GwgBHnUYsyShniFAWlzwmaTU0tk7MxxkepZSzwPmqScJ3k118Bpp2VlbzqEmdfZQBnW7
k1pzl413ylyaB7XPAOkNQ7FrIl51CbzMNfe2B8BTA1N0nybuSY1CKz8iGYThMjP7I6uSoIYn59Lo
QfMEJ4u9ZkRjIZ5nDu5FsXqf+uPbgmj/FEBK+QT/pj6gGjeiykFS8jIEj7KE7Yl6RAUitqv0U+w5
KAua3cMUo4XgAFs46eztnz3Ln5/TqvkF3/GuN7Xyy5ibuGql/o+8ZEhe4wN/9QMVpHjWvPXebP30
WK1nZ9cP2HDQWtRxhmEXNHX9tZ7B9DIlLz/ramrvUdQBXhUh26UWiy2AyVLynFsV+k2qeqiQCEYZ
qgTHjRFj9TguJSwlYSYw4CgQJtq5KezycZ6S6lFiEmRF4aB7lucIC7MIbxVxcCgr5If8afhusnl2
btVFyi9TKwM7EpQ4DssC8M71mbnFRYzqtQrh0/AxElVRMDy0WQEmyGsH5sNN4V5BarC95rHY3qL6
NfVT9DwsAUSX6NlXkx/IaioXySozTLrRXUSVq0D4zLDYrXGC5wY17GeVndDnVNG0/TSOATMICmLb
A1qV2tzLHEtRPGR30zB0j1rSeU/zEtQZsD2btgW7mhpbQahn6V4rHVzRBnZnzAmzuXHU0YXx/5qS
aH5cU6A5UP51aHPb8VVkeU+ozET7Kmx36J4aR0ezzMM0NTkab4DpC0Mzr7YD1BlYq3bQbT1pd1jB
I4OBA3jpheV9BdXuvlmCLUn7PCcFa6gD0kY23LRSv+azmRp7zTS0qwTFFPwns+grZT95sNy9MGWx
GVGDt94HMOraY/89GfJvBlvp4MKh+/NumfCZQSaCVigqVGL6+S+2O7+GeaJ/n5oEtAKCOG/BmAG7
RgfradbYS7amxLpVbt5f9T5u79I0Lh55BBqU/1b91IwKjStLzQfV6N9qVIMe3Ch5Guyqgfqq1J/i
no0jB7HHoySlgK3Qz8iv58d63PUYd+ympXqspZjyxWC5luPYwSbLUaDd0mcc3h1s5T+cdDZvcqq6
MbVHxwvvIIfh1Jkhi3big1Mdtl/QBsnvMJyT9by1MbdPTdcecxVZm72PxXIfZK8YFc4s2hcNc2Xb
vEG0aD7BPe8fWTq+SAqj3fYTpnWQobIRsaalhuQ5RvnxoMR9U130uHANBKgN7YcViyWqwKC7Rz+t
v68HlpXLFLUTKXBQsrggg5mAZuNW6KbSnhHb1PaSlNuTperyqXLAhC33xx5HgC7VMtCLz/b4e/07
aZL7Z7uo4Zwt9w/BaRB52eThT0+bGQcT5RSJSlAFMwz3LS2tbWyRkHyXKcVS0kHuOAxPAGdA4AXo
XLNW/xP9UDolvf5W10F419tDgMZ7WP0oy5OUx0NYn1Id1aZqVhwWrBUXt3DWAy9NEAX33RIMCbon
ruGf3xX0fYqdzJfAt+MjFIb4Vo4ZHoZLIDHJM5llF5ACUFSLtajBb/C/VJRD1trb0d2IOeD/5ZDU
HcBXqNr542narkDk9mV8LFVWA/cffp3UlotMRak392m78CjYdjStFgYsYpQP0RLkCEw8SHLyfRQL
I3+AvK7GLK4vxaWKcvluqyQxHPRufPg69pE5OHZZVQnLysMTY1KUq/PFAoqPspSUfjhUknLhFtXR
Owch8PVQudq7IzLdPHYlAI2PBcuvmsoYsuPLXNjfUuxJQS7Nbnprpyq9uWME4ERDebPL2GdU2a04
JkWovaplONy7ev1HHmrq62AX6qse1o8dHewje9MwXRAd5OvXG+h/OXWr32ygJV/cjFOxmVM+pKgZ
fIkq5St85OBJCs0yePCL2H6WMpDCxxRC3ad8qTnWX5JBM980Pyo+a8lFqvDNyV7VpoF++RjW6XTf
B1r6MC4B4n76sDOTmqjdzDv6bNB4S1LqQDRlI8d3/1KTAfdSl7VLmEvpl8yr0dHWjHYvSaNvhjsD
19RDaVoo4u9sq+s/YXqFdJE16scIQuWXpscWQYWvd174lV+AgpUHO/PNuxHLzOfSHt+A0HTfrfLn
7DbuV0tx22tWRkgn2Xr3vZkBUqiOlT8jooOWbtj/Dhy7/Q5kSz/MMS7iduO/aYDP0LBtB/CexOKw
Pc5Yw8IX/k8WtMi/Cz/k6ZYDKjab78vBq4/4tZUozDnFW6ZY9rVJuwnN7b5402FMf8L6fSeFCjC2
NxAYX2Hyqg+SZfsN+wvuUJ4lOaImcdG8KdlLso5d83lml05ScsZuUB9UtN50GNG3YJrBJRRWaNxq
tGKgRdc+Kmx2/sCie9wdwOIh64m07LHyB+cqJX3re0dTGyzaHW4ns0/Pg2BM9KVXq34Pxye6StKJ
VBuYQtTfJGljRIQPpO7fS3JWpp8u3/xHSU199kx/nT8bMfgefwzuwmhQXtKsVR8iHxpx6GNXNeTV
M0CfI7IT/UvptZ+TuFVvgBWGF11veVViVOWrxL2XCpKPLuKpVOrsUbIkMFE5imwIDHWnY7ha4B6b
2cGLVI+hoz3n5kvTFCe3cysMC+sjMublzZ6c4hZ1kOUWseDypqgETVe5yMyq0yH2cNHS7ah5CjUH
K/DJekMhLP2uWpV3RDezvJMkHB0g9XrxpTRHJCmNHizBUk3rJ3+Hph+omnzEXVltAYpX6XdQ1NkZ
Or5z0tn7+G5bxi13FevVDDPnoUwsABZLtXZS/5pAS174tGkPDOs03IiIuUswa6m/ZwWvAb/7n7yt
isQspf2r6nXt/G/H6y0AmM6On+pxbh5HpQIuXbhI34HqMvkS/ZWr/mdzHOwvjTOiD5TrxX0WGjbK
xlUKIm6Yv/aV+yJVRyO9ryPD+1Y3uXpw69h6SEsPA5a6Ri0FXdjP0JF+KYhfHeNi7wIbuldLXip3
jH92GgAxy3CbJ8/sgqtiO8k5SkP1FVWVeiend+Zvauk1vzr2jYARmTE6jJNxx5ptiepuab14Nprj
vO4OwpZavkuyukAZF42q+5I+9d4uw0Pv6/G1Rpz874K1jhSXWy48EsDPyPgf1DlQ44OUh+Ae7+Vs
seOSaVfQCSvHvKxJKdY9LRlPvNrRWjPQ9BfLTKyzag9wt7dTWI55s4GXX53QUo6pVujYUg3OnQXe
94LXTXOvGaZzspNsep7wcTn0rdp85m1Ugf64zg/Gzi9o8yi/G+/NHRKGpGNhnV5e7bYwf8FJRCzS
pJ+n9fHSZokDSSWYj3VV1Y+x3tZ3plEN18htLdx9/RJbgs5BHwuwKh0fzEy9RBbL7/3vcTB+TiJT
+UsBableKMs1pOIK688pHX6GiuJ80+wmQ+1Ym19DG21whijBExRq95wtouKq4qe3Po2tM8sB6ZML
FQiMc2OxfkZHZvtz+J0O+AfkQ+VPPcAHGXQSI2wG4Ungmn9lKCPrXf8WvFpG037qOzDL6BQ3b17L
nLDrK+0J3EYHPAeHJXhXzoHFNd+/03UDD6rRWSQN1DS7zVqX3STmODVbgEggPHQJsi7413zSnMF7
y1PvmzbFyoPZex73APneOkzrqyQ7A+W53Im7ix73CFNpjMsuXQnUrWhc73MAIX1XDaH60Fel/zmq
5++6FeiPkpoXBLijW09S1dOcW6RZ/rOkwj44t2mZfjIL3f/sz+wlFlbzWhqO89k/j37mfI/5VJ7b
UW3PTjsEPwr9XA+1/aMEkYVlTlXfDcFQfMPmbt9bkfuJeeQ9Jg/FY+0riOcHkDe6PtR2a95SEBXs
OOOsuzBZxjNiRxMvEcJrRmT8JXaHFmJqoRN0n7cKjVEbh8rurNOApeBjtwQ0jOnQ4I18kKQUsGFb
PDYzbltYVt8AO3HloKtAN2A4umPtrng0lsBGivfmKsZD7lTzJ1YBvnVlNP2YogXo0cLnQAcKyb1U
/xbPw/RjrCNrPy750ZL/v+u7SC5t9X3X5zzA0/ZN4CL49p/zb/n/7fz/u75cV68GmNueeTRzK94P
TNhfymGqX3TH1M/2kodcRv0iBTmT3zVPqiAU2byUS96HY/lyImeleOdY55sogbWwLb2qUU+0jOzv
PBX7aC83T1s1KRxjz9vVNXyDoHxSstaCMAnna9TqITg6vOuHHh2bQzZqxZMEo8nzKvov+k5rqqMe
Jup9UEHEo5OSBArt6n27BJK0DQXS/ZrOqkPPdA2tx/+USv6WlCMkD227Wx4BaNuy1jNt6ZRObx7d
p5Lb9bPH/gNFMu97Ap+JRlXmF8+HS6qPzqfJ7r2fBgJ0rBZ6w5PluhiOJuitFKkasfsKmxji8aUp
lZOhe/NXFBmGc8dZRfD0C7Ssi1wjzIDz9VVrPeCE7T36ncZG13JuzCuedO7aZ3AjFq4DhnHSm3a8
6nWIZvc/DjuruY4VFpBzmXxJgQQ9Wt1HF5AVTPTeuZipWSKu0/ovmZMoLwhEdwf9zsNGLJlnNF0M
tGMQIXfMHUMQeDHxWJ+VKuvPTP6QxTd+V2b7A4mR4WsU4wSfdG3/FDW9dqfGbXbxx9R8DAMdTwyl
nL+kYfob0GH2m4ND7OCvimmijoX17wt+Mmdj7ILHqmial2IJDJXhYVggl7hUMPSFitQA2bDa8lFL
4cUjmaweB6/oHqW+VMPg6Yhp5IQBGuI0yeLJDmQeL9k+eQkQ6zjiS5k+IzqEQYSFMZrRqeMJH7T6
0Qq65FxBrXlIMkgVxmjO944Lshh2vH1zsiG6FEgZ3zwzsi4sexRXb5qHa1aN40VRo/KWGQXGPn4f
3SeNj8TT4Lj3STnh9VqzSBJ1iX+K21bFgUGtT65XjBBdEV1GAKp/Zn+iPKax0734qD2hGwx2kB4H
NFDV969zh9UP5s7jW2Qhj9yZu74LWZQKCvVzwx70PhxV48voumh5o3v6Fe+ZfldF0/jg40OFBHWe
HqopjFDCQj+ObxOEDz+d/0ga9+jjR/aN3esGXZto4drP0StY0t+Rrc5/KInxBwu/0MutgIXywNVP
WcvH2R/Mc7+cwY3x7wAHVmLxMDKhsidEOoGY/FGAS9Q786cH1oApYDbc0EYdn+vE0Rc1/hnRtfrB
s6YOKWTeAGZG5V3WaAjJIN43PsaotTAoH+9yU4nefMVzHh0NNq04vIdmD+XO8oe7Ph2mb6bN3EnT
gje34E3RprxANkAdv0UAAI9BOfR3cpQeJ5faGLRr7mjDgbXE4gojKGaquiCDLQ9DDr/drVnmhCCi
VJHYu0x7KZHMjyVb9TETfUIusJ1H8qrKhYfGBt4+wzHw0SpbrBxbpfvSYWB5HX01Q76CW5Kht826
5QDTY0miaOcdp7bA53JJ6uYEacm0iosk/bTWdrAT4x0mD5DkbIdJwRLoeYjfU2lO5W30kgoHC2IS
bHUkJnk4jVO70YEoDTlorP/DcTOCUSUE9f91bkm+u7SDj8CFkdDuXd52iFx/jMr5mqXfmikM3+hz
/V0RO9ZF9+FW9LnxqnqOfzaGUNnPOY/Z8Yr42a6KO0nJQabhvbZd5j1YlnKHdNH86HUNlMI2b7/2
o1PtjMEJfraB8gahyPvT1LRT7tIdoAO+D7Rcj6iAKG+Xxb9ZzHhCHST+o4rqmM9O035b7O73idWV
D6xz31RE3B8gClQPuVaFJ+RM511iqtXDViClDLD+rmdiyVO0zl7tvgCRwbl5OYMcIhW3ZG+Pzs4Z
avYs/7nIh1MrYwJfSPe/pGBUEcxcLrKdQJLpoN6x+RVfD+6gOPfdGGBAhHUoji9KH0Ih0Z1nEyXH
59Reel+tAGFghu6aB9MXS6XUvXNYKnhwVIxLYhWp/zW55OHUPTxESyB5QDC1I75o7IIspVuB1JO8
qlazkzngCiDJ1jbyY4QszKGLJ5b3q/qPCOKCV6j1dy2YoL/15fTFKZm011Pjv+Zz3h+AivUvehej
humM2ZNrIKoSI+L2MFn9cFeAqkXBMQKzj23VxUo9NEGWXnxw1OgxT9XqlDHXfVbR2mXFgNXr1KoV
FtaL7DO/Ltyz5u1+TWwUUKzZNH/gKfrNb1L7V2n5V5WFzAAlHHhNSZ0wlP5clK2NfB+LDGxodL/H
ybv387z4ZTTxT8VklZreEgA9qCHL6nHDMpFasJD0zOZs+OzXQ4OmORMIKR2dsLyFGVRAKc2x8Lz3
+7nZSWmchhmel2jKSenU2uljrZg/kuVM7HjkT2ldvUpZbLqsOSG0xJg8eipbVXmMcRIiHlhz9CQx
CdQs+D7ranXZsiSGG2p4iPHxWY/aSlUnc84xG1E7yXOaELlJt4F3ijjofqu3XUcdsofGLOyrP+vU
nWNcqWAivY6JV7JF5LN5oqXazXM77abCo4KzHmnndEYqRgokGF1Ug/bKUqdWlKk6bcdovvKrnEuU
7f45zbsqlhPDIZOTb2frsenY985UHtbzSrGfxlziXc3ZVpQ9dljmwbA9iGDL6ZWhhiIIg/XdgVKw
XlJ+YJip/skzzS9rniG/YLv45CU0Qd/p1EsTtod//U9b7b/Pq/2ZBeg2rL9huQsSe/djlx+3/iYp
WS/aldlTjLArVPGz1brqrViqSQXfrFnmkaiUSDDJ7Zeo6XZINwx/eOwIPSjdcGK0gZ3a2Dw0SVTt
awwsggiqWdDkP62imdDQA9PYqxc79Oez43V/AcudDinCimr0q9cTrCNNGz8KD30wb+guYdr+WWe+
d2LMdHORMI0qPTpo9rRI2Xq/bAWL7LjbKTUdOUKzJnL4rscaY4O7lVsnX5hn3kHC+2w2vbfree3Q
9Zjear8CXNx91oKRk0HzQxE7eezV5t6J4V9WoJ5Y0DmmrG4Vpv4zLIZ7hV3PqcAScUKCoVw2/AqF
TYcEvu8dPGKmqV5yixTtpW4T5VmNmfKW+Bk9V/7NZCyCvdySNYw9NKk0eVjzNExcdnMxZJftqICV
vENWI7mEb6ryLAVw0H62M4yrqu2hcs6vTfXapObwPDAQap0aLfScKfkwAxlBvCzmhwSflRKTFRxy
sD2oOgdlh3bcjVBNTQ+8oZU+9tqIA9gSTKn/Ug/w+LPi5gSDBeqfoGC1eA/HbDzpBVpjkpejwHCe
cVljwfQ/ed3MQAJJU/1c4aJXuJb/lC0BchRe6VTPrY1cU9qiizMyhnmelyBKjfLOnZxpJ0l6EOM5
Ro0CwlCzZm35jW1+jazWuEqWq1Q6umTjjF1oUxwlTwJD93W2idBslCrvClDMM6ZmvbBkW3rB/u5U
5Be5sOT54bCzvdY4tFPNjvXyI6UwStT8ZtkIEC5ZFsvqj46jHIYgjF+K8lhACH5uNS16Yc/89xhV
/mXQjAeEyNP7EbOqZwncGa1/ZK2s05aXTn2OiRvK/ImqxAqURt/A87q7JlZiPbPYb63HdpF9nAsf
96OwbfZ57jJp81M8hmardM9rGoek6lQXqbkH50t5WFr6bRk8x437NHuMDvq5Yq+o6sxnz0uUJyu6
BUvCiOK/g9Gqv3esWl4nM12mhfB9cP8DmLHVGxNUjtKZrldO5KiFjXdF9IzhXfdYFtNhbVFzGQVg
jdsdqsjNU1FnwYvJItmLHhevpR+MN6kmAUMyfYctUHknSamrobJ+sCqQ43KU5MGoSKEkJA/M4ca9
pwbec5ob3jO63PPVMLofgV+jErLk607W4yQV7/zYhfkv1VDAvLBzHz5IDUZ+z2qkGbdopv0VU9Te
KYFnP0MWdZ5xEKuOWujiZTDOzrMUaC3inmrJ5owkpQDBFPOxShkw4ryhoBwbtmwlG8a+j+h/k966
3+qGrJ1iZtY451Sv4pM7gZhAzjJ8KWFDHLBnSY6GgzLa3mkr/2R4Bsrh6Le8IPUcvZhtAzfUSFg/
GFkPdY0UU6HFy0QCxi4zblm4eerzyGijDLDDUzAL8RelPh/h4b9jSxJ9va95i5cf3hoe+LvFWsXH
HPoqMeyaM/avr+3CEuoWCKPEJBgEKLkETGoBTkom0rXd2dPZ8R5jBF+K6S1cgVcLzltl2F1/U/WZ
ZZaWWexCfNgCxshQHSSdCeuhN7Ov5kI86hYmTb38BLyJYB7Zwj+yKoTdUINkUQDd3asEetWOMwZH
9aK/8U9UT71fUaKjgdHkyD5Kcd/PMEQlGiM7g+R/ErPNgXA+m3ao7K13zJ2wIEnQGYldmy1EuYtr
MWIvt2VV5oz2CXYHMMygL5hHZTIUKHbdX1Nn/umjFpEW1XnE/utgaa8Bvo7Xouu/OdzWW4Qd2KnV
zB/hZHrHcUHVJpym8G70ONlR/u92tyUmT4A9rPBoBtwrBZe0m9rphzoJzLsWo7arbRTlxWaSkFRx
vVPU7jyY9ueUf21ZIwx9SB0qT5gmoNWMyV0E6WfFOsQ1JOaFlJYviGtneVgSyxBtOFbIgvDd7bVr
g7JFUNlsdBklSnxJOt6/uzFQlLlvttcgoehoe0XJfNb7WXCrQuuXmYXK0bDui6Eer01oD2tgmNF4
9fXlzmXTj0zTqyuU3+rq5RWi4xLNXa/XjhIV61WJSZA4fgXayUMNY8HOF4sdS2lUEHQYdPxrwyo9
J79EGUIAC0d0+ZsSyB/ekl1moCyj4ZvpLxymecEoyu0ohHMq0XZmwSvPnOmwPRlpp1tSYp42YG8F
gZfOu0AnkMBYYH9bYHVmeO5M65Ys2HtpBxJES3Jgi+M0R829ZJW+hblD4DIaEVuDXhwNbKXn+fZF
8SnVmhr3USOHA7awxtao0+nDJUHkC5I893TRh6hMbAwkkGQcoUKsRcrvmiHlcMMYst3NjdPjiqLE
481xi4OBTVdbjNMuyLDWDfGnPqhuxSxGV/0zaz9/eun4ppWLsC7jEXxjCwznoNJPbJ0f9ayHN5o8
ZEUV7tAoY6N0LsN7GyzMQ+B3e/bbm90wZY+Zxici9yrr4KGyelOrdk+XUbKFzspiWXUX5AaWqe2s
vsC+1+/mAQch28WT1vna1m1+MtmEAcXe9XixNMEpajGixAlc6TP2R4AJHvjg0mnET6au2ftJm5Sj
r7TYwvT6Ce1/5Onmz4aZXvKyZP0OS6KoMb9XQ4Vn4ZSekF+KjhZEv6Lt7sOgVnd8HGEmh0VxaCBk
hN09wq/gSWK2dBWVrdcgZlEFLtUeUbboNFSLR3RrgMJliYLN6f1c6gP+xm7zP1yd13KrwLZFv4gq
QtPAK6BkSZZzeqEcyTk1fP0d2ufeOlX3Zde2LEs2gmb1XHONGTYgKnoXrXFSf73DgXEnj6gUfn6d
vFO85FmQErAVVZkO15SI0tRArp50wLcW+ecLoZnt9JdFTGTrOKkCtdruLoJ1ozXDfjATDgIculRI
jrRImBXvZ4EvZn7x3Kt0SRAk9Vj/43Drvq4thgE7xpGHKt9Z2sIgsIbff5y1HRXFGtB//KB4Tjbu
wvx+o8kcNhE2HXel9hTM5rjg0bBv8ofHlbfsc/degUDa0/HUT5hpSc9wSWDQKz7ohildZubHGGCw
G7s6WVujgDnF1FOi/Q0R2TKdOl/PIDOTw7lI1l+bbwZVz42yZZOtOdFtbY7fbQkdyeQSDYx5Iqxp
mek3Jg6JOXomQgTRU533JOBK5sSY4A4L5ARLMBS+5noRyOGKFIG17CtzeI24X4RQXn1ymckHLWnh
uLyXbL0UJsQ6BbhyFohe9nlstW0Z99H9AnF9bd2vpiBVL9bjz2XStoPLRnA2pvBaAE7SSo545ba2
l/xocFj9WpFNbKj1zWsRLBAgDe3XISIRrpGVHiwDJc/L9HuIC25gLUUYJdPTYrhbgnCxjyRYsTSh
021lh6Tl33lrjNu1VWO4JEWz1dyXRKsq387KaNMVFfrMVG1tqdWnNeEF5wFlMDWMS6yyATTlchj1
T3b+SeAtzrQZu8c+J6q1I68LPX8jvebdGCbwLACSXIvQ42F6wZFrATvKkoAUz9KnGjSCFf6q7xGY
6g+LKv3MSfa20HR/AtklM/ECSKwVmCTBfBXUR60eVhnpKy7EUN0Y94YV23xveY296TOK2w6oU/2T
rW+rmQNfK5JvzLll2JvPRCg+T/gl6bpAS52PHsjUa29jUKMborWpZXSQzDABy8j8Q74BYSLfs9m+
rRVN+8I7CZOnlcZ8tnSqf9b0bDOROjw0/SlaRwJkq2VHPK8kXbZK9ssXydno1U95NX4YI4Hy+rDc
iYzKf1yvuN4aIZBodBp9ghW6AjI54hkGbBhzTgRdPQIEyz4nDpLfNYQCa5Z2aBRFViKMNhh2HHs9
LBwEfyIFjlaz7Uo7uifbcNjQ2skC1TrPUpWhVY0sBBoY2qJ4I+O+CA2PhnffDanf9+UrflGGHAf2
0CpPyUvCvSk7goSvObE4o9Wm14oXYP73oNNcv3+dJAS6Ns2Zu58Pbmr+1Fr+U6bmd99ahAV2kPl1
9lAo3LtqHpetW9IsSA287G6BjyhZ4jcDFVSVwP7mpX7Us/a2vQpV1XJtxP5avUP0wswvnGCV7Sfh
w73rNkqT13Hn5jIlmZ/WErXkatRtY3WoDW4KJR4hCbwP1gurpoyDzDh0ZXpxMGL4TVHflnn9V1rO
oW3lZ5+y8VLiLnGLMhR6sceogh4UDeS1zBFz9e58M5BmFoOqDlsc6JvRyiDyzFMeSo00elMbFl+z
KxVGlvbtQjZKogkjemptBKFS5uDI3aK6J2LeaEOXYocKsLNXlMykeq6UvhWkem/dROIfxrOS2pxm
Wv3m6XV2MwVx4l4ZYg+TlUAbL16WdShC+DPgwtfvWslXs17uJxmYpWy3MlbnFTRnLiHP9eRPGlKe
azDWbt3DGaxNOmqiP+RRhE1b7uZUC92UrPv3JW0+vLh4ks14UhJPoz6/JEOx7/Hg5IpzIhv6LUg2
0DTTKQEciKENMFpX2GHesAPXutDquD6hytvFvu3rGRF3gRkHHxpoANkVsf2xDOqDbOrSdwrtuXcB
2Qyp+d6X+fcMTs9q1TvzZb/YdvHFWrt1Sg+jKJ8WxsiDQq8fmhF4eQqHacpxVHM8HgUhYruaNgCe
PwvtqF93NCCBqfWHeBzvyTQiQ9BFH58H57cXPWgK7rBkbBP1XgmQvwCUfU3MRF7qFdim4mQO1X0O
msc31tneCM/bKekd3sseQB+0oUOt7AHefo5ZfsEekZCjSRr7kVCM+pa5YSx8Dth0kyuyiVB2UIUH
+1svh1Ouz28jvxRbv9cUEwakz+LF67QjK98j5rLGH0eHQx/fGiTT17a5G7J5r+po2+/7udr2HBYW
CXb+9A6VT28vpf6fQQE7zW2KSrUfyFPTe4LFlHfKa1ifo5XTT6m2c8rVO7vRb1EQoZzjT6tU9yrH
4WR6w93oFgF5DvfNEH/YJftGRsiIbpiLd4eZevik9RTQmiHlQRD9uXJu0BEAG19RNnTGTEWjNq6l
YzAed4J9xsFjt1yXt0SPdtQBqY5WxeUyvsoBUXktXOXD4bkUmer91oEIqAsMR1YZP9Wy+G0G1fnl
UMxh640kRjJ02CX6YdK9B8eiiFwSyNlVPB2tniq7GaOPceC6W0dzK4F5O/10tlDvIKfkIYg7qRV0
Q9sIlCjeKZC7rzAIMTrFSGgW2mE3WRxkh8NI5MnKgm6U4Wg6HgP/rutP2VyG5WNfwoiack3fmhbM
hr5LHwiAHyLY9tzgqCTvvR9djePJAETGbszeu9HwpIkF7KY3fogB0viipfhexo+u97bxBFK0T8ko
9nIvLJAIOhocBcb4sNI1Lh6KsFZkQRujCIy6XqJY5/tyndwDIZOvTgq8hzv4ODU/xkBtvMxcnjV8
nSw9Ca0mYW6GoZhxurTpg8HyEzKdhKuJ/J41bU9xWv8RMpr4whhpK1nPUe8SVFJ9GZDr3LVjSsIg
ESxKXfI5q/MYt0dJsRgP1e3k0TQkXwTU1ZkBohdq7ReXpkVgx9esCFN9LzY7gNyd1K3rcauRS5i7
4zVhkLu5JEAq6+Gotq+52XJ1zIHsVv1iT6WiGC9yX7jUYLLAtxGnfxN69nC06yshy1bw3tT8bNfz
xjBtRWFFaEbqwHaQ4502q+aQavmdFVOQk0lbmXa1s1Cm2nadKWiTaceQttXLMkQQepZJ/AXfCnZq
jmcvMVquAE4a7Q/R7zOt80MkLUUy8EC38rZswJiBuBd+gdt2v9pxF/YQMb05C7LVPnejhzd1/LW1
G6KWTynBrBUiNMBHvHd5s2GU8S6bhNjqVfsOZOFmrFaIz/UV0fzRCoKrlWcwrF8nz41wqITwQLmI
BH6rx9SddQpmEgt65e4wLdlEQzpzkEmGe+TCVIj9mY0gIKd5IbNdmlthLU+mLk9txhWYcIRzQagE
Xclf24mmsBggDpebxJC7VKqPVd3gnHkucKT65IK0m9LgOBElfsskBraRlf26ZFZpWK4SvP2qQea7
etsC6CFvZn/UjK0k8Mj3bO1R1GI7Abi9LlK1DweVUagFA/XuSpcj/SNnYdOsI+jA9ymxvkypLdvI
nIAlM0IK0ZDtaVGAt6MitD3O/lpjdoDChNjEhPkVavwhTWAk5dafJYfKlwq534aaxLqJhGiDFzT1
+9TVTahyTpiTcuprHmeJY5ufCC6/ZCg3xymna23SuF+IKspN4wFgXxlilWGA0jJCPa/t6w9sUjTi
0DRp7Lv5TthwaQ2l9o4xudQBWROAmuuhpwxvmdGCox6OWsrZVnfC74vmOSsqxpHkDWDMcK2pn+fB
I9UXkcKXRbKbSRyH2rneSizsjfhZDO+7KdcsxMjWcJqO9041vzv9/A1JdL8uSyBN46NWqQ0teQbR
y/BFpDobPslcBfRB9EY8TrlzP/YuYxlZeZ7ckQZKq9PI9t4zeyDRvrSeouFhFDqobhiiJIiRuKM7
UaiS6lzY4iQMyaUbD+Q50cfodOfSsOuY6moOk1S/I3Dk2ZxIxfTGahsny0MS2RNeQOeehgoBLlkE
s3l9c70HV2qYRMwri68cVDAMGQU2BSb4ujjMzDpcoNgSc+5P3Ui/IdlpTXWuimeweR7NzmjPORl0
TWJtVGawE5sMnmqm1UYzpRW4N30MsBPRD+8C2eDeiOekcjZzq79pRUGrZTR3kYK5pyLC8AowaK0z
BvE0fCct1nvbOlBf9FVBgTE7vk1Vye5rvuj5gUrahjpckFKVeoFRT5K3IQ+h8LQgwptbtZYRuG72
szjJW0KfclnGMtAm2ICZZy4HZ3mtRVpsInNXCBrSFXOozKDGG0kOTC3Gt7yKrwo1O/8o41PzZBdw
Q6BX0hkoreTVabuMIdJF5s9Kcfe2SfXeNjMlxyQH2oQ97eGEkGjP8WAo/zQRGRl50twOcbK1CBLZ
eos6Nrn5VWgM7CYZ5Pcrb6gdvnEkPdMQr7caHhW/5YrfeJrD3tDjUprn/rZath4U4GVBbsfP1YZR
HkNnqxkLbJlEKOhqZT2zf0WEFpKmP3VUnHRHA2qeNSQLRTatp7TfJwA2fExLjt/V5s9sgZ0qng3p
VCRuGR+Ooe2dVaGfeLh5rOanrkGdwuv+gTfzSUU9b1szuV1BDkP2zfOANFgoBOulS4hwvVPcTbkU
GTisPrHEYP2e/si3vI08IpZT1iiDoPNycl48Qx2XDhgJnDmy5K3uMnXis+LDAolyn+aeudOukctJ
s5wKW4f6nlbjNk3Zp+nU/k0zv3CNYgPBVH9dDuWmi5cdP0cXfIwB3yYHYoWec8PUQhKwdi8Mkkb+
3Ea4h3489dq61iva9pNTjlSbGFPtFccZ0dWMThyL3GObyhIVWRS8XJuYbNF62w57zbsuzY/WwEtV
4plAsH2oOXh+NVv3WpEjGQrrbaJvacTzFJL+c+WpePEpscVTvMq9UVCgi5hQPlYnKgBIe+xhXRN2
aztaGI0hCSNY3XlJfN/8svBGdH5mJitVMt0Xgp2a7JinyWZiUYT+lnQENSxmTR7U/ASAtNji4brL
nOlEW4FBP624FUU8hGwCT/OV3LpYj8ZnXLmfzti/9DonZm6/kH3xaMoqFDE5hUQAQwEnSHa56Tuu
Fsa6cIjve0t/Gwf7S3MmdGWcbr1Fdl2mI8Zk3P+dNbWYmJgO7Xibt3DAWQCwwV3hzcZ7dN28ulp8
WiEVgtQ+5aZcEe7676ZV29bRXgoiiX0nseZgrim8dRs3Q8TZQhUzVrXHqLjQfVsUN3U0fFWCEYpk
XIFSYn/qxkenEEerlH1gaiM1VYX9XgdQrTJNC8U1n3f0jA2j4ETRZ/V3UiZ7wBU3XZps9dz+SdwO
naqjC0iSKlGK6c5cmttcEijatcWhmYhMHfVmgyv8Mzd67KImCd12uslyGs/ZgP8tqgAH2xt+heOY
XJy0wiQ8nyrNgO8kjcRn6DGarYdoYIQiiv7WSnsyiRJSsk6etPwDZmJlr2agxTpurNm8XWCPhdZg
fDvjcDC99LGe6awzAfgzRNeDnRQfizG95hVz1aQtQL+q+ZvT+XbJ53OdYc+L4k9KiE+CVRPfqaet
3SwfY3Ody9O5kWulhyNwrWGPm7jtqM2vSqXa0cVLQmtBmtVTkwB4EzUh+fBsEinyvjqVBXFKtf1Q
urOgg669r/F80lsQ0l51NlnChePuhrp2g3IGclcNm3RO39KiE8FfazfftlV8RU2D19Ks70tojYNT
srjIjrQlewCPd1yreRORH4/LiVltozkyZ/RoahPmdCZ/mbLYLzNYwoRs0CzTEfXGauJsxHO+CivU
6anC4IqZBanmQA+GVWUkJab5do2dIxOUn1K0H8W6XiY4X7TV5Jkr5FXm0Nq0MfSqGg+mG+/MLguc
ecRwrJEWla23DC/dQK1dd61tbWzwBtx/DPIoi8A1ubqmVZ/2ZDpA0ccGrtwRyDp/VGN5D8pBvHHQ
U3yLio6zuDpbxcso8pAA1bsuGd6SiRb49RRcFyKmMJbo21hyojA/cbsW0Q5F/C1yhluU20sEKJ9d
AnNoRWtsSCE6FqJ8HBLzvVRSsNFLKGuZp3I9KE9i4MZYpY//rAKxjiiDeNzs2Y09Eqr91gzZN7vf
J6ZAhwPYfDKV1yhk7uXNbk5dE71THuDHSChRIoT6k0YjpzMIWxkXO9+4pbnHZYSsly0WJUMbkw+p
nWqn0W7Za76qEm13HZ0tedlVWNtyZk+vvG25gqJZRZHvq+5c1RoNAl5g4+baN/tef2EWQqSRu1er
xtxkCbKSkKxYufHNlM5sGiEn0NvXgiaziS1e7N3Sl8aNVtDBaplEoBPhsFFzE53xDGO3LF57YDwu
9buFDCZlWOWDtvRA45283/378j+PgaHPuC77IgodRjgA8Tcm96qBsHGnrMkyuKY/qTdXpMC4CbCQ
jlqC1lsOtcNIOkNOHxId2RD4Tx1r1Pb8PdvVoFAdRYTSB8Serc3LWnT9bqJC72buYVOHAJkOj+QL
f45DcZ3s4u6zavNBGJO3c6I/h8zOYCmMT3xk3Gt67G6ZLmJyjot3bQSoWluU9nI2fqPK5aKhwi6j
6MvKxBggEbkh2ADhWUCc9Yq/SbIsue1NOl9LtkQ7Jg4evsj5Tjzze+qxby8swtEYHSAxA0hHsRo8
89XLgX7b22bRzu317dJrB8aS2KdmyPee+wI/D+xhRbLEWgXTkp1WXT6UzaXJxORnxfxYxXSfC9c9
dI1A0nQuuck0ueP+dMoG4h+3d4td3GfX1oGnlciGqjsKPZ6DvrO4IjxS4JkquyEfowrbuFX08IeQ
4nrmsrYO1SQI1LHZve2tOBHAJnB26BIigeE0MFFzy4HQGHebzG4uXTa9qfIatKiyaRdZ5d+crv15
gLQRI2/rNjtlK/a4wS4W/QHL2niJ/pYuztmL/8zeoifbkYfmsuFsUrdiecwey/klslLoQi57tCS2
Yp8Ra18NsBxUrQLXy9g7O/bs01PdZaluvOYeqzXsWHa3SCyqJB/KSI9iRH2Rk7hlj/0k9fK1L91i
o3UixWgRv8EYYYTdNXdMM+kBRg+Wwavp0CF2COUQkWoMrrLnZjIZVjf5jM1rt3XVCIa083xHkCk/
ZR4temFb3ZWfK5P85YxUGU00V0CoMOJOx30eFHs4jdwltyrcIJfSYKJpejIKgIC6BfJlqhtsVQhW
dvOTZy3sl2reFws6s1HY3sEUh6EcRn+JaUz1K+KT4+SfIyIfd5ta8ytMD31RJ4c4m64FtPluM+Li
o1bG4E5Ud6eXJY0V0/6qr62n6KNFYQmMXKN2HU49miU22e4mZjRwpBi5jyRnZVUjdo46cyfT7cR8
XYBHpdl4lQ0lfaHtIa+JNWOL4peu40y/jBMGMkK+6xIoFZR3vury8b4lMz3siTe6AvmP6PLn2G6D
YkS3URA1jBlZk1qqOWRTC/GDO0LSiihox1Q/D7O+Lakp/cVhcjpdSSwX+sVrhLUT+thuIUQe1jZz
fJlXm8QksGWNuTnEseiPM3p77mJwz3L1IitMpvrwTNeMz79asf6gyEZpn90UNbI6+1Y4tZkkemXa
wmKAItFW6Wlw6J+2HaJ9YymNoVh4kIVXbtbB4mY8928gejaVfa0/a0bj1ulg56ykRVq/VHK19o5Z
42YW9XIj+mtPqMNOQ/wGHj4n76hrC/LEmd3YiITTQpsFA9g9QiAXGtssab+URVcGjlFFAciVCi8n
U69NFhDZVgGAul6Sl0LxFvnCJWwVnR0IIa55Cu3JFtnrIDm2kTHIfZbmGJi47Bnzeekkf3Fr85bM
E6HExJJljZaMdKdX27MxFuflCdSnOsb1vY6EwhlV+RGfyibJe3Dffcd2j/c2mmVL0MhE15kqy6HX
s5FuUwdZPO0FG3fihUsiVkdR7WgWWzBitt50rhPCW5iV/dSlIO7djDZTtrxaM1OXkzM99xGzntiA
ul1FEA1L9HBR6cqTtD9BShCyTvzVWHIMHXe8iemhIhx6JmCUeEE2l80P/GYO0ZLdTfqoET7tMgEz
ucRuVAwmtA1+WhOFziRsZCRhs+JMtiNwa1xITP03Z7EMLDeqMg+ASuqVssLmnBON8aNi+1M3/ya1
/oCeIdwCULjd3q291CHjROjQ0SfwLX5amHKrF0xQ0DKEXtMzZILuoc3T7UyPWZLikyXTpk+0d68T
7mY0OgLX0rw+0/lzNsXqko4n6OnQ9gp0g0qHfQ7DvVSs7Gt3gH1EABMjD7ltHzIrWm5kpNPbYOsj
Kiw5TlyrrQYLHh/y46AV+rZz72BcUBjqy8ukjP3a66jCqnseJjoich4CM676QM2eQaFYrPz28Tnp
h/dC0iKz/swpvXPZ7bMJ5q44TQqrEduBUdGATjyNmn3fMTd+ickj0WrCrAl3Cude++nq6d2KyfUq
onM+4q0U48/sIug3GRI87sqnAVGAvDcP7m8lET+s5ylie5hBb9gwoPOpXafXEmc5KofogjLL7jXR
QM+3F065tan9GitKaEzs+ZwrE79vql/dmr+GSadikfPeYO3ZXaHbc1184d0gvRL6Kf1edsam0z3w
F2WcVUmG/GIXuwQELmbDMNeyfakT6NxF1l3be9lN3XNuW20Yc5D9pfGwB9IEN1rP3iTDPN827sbC
PRu6SpC2MX4uS33hDptRBVu+aBif6+oKH0izXbLrwO7AvoPQNgzya/OTMWTFViF7NHUvCpIW6TWp
7ZT/IZwUcT1eKslkrvaN1j5/aPGe7qsO2kncTj1ttlVV345zZbMItkZdj7Fu4lMx9HUXe2t/Sa//
2KhvJU7am38PyaIlygjlocklf21/jaCJ1L7E/ogn12QtJVjd1Two/t20hE3LOhw1xlM2phnngf7a
g5cIDdN0gtjau1LaoVi91zhNBFNuaNp1X86bLmIjU87MQWR+p+r20Kr+aXKadWdmVrqZuuJWYRmj
d0x3zuqKdsfFQ7CxO+ZwhBW9WjpxlHCssUzpg6lAHd5YXT/eTo37UFQc0Got/LIxutvBGxoyvLcu
N323gcky0N6AOnbpogWRH5lxSNTXPBpQxB3a8tlovFgSZ2HTfzQtJBcmuiiFyo3XOZeSjljYrKIP
KFo3EaODEy1WmDnXoI35N+uWMJLTQHzhTd6Nagv4G+didOut8TmW7FXYlm1zs0mCWcvRY4z5xiB/
gCJH/bLkAo9y3DvD6u7bMUeGkfFLsdD/FNyXYgjSnbb8KfKDs8gyblPbmsKhKuOtVpCM0Brun2Pj
0SyHFzVMkS/AIAfOogdOv7A+W+uPUO6+s4jJzv4cyQm6lsV3q5it1Z2B2k8jxKha4uNsNc9djpli
4OQy+yfmOI5eh8MnjpJNlHZQPEbTdzzxfZ04oRCHTtJ7phVEpnMycV4X9F82UywPHpafGwYVn41r
zHjcaHTbaw6AI376gmFL5ohqxNetilygNlnx5En61KZDRhEskBtZL5fJontgi+g9ucOBwqoSRPO6
GU2s+1N3Xsa82GHLOCxTdCEuhNEXtIjcUFh1HF4zXpbXsrJ/u1WdhRgvVKlgi5NjHvEMzk4NQ1C/
zcXI2X2tzuijXGSWCMrZvkQ5sfatPRwMRQ56qR61ZTXOI14gEx/wtk73ZUeJO3jWr5lbo1/J/lWr
hxWdK+dmwHEzmcxsMT11bnIc6KWhuX2aYhhOBmGxWeIuW20YvLBf68ATCWdLel9AZghi1vq624FV
OuCZ5Fae6ybz/c1HIYkTi5RF4rT2G9vjZy7yr6FLVs5+cze3fC4iJbyQvPWtXPuP2EKEzLLrOH1G
B80i48ms3TgQIMpQGOjY2hzmqZu2GJ9YYW+yIXvm839wvrqm88IYvQCZFtG/93Rfm9lW2fGv6tVD
bzq/TTG8ukv/SBciCsxMg5PvEJzlQZRqI7YDwri6d+ijaqQGS4Elm8gD1x/LtWXLr9N1diLrCCjt
y4hmN2grfGLXblY1MJ7PTq0Iid05TEoCf7hZrGXncAVVcb0rWbgjqb1ZY/oH3KxCeW7VrtaxtTH+
nnS/ldO/kjOFGl3Vl1ZsjYg7J2s6dGVvX4oJ+nH1ZeYu3nS1Gd0US50uGnIZmDttrvEz2oLBLjJ+
HPOXhqa7SVbvrLCkhZUBGgHrddrqeHq95EbZq+FnaXJuao3USqs8SabV8qotd8Ni6xtsczbVxRyM
ldwZs4qhjTUtESztg8kLQ1jj8s/FTcemNGaik3THhMFrrx1Y4XdLk/0mdXuFTg0Hq9L4u0nlFBIV
h/KWTdg1A22ZX4w18Y4oG4HqyR537dTYKKd6SpruzhoJggBTza+RhnOJ19VFLWfe2z7LnK1QS7s8
SBed4CorP8HUu8f+DfRPNXSsFE0MRbgTzqldO2jNZm4uw6obx6qctnOlxWGbU5Q1/b6uDOpWNOG0
Svn0VLVxk/WclixAUdJWG70ZbmKX4PZYJ3YBx5Hhaf3GKzTGlae3QnWbbuopAYb4TjMo+ueq/olp
6LUZYZRerKWhtpifcmgvQh/2pVcsm8Gg3i2GXKIHWQwLFRBZovluiK2vRhxji1WTnECHdtifh8eh
FjZj7pP3S0bKJ+KXaN0XOig7RQwcMy1Hi01pElNGqNi8MLBySWb9ks4jbg/j0MRFuTWQB2Qp75Tp
Xa08lKNNS5Digte16czXXqVPOCwpR+FQ2cPEoEYlb6vVeoys7EGwpmxdZ9zl3brzGuMm4k7OsGgw
1jTIiKbcZBlqJImdWdr5ZqusEBslX7kxxU6DL6YvUc2Z5U7rZLdMxtYZBqoSxEaPzAK/0YqTUN1P
lE0/eU+vIlt9o30o2nHkomHkL6rfzET+pMr+HacaXr8ZWnrR7IDf0y9bACu07Npl8oUkS8O+qTrE
M+1i1etTYjsvmaP2umkd2oRSVRvME/gdxj0EHp2RG6Ldu6N/+jOEtmn1hhsGaIjJE1u75Q6rz19d
BTYw/xKWIIctPyDq3ksHJa4Y6tc18sJuWcUuGYxnjxzWtvXek/HqiE+TkzZjpMBoRwpEqU52Se5p
bSJwl+6zDsVtjOoLwKMJ59X02E5oMUPMMGztyDODYwTaRc1DySCD763LqRq9MF1tUpR4Ch2TkwUn
hTaru7Xd7sGyy8+uJ6tM0x1Y+xjS9OnJE8jLlsdYge0+zoNBwWaHLLl0oGEkYMMVzzkBnYybgBez
re6z0sdQw6XakhqqUvMiDYfMULiBGZr72ET76y2PvsDrWuW2L5KK2XRGfaLWvm+t/tbulBvQa2Tb
TWidr7XWXTHKflPh6ZldnI9qOJoj3eCYdkqnfUNyIOoRbdWfOwiS+FJNh492pl9eFAb7UueABM/a
mBoN97V1NxrjS6kjgUFFuk6k7zQGu3tPUpRQKM5Mq1zbgPCkUrATerwgDlD9Rv1H6xrbsROn0XHg
oTQkQ+as2QAtnBpBcxzOcyOGs1Gn4xkBYqWtN2t77COz32uNOpS9aB4yoeUPbKuv///3QN0z/win
iNumjGBBRklsBJ2t97v//TZP1NS0Idawvfx7CDsAfQhbvP/3RbI5zljHXbWx1755QIdpH7CLPTY6
8I5/D1nEu962nr7/zxOuzyoIMN3y2ybhf18IIZ0p/dnUDv+eh9la3auW+Prrq/77h9mSfcJAJW1r
frN/j/WyHwIcdjYYl/97rEjdwADqc/n3DNhdC26XDEHbzueLUNP//sPe7t4V1Xzz/x4X1AagdGYa
Wv/3fKOVUCzEiT6pefvfhwui1W5jHEb/XvTf40W9ED2V2HfsRbaN2UZ3GZmeT22Ecapu5uHm35fS
q/NrBty6SVU2PnldXBzNFi2xiueRO8fg3pOBEBSM3wxB5ajzrLP4/vvRpfP6IMasd/j3ZVZ42Y7B
BhH+54XjaD6RVYhodn3broA6lxv/eeq/t3K95pWuizj/e6c5JbJxjdwYQYKnz2Nb7tlOa8G/L1Mm
T8+zZz6XrcbvoesXqzX6x3+vY/CTSBlde/r3QnaFqa+tvGj777tDZgcLnl6maor6/t8/dtF227zj
0gKVlSTBKGtYF3PZB/++jaO5vucN031HBjOr+PU5ZbomuK5oav33dfJ+UewHqh0ihbkdBiu9ILEn
23pWxR0t+KtzoGnuQdQ5YR2n00MOUjPsoSo8Ll0rg4jpmydqry6IZ1m8DKhvXHf2/Jqs8Oycwnbe
KmVXfqGN9Yfoml9CZRmX7KpXd8rKb9VUjA1m1k+1YmQv3PpvUFQUJT0VOhx1MOkNC8eq30WKisbv
TqhVWHJLKDRCZtgPiCam3Jl49lrvEnohvzQijtawtj9F59w7OPy/0jl7d6uk+9TZE1C99d67Se/W
/x/Kzmy5bWRb06+yY183ojElhhN9+kKcSZEiKUuyfYPwVJjnGU/fH5Iu06VdXR19g8DKTIAURSYy
1/qHOErGdVj4WKO4WnnBTB5dzcRmCpoNl2WbHxdQKieFxU9XlhfZofmazSThFSsZyo4qJDkU+YnC
codb3cYV/rCygJgtZdjMN8ht3Vl1g4Oi3q/XwOs5Bz5NHU30ZR4spspW14qhoUI8j5H3d6kJboZS
dLe3Kjuy2ms3WU1NSw6R9x8UFZx/F1Dvz0vwbDDSt1MXYxdJCfQJt6B025YiwhK0CI78zJRVowzR
MyIG4aLSRPM5TZSTLorep0Z8mRwv+KNMxRcA3u5bb+kOFsgNtNneTsiquOVByXLjYOu9s2bz2vH7
T3Xq4kb3sfe6jyJHyiUQK9gD/IOmeLpkdmF9Giw9X/h+P11dLczXrpUit5PW3R50v7PBtdl7wta0
XhplrL6CKIwQTArOpRpfs0nXT0aRIrRgWD2lCWqBbRyUJ744FIr8PD7FbJ02BloLxzg2k01bopKS
ZBS40rgfj7Ewmo2RgSrITIr/ramlR60d9Q3KNv5Rc3Vrww/FfoxjiAA5Ey6/sn0G6GRTQO3fGiIK
LqxGWNJptvXNT/boSljfG/bhD3Xjj1c5NBSTQlbmz6FDV78bakBzvqp4fG+6RjD7tvEz6KnoEe+z
Te+hbYraMukM2UbCc9OVRR+seuxCl0WlUvXz+kuq1zgrR9600sOpv8gD9rL2wkBOYi1DbR6ndTBx
faMQm4KpDePuiFw2qj7+Tg/L4XZdEJFUdnSv2lME/z7h5odQFZl+sP7npnCRvYGnxG7Q2ea4qICx
7CEDw0u4GKgKLwHtDCvZ1ueOd2F1D0YfxU1qQoyTbXZvLPsReSYZ9YGXnpAo28pI3gh+mruNcM8D
zsw95EGYwsO4md/QvQ08Z0Up19J37a9x1D+WOtJ2T7KpcJ0MSbdqm1dYqA9J0ixVvQddQQKlWSuR
yf8OO8hgBRsRPqYyxeSy9PrJ5rEAEGBuJDcZL25xXVYI8JHHvY2UIcL5pJrmw/0WsiMXfvNkUVJH
c9pBBqavnzRvVLcycZ8pCW+CL+b/pdEXlrpVNFL88kI5UB5kBzxUysHzxdNUAB+PXWvnzxvQMqiM
U0f+58lPS2AtqAZ+JmtYU+QR+VkvEKoQE3ycvKXgaNjZj0zP3UvoQ7xxS/Lpsj213WfkPtRnd17u
liW0GCVoGZ/lh7xAFUqMuE17Y1auZHsbsCPq2+KNKo6NONGAvWpE6TIVWM5qQa8captv04M8bUac
S7OhQ8pcKAfZVEUxvTK+ncrWe3/nQlxLUuWPd+0yfNcmdEfbpWW86h1yqPhejYdAH38eVLW+hC1/
62SCF08DW3zUIsgHahEXnynafRdmYX1R7Oy10bRmZ1qGuXG0KFi5qYHqBxrwr2auUT6D4ZHpDvOp
r6HLVCXhG46XmBozYYLKUFa1MR4cVLa8MTKWoMKZ/7LhNJZl+mMsEPVsa/2jL2oVBGnusGPvlX3/
ttW1DllRldL9g9ob/tZLM7bWDdQuR0+/FK72CX9y5Ypgdn7IdGQGQ3sCkDC06zItkrdOpYg2Kom2
VqBwfba8BTdIV+1bV/nFXiurZK1CENvlrZ++OuO4IxmZfdF6I4f15HmHNOiiq2f6f8iXm3SH/2A5
5E92nnYnz6fKMMwXzO8DBCU1rQhsYGb55gY5ya8RkqRHeTCyoT2WZgu8VjhIHCjs0ksAkkdDD83h
QY6ByzmfAtOGA2cefoa/biGHp0XxlqZJvr3fOjGABZtK16zaEmrAMEw7dFvck4yyGAKa3SF7L8Oo
AsUCPHXXO/XJpiDY7GoyIKDD1HCRl0r1NnbUVaPMLD/ZE3XrcEjqL3mSvgHz6L9h0XxsWY/+qDsL
Slbm42CfTw+5A03gQWEjP6ejXR9+SzqAkHF8c6bbp/DEG3jKs7hcbpcozOla8RBiLb2R4b0jTpQU
H2Rwlh3p7qfwVemwETcQpH50rKB013UBxLcfrHoXGO1eRvIgh4h5nAzLmV1k9j75ssa+hIOq7DIH
XlcKS51deoeIgg75ahnO3XJMpXjqIknIiVZCMIbH6je29Mr+domuJYtK98XTbTD/p5OGs4SohH2B
MMRNfr3G7freSyu+WbxGDaTgMBRNv1404LCvfpxmV2/ecoRqBVbnV5tTt80yJgUGdAdJOJgr+rlS
Heex1KPqES7LG3ti8UGFVoXemHUuahtJ2Qg8uc0X8VF2ClTtl+BAiq1agBNsOqPYZDZ416Qx/JfQ
y+1V0SGOoEcDPCronZjndFDdhtT6MCWgbNzcV36sqa95P7KOJalRNeJDyr1WAGTjx0EYwbKIEghE
IAWeyWauBu51NoQhnqfKI3Fq6+wwIdmxN0fU3TCb6EH22gaVzrGxvUfK8wiMhmFyKmqrOtkg1iih
V+HX0k73VRaJ18oobDgVPnIgUxq+FQoJhHmA/dcrqaXWJNWd4Ct4kduVFjPWohhr/UxtiYy7XSYf
+gSGEgKe4SXyPHSjtCanRJLYm3609EPEMwI4TNpS0Y7yR+a3ZjOmqn0y+XxWdhwblzzB/i5UFfvD
MEsWocf7UJams6lbbxof0tmDobVH7UipMyFxierW3JSB4D8W8+E2rqnMHG8L5ecVsqcZRxySe9PD
ghByOzXuFYjE9moZbfBcWGhWhAi9rWQoDwwwbau9srKfWUAID90HyDYGaCbpQDIg/c5zWxNn2s4/
WFlSHfugT1dxmjSvehh9k/9qzfgjFH3wPeK7SjJ9xOhivsZBquhgztckNjmFKjLr18mYywe998PM
btdkbqI96E7685rSApcSJ9kBSpV70JrRPVDypL7V6xQkyijz1zHPhgo3bLoy2fX+lEWwsVTacJ0M
ZdpiUmDC48NV96Hmr0flGR/10UeE4UGoDsdsbrgfmiTEABjU64cJIu2qHXBcr8PBeMwzPV6FIlLe
IMk/9XwLv4uwO5t1b7zBW8goi9f/MdRL2ye5dDWD4Vy44c+h7+5qTioe63kZk0b8oleZ8aJ6VfHB
734Lwu6L1ln6rUdzf+t5f03hFv2mrjxAKFPZ4SxeqwPPWBj/FERVcyVPYw1BgHA+FG6EwqTzpKLb
dajieb8mTzM0aBU8Vf/aKmOU4av9ZJCydkdlnwn/AGXE3CSUivdU5ZW9bIf4TvJUNmrp4KCLPI+m
6OdmD3JUa2mt2MoBtWyVp/JQOoJamd1GDwXKGT/Hy55R8z+3bhUcRub5s89PY5sMJOa0tMzOXqZl
Z3nGKvS1oZi6v7cPnq9tHYPCvbz0r2NBm/4c26Dd+4DGQYvssOMf5UEg9Mn3KDVXdpmiXdK0cL/l
6X1MPVLueD9GdluqQKylw1gmBGbof1AQfz9kWaOSn55PdQXElzyTh9rn2QU8KXi4t3W6M5bHexxb
U7yOUnTM5MVQHFFqencf0pUUaeraYrpyqJH9dg8WTvYiGwcVfE0BVwu5vs4NzwgZZGdfDbJzmYw2
HHHPWLqjnv7esW06BPzurYVh2EsqrcZSXigPSCtn53pbzSNlQ92DD7NYcmzgaaQ4zbxNlBuPmCGU
DzKEypRvagOlJRnqJpRRBa7mowxDK1zygNQ/FK6un+PU/CCb+xDt1sbEQy4as/Gt1ij1soWwd7JX
EeoTTprTBaNs87nOptut3cRsD33UFugpcREVj3GFrhD70fltaQlqgrlQjFOPr9Kb7uFM8p/v1pzf
LcuwYE0laXi7v1t5y5h3m9YINJew9DdSCT3lcbFuch9c9CyWflNHn/XU72FZBzDRXCA0sld2TEPC
zC7jRM0+JVqSbWU0puWBqRKKT6Kt3Ii1LrTAMDyj7TYsa/LZq6G2R6BMQbrwECo45SyFsE7yBOWH
CvksOfp2oW0EYKdLZ/b1CM9CqcMzeDOfrUV/ifG/eERA/tAqg/Om6rz86A6wjlz3XHbxSz03Zy48
myqmnN60sfM2NEa0IBEfPsrexorwxBjjV18DPd2YWOwMveK8VZDG1lkVDWt5la73pCPbKDq5SuK+
TtGjfElH6dRHlF6pAM4v5UURhdwqUzYyHOPx04TvLBpWdfGh9r2VfEm3oTamTThft12iv5qwxuLQ
OTaJQcVDVSEXY2R1xCnbPvaloPYSaZYHLtR8HsfERG7oV/eggGG4XzJN08gkisS+4NFqCFgnQffs
B233jNESqcMEcKjnEyJ5g4FMP365j9Ba76WPjOQox+N6Um+MDqKlDKv5hnMVd76XvKavUrFAU8Td
uIbYNO1YPQ0ZfHsWAEDtK4Vfq4pIZmtY/vfg0gZd/h0PpxScoD97DZiwbafGgejfRy/Cqr+6hpJ9
jz0d+ItVfjR0Ua4alAkfyUZax2LSSjyQXPtzpJRLObR0qPPpvepcpwRvuFENeZKIqr9Ohds9yNez
ICkmnVV+8Qqgiko5sBhTYnGoIVWu8tBy3gAOHOXQJtI/dY4KB1G3NN4UGR35N+ReXy5s9lF//g0x
e6jb35CnrKnk31DBGnoJs/Ir8N1u7ZWxuU7UeNoCDkiXOsIeLzLsqjhb6oGqv5hN/bN3cn3jt1CN
9XJL0Shdw3amTmIo0auKT/pSHdXqBBi+35VaXG+RTUZHVAmTpY1u3sdx7N6AQJt/OPWhTpTpR1My
TSBCHkEo5+rJ9apTTT4zbxFc6I3sS5+WwQa9rBT5u6QvHsnMYRk1n70LW0SesRk2mwX7AEaXZT/C
jsAG2mtS65RoxsoblPCRspGzSMi7rmR76ehggSA6Z4+GyFd502MZ4bdcYbghxi/u4Nxu0O8M28RV
S5vt9WxbfTRNsKBzVEY+KJ68Gm+dXRVoq6rqUCSYO+QQ2et2en6ggICKfkSBCiWwdVL54miS3zxa
80GGQdJbhwlzSRnJdjlCS6kfUfSxUabOIqjv87V9jsdRINJ1gOvNQgqww3R9KRD6fw59AJO1Bs5C
CqHbU/1iuU78TDk9uLUXib1oNb3+jNoGbPPuO2rjPMOAv1z8wvS2PtJBGydIsue4p8jRKGr33ejV
BQLQ7RcV1aYlMo7aCelUHNDaJFwPpVK/Vqr24ldxj6QORllj5r6JCA+VSLPjx7YoezxAjBHV/tE/
s8eAjJ35F2jl/aOhN9ZFzAdTB7co8ssYhdasKNYegWAe4P+BtazMuNrpE8uK+/i2rsO12rBlk23y
si4AhT+GbbqRoexQw+oHsvVifx9mg6Sy6zx9grxpXZLSq5+cTlncB6Asw9IsGr/db1MbdrlpJkh9
8iLZ0bbhsIyTwINywY1km9ZkA2bXYbqTYZd71joLC9AQKt44ri/eHLZ0h94FBCDDehyDFUo16laG
dpy/NJS7zpCpvGcY6uu6acVbMfoQ2NyrNkTmkdIFEvy++gcwLHUTVQVbGtkmD2GY1Y9wrqAtM1ad
cmPtTVWxa7rsE1hgqOeupy811Ymu/ZiJs6l/bcktQJzBrmKHjBmU17kzr/L4qpqhulSpDq1k263D
Kz4Zo64dZISUoji72Vc5XLaEQlN3LFp/v0+U5CqoiEZZVXbXQSRt6k8+HKrbPdhcANcup0+QX5xF
5VKZjij9a/MEFKL3+nyPPO8WyblqQOXi3tf9Jfp1nZzkfo2U11Fz6p/1nlr1PAH+Gnl7vblvFtz5
m+vcwQf96Pc7vx/jI8zG+Chi79qmY7dFjiU+3tvl2a2tHCiY9SAbGH5vzipm+gcZ11P3LfEB5uPP
cPRSkR/lmTzU5Yimip60GIj92eFpajj8Fpt2uM1VP91HPT6Ut9vc79DVyrjSolm7b76/PMh7sSjo
Hv79r//5v//Xt+G//B/5OU9GP8/+BVvxnKOnVf/3vy3t3/8qbs277//9bxt0o2u5pqMbqgqJVGgW
/d++XMPMZ7T2PzK1CbxoKNxvaqQL6/PgDfAV5q1Xt6zKRn0R4LpfRghonMvNGnkxd3jSrRimONCL
T968ZA7mZXQ6L6ihmX1wSf3tY7nWzvSu4wEDvFYOkQcnLZ1FVoH3LR+UsHdZqGASkKz9KDZP1SSM
2yGdtJPJ1LqnNsxnjVqSeQKVX2wUzW8f7uNkBzU3DDTzEMnkIiQpKrJtmTn9UWTpcJRnxq+zeQTK
KRnLOHCnAVuTo6druyZs80sRAqX1zPG3yM3UnQjccf3Pn7xw33/ytmlYlum4wnBs3XCcv37yoRjB
8fmh/b3CxvVo6Wl+6ls1OeFuMZ/D3q6pb8wt5UqMOJMB2xiQDpkPP5ujykU2sKy9o0Jxc5maqkDw
ZqgvbmhXSCjQNniWAE6qdgGsvj/joq2+lUnV4j4TvJbA9Z9CquGvqv6axE37YkCausZguWWr0zbR
UfOgGMow0SiqDIaCeP58jYB7sPKTuoK834pXsBbJYrKz5CB7szz+7f5D8dv9FUPd9W0F0dLTcD31
vAaxjro7kn3+5w/aNf7jg7Y0le+5bToalC/T/OsH3TqZw4LVz36QEenRi+Hzk5+wn7p8qAIpC4h9
qOXJz/je3efIotZZtr+NC+oWpjA6ovvAnKpH0jrwYWO+cKk1tphmzo2dM+OH5annmfOprf8cVQjr
R1ey7ir9wt2hWWWsOqeZvjTNw1iTD58wiFmrqd7u2tR0PghPO8v+lF0OGXO9gMnpWacKeeNF3TnT
F6+OPwzkmD8wB7y7YQL84Kq6BkDDxZCgWzqJ4dzZdvDY9sVRRogEjuef7d0Zn2cU+Loi8x46A+VH
YC7G0jPvQ7i0MbPbpbpiVsuJ9ck2j0B5BEiHIGEfDlfVKz+Mg6Zh8NaRS3Ka+W/xlY+2vRpboX5S
Uf/fAhaybqE1hqcMDuuz4WASFOYixTCVq//urvPllYEWwj9/NTSh/+W7gcKOpTlMgJaqGcKCpvFu
+rNTJUNEC3mNgv/XIh1r66B2YQbEJdQ43s4tT4gD6Gt1ATwMlLrsug2QXbdDJTDc7aGKV3WA6WCa
JSs5YVI6LjdOEwCanOdSD2vbTa5gBC6nWauD0C17I1yDL647rFW7yk8BNI6TPGvr9qWy23B3by8Q
iL6N6P/slOPRAft5kQxdtiDRVF9zPWMBF4d4vcGB6tLpI9n5dBcAjF8afjV+dPuJp5A6BKfY7W/D
lMnujumAgrKXuepjX0fq2hPIKzhzKNvkAcgvgj5Oqt3aZHgfLDtk223wPO4e3u/szHd+d1N96B7Z
XTtP7tCc7Fq3UAuj8qzE/ZtZsaEzITs8YoTkong7r8iUKP1YG9UpRC/nS9uyLNplfuNfPWZSwHoz
LlKAUe51da/Pf7RRi3Rbj5W+kqEcprsQiQutIwfnocnDtzo9d5GTnkfMWs5wZV66YlD3bpvbzoNh
FcPWSHmKySHy0MyDAyt/aftc3d/b72PlPUmhcgNF5Lf7RYgBo5wUVAtrSuKrEY/acqjx+ShcEV3l
QU/Dz1NqjgcZeUiLn734owzkNYGNCjV4ivrh3vbuPkMWq6t//gEJXfzHD8jQYTW6msYjzBLWu8k1
BvueekFefIb8m/LQz4Kj9O4hOU9hqnDdpahFhj/gL7ufd90ybArxqQYadkB9lfSC+4TsSHeVQczj
cakjZrmRoTK0lA284cp84RULgN8/ytz2H7vKEdtRAzHqIXXdYyYI0tZAWnnZV6O1LaP2LWQFwE4d
ZZGG6QukGHALoOjGm5ORNZFtlpa7T9GoaI9MZhsZTaPZPiSULZBm6Yr6OmLgYwJ9ds0L+N2VfFNM
2xkUfitYkaDpnr28DS59BNIm9/tnOaJC3BrMYpLvZFjalrPvS746MoRfN/NFwx4xkCl7xNhw2RjO
eLKKcTxNZVNgKhWoSGK3wPsDB6D0UnbVivrZLRxzO7oYz/u4kG3zEQcKfxi0a2DXCD+oiUYBbYTj
P59FcxtKIfqRBIY2HuxYc/dIqGt7PQnOEn4ggQgSeSDb7ShCLQ+8woSCRBJE7sGxYvs8KTNDiV9R
TZ5v3ZGb2Gg4Yx1YK1i7IEPdIkGLX9ZXGj2Ld4GLKSbP3+BZHpDtvcSxXR9ldB8B+SJ4llf9uocc
EfoIehn84tEB/HNelJMd9NKAfef3d80ytDuUt/3u1nefMuU0Kvu89vt9TpVnpXnsaqeyTvPvG8xp
/GjYQNhdGrdWJPqjquXp2neS4dLZQciHKqLXNgATiNdQ/qVMmzMpV+8Pq/naZaNFUhtIaW5N+ve6
0T5nlpt98kGkLzIrMPaFHkVLfU6/jXpkH6M5RRdCu9plWnxxkGCZ8GOmTXZkzrMVoEvYqQop7NlU
dpF1ur+5L7+HLFnnMAX5FlwcCMjffp0kfnRrif48mbsazX5SAsyFLTVxjgrrG8Tvqh6YqYDcLhsR
R+FNlI1XrMFkhJcwEmJfqGDngrZBz7RGB2SJi6dLAVbUV2af6hKNT4nibEoWF4/3+Y/Es7UOJ+aE
29TXMTpwMLbSIn/XhzHMlgkYhWe2X9GdR7JP8+OrMN16b6vg+csqKz/PeQg5Im+1cNlUFYJmKDqd
LM9kIihtfac4mPjqrLgPRZpBS50PMrwfqlLd9EYS7O5NrRX3G2OswulVgyK1Eba/Mk01OFHzQ0ff
Noyzo0QI/CDMvulsE6ZO7kTdOigtdSG7zXlgOATRo6r6JyUso40TQs4zOgP/uaRCKj3NMoQkSGlC
W+TLAwBrUQvPfitt8Q0Z3exHEUPTcsEJwsYdt0pZDV9jJcSLqK09XIBNhGu7vHrO0bKjLkAWBAr9
MxYU4UptYyhnc6cRNjaZPHctO2UTlkGoxFtFsZOhoib9QfizrEkfN8Vi6pOXZM7TTmWRLQtRG/Ua
g7x0FWLUcggSFMhV00JNQJ7KRnnASQh18fkAqlvkD4iO/RwuG2XIdGttHHOgQuYFoK8Hswr3QRh9
pNzjPnlQnJ+6+Yz0IqW3uBhXsqOP82HrVVhIaOmEyLgXMq04w/hR19clIlJvRad7B39AqhLIHSh3
M5pep0xV+eLq0VUefOWl9YD1Kl0YXxv0Ng/aWH2+9xsVBNK+GPSlbNPV+ouTDxELBbvHBS0ZkVLr
/eJLI+CmuyALwfJT4CaT2C/4pqTf/mZE4asIxBbmR8Mc86vvorM0p2dlFAn/t2juY6Vh3PpyBDzu
0dw3Ql3BkTP1kAppozPUA0oM8++tTOpsM9hIvsvfG3vD5prV3cEz6zU/0vQ0NpryKhw0sVAHgElb
d1dVy3ZJkiuv+CMOj6VBBbqfR0VFj1NOGUAynXuTCGxkUBfaAzVQ90HeWs+T5Kw17e3V5Et2fZdv
Kg/ksAwjOCQbrOujB3Tu0AaadHIrNgT+bETcqkMebKUBnLnKA6JUp6HIBXqI9ZMwzIldPNValDEb
HYY8y8pbI5A2lAn1MsZjNOIRhgDJKoR0fS6MLmPTovRPqCrJlnvzfWig4e0oO5JUG+ahqj3T8QsQ
8dswhyg2BGjPuSgv/yAjCcbG+2GnDqKLVgMoLZmN+rR2ehwKTTsg/ji0CxaJyjIv9fGzkYR715q6
F9W3q33nO7+1m4MRHaH/f0391Ljy8FmoieF+0IbS/QCucOGGfXGVEQraHzVKK0cZ6VihLLq2zPGv
YWjnw3grlCnZyDCEPIZag60v5d2ssRr3tj6jr2EcrDstj1a6Dl128iqBWMYonipbY9MJWe0rv71L
p8X+C2J7zhadNQOlvbw8jh4JlbzJKJwr4Xc7IffIFNw+e5NPsSkYR5DmVneFUt0i+MuQKO4gr7La
SHqF/0gXNMcJwfXNP68mzb9ZTNqqbbNLB5IhEKL5604dTnbmQ/dMPuNw+WB1ZQvVU6mv8GrjfVGj
hAqGprnKtsKuNSb9pN3IUHZMUOreXTUo2nbM3UZ5FoAtsmnhDG6KemR7PzEtkWLg6OuAsYFzQNds
6oM8kHQr17lQv0yKUh8y30aQApmi+qDOBzlEhkiQc508vV/82zXyPsNYffrnj0sz1feLb5vnEGrj
lquZUHXef141aB4AKkb/SUc+DqSyBnJoXk9o80GeFUHCYz1Um2sFdXN3L/bdaoFO69YbWwHcIAuE
snKY6gZQ5c5mC5T7bEYt7endWacn+q1t+HX2/z+u16t1I/xpo84YEFIGDpkTKzrIbbEMfTOKD3IP
LcMYqPJvoey9D75f2+RIL74bfA/9uuKFUL1bqINmPzp5nj85I6KpEH2f5QGGG66HrmFsROkGz8nk
Zk8WUksmRmRf4f0qaAZkDdWDTkdrm01k4Jgx+wLDALHXWdQdH2r+29+tGGG2NBmifaExJVsFmnxw
s7OP/siUrwSDtpFhNtgflNzOLpk+lddANShrGSlyVTlCI0rbrG5hNCGC0HvjsY+68dXIfkTplH0E
qpWBGXPmbza3Vpo0XOaOWu9l72hiGRZk1QvM84HtBO9A3kxNQ1jR8zu4heY8Q3XZpXWz8lp34pT6
IOyFiNBV9hNtWQ22OKRJ4Z3DaAQrEpfhV34cn4AkGs+GGhk7C2mpdS2i6rNjf1UaO/j67kJsYd/+
+fuvW++//4ZtWSRJLV3oqm46xrv5YjKYNRWQ/q/WwLLj1dQcc10HEaQeP1m2XesdFMvwDkFXXgLk
TTYyku1N2tp4l8y9Mo4gG0B6L4xt35uUgtCQf8hgMSEkArkRvOBU74xODNeytIoz4icLRIvHq2wC
nt+tOwX3IBnKDlN3n62q1R9lk2333WONM7uM5GHwtAKFRLIqoPXdVaR7/prqn73Jgcgh6FAYbywy
kbxXwYUIct9vA8J25FPGl7Az/F0Z2QAPOkQBNyZ+tTCabQckL9uF209e/pTDJt+YZnXwW6ROBY+l
TTRTAEA7/jzAq4UQnSDgcO9AeA8Q+nyFPV8hB2eF9VUzPIsKWAGkqPPb8qDOZprNr7NK9sgY72jH
Qf3ShojjRms5UBnUE8r453d5ABne21A6noAyPMqWnMfR8Z5RaLAtPyDnh8QDtBtUQR3lFT+ZzyZz
/5OM2uYJr1vnBXWU9KLawRNWkcqr3gbDQaUuBmmuVV61sQ03iIms6l7jGVdSgb0yV0eXmn8Irs3i
WYk4lEGfU3+JyoNsSwt3kzfpuPGiojsontKi2DF2BzfRneLhHsuz+xhnHi1Dtn2nwI1XOoZT29sm
LiB5sQ+84uVePZFnZtBCsc1xlL3VUHy3/m2cyEE9Ivc0sTzQzCeNSsbCqlhBGXMoD2oD7jYzi0sO
5HQ/ViK0H5oOh9IK1YN3w6ISRXoVuWBWipNnHuK6Cp7kAeXv+OSMZxmQDYSU4ZjBa97q0y6b+tR8
kD126ARLzdRQFZgvdfkyHRwqBsw40RVgDnhnCB8yKiwkcnzykDKShzRxyzXCQOWsjRFd5cEsIGO2
BeJ9cRccs2r8Xnud8YJMvyMjWaOJlOm3KPgzqjFLe4lj77e+zsv1JanXdOkX1rRHskTdy7OmH6bb
mWyLpx7lyD4B69Am5d4WDoYRueapK8tuUfy5naNLFG9SVHsRP+z0nVOCgB/SFjl4lLw3pTJ6p7ZP
p5VCbfKKemK4NLOgeckE5Tyvr6JPQxf+iNhPfhOZxtd5QDcHeRW8dEI2HTWCXXbsp/CkEnxeSsX5
agX1H+iHOx8zN8dUpNDSl5zs/dJDMOX/kc2D7PXXBYVjGI7K5pFJlcmU7nnC/a0aGFtekPVlbb/g
naU+yEdvX7SA9NGe2Mv09aAgTwpIKNnLR6/sTcP6Z6+qoUMue+/Xyl6EuHeILRaXv7v+fkGgNz7Y
kEofD1mJw0fWIN2V2qZ/jDQUBOSZ1WKazWa406H+zkksJ3KhU+phvWC/3L8UgKoX+Kr1Lyab9rYd
l4qiP5lmWLxNTjjtBztXUXwiJFOorhwf3QQZWr5N0bZsyuPUaPmbEPkChjJsLwFo228Ca2s4dbkR
nW69oER3lRvBsZmA7Tdh/Yznh9jWPlJDfhPZL2hjXEPFara+CMwtgnV7tc6zT0LBfoPqq3Y0DdyH
kLwTKze3uldAdK8yy/1raFpnP4ciEqXdhjpIxuZ9oSxFo9tHE77AtMQSAvXDvD2gtsBir8W86ajr
UXo0mt75qqfT1eJH+RXJtB92MFifoLq1D27qTW8e1aVFYVndC/KQqCO5evucROhdlS1JClVBZAv/
E/Mpy4Ai9XYVnEDqqpuhNZtHqzftra4M7t51wJIbSo5zbN+rB6fE73i0cBdywzzctENhn1BJVECL
jNMZjXl/led9e82iPIEP6zQf6kpnL69n/SsTl4H8xaB9DG3kzuuiVyAeTR/5S6pvLACOUCzsH6LH
o7fNg71P0WZb9vw5HdDrpzEfy0tWlF/RQ9Lw5zVVhAe1cg8/YgY79g+yPR0ae1Nh870eIHF8Cnyx
RUgs+NC3TwM/bgAVY7QFnDNdMMJFSqju4m9mibhYGWO5VkIhba22gBqQ+Gsd8OQBUUSQs75IV5j3
+m9xb7327tT+UOJo3bbou1l5pG9H9jToC8ftNc09Y220anewozFmQvQLWONB8YztK9MlUkpfRTmt
tQLYCaLuKM5DfwcBqdi3gwwRDoJhXIlgKTs0WwNSKE/VNOJUDrqduvPlcFezQ/x/WDuv5caRrN0+
ESLgzS29J+VKUt0gysJ7j6c/C0m1qFZ3z/TEfy4KgbSgWASQufdngg/TiM52UON3I2fxVpUcjBc7
MpTupLna4I2F3IedPOKBi3yepKe/NP+1G/3xR8qLmZxkKt+pxZhuoL/ZG13y1IuEhO2koV18r7wS
YBtjUtv+3ahy9pQnerRq+OntDS3vjpKSWgtEunrC0aXMazFMYKf0D4KjKJSWtGmVIurLZny4Vd3q
q1F5EKUrvTEOqusc/1gnJhFX6Nv4JdGgJpiBbSwsWfMem7aoTnViX1Qp9B9FlWnUuypShjNGmf6j
7ZTJwsCmYi0aQ8NOdnpIMkAU0fkiHmeudUsOq3kFIR8lipMWj/XZrKUacVSsLxFmJvfWYnuiIODa
TlEtssshaGWnOhcYSj6ojfehWzO0MCedZy2yhk1OmA7PW5LNamGTgTaGt4MoJtHA/x+whgXhI+3i
KhlmAsFONlzilaIKXbWvmuzUb3WjyY3uoieNaB4DWGXk+/+yQFf/jHHQbd2wgZYAHDG4ORXARH9+
nxSALsYsTLFRqn2SMSuetfmuG+21SdztrpjAFiPGKY5dv5WmtltpahM96+m13v+p51/HiZ5g67Wn
9yu8jwsiqVx3ZTrO8CQgneI2HekV5yBXrXHsbXM4iRpxGOJ8WEsAoGafGiozZhcgAsW2ncgLCO5Q
dQ33iJhZeM8Njvx16W5ESRz0CkVNHhTlXDF8AFttbTdoftgDnHI8rEzLxpa6cc7WELi7QAvvgjR0
zqJKnEkB6ZrGG5EOf28gulWuELWCP+tUSxiIKm6kLFhBSecLeOHY5Fqp8eDDLNuzfojwv1C/l8R5
HwPF/jUiUfZUKqinD6j37BQ3Mk6IH/oLNfaqbZ51DlZh3pYwhnGPFm/+EOXpOkrM7NlMu/BgNMQG
RRGyucpTC7Xksk/z52FUg7k0KVLlzUmKU6CqAK4XRMNMbvPOyDB5wXq90k9xJaEdAe5o2SZKl62H
cfxmqKgIDhGEPCLT9lOTq/caydYfSUsKBanG8sFEy3UDpJmX6197EL9EXwO5lnXZ5cpqxL94b6pJ
cmQPnC9x5Ui+8C77Kag4qvra1E11gbZs6RvXwptL1XOD6E1sXLo4U3YhkRLkKSvjRUa+zO+N5Ici
wcQSPfj08q4ZYIVZJumrKkfYxU8iluB5PrwQUgckXLJXVvMgeBm0eSDZ3d4VyxTXb7xDMPSHXvYK
jLTIotRSNblphWhuDp3621P0E2Hm6HuJdD5mi477bKOwNmdRGj0ObaAsXP6YSxw49Sp1pPZo+Mmw
6WtZ3Q1B6+/d3sg2mQ0XlHBjvApLL7jjf6xZtBoJ5cFLzGrFGnw8asUwLjI107aeLA0vWHbNrbx3
iJm75bEHi423HPW6iw2S5vd0mx5cfYFc2ns3OSqQbZqeYMBHma3GLUF0iyJMuSLnN6/26FnnK1S0
sXz14i5exqYNkCQsQB8rkTv34kb9jgp77Mnmj0DGHXDEIPZseo66q+oy4MOqxXOEQ1BiRuaPJI5/
pVJXPlpFkf+3pa/xZ5TQ9KhyFE1XFcJpsqEr+qdHVd1HioU10/AkG4kDW+yLrTU8eFP0i4zWQdkw
jorXJAjzmSnVzblFC/+uV5VnUR+NEYo5uF/kJUYJeR9txUZEFIPK+FgUrWZW74sgv3NGOz64StCt
/LJHcAVE2rwn2vGqJSMc4xytHsfe5oZV/K7M/BsiU/azZCsQNTol2ZL8+V3XlbyX5IrkTYO0um+l
95XuqA/lVO+DyEN4URu+tti8IAPUyYTexY4eroi86pC6nYv9vtj+k+DqjwHabVsztvQaNoeMgpah
hWsrbllZGigBHLEhL9+C6VanLJzabTEvT4Hk+XLfHUTZ9bLu4PVGQ1YC5fNPDaKLmZsMER1r9NCW
id0DozUvqMJXd2Wql3cNkpqgjsyLFLbVnY/q2CHDIGaRy6p8tK0aiTR52gzJco4vTtD/rAM4slBO
f1t2cR+6tvSSwAGZR2GpXEZrYi8iG0768o/hkDvfhvPNXYebhqf/LtEjGbXBO6OZ3W2soE/PiI7C
lPHM9KUsAzSlLDNZS2WVvviW+dq4GKIHxRg8OPiYi+rBSe1NHFX+UgxKB3Z/ulq6B8z36ucg2+ia
m7w40OD3ZIlLtGkp9tLwII35WSDB09I9WaFRPHooI+87BSlDUe+l3tlVquJRw3ovdZBWQ6Fqpdc1
S3BW8odq6D4ebnVIGHZLPSu1mehyaxDFxsaENycvsUi7CuC3msR3DlIxS5YbMi/KyfktTHCEKhAP
jlgW7hKQC3uNG3SjhU1z9Ev0M2SvRc8nxDZoSML+HtVfd57bafWExrQ7A9zVvMg+WrgJqtbfVHfK
AecZ0irVasBnDlUlkOyGh/+NNrizJvLwI8J2bY82eP2j8YIHrR3T8DcGHSxXp/xZX5EXcJvoTp5K
mR0gH2lGd6KNjM61TZsgw+9tIif313FOVPqLtkvVpZfDxMUxAhGaDIybPvF0J/zsLsv9FjHOicSL
Jxhk6Tiv3Rm/yOYBe+8ty3jvt8WJ72bBK7EQFP2kPjrFTqztZA0aRxKq1oNdksWe5Hd+4XTG3Q/8
UylkdHRT6d5WYFqhnhzses+1T17BerNQ4+E1K7x94MT1sZIjbW0RyZsR+PR+o5iQpKihYL/6mpFc
fraaKF8UdjOeNSsfNqOm5lvNhZ4aSTGijiHw/9ivlL1WKsFRRmN/Cegreta6GEkUPhMoF6RPdP/b
EFkKO8PBx3qy50lTwKH2yla7s/wIhyAsq75b3VeWzOjQYnXeHYMefhK4hLzbT/nJLvV7FFJoABH0
dqYrQz+rDejv8mCYl7arX8vc6V9aexhWVqoTa5wQJbWiL9Agdh6HuEOR2c6CuVzrwUuTYYKp8fPY
iKIzljDrve4eS6UabY/oQZ16OZkWb5IaTo7oRfCOyKfk/0iNrjmRT+CryJEUv4GkRkTVyTQHxPLf
wVao/y9wGurOogrRDgSPMGMiV6DhydIbO3JBzlrPK54MMuo8kPGaR6hz5gy9te5r7eV3Ib8OD8m5
JaIvmT/D+mY/aK33vR6VBjv3QH+Sx9N1YYCrKg/qLy6OLc95rYybJknREZ2KjoOYuoTrw/7ayp/V
pZ55+s/rdPMv7z5T0wgQq4ZtKY6sWp/i6ApCs+ZgFtIjzEVselzs5IdibM9yl0S7qisnH3U/e3Qz
liW6mlg/c3CBXs1NfOs7GGBXB6RyCoPukBVR+vPjWZ5p5q17IttvU8cS2sDXvtPUBr4as8qt1Tke
jVaMJiB2OHEc72sivr/gHez6Jou+1lWrz1EkSC8QTNRNxr5jg1sQxEt7CoNiufE1GcK9x6JcDMK2
KSIKCk5jBDchCAK5kQSPiEPN1Ck773dIu0Udyd/pCSLa3kuYmn1um8aBcrH+Cw4VyNynwNskAqIZ
vHpMjX+6/AlGR/jG1YETWo8aqd1F1AxR/hwbiC77Y7QGKFbt4ZONOQ48nJYN6ch6OlxbUn1w5qKy
iysykeNgz73EAElqjkeBcxFwGHH2CRPzqdh1BnYSY41LcM3dtNWbyeSYfNoDinksOu222StSYR3Q
lESK21T0pyDBS2faBf1Kcmw3MuOnGJRIAYMsfKVQ/HwbVEUet6Vva09WnLPUj88qSr8/m65b2mrF
XVJ42Rx2SvorwIrCQv/oBTcwpA402biHVWkssygwjzUSeZsxj+RtJEf+0QAusNJHxE8cX//iuwTU
YkA2B0J02NxPQRgpGbvHFLgg78pu+IVwdVjr/EDA44H3aBF0xWdpiXf02yAC4cF1ENvW4n3QIJAC
JZZEJcTZ6yDEkMvDtG26XslVpe5Rdk1SJACA1q2O7D2yhH7wZay9b4phK4dOi8LdmIcOi12ijJXL
Wrbqe28jYpAFDJSZUQzONQaZBABRACY95bindjL4TUlSMIJrf1dxO3yFTNWvSuIpG9sIram60MLs
4unRCwYA7glof7mtKvU5rXv3JKrEQRSdJF4ReA8Pn+r1SlXnTdKVy3S4jxo0aASgnQxIeRBnt4Oo
i7w230TpgSeU3bJvkx9SXNaw73SNgzKldi0TPK1qpyZW4qb6JFqHRjYOpfPglX21VZNIe45GZ0WS
znyQe8u/K/3uIVZ7kmDoqm0UeMmwx1VtKTV9sMryMt10xN8X4q5V7CHdOIPdXIuiNTGRzVGGtZHX
v41pa9a7Mvh6YFxUUZRC5ViA/7x3s5/aYEmHCj/qo1jg+soqsOTieF3zqjZmpETn1XZBcJrlDN5p
yw7rOTIlPujqbvjKLtNbDJXvH/LQTx6MMfxYjwvYoU+N5GHqbzSJ86qrh3jQ7GNSy+lT1PhLXXyi
IMm3LP3tRae18sYcDf4DEh+BobqGzhv52ZNU4w839R3SJt8mxIfnXaQ2D0Pv5+vc1sKVSBS6UaJB
NNfxduUre07DSy4rw0S9eLyCYMB6aYtRw6WUtbG1S9xGwgm+ZnsZ1sWLUUcXb4p1tmG+MxGHfu0i
NMKQCQnOhRu4W2Rpq3XgOfp9nMaIgoNV+VnjJxlVv1NXNl7T7J5gMAYL7yfIDX2q+dgERyhFDOdD
n7SorVesYr6IlAPYlylHBONUJBXSipSRGuCQJVrbcgv0cvhu4302sFd3+e+cw2qsTzHmOocGCvky
xmXutUlKGOR4WSUZOhmOAlk+ZpEEENCE5AkP6Smp20fRAwNoNqxB/FTnSKtDIAm2Cs5g980UfBM9
LGTyc6MdjjnPtAVm4NW5nA6dbHYL2U+Uha34SHNFZkilZWp4d1jhU9IHJ02Ni4t4+WSUGJBfxM94
aruVUJ/5UHofh+dS+19ePo5s/fX9P8FtyPwoJOoUx5pYEh/SPpohQaSW++FxdHalpHTNNkjAJDmO
3i6QNTD3ghghzrzGZQOkq3GwCCtXAkvWuqsmdQ3A7l2xUIhN7At01Mmey4+RFeHfwaNqjSxJuDLd
lKjwBCYWIONw9Koz9rsYseSQi+Sx2ps8Wb9A5fmS2pF6FiXZw6QjDR+jgKiNYqbujuc2vhWpZbwO
8MAtgHJ3uVNJp2hs+0ktTD0NjoSweNTf+XVbfU/85qeBnvtrSWQN7EI7PIcIY2MgGl+iwetOWWjk
qMLY2al0LHcTKl21Ldmd4s0lwVUp2odelcdDHODIPqrtw1Ck6jzErXVlOmQVct51Px2zQvoHtFGk
hBjzuvX3AQuE+0RP0D7TPZhcilN+U7jbUzW3nvVBx1FLN9O1WeTNnW/mxxgo72ucIGo8AQzluvPn
Q5f5Fyss7jrJD7d9H5h7N4WLIg68PkEoIsDKOtPjFZplQfu7U3nfkqEJCufFh2++rDW53KNfVp9J
ifEqbYJhifxVsSojVz+XPJ0gYBX2Ch9Zkg+24yMH2kTWve0iJAoM7psCYAZR1MnLxMIyjcXFKpPt
Z2xJ2u+2HWSzoiurZTg24dqEVTznCdA9OyZiHaXutz88Y1iXXtH5s0Z7bFPd+W200h076U1Ndn4x
WDAWhkid17WCoG7i22sEo5x9hoT6xrSlHerD6VJB/maMcd+UQVejCoxxQAsubpW5DTvwtD6rOfi9
CtDh9ybqLjbJ1l+knIjZWM4cUX7sidGR36EhAJTb8E90SHATy1ofM8uxhbYQH3rPD+/EoSiQ75Yi
IHxTVSRJJRYS6AYJ/aHOmmSLuvylt/NLYab5I8DbR6V04jP0M/kpk5QvmadYJzXMq+NglBeIAED6
seBgC/crlJv0IAfePWZMw9azkkCflUGmHyQC0M5yxNn9tTOJGueNXK5EURrMs52zPTTVtjs1Zt3j
m5umr7oUTt6rjb9XneYITNMG//wHD8d3OCt87WeU+94a4uobP0dwbCKCmIRrpi6i7PjVV8nCZaN1
hycyI+m5iMMnVifVaUAua87ySdlh3NN+kW2e1EDDkzVBkp+8d7u7xG61Y99bGyPWfZQgzZKAng4E
fWrEsbe7a3vL2uVj9J0cIz06xRi2ThCBtBPlQLUwaa4w3cJzoF3mRJa/sIxplkDvea1NRVMzEWR1
lAZGz5ivAicf5l1dSRmpOC3dX08tHWcalxWXPe+m2sjjBWWr0txHO7HznV1aDZdiCI2zndRrdp9L
3dF+Zh0GYnJYf+90o72MdZJPBgDlqgxex5L7MGSnMzRh9bvTHxAD7J6qyHcOhTtinIJbyKKP8BRu
Qh7pgdS4G7kLklnO7XzB6Dm/pNOZpSuXhIf+XlSJxjarknWHOt9cFAE3JSdJKb9Dutxnk0pZGcnt
tqtwfRVFK/BGIm/Rt1BKzcegGbr7BKuCeCrlmQx802vRpZR7CdMzDqDJ3s7iSGvXrW9+u1Xdut36
OlpekNrg6u8jLUwkQfH+RpLW3vVFFW7txnX2xC+TTaAr3rELgmrtl1p0IpWIp1GuFefRLi10DmVU
Zzrv4vBm3mRJluxTe6x3Prf/pgky+6BlA56sA3atfVGjtA7u4x5TCMSU9U5+zOM7xPdBHdhjglBt
GG5avSy3oefUZ8QC8Bhw4vJVddOjXHCnY2e2bZS0+hqW2OuC1EsuGmnXDUAqedPmTTQvsMpZKkRR
t4rJbJ0hTa8MxDhsvDm+QWVeqnJp/rLz5EFhDTGvCCpeOk1adlgb/tYhlfk8C1+9lk/Y+VF2wYiy
2ZRDfbK5ldaRanfr3gArI1s2sQXTV59lo/qumkn4OzWPoDQJ5HIzX0xyz6+Wj45+0SrV/Yhu6qpA
4P1gYzXnhOQEXU+qLjCMmnlakQkoMG7D6SL+JaNZOnNS1iQmctgr6IXZfhw144gYlbLwnU550ZGi
JQZik6h0FB7Zq0pGriTwjREZS7nYEaa0gIt3v+BW8KAka8+OuDLvkqoJ91qAQLidtMMpcabti2F8
D5Xcg5ZRDxvFr5u16bFEUoLhrgGl+8MBJof9TDLcDwlCInGMhGyZts0z4QkSJPQIpoWzXWTJndrh
JdT01Ua2vHhrjciMKiPKcfxfRutBrs2zoyMsEnSFhwQZ9OJBDVCiz4Hj94HjPhq6Xl0s1LuiPJx1
GprsxaSq2tfxMRgLdU0GuV4KcBceMNnC7IJiK6BfTTiBM+DRnkRr1aCsYxn6oyy3KXTVjJApBmRG
2cZzTW+7bdMo3nK0lfQVIsYvsi79pXCgdmSa/zOYnrkGvr55K+XYvhCHRQPL3LZBO6z7NkrvPbVz
iFc21Q/TwaMIidBfuEz/KuTAeipkfUSxOHq1B/xds1RzLsl0GBS0tdSQHyp2HaqECi0CvGNp5Uvf
LZ2L6Og4JgKioe7MbnW5hOlHafBgmWYR3WKjNy/2de7rZLGprD1QDW03PqO16i/tLE+hihMAhDPI
+rnV4oMTOl+tSHOOgcb+2q8eRk0L5uqoHsbK2etJ6e4sx0aXD4LKfBx8BehJ3W+cuFKxPIyHcz4d
gk06JOmKzXGwydkpLGDuq88mPhJa2fe/yc+NIJVZqLDbLqUYr+vayZYdsW8el7E34pzJg1qXjLue
58hGHqRwERem8mSGnrVxI/xP+clzvyrxC5iZeDHaFQsuGVfm0QU9kmiGtQpNrV90RoTLhTxYh6xo
mnZGSu7BQO1wI+puB6Wy/+hS2SpxNeSEIeBUWJlV1bNddRVer3rwpS2zbNEmhnaJHJ8tKlgI8Nzr
UBuhCEBIAN8Te5tOLTpMmOtjV2psAYlQPSTkmWYFwpdbUackmjlrR2SMYXBdcHGyfpGLWmBGWLue
fe9prJIDVf4mS9IAxTwbd7rEQhD5dp7uwxSaKKSOhWD0gmhV/NrJPoB14EATcNkmAO7vQKW3+2bU
zHnU2+XSBENv+AEJSS/BRjPv020wptwPuSxhozRibuE77v1gdfee6R3hRnuohIcSAZaoWaMan90R
T4OSLCGYKSm1BBODVROU2vIJ46Hw2BPXIBRSl09RntknJ9If+f0giznA5oEuazdedLYagj1DemXR
Cj5YwS5uUbQkgAWpVtSFaBic6vyHKJi+Ly8zq4smCcrxEnkuTCql7mEmaOPlWicb5lqNbbAXUxfR
wG5BPxvSQdTkHXLasoGLby01wCQcqzg0Tfx2Fmt5tMxa8q7oT1STcD19rqc8ifhdxXK7inkTHksD
y1CceFD6Vhz3KA78DJxtA9MKa4jxaJQmL4AkvMOaBl/KjMeikDxVxh7nL76ZrTFpnoq62s52aoRc
Uxba6rzQYXY1sUkWvo/Wo4wrV1YgXKS72kUeBmOuYfVw5/Op14M1xBuJrWWheiNstGEKIZxBsC5a
Q9Z5TYPcdHIVLk6ov7aQ+o5++3PQMhKtDXIkjk3gNg8ia1e5FWux6Qzlpyq9VoqyONTWiSzvsGqb
oF4SNiVFkcOE7KT41Y386KshEeTHkqH+wvNemdeh6z2ARQmWeli6Z1PmRxFE39hckYBvcIxRG4NX
y1QUB2wKQNUaDtEBeG00qb1l7lKEobtYvWjVfaBXEBtlM4ZizhccOiEGc7JTxlvXxGw4HRUU5fOR
eIAeGTFGJZJ2Jw6FDyWQ1VazwlXxra6sGxhGvVps+7jUr/06BV+wnlAU2sPOKkdbH/1VRd9hozLO
HHfIHhXfrO67CuvWPskedatdOpEs3U0LdbeplGcNxOqBAIF7LRp5giXa0IWrRM1DBDbbXlrmmY+N
oBzH5GKzHzjlZfswRZ6Rey1gx6z3dwZKQFjbx+PacFx7H5XSFz9EvqeDIak3ZfWIH035mIFGyjXU
m3JPKh8drUMkbRganrAUbfLAa6UlNOPW7gmXpO4Idcs9paH5UxnH8NlLwnIbyJglFY4X4S5Nukfv
qmAjWmFE4Fzl6znoFVpdyVgQcZEeZFuX73l/AGOhurdaeIs+Og8mG829JY0ABltD2xhahQqaK5sw
pqJqkwBgWsADN58SQgkbkPjygrg+rfgmrfOM17sUWQYhFr9c68BEl2Ks6rTeOlfyZnkd2wA6421P
nG/qzAqvwkwSZLxojVpifzoaZNciMC1eWMg6rkTntIvJb/bYHIvOsoe5aYlT1Po6tu9xVCahvRad
tbZWsaix3WtrbFY4Y5pJsbmODToSby0pIfEnRCM2bGRYozWWbhvDctpz6w3WCuOL/GBHe9AnwaNU
zVtF7h4lxWofk7L/AovKOWZ62m+KFvKmpPXdGXflLTKqDtwhKTCvdbXyDSeI/HStahErOOkkm105
V3F2Z8cM0NzfIa3ZncUcaYlQG/vnYG2n/Tyx0o4lXmChthvGe8+D+A3r7UdKcOpbnvvqDJSHcU5c
I9wEvb2r6zG5NEb01MiR9wwfGaEeXcHwDqWk5zLCL4lY+7ASrYAH8P0oYmcnWjO9fEiqrL14ga19
ab5VReJtVB+ZqLzDgg59zhLp5gJXtpAkJ1LW47BzcjSRMTy2/jjFuWPY6ciUqvMPHT6c6omC/91A
+MAz7l1ImF9M/jwSssB4e8f7ovFru3PjbCdKktHp5xCLBFEKxzQ74bj+Q5RK/mjo2wFO0T2S62NZ
NHu7J0cnZg3rEZktkCmL0JS08+DKbwdd2lpS551v1Sz4813sek+i060ebU1l6Q9kij81ZF4oY/AG
W+DWWXQhHsFex7QP3fvl3JYNo1EqyhN8+FXQ1cOrPZruYqwBNQ9KKh9llXAX2OmFHbJH9ofSx4wM
Erw4FJMSiDhD1Nzm9k55h1uogIg65f0szhKEp1sIJZ8aRGfR2jWS96EVso9HCruriEoQe73OWlX4
iVXInIcNpGICLMOYYlUUvB3QU0x38XQQZ7eGW79bw6d+/6LLbfoRQHyEwRAXvo0TxVuf25X+RZdP
U93G/uOn/Mer3T7Brcun6Svsbd4+/j9e6TbNrcunaW5d/rfv4x+n+c9XEsPE96G0Q7Fq/OBeVN0+
xq34j5f4xy63hk9f+f8+1e3P+DTV333ST13+7mqf6v4/ftJ/nOo/f1LkHUpWh1o2RyCEpV0w3Ybi
8B/KH5pIRTEKV/W3Uddyo2PIIma5lq8DPgz72yuISjHVx1Gi9m/736566yOTdx6Xt5aPM/1fr89m
hq13p4eszm9XvM56vc7tuh9r/6/XvV7x418irl7DgTCKDr/092//9qk+1d2Knz/oPw4RDR8++m0K
0RJPF/1UJxr+Rd2/6PK/TwWmvkGLF8sDPRyqU9P71rIEEY8BK0UcyJEM0NMK5A5FMFo4mxS2u5Ds
KlPXcYV1YlU6rCinZtGxHzwwcYBXEJGty52a1b2+EM0ejvF67BzB/MKgE1Xt6MT7wmEVmKu5ulYH
1L11kkr4bBdz0gxALwlO7w0CrvuuR7N+hr8g+XBMit9OjX6MpLmoFQfVeht4q7qOnsa5uFxK87KK
v7kBHuQ4wBnzNEmiNTkp4lFykt2DytzoRVqfEFtK7yWiLwfDqS+iTfQquHMxtyr7BbTw9F50U1F+
nfkEW3aiC0YdLJFSlqbMKjrEeQaGSw+V2W2if3l1/GkulqG6BFH/5srOgPKS6n73Uo0I3CS4OILE
Agc2iS2KsqVaPiJ0zlvzrUF/72LqEl2yni74w12HibHiIPo577MYRYSNnA55V8lhtGhlSBZAnIoD
UUIrhDpD0+1w7RTZ9hH05bD+MAbk6R/dP9SitRjb816Tu5lU+Sl7Td08tZjpncRZXMWztsWJ5lM9
C6JgwfqU39CnAX3tH9rIQ63hjzlED3HI2d6iAmW261udOPNjq91Ag/z1qV5Mklf2vsxHcycaRZUV
d6tEHiZR584AM0me0JgOWon6vVk613rRKOrF2e0AvM7ci+IoBPDEqU0yxS3Dt7FiWKUH7iLQSnym
k6RfAQHAmiQcVWeGvl51wWabIAm2FhK/WiDUhO3MfhU6WX3pPLm+lEpu7azWfhRVt3rktx6RhLbZ
a9BVHBLgyCtT99r5MI0UdddriJluleI6tuUN1+uIBjkfX1B0rnBWgaYrzhCFunvj636i7iLC5+Sz
a9v1XHB2BXvXrwfQDvXCKYKjTw53J9eaFqPkXyTVTiokDOFnriSXfzqvsSiX56K7W5dtv68VhCC9
qsXdJtTeuNOR1Dg20Q1o1LeDllf9yiCaL6o+dPnMvBbtXmhDx/7QVZPcTgwXRGzkC2aB2wRfid7l
gIwhSlexbe79CRSBtaH8NclQB+oKKA7vPXxTUXBS7pK5uv0E+okSwOcrUWmNfnaA/2oQAFlk79gg
NI32mDmROZoigNwp9wFZ1L2I64mDhYDWxozr9iqal4/49bCliO9rsmHXfkAtuiWqJxXScXl1NykU
rIK6DBe+ESJjClIwBQ6C53LnOuVd3g3lnahTproGUrc/r4jRrkRZNH+ap5fDMw4z3rY1q+7Qwn0+
ON0koyzKoetre1vFtDfr08W1geATeIDear77Wh2QuFfbuSx5+eI2Q5OGb3N9qsNOXdu76ulTtSkH
0lpScRaeXg3idfHhvXJ928AmGufEEJQPbxjR8z+8ka4vmc4N5LkH6GkOw8+auxIZ0wSDMcRWM9yo
y4j0Cof4/WwAbl/NbmXR3HbRdcSnelFkB92uQf6/VF1jY2mls9+VHEjMiR5Ix9shdau3ou7VswaY
yEE0ivrr2BY2ztwby3F5G0ZU3V20eaHMkVNCpxXnZiyFQKcvVF0LAkDACsZxVvWqDaiM7urU6g5p
mLIxDapiG45xsY202JbvO4PYgYwly1z0KaeOkaAqDJNxT0PWjTjkSVTZPiaSLEY75EEqRU7mDkLH
s7G3xg2vOeUMmVU9i7MEYXV1xMj3Vq8aIOQS1UC7iK6ODKh2pvS5sbb42FD8qLwdCOvxl4D6XgSS
M2UGpuZAx9FZeb+aqKumS/aZREqGq90+gF+iGt5W+Dj++YP5aVyAjtHnMFjV7RgHBRofKS58TYJQ
pYSxpIoWtd8k3XcbT4R5Can/4r73DTRr/NS3s15KLhMX/sn0FFIATYU4WuxUhJNSb6Oh19Rdmwsz
ICIJ0uGtLoNYlfVFvBIjroPFPJg1EtQrfJw8prlKdMyUhZjR7P2N6PJ5yDQ31NpgL0aIVuzjFrFq
Wb2Jy9jkHljh3cp/nfnT9OGJKFHxzTdDdD2MKj4XZVTtetXHcBuey6PoK+Ra/txXbkeDNA3QB0nF
lsVSeCUJzkClthJkmIjiRCiQ8Zq/tgq2gWi1bIAOolWMzRrykG8yvC7zzHXy5DMMylTIwzoR+AL8
1K0oWgskSK6tSZbvg1IH0FQp6xCIB2LNODUiVAKDZzq7Ndzq/KkVBIeyNkPYCqKfOHS19dYAd+Pn
SIZv7DqSqLcB4hKfZhKXGFA7mYkG0fl27Xj6UKCvqmMBrEmzdKxrB+B4gdmHr/CgnHqQXz2+AJKF
gb4EgK+8FoYCyCofHoasg58nRYiatR6SwalskfyU3aMXj/K9EvCDnYaLWdM6Lbc98d5/N6uLK7fS
S5JlzVk8bo3ONtaK28LMBp+FybnUHgI18J7xHth6BdH+2g7Hx6zI5v0kjAZ/LjupmLPMvKkXpEXW
zibeuqLVwVSDP4UpRauYElZedxCtgS5/mDIdUhLFzGHX2U9SCjEZBicDQW8197IU1dvG9s1VQsD+
izQGJ/EevvWIAX5u88AyVn5l4Jiho06FyepoFGuxTh6xf97rVjr/tFaGVMkKfJRlbW+Eb61vdaIl
qMoPLUPP62d2XaqT8NloWYUXNVoLWowie6xXO7zppe70XiQp6h3FYUytLeTo/GhKDli13s42lWIH
9+LgAPDII7B4ooS2hYqZY73XWr2K0FlO+nXSdC0PWQaM3P/3Fi5r8zoIlHWGFF00H2p5l9eNdRRd
BtX9f7R92XKcTLPtExEBFONt04N6UqvVtmTrhvD0UcxTMRRPf1Yl+oQs+//3PhHn3BBUZlbRlruB
yly51nDveNNumWBCFeoOd1B01dOEUC/tQNh1PMfM153SS1WWfF6Egd7xwiUKn/QpXMDw7/w6tFcU
SwegprM1sE3D1lLLT5oH9m0rjW5attYTcLuWXTvcZNSYQTzY/I5sIxC3J6CifkIgbriRqS4tUAXl
+tlVpgHodMhqO3iLVMMKm75HZn8hH4VbkIsL/BwtO0IPrYPMw6/gDhmOPgSNjzIcgUKnUzrg9q5p
4rgEfIyCjufrVIqhYViKqF7RGFRn8ca0p35ec4nJy0SGwTKb1rUb+brYvASNq9z9pA9NtPsQ4rQ6
nqiR/5nbjQWaZN86eL0WAzs46TilwzImP0WS2wVV1mskjZ0lcnZRKAoSMjAi8IxQEK1BZ8slHdDY
seCvV6NI7FE5WAeBTNTNdry4IBhcQ1Iz3dCw9zlsPRsvoFl3VwM4KLYfHOGQQX8oyfYf7eV44FVu
HJuiyZwVLTJ6N1NWw31kRgLgpNzd+thZXh09b1ZhMw17GtIh7Tzod/TJiUY11G+vnT2ui5TzS6lG
vhVFVzRmLlNqsHCcOwjLhRIaP4HfCbAM+Pk3A+3fcQCOlwk/ERNkfzRdXXi0+LBt4xw4pboBNbwY
ro2r8xsaAYCrDG90YIkjgCCyw0OmbF4LoOo0gfOfvKjWd5ciMg+15b9OMHtAGCDoix85TGhFyzfu
1IM2Vk0H9rY49aX7zxKP1kDAu5z2SgF1X8sg6rm8o+Ekqg5gNCcOaKh5GXssqqc8zV6vBhW3GulL
x92zTKRA3ZQMSRtPqWWASxR61lD1WYNivTyTLYaG8oit/L9ja8/QKHcmQ6gmURQN6cBiJwGOpozW
HxzLEBpa1pbbEI5unpjhVedRsuiKrmIUm8DKH9gAPq7F0E5bVOH5LfRiftVjbwUFuvwPL821On9F
sRnzohvNR3P/x/kUwUFOO0csV3i7PjmXNQAKBpcvQOi+HaM/gIPDK21SEP07aN45e5rYoDMjApGA
PfxoRBIdEoWxXlF058RuIDkbH+ggwJp6rsJ2YzZCPhQOmjzyJIR0j/oXgmL6a9jazWkeeSijtZo9
rlL6c7x56dPlf/FmSIm9m9upudAU5rcCYoV3qFVH6HDK0HqTVs0BcEFwSwEA+zjyIItVwV9ZSj3x
D85Y/EOuOUjpdWe1F2+WOdFQZivZR6/rkAPkqv8f11muPf7Pn6frJz2AJny9qTMbSpytueuhzbIX
IcP7Vtb37CRrLINXr4ydMoclhxEtwIVykGkg7xxD4TWacjaG8NFLoqZQJK1NQ22cdEAEIhA+ibSW
GzKSe74ihY9oQtqg+Qoi7F6cvt6lKwmcz6qymLzrJrHRrTq2AiQ1rENc5zag27jniwiPvBONfbq/
kx+5HOltqlqIu9f3mnCM98jyaff4gUQXr8s8qEIKSOy82XTlcOIGnTmNOdsLMO9Y82leTl960672
NJ9m0QQDX581vimgRVHzyTH0uXdyTKlBVHJEPweEyoCVqE/Tm27ZhyE5yCbBag35RrTW/s+xtHAW
R99cB4xojXOrNKYFdGYBtDKfFcpWZZp9o7P/RZznehpQwUhmetnmAzcWDU3AeLUiBmD2jTOL7A3v
o3c8WhmgBRk0L1MI1J0NN6qe0Wu8sqwcGOfRYgAwJzemzJB1TSHSi5QoDe0arffgSNIAYJ7KZ9NA
Eh5ZIBCOqmC80c9rTHineUhcfovQrPSMQ4qfrYX3GChcOBAa13dl5T62odPs3w3RHLLvIxCa7LTW
n70RyMquiWPZJ9IrgRLr1ZasO5KESahEStpYAwt2HZtrlzRMxsRJT1D6nSfQLDp4LJun0ojmj3aa
bFxAadaVV2fIdXZyVxoxu1ZotNp0FfJklm1D0FjZQg3KdVXptHMIOSQWgAa0XxwqU/7qIts4IDXM
riA1PegJ189GJzwohT9L9IpdhXLJTmhnwxnvBHP9OMAtVB5SzfxnjrTQrAV0ulUGdM3lw2QRuL4T
wGIqYNiPZM+EL4IaEh+7eanlw5CbPmDiZvMHWZYrnw0/dfdFYkYgTMCOkan9pBdr/R2g/ujb0rCl
Xy1GQ07A3dJ+kcKB+UYkSOvnmGWJxbHYlmUmtcyE3ynkiscnpNCe0VCpfRKltHdlZ1V3Im+yT9oE
zjIAH3/8HjDGELxoIqRliApI6uiTYSDyIjJAnTts7dT5+6GlhhRMXgpehuT9MLd0AE8XwFgHg9Jr
y1PggcbQ+wJ8qxEeIgN06WjiActXU0G/jcTakNtlZ4puR0iRN2w4luKfrLStAwfF0xGdpPivqrUK
BDvaUEIFS1k9hqISUkLklSqEzujQtGiSmj0fx04s2MHpf1Q+aO0FxdFyNEYSqUMrNNSyZAS69ijt
c7RB48Amg2t3Y42E/YTnSNDbkMP6J8us/Ag0cIXUZ5znxxaIqAA6wBDlVJNaL/M3cdfFeLcqXM06
15WOrvVBogNQSUmpIVij5MXnYccDF2LA5LX1vrlOoCo/owHvGbvO8kuXJ9PKKOPwuesARzL6Uj6H
dWyvIKhXPIdu5q3KMvKhotBCBddGz27H0NGEsoF/MFwGyTfVp20lSTgPDaJ6AA3Nu+HipeD/7dws
i+LAHbAlF6r7k3WAx7AGUuBx7LtnR7GdoHwGFLtEzfA4RPWGbCMglxO0d5VbTcn7EmKSagULDV0b
3zCbjddo1R3oU7xNirbdr2aaPLVoMbjqfW1eoJeZrche5L21znXAyH0F6kX7M17NjC/hVIsD/gAt
lEry9Cu629pVG/nhPbCA02OliSvZIzOvt1lo2UiM4SJxK7adBTiRAM/mc/zCeDL+HKYIcgW4rV37
Skx3UD+p73Qrjx6xHQSG3imcn/GLKcB/QpGgN5NXJwEtzOubNfgm0flUSL4GhUWGHqgMWaNG9fCR
Ea0G2UZKNzsDjedeihoKl1pk42n2dhYVSJWSLX47W7zzWTKW564AOVYcOVeOt9c9vovsng5oYrfu
7STUd07GSiVW/d5BQ5mE16rKvT3FLhHgeUcmzAbmtM+iR5D7FTejyZJNqAP2X7ZoHEu0qgrs3s1+
iDEJJkuOL1HSJJupgbTrEtGqEsl/jSCeqCyJgzzm8sWKNDR8FKDa3IHdJsevSNP5JVQ7kJb77tqG
FlbgcMGRiaXNiau2IeQPI/Q3aLF99MEZ2kGWGg7y+pmHHw0E5qVWNWgKUXuad9PU2qgBj8e2OYs4
zX+YPRK+rParRwlg4n7wNHM7TpX2hAzWHMHQ9LPKJYiHnAQtUQXqw4biW4f83DeUno0jmHXFI3gU
5T24z+9YgY8d6KUst9CuG9YUSwemZ99AYQdxSDW97uIJPZVQWMSm9AGby6CfGpQlw9xaC+mOX0SL
PFzJkB2ZWiE/u2axphZo0KNiOww5lTV1OXuma6w8x4E8HwQDM2702i0OpdyAdb900CkDWlw6cEfX
D5qtDsCa57iL4BTYWstES0H3Pce9EZUC5aFw1dP+n06LSILkBe2w6Hut5XiN1f0aZF82ajiZjW09
GheKX1Moim1bRRIErjhMwN0eJ8iNZp5078jEGFjEwV/5W0iRsPGYSW6tJrBwrJe5SxydRWm7S96W
+hCWehfNN3Koq4NyxUzWIrfXQjjFg11l2GhaabJrTCgUt2aMnaaeoXG+06e9bTXfhyr3t2avT5Ai
gD5gOubtlWzC76dgEQ78jzZdzUWHH1pTlxhaK2vaIeig37amwuNCED2XLd/VMTnUi7bhMHymquXs
nrmj/zyfy5sWY2gSpiW7snO2fdl99uI1yC9Xtjlm50H2Pd+kGlo9ITz4cZiqLmOopeYnaPPtaPQW
KtR9jG5mb3ZakUZkp4i3eLJb3Gwvb/F0SQr1X5waBEyVYq2mQ1mFzqbtm2m12OhM8WeezdIHjS3F
2B54CdGv/zpPeAOagihySOvoPA6puylrJSz8FrOsKEC8tkM16ieUD5xDXdv389+DhmC9Qls0/gDL
vwhVtjmMTF7h4n7+NnUekueDDRnfb2HU1CvDHPRNK3BnI3aBqmU/AajvLxGgxcCwQlBRkZW3UZ1D
fRk8oRRFk9yoB/uC8v45SbTp+bVUYsTGuPGtAu1uVSqhIRWVcpVWzgglVIwjyONse4lSItk0ZXsf
iK7rDe5WSjwVHnIjJ2ygsoj8G7DXDMRDyS8Llbe9Vkj2QIdJ9O7aHSAlv9gatNehhKhHq7zQLWyL
+2g9KOEwOiBbDb7VBjnvYgzB4KiEw7iTsvtmfKGAd+auN7ags80Dsi1rICcH3FPruvMa5HAKwz+b
EV411aW6t+sBBZRtp8mCXubvDrxz/EDptd8vi9c+fgaV1eHL55t3YFACJYyiVQOpYXNlZok+a9e6
tAVI1mp1UAFkogA6JO57E4WqiQAr2/PE39dalv99LVmKL36cGAfP5CvXsdtHOiRGae0iI+xedW1E
CVIkc/Ktfackbfo+9x/6nKscFbRkhmiwdqGO6HmMxBVq8YXxGu2iHeehxFbmY/RyPZqhq/XJJq3R
fxixPo26yniOc/48prF7HQe87tUp43saUuuOP7lHdKG1Z+rhyRMfUtjGkQYUxMFMj15G61NsiddG
H0SHu7QHaqqx0QwWdJDOWxstfjk0g+aiA/n1UstS6lIukrhnCjNEya9hgz4/tYaOzqvTgMvkvqps
6WEBPXAOkAVw+g8876Gam8kjmehQgdVp506pCTJHhCHzCKRFgjjd7uQx1dz6UI9W4tZbo+ydO9pK
pPSIo1M6gMMxXAvDMFa0TSEbbUvobLEtMz7YaAELVb+V7pXdhqMBFJAh0IK9Iw1Ds6i7b/QMSgyK
Tgztrq+EYaVsNrZtgiKzh7jgVkP/5LZRBdIprfIt2gzSba2qqYtXRuaP0QCCBiW9OECfkrv5AJOn
IXkrlBxn7wKTJzg9qrR8nvvBMS+lvOmEbzK0DZHdQhcRNI2epgpMXaEBRn+vN+ynsDNfIMhUXMjZ
CXMFkjzzU51DmVWafEdmnkOIjw3owx3N2HkaS73dF3qVrslrR622ifwEdTR1gdCtXy8wLzm6Hy6A
YuK7C8Re621BZQrUK9pcxMnmaYAh0i40zG0A+qRhBlnaHzRZeKculPG6teP4e41GjskE/ymE4Kzt
YJYOSC3K9POoNVcKAIDSBdlFxC7LTMgD8u+1gU2wH1pfsim3txB3wdfKBmt9Nubgh4nxtesV2GU5
kK2A8ArobYvdYvfjZtjWAEoizwVxsA9TaagRmFLNRZ8u9KLeFpaPSYwvk91FTbXqlD4FHZyyQ6KK
TpsEECyhDoubbHKK+HoakAgix8cl5nWqBoViZKHXzGyc03IYur499BWgS2/2CGikExtBtLf+9xQt
h/3UvospRTzuUuF/J+VhcCWb50abVYpn4WFHqUGTvc53FEQWOiNFaAhFm2e82yzmCIKS4LRDkfW3
Rd+tt9h/WzSCIFZftLHnBiY6p9SegjYgdug5u3FMX+YtirLT2Yf9BxqFv0D0C3haFQF8mbmNkxHZ
YjVcYl21Ws3jl3kHRN55P9PXwxoAJ++YsLxGSqdobm2GBj5dm9CMktcueIRr95N00JkOwpp/IGHn
fTZw/0QOzwhPU9I0R5MBCAn9InbD33xYcU3oPzVxIZ0vNceuzdc5oaGFpzaKm+OUlpBcH2Qg8xK7
YmS0XwTuz6seJC6Xpu1B56FH2H3xfHppXXA/gC9SBlkLLkd3kOUaFZXkAujxuHc8qe1Mty2vnuHX
2PmgD4v5oFtW5GEyHh7GvjW/fJhkiEYD26pVXkUD3gNPmu7eGnyZQ3UCL5DoD2rcbWoX7CltxvtM
etmPlKXopMTb2yP4NRv0mCKCazp7aob+nvJnf4t4W+M/RqCJDeLs6AJee136GbwU+QMBHbqNjurW
ky3bBg1g/BMBKkquO4cRHFszzCGvGKCeUMPYshHsVR34dncVK/qghNb7gZAQSRHPi9J8saZFJdCS
tChhKNDY6c6LdgZE3ROIlgBajNcU3R0eIr0uTtA2wA4E4mTzED307ZV4Yw2YkDsBw4oykV2ZmkQv
TrTE2zpkgqBn4CaagT8z6PsdgB7ReAWSj+g0OWZ6aZWQXsd58aNT+3Th+y8QOw7XGTZac4Qt9H7F
AdLxgbTbOm2CBqq3fCroANpLWWUGHJCRk5Q/XYw2eLAhc6lh60KzUbSpVyY4H9QDOXLW5TghvSbz
/JJX4BJtFN9bVycjAFV/OhpHw15COSJk1OYZae/jW6wcUVJZJ5OBh/g8IlWVl63e3l7zOwNz8+2I
AjXp3a3DXurfRPoMpVBwEPVcD2JfTvcG8E0nNLCDIuw1oOjjTZNpwPNpibeTotvaunCPjgxtd410
SbotQKQIlJERz+5YM91jjH8P6IegV5mh9W6fmWhip38ZYNYbBvT/czeC6WOxgxtnY2Upf/5LvKPs
ZuyXQDa24CIrQe+RpQ1+pSonSWPdi5oVysY2BO2Qu/ArY1xZTi4gGVuz5xaVl0YgCYnkwD1vumpF
LJvSS0FppYHvkIaWY/33SbVhAZxXyDOSVCXob9VBA08l4IXQzxDTvzblSCBTBkWYAbAnHTroYDeu
DK8+Ja2UV64OxWhv2qoEu7sa0QGAfytu8dKpLH7e6ZcOtWIagdIRfBxA9kESOToupmRs8uPQ61/J
RAen88u9p5tintnGDd8Xjf0LEj3dEdyfkDHqxrSHOGjZBSBCt1FjGirk25WRPBRJZ3M4ja0o/1Vk
ug68TDqesGUyNvXUDyvCWhoDum/wXg4PjSmGzugAljTwFqSnxQz63qRbVV33OqFpIbFdT/olNV1I
GWnCd3FP1kz85bom3Mg68tZJyuSntufIo9r+1dSB5eJjBfZQx9CO5JwGXUdDJYTWyet5dn0H0eow
IK+HR83Zke43dBbLTza4oG+QAyibpumCstEu9QBuMYosbXRn17LQ97SO2eCn09qD3JDXbLvhYKDf
FWyY+ETAcSQPiVkdaFmKABIShH1a/UijuAARJbac9YlWQ86qA4l9LUGj5UBv1IIenm302IZN3Pwc
opkVBY8YNFFQIr0b8EXeM9DontGVjVtzE1WfapBjrPQBymwl/mghEj4R5ILatR4l410XFQBcqNQp
ttNGEMe8BisehrlZcrYCmiE946EEvpbKQrONZrnrRCRGkIX5b4HchQhAWOdbvaihAmyj+qapElw4
2SPg3kPg96O4JxM5nRYENrpvDVuKIIfTgciJ5pNtWcSwO2B08+6e7HqrDZCkgWYW+vWNU9PVxV3F
w2s4aRaov4jSKspNEFkZ4EidwuRHjmc5yFWUh7c+TqEFk24daAevyAjuZoTT6RwK6spi03UoS0Ge
eu37z7wU8rKkAKRmoS0gjLU7ShyQI26tEULYbbPGDZY9kCMzW9S8S+MZBBnZwS3LAjc+39xZeeff
VwK6BrkdQ1AhnKZAb9zkWQxeuXKnPPxWe/X9MCAhvxqnlwobPvxVS4EOkr7+lVr5kz2kxUun4b8W
/cvyM/YD+RoQ3/ba9SUSApZtnD0+TncycrtDrfsDVHnNP65cjtb7K9vqyhqv7itZIs9SZi8o2r+/
ct+lT0mV60FSWD2kv4stSMzAxj1Z2s4qpfaNDfie+11qggy78Tag+PdP6PnvD6ijQ1RwSPSHFIRm
gdvW1Re77Z4VaBvz/wG1ESqdU/pNMzT9OerddG3iR/8QZaG2Q/92cojTpD2PIpk2tj+Vn1wegjCa
W8Z3CGm8fgwDH0MLo+h7x5AE/PAx5OT/8TFiyyt/+xgNXmzODO/JQTfi91wPkK9AESL/BCrY8soE
bitqZPk6DsDyFa4s7smEt6127bes29GQpvMJWCUaCjbO09HX7baBmorGAPSYgxTZnax43TNuQyDe
yK/YagGYIOwb9ATsWx+pJAxEkI5ka6JIoX4V1xVIjm9AGOVXJ3ydDkkw1BNjG9kEq9NPnbBeD606
SwF/d7Qe6FI1cuJ+Qm4lY0icKg/IeaDaY+h7HSyVaxJssAxkF1ACmU5gg4Wmnv6DzFAXhVSMiiKd
GooqJilPVa1f8d4SBnFVgQ9TDlZz6hWDCh1M0fd4PwYZdAz6x/3igDQCovW3aDk2m1KEd5Dr7AKG
/NmeindZCu4rMEx4IEMFzpq84Lz291T4y80Jcrwe6GWdMNzMwIFp4HwVhoO3K2OjYWsSfzeUEZoK
3o6E3Uksns7Ia4LFbSWUtxbAznSDgOo6SMIuE2efTGKpVSPp6J+IwpZ8arT4VKT+Fvn7PAgMz5EV
axgayQALCwdbblIBDiV6BZzfBsk4xhV0QtTLIpXK6TBHW4Khyxel+eXgS01uZIW334E7d4mlMYAU
YvkCYNe6yvz0WcZNhVY/2ImbNo19MFnU2Wz3pGIY80L5ouxLvGFav/D6NuAehtzLqBjb6SBSE90i
Qxcj3Qbb4o1UXO6KCWAH2i0WWc7vIwMPLiEGdFqoMo/vh9F6ZLl5oOqOWz5Mk2yfP0QNbqJqi4cM
O/irhv+0jjkoXHixa629gqPAqYRZB9aO11riv5TKGr2JPRuV10amudfM0tkNLDsbDc8baKbY3UnL
sF8jpRozM/A6Z3I0ESkdG8i+FICm8/ZIXpHZBwnaisco4hatQeYe0qInnmMNWpIhDwY8Upqvcl6m
ULDq+K2SdQ36HQCVahbzWwnifpC1eME0gn02qFkPTcMwdLe15bx6U2yraSqZ/jZfRZDTRYPdxoYm
jd8EjSsq9U9pZwJzt7TqE/4p7cxZrtu8OZF3UpVx8qI6jmBVN1+89GuiIXfN93P/Fky/NdzV0tNw
LGJ3DArH1z5pkfzjTI7mq214O/sQpyXQch/bZty1RcqOfPRAuqO+tMBBPMpqlDe7F+xYdTKDqiG+
nA3ovhl2L+/s9GUO/40fEnCBTn05OPqmclwkiEBicpxabh6lKZw1JOHZimyL429D5BLMekXzFjcr
JmctOBSyPzgMtX6GJ+5aeAwSX5rBL3TIy+wT+lddIB7/NdEZeN38AJzy2aYkvUwyVkkL2hTHAwXa
79ExB9g9c74vZiajeLlC7pavV3BtYLcUa5wfmBHPNjRjCXa0/BYN+V7TwLKJ7qVkVedjshVQ+YSW
nGfuxaTX97oq1Wo89496B4iBqvTiSds+tj4o3phdQ7dVRZAjb629gR6yeRLai7t1C3EzaUzhPeRI
xUrL/OqrqFCOtM2cH/Owr56hRzbbGwmVIggSWZs6beqvFd5VDaMsH1kRgq0ol0AaK3uvpqMDKlqm
15BcvUVO9wSRi3IN7b30NuhIt9AZ2QZlk8pGZ/9v4rQS6YVCB3X5OHIj8NkEun11R7N3Uy/FF8vk
8ih1YJbJmma5EYwD7igVZ9Cv2HQTSLB9iPBoIMjbNm1i7EjoYnLZvW2U+mOaj+lD3Jo/yUxRXuzp
u8Ky5BcVpfvujuXAw5SadcO7JrqZbdwEUI+3b2QrOV+PaHK8Mhv6JAmEmtcuUNc7iqAJlkS6UwnA
3simJvQO2FvnPIBnRjFAfOkGrN38GXDpZh/2jbnhKvXlwm4L+729xLboRcX/zT5MGdRn63DFR97d
p8XgbVOzLzdlwfPPoDFkd9Cl9AMeivzzwBs0LbuRu9J8DJMpRFJC6RxRsMHA59Pnwz050yqZHlOQ
kEV4dRqgs7XOo9L8ZHZDfB1cMdz1qePpSMM54lDhYZmtBiMK9xbbGXbb9j/JoZWguzrm5igOczhk
+6A3AxEqgLFqsLBM1XhvxWX3LNbOaA3PutYKCE6NGdRMMIyqTjFMapCBVUOoklYQV0ArCw3zEQpm
kT3cUJn2r17nnMmMvy4YiiKA3Ku0wZIeVNByCMHckdc15EtoSbFNM+zvlsctsiOZXMXIkEAL4N1j
mJ62y8M3HDeqqfddAPk4KbDAOUHmZX5W00QTOegYZEgnC+zu2EMaw7ZXVba8G8VjPIVb0fHoQqZO
96B3zJuf5CPTMmmx/T5JjFN9NLrhJ8X/306KO6DFwPaAj9a1HvKk7njxkwhQj6odWP1dNtFRS/C2
eStCUX4q0vAfQ7111W4Trzy8TJ5BJ8jmofP7kLxLMDJW7XkZDik6zowsqte+tg8t1Vk8Mm96wCii
PuP+ryPmFsVqyJz6EZAQM7Bzbl4905BbyEo3JxDB9YehhViO73rtBfllttYAmPg81RDSkGXdfPdq
vm8N4G1XJeDcICmAUGjOvkN5h39xTNcMUpTb5iV7TdE+usXrksMEwFI32K9LoqX8FOG7G4t2+KKV
Zg9qRpxJ9OCtoHMwfClaXJPOBmX7a1zJJtDE+iAsDUaR8y1pg4VIq5wdFxQXNYiTNzRsugZC4VDk
JKUw0gyrctM9v9lJWsxBAgMP4zTBu+DZKyAbvMKJFeL5s4JUx3zy3vVfYnQAfg79FLNt1LFuzSc3
3Me+L7+4kLPuhrJ6ao0yOWdgiF6N0PX4QmExlB734AiGzqblriqz9++S1Ax3HM2KazQmW5t4qPB/
XWVTt2ZlBt0PGkthdaAVsazNCFEh6II604bp7g5Ypp+hLaM98dYDdCUudPZmX0xkn2xjjieKezLZ
CjAywo6narQnO5nI+T/aP6yP7/i7z/P7+vQ5fUJ0vK09mPbWR1fb1tAcqIW/HXoQ2Uqzu3RFCt73
evBQuiiS7w1zw3QDbDvyP00HkhE1YY5hUwKhl8SFKkyCu/SfSy2Wt+Xm6QkofZ0xh0K4UkOwSlt9
i9oq8A0v25KNtBM6MJ/eD5m+Yr0JXmw8SpkVGXuURvUZNzZ4mbWyW687u2CZ/xzX7PUBnFSvYTOM
TIX5ouzOYA1xPqf/hk1i/GO138NoehlG+C928O1nEzbGUGC6iMqGJj2r3WvcxtYVaM8B/cP4opf6
KRNgtqDI1mLiznGYB65EE5sSFd9MMagOeQOuW4qRmu2smhZoOhM1ljlGXQHsy/a7K+jrOTwbwukE
2ogHiqZlRx/3LTYXh/R2PIwuUCtWqOV3GXQwn/QKJYnQDaMzDUH1t2tyEd80KNLdcsnWUvW4phkz
0fXUlisaTpPB7kDGrM/ebOQAwoxFcUdeWpJDcONMQ7WkzMDJR0sWoNfJukic7SgELYrmI1nBA5Py
JurQNjlg4pCDO1EupYuqCZp4cbSloZHy4Wjq0Czqa158ilA3ulnZnEqhgKYG5fMyvW1rPfDdbmMI
BpXCKPGvY41WNVOphVZDD9oJVwBo3PVgf/gzYvDEsRnxqP8QAeQU0uKq5PGXNVzs39djzKAPj3eW
3NwAiYOUisMsHCdFu98n2paI9Gfb7AepPkj26wYssHahGTu7tlCVMMFqio7g+uTSECWTeUgIG8LU
8MGeTQum5m0SoXUo6s1EIwp9m2iiHeHEI7RSJ2Z56bL0CPlB9wZosHtzTfMJbVzNGSSxLiTLa2+D
/Pa4IadwNf8skbISykmmosjuSzczwUqL2WlsJxu01Ddbmu7prYGdaPN9nq0mQUpjB3h//EAm3evx
UgXi5x19grH3uiOHHvCKvLSGiRpcoZv9lUxDpaGDaHDTO/oIUNeuD7bp6ACA/PuJwOwD1S/tkSxC
z6H6NH0Pk7jfUwKuBUHubqq7ak7gDTET93jQXslJXzJUYyH6nvArfcF4KtD28fv0Nq+qNXdM0DcX
qbeP8RwAdtfbC7/OP9lmUnzK8Z7ExnS8RDXDd9w2rcA2eXtHTiCkpzsGooSAJrxNx/0qB4mrdDee
Uyb3jN0INGHiIbQGpHcC+w747tMaReVmGOPvoMH95nTQ9wHRiL/POdQY3SwzXjCR/DRRVpq3thOA
Zoq1pifm3lYQfEOr5R3K4oaCXrRX1IXtVVg12dYDa8EAGaQvXRozsJ1mqGCoyqJQUi7KDmSt+c7+
ezxqhmfTb3i3R+vyCAhrCqSCyvx9yAFWblwFLEZBY3G8SxY2lAl0B7BqFjHu4X1fgktjCK9Q8Qqv
joEqC16P/V0PGdsrOAKQ83fQ+jV4/okizDAxHsbu2yRtOwkynzuKPvxX6A5OEtiKHbhRS1IsrUFL
2nUDzT51hbo3kbztoN4d9mh6Uzs73JccyPhFYk/DxtTXHKywn2PsPPDa8mcYPSp6Gwrafi7+Glar
1QjI/Bam9jHzamSni2qd1S4XpdW6HozKfToAOAFhsp2Y0vQIXbDsmBuatZNAIVz4UALGXhrerQuR
uq5Nu/xqxvxrzIfqV51A7y51R75iIyDQDS9/dX79VWq8+JrXRQJpnNS9SRM/5krj2QUCFa9XqY3x
/VUcK042qIM1oD9+qZn+yhoDpenhCMwWccS8M0MbcqaV+ZuNJikKDi8yILHhe5sMubcbRGLKg42S
DYR5bOtGtqj9IgarfxwMPA58G7LDzQQurCUe0leANLY63lIbo7nOh+deTBAtLa0HW47OgamXVQfY
ja2RygRl7Km9oNg+Au36u3EWjycjU5HJxjqMref9LFP9pIPlZDlxHWO2+P+e/BZTJr58ikX9Qu/I
9LZML8qyh9h8G+p7sg++d+HMA/Yhm752EWQHlvQupYGV3TIhdm450ZY6D+TwVEVQqoBUhLGOUWeE
5Fwy3bOw1QMKsP2nVNRWwAs0qzdtlAXtpEfbKbatew2I2/lg+CY/+a216fMQ6S1yUMgAuaWgwI9s
S7Ye/X9r3Y4jCNN17aUfQBci7HTclkWLv19dakhAtvKAl0b5Bey5LiQqbe3QqaFpbmt/dJ8r0NIc
bQ/qfVxpRxv55AZdCwr/ydUKMGFVvyrJtBd14qXV64kBfty0hSCIbaC6WBiZ8VR7Qqx511qXwYC2
QNrE+QEFAzA6hJO/qUyoIiRGWARZBfKdyJoafANx1nlAewPIg7FuoOiXjLqx+c8xFEiHJAHbCVfR
y2J0xvNvRSF8bLfYibacfcmnB1ObTiRDlibm/2Hty5Yj5Zltn4gI5uG2qHnybLd9Q7R7YBajkODp
91Liz/jrv/+940ScGwKlUqJcLkDKXLnWeKv6aIdJfa2JX4vanH72/W/jwIcClntpv7WQZViB+Ch5
SKzI344+MDYCNIYXMwvSDW8647nS+PeyktEvMwUPHlZ1P0D3bK2kGqSZ/wwC+FZeUNCTgVlT058n
KedBkFWdB7UVAlqAm2jRkJ/SxtHCYhJZiJhTfoojCZJ26umjbPw4pa4p1xFAccrpaEkk0Jgqq6w0
FIKnBoTXoQWWnoMIDBpa2bX3mp3VYVV3ydtYihvPQa3XahDfh87vf6Fk6nfiO/6zV1jgYfalfZN7
eg7dpy454putL/lomZvO9r0HM+te0ijeTSp/RAdRjQGwNQnqxqldWEgX5448GpSB+uLz2Z34yXik
Vq9Dcb4fg2lHkKBKQqd8aBHRmxFCCj4ESpa/2zoXDBQkSk3O5Cc/xxLqiOYjv/86H7i94ouf92fw
b6A8Rfe09RJhGWz9ESzpwNyoIA2zAQqsHBdUZQodrQ40KIK202axTVlwNbS3BtvuY+oHNXbJuibx
HcbruSlF6d6MosxQuZsGCBeAOClVB+oAk120shyW7L54Y7W8bsdiuCzOjqeIvfP64YsbhNzTjXTK
FlzgLyCICS5dVTvWqkc84BBY0UttmtF17LBvWQN+v3UtkI/NLqi5mlZZGml4uozlGngiiBoszydp
FjXIrDf0YOrJbo/cvrKiL9dCOVNPVCADt9I7AASzbnb+4+FHs5emZYBsEWXpiu3QVfSIsclQl0mn
OhEfLl1kFEZmA9UHbIYaQhp4X/ySwaiSNTk6qYHyIKv2rINpi9k2z2CN9b6FTJudrMq6hNyEYdi3
aT41eyftiwOznPFmghAkNOKy5lVC7tHTYu2XL5q9W5neW++VMqRBpZs1e1EYYB4J+HhjYcp5UKm7
F3oi2KzfI0bkzoMi4Npug2zcmFDoW5WqUsFVlQp0qGUTImgVXCxbGMDVqK09uDYS0F+h9ACEjB9+
2DWBuaSrG+DNEfJZfQ7Wq1TsoI8GeWOkc26AGZY3ZS6ai+lCob4zSxfiO+BR0dN2PFaBfkctV5no
DLwlxZ67qjxBDaVJqINpcb7Va8DvvKhlH7MERdGvTY5Iamr4UbphNjaaMjdBSLhcCrklfBogaPY0
mxyzfZRl3bUDqcLG90W6oTuqUreVnrIHKLmZZ2q1UdBfWMPB+4c+OgSNLjYuEBebrAo+bKhcvYsq
zZ/vRVTVsks9WTfkT7ciyOO7TZyIZrNMJKLu1oJs8YXmQXAY9BujlyHIBEqVWvFfGXn6uxOZd+sM
EO/uIrDWk71zHS80WsM8tTGTT2aW7PrRN14LYUDJmrXjjtxypNALAxv7dhrM43+bdjK1euUK0HDR
tGUk2NEiWGCrcWuPqsFoUzpTvyUWMmpmiK1/aSaqSZRlettEm6U3EghK6Ox3jNfC0wBNoWOX46+k
pp0gWl65PgoRVG/mKI7IpAYuUTX1DNjDTtH0UxMpg/SS130+N+NR6Je41n7NMyHjcc1i9p1acec4
16HXn71pmp561vU3GnTEqC8xrOS2LYIr9UkgF2/b0QJnAK4IRo3mDgusfQSCladUmzRgisYt9ZWD
ady7IAykcdzh7cPYpyH11VOcPrrl7xq/vJ3IgHXnERseRMly0HIVw8lV5E6ADVv7zLRraOmAL2p2
QTVNYznOHbUyVpjAAKbGlpqDIasry4MrtWgQwwJ9hQDBcKImTen5/M7Ls8dR0Z4UQ5vfaypqy+rE
3mGBMUDuJqkPErX7V3JBUia5QoPisAzoy07foRAACAo1CR14mXbzJHHZDAcL0OUVGCYCpLJrd5U1
AdDMtW1rK1NzEohsdcHa5lN0WxdVdItqyWKfQt5opZNPY6LMjtX8Sr10IOfxyILYvZ2d8hYPlxa/
gXnePABTku7k8X4ZtFyLqcsYGShsg5w5axRcAUMSxLp5cvDlfK4FSpECrU3tL29/mY7FhnsIgte9
vst4MexdVAs9xInzM8mm8gfTA2QOvOqpBF3a3xzy1nsKxqqeHfDiHfb1iE2XmqHAZuneA4/MKnWh
ac+MuL54hWa9mN12isr0pW5kc5VpDJy2MnMmkl0O4PgWySjrZRn00cRqPUMka5qq0/xmlGaAeyRN
KpT3QR7py4FHALwlwwiVX3S06t1KZ5B5967Y8KSWDNZkCUwT65y8qnZRwaCG59gBZF2LbuN0ZvbU
lVgKpn3c/6wQq9JM2/7dIY1Ve2P26vQIahTAZ2OnzbE9xPL7aNQtiu3U8AhiN/PwydfbJ6Q8hk1W
YLXfKiyEq/ARXWvjdenxK7U8HWwKU593oTEawHeoXu6Lj944Rrl841RATKmhn+MDX7KtHoDBNAWF
NWIBKIQfVI1KYYFWBTfIA/L2PriisBcYPFN/4+KR+iNwu61NK5hONLBQA3sqbpnkY1Ok49FTZRVN
77Oro86oGbsR7tNoOBsTtLbBwgF+xqYSZ3Ijj0mLq13PQRZ7APiIh75TNsh4jtpcGxAVWbVKDV3c
GoNfX4F90YBmRerUFXWF32etxEn/GWHFeXAHQkBwmBf2D6/zuxO9nHibBlfIoO36BG/6sDXjYQsm
vXa9LPXUAFcU/YlMAjR9W923AJJGeLTLXPkWFfUBxDvaL8MxzhAunV47MAuEHur9b8Cbpe0drg97
lJcCtakGeQ7qFjO9OUwyqW6myGarfGTJpVAVp3kKeLSAJNDc+rQ7ncO6dSnKI7PApbiQzAAWCl0f
jXtgV9XZkToK/Lw2VWEjx29GUHLl+nhpwJD2wn/XwuAvsSljcOSCFS1oAuulA//XNjOE3JITWFs/
xphuY78YP+y42IuGpXe8sZIHs7QAjC900Fe1WfpQdFV7xhPnlTqnJKkvoKi+MOkWZ2vMizWUcSGw
qJoBxxtwRad0iLQMjzDVM8ocPR6EO5VQj7sh4+C8AxJX3Nmj11wL4EdX/RDo35JWauuqMdmBmjky
FlDHFE+5obZgwNmuEjDDfIuyRgJbofsHL/GzE6pO3RDLoRXPu+55KuPkomtjAAJdwAAgJNuvtcqP
j5VqKrdOuelxk1wQr4QmWtwiGQYU1hpUNsmRmp9uhpoNYDFwoxGoYGrfUdkBhq26+h64iKmriHmm
twJIK+5fZcCqMyri3PWnB1ISKAHIhAhd5RH1oJQnD2gSVd/j5mMO8tCgOAcuInAk44Gk3/dIpm2m
BjUgsmqMe5TSG/dFF2xbRClvyKNMMwuIg0CuEJ0Cz66XudMKT5vxQM62hcLsbmyBucJQGtGqORGO
bDd2JaYyrF1tKwfn1YSm1iEHHdOqV8wwzhTVJ2pCpMZ6cnj30YzlmG5TlCqvZdO5+5pBMIz26i7+
6n1XiXRNG3nqpSbt1hdnuxfRCUGdbEVZrd7uQRWcsWGbtr4GkHLJj51t+ScdqK05O5ZHoOSSyLDS
ALJT6qwdZbobgQGaZ1oG/DknIkVQJVznCZY9ZgGgW1IO+W2Q440mJ++uiRhMwBCcpOm/LaYhcyGJ
YJcijPuCZ6GXlN060/p8O7freFKc5al1mNtGhJdvU7ErTVGVbn47So79oRoMvN08f4ESW5DUyWOR
nspY5Gesdj4Ok58B7PNnO6lqMK+3J7LTiD4KLNCo6kQ1Y109BTafhgiCwR5qKa1IM1dkc1QH/v1V
yACK2iw0IHSGMDrSqEDaJWn5MDmj8yg7wGTG9IaDcu6RLJY2HUAfwW87ZRosvVllNfdO5MGQkVi3
HZTQWq11saJCqWTXgEOKhiaQkj2iGCtYURMlscb1/7iSZzX8NgXEpUUWPuCFg0rpqSlPvTqk0kKb
j0kJzNBUnuiMuiubS5ATWxK8jZ9jYnKnfvKspxp8Pn+eUr/WDs0GUlrpzi7ifE264YdSVYfV+J2s
zVYXFw4A/sUpinxd6KZ1km71q4tyfjYE/zjEmc3PZHN98Os5dnGizkl5cLA1II726UI9EhV0oHQG
r1qp3S1pqmnwkpM+Nq/dZ2W5jTQDmShNRQetB0Wl8qIWudLAKenngXNG65+5lun/PRfZP6+4zGX+
c0Wa2WTMOqEWG49PPIyaHJW3hOD1P5vY7phPWY/HytKL5cTXJvUiIZ4UZnuxHU1cpNlFB7zajr2Z
AbFDtvnUB0DlkBnGkWx0YG6NemZ1QJkBSEpfkh47CPB2dd74pAF+72faS9031Tuz/BcfP4R3UEHP
J8CTzif/6tIj6T1DKuOoupka+X9M8f/dBxJgqPICf/fG4Y5zbqRrr4jooUyKZNtCp3Zmh7A8KLvU
te5ce/zJz6b/mE6m9fK3QZFvtjM7xH8OklltvcSWnZ4FQ/ElLzV5S4c+9QpoZYaLZUIg7tZN1YI8
T5Toq67YLFlt7IwUe1RXGOOXoQUPtaiponnKwQBXhy5VUEJdQcX0bpsoMXZ5BCJYstnIUK7a3mOg
BmX1ZkBN/SHyuuJ51KYda0yAWpVdt/JgsYu4+rB7YGw7NMDXPTsV9pCf9sX/3/aqQf0aZa/mxJfK
XoHyEprM45wsa0Bbe+ZB+7jkz4rBbHaD48twyZ8JpDARhU397ZIU43b8WsS2PJFptidhFaGijHJu
kxbl58SqH5dLczxwdk2TjOEyTRsNX6emjtEo5qlpIh1UzrfcNcPJQIVg504IDBaApFyL2nVDre1K
1AHI6Dr34Ak1HlDX8lQqG/m1ZgQFRSBIdjTDPJYm+JxFgN0HBU1q0s8DlqfzTItpmbNJ8x3eN96J
OoEDu8+cgp8HlPGvZelhxa0WMvPKAy++erSRmlUmHzzT+6oYQdWlmrRccViMXJuI8hPZXB8EBwCF
31Dn7KbmdZEK3y42Zv5eptVG/+u0NCjQEMzKRJdjH4VlEE07gNGaOunQf04bddgqjDVWVbLXnEPd
Y2VH6xk/Bg6CmrSeoabrDwKFSEhNLE3qRS0b7pf87MfY9QyoIN5Fcvoe9NgSxZ4+nEEojjUetT1l
pDM6pBGDRGze7mhoBJZ1vDbUEGovM0QVCP6tob3/wz7P/OUiYxGkK89nYosQx3CQXvxg2oP+5kGI
NYic9EfJsyFsZeZfIQHcn0HjgXLCsQq+G82FHByoEoeVB075Rtb1hUFHZE0d7s6CxtQ7lJ2btduI
9BIkcXlNJmAPkNpKf7jm41Ab03cLRelr6NgytWyOdkgRI/bQQbgT79zxrdTtbpXmVnzLmGtfqQNb
ANRWqA4NJXZzR62BfzkyUUchm6NnJKBWdBQESnbinmyid4CyG4fxvkFkcGvFmriJisS8MVr9rlOL
2gypJGqJXku2GhjzoQgMkcfY88wjoioHKmpZCl2oCXVn5wjy87mT/MlOhxGppaOTuvs/7WpasENr
x8ro91/8lZ0ukE9ackJBztz5x3BU7yJ/rIv54y31NuQGSCQ7TXWxW6Y1gam/ZL4IG62TF9dFQkcC
k38zRHhdo9Asve/yALDfCooNsg1YaNhG/eJ1Lcr4RFu8+T5QAEKwH0EO8iTm8t/cZus8Lz3oh94j
GZRhl1J0YR1Y0W+kzgDjLvJ3mf5EjV7zZHM+bhI8Gs+NzqqTgezqdvJtLCpBPrCKS7//YZlxqE1F
+Rsc3M/cGe2XQJMI7iPyfnU1XT9AFVXbediT3WXMH0LR68bbaA8H4RrFb92bjnwMmjeANiHQBfZD
j3erRAzTg26ybBfZTX5svC6/sf0kXhvBIN6ApN+NdV780sfkGy+y8XkQcsTu02DnwOD2GXd2tfEG
r3rxOMKBytXqp0Pq+cmpaVMnrOOMgwLb6U6pb0wPfWc8gKfDeYNGM9ScIrs/Qz+svgdN2zvZ8ccg
KjM04sJAW3fXdgmA1Km/1gIU14EAM75qJUsvjZFgs29Zw3vrbNwsZT8AroFMlnIwO3fcoYYy2WRm
zm5R/MJuqwgFXgg41IjXO+WtAe01f1WX+MRTcUMm1HBpyEyLwEpWUqv2sdZnW6FAH/hXa3emX6Qr
hI3F0VLvvbkjQrXAFFW31ErcqLqUZnJZBhUV3vpjkoLE83MihoTxGjdTttUIIoIF9cfE5OMlRrcq
/fYHkb1Nio+zzvl46ssVcxTl20z8Nh/Jhw5f2rWMp1MHrCs3/CMkbFaOCxaPqrCuM2ZhgjQGggPZ
ljAOMTO7Cwo0nqmTTG5iXExr+PDvgHBHmix2TlrrOyHRUdhV+61KbePeRNDs/Bf70LCv9szsvzlF
9+HfAAAUEnsFfjffgigz72WMaqo5ksWiofvgd0US5Oy54AYlTAKVqpXgX+jbHtwTkX2LL6Z6GiDJ
tO9Rwr3tR8v4NuHBG3MveccrDPQpXa6dR+5MN1Cp9kGUgYJkNRI53epJqpFdhcBQ7NbzSHJwIhSB
0UgLiIobnkF03PtnJF1T9wBRpJFO4uvfOoCPyAErPdRexJsybu17IMSzLf4ZwVnkKfiGIV69tzqr
Rl4gsaAWznXoUVugV7XM/Aeki7Zj7U0xahKTDTi6jB+ZjcpCIGazZ2fSxTowhXlTiVjbDdPQH92m
H8/Is0N83Kua+waPeZTnDewVy4jHKAe4d5XcT7wFY1jt1UpVxH7tNJ2Ff/tsE7f+47PFtf7ls6Wa
BpFdVftFpVuJ7Mqws5L+OBdnqSZQ8/2Ryr46U7tHHUl3qEWeixUiq6CQo3Cd33rNxkrBGDAbXaRt
N75MtBXS2Ay71t7bSoiZhYmM8K2TsatSvKNj5zwpFS+pDozr3raLIXbu1XJnSY8dNUBCLsLl8kJn
dOBZBYayyHXXS0fTRO9pp0ersvXk1spi6+B7dXLvj6qkbQTVL5AnZ5R41i/kMdqWifym9YTqHxFC
jz0+SjxKrCWt/yXGP5+S0wQnSgF4WepshUyw7Qcb3YjgruP5qEGJik2jYMWd1fUrowcycAAs6NF1
AJG28+kbuUU6aE6dukYEbsBeI037/tortyFGLZ8a/jc3iTt/xwBFhIyVx5/astyhlBt5Pdx5W9NJ
pl2pmqKowwy6IS85a/RjbrqQHdcm/VV35K8xC/xbJJrlDdi0UbGu/C0jcMOOe8hcqWlLznbkP2be
x7QV4sb7qURlO6i1wbC79YEZC5FdTA+0taVmrWfZYd74ql5UbKRfmohlpoes0ZGJblBd6hNwNU6d
YWUYg7MJWKCfHUK74iUxuFuUZ9x+XBHqNKe4R5ymmMz+jCIT0EuUIKo+Q6AzMrdxjaLyypNiS/10
0Lz0e+bW5k4yk6OGBYeUxcOl6poKpfyFAwYZ35UrMqZV9+FjuZyHddch+6u8qYN7sQT/JZQW8hrJ
W2it8wsXEcCE0JcK+woSjSIHmh+pe5xi5dVvwfjWr3yEJuWKjK3qoTMfSJlD1Xg3i702TFB/zL3c
Whs1gIYSKwMHr/FTRzcabqHk0uc27jk6TfyH2ioyKJwhbk4H5KgKgZDuP+0e/EIMvP5k+TKS2lOe
GtAsD2muZQyEhBCKVwez9KyNLQu3uIIerN/q4AK/1kZkXXT+ZCi4Fx3ITGdTIqzQzUa2SbFS8bAH
ifzzFJchueRkGwPWQr8nsTfLDG2qP2F3koCmz+dspUGV7BioA53FudMzMCm4MGI/F2zI2k+tDfiu
8nI8G0rn3bgnHzLZTvXPaJpyaZMPNauqdOxw6XENr1obLgQlW4GEkWDpxyFDNLJFvTzahfQbEA7F
v2ZbQT3k7rRetR1K7TdFIL8EKfM0hcpPAvL0Hmj2M/aOX6OZfwQ3abDvxE9aqj0DBW1dTA38gMJK
RijFj9mlGQsG7iWu3aEIzQybPjER4yniFRgj2U8Z5xuAFBmwHymEa5wo+cWz5r2K3f5bOyJvr7mJ
fo8Fjw/uyU7H/7HKD3hpDWDBaVHN7+UbFy9X3A8Ow3eRifE8n2oW145GizUVyxtUEqkeOrgCyKwR
tHgSu8E+NVG0BzqMVwAv7yDW2T74Ux2cUSzYhmTXOMgXqzZpbvLImm4DR2L9ogYk4ApAxqhyTjbq
ix/9CnK6QmdPcTW1KwlGvjMdRqGVZ10dFhs1ueBd6BTmtpoACBesu3RuXD0FQMHed34U6mabANey
bl1WPDmyr54QeQW8seb35BhXxRUoKf+GWm3W/pSsGedJoFcHWtUiwX2o5qzUhhYPInGgZjE50xpY
IHtHzd6vkR5EgHtLzTGNOuzGWn9tqYuCKzQ9ILthhdSLTLx2bCrQW1Cv7w7ppe+xQqVeXZrtDUIG
d9SJpWu6qp1R35eaZk1gW85bFGS0xx6LA4SSyjy64LcVXehME/U38GWLvWlUzrQym2hAAH4EE7xR
YmNYQplZndEhhirAMUpxWJp/81uG0QhyoWFL8/99quWSf0z1xydYrvGHH3V4neCHwXiIEogsa1AJ
qVZ0uhxA/OGsK6uWKwglFKelw0tBSd9U5T9DqL10+2rGpUlnf16g6JGRNDywHP7v0yTN5wejq9An
mY3LVcnoto1drVzbuJt4ir2b+hDLEGrOLnRKQ+o6e4HyZnPQrLS67SEN6SAVdGaKsZMO9egABaJF
dTia1odN0FmWbzWIGl1GdQcAG827bctz1Ep8jqURVQa0nPTMy2KfdNRuTwWeRHTVpWMEvY5wRX5l
foKVOU8Gd5PXaRDOV/ycGFEqFG6Dw1vQtQvOsEtujGw9T0WDE/5aeCK5macquFFvklRrZpdAC64W
SIh2YJjgR5fr/DifecXwcfYXG7lI3/YK3NgYRwf2ebbYXDXNMit1LLYGLKFhZuOOB71bcF8PHrip
EjCpUzNy8uCem5DQFrl5kyiPBvJq+6R3hpA6G9sP7ivEW8pG6Jd5kOBQCkQRDyJfgIgy3rEb37Ku
oElpftaTc9Vcvf5pc++aeDhhsPhR1p29tAA3U6BHB6+VTwRIJxh6rLDoiATM9sVEHmQvm+kGVeYr
fcSGoHCyWxDo2XdZmnlXPJA21KKDNoHNubD6n8MY58j09UDk1UHThb4bgcXAK+NTW9hqP9+4r/3n
WZ4ZHzY6GwrbfU2SsVjpVem9zr3xTjeCh5zz/M5xnPwOvNfuueunE5kgDpHf9QDi30R4lkE1T8Yh
uQ3DXQIyplvyokPfdvvcqsSFWjLN8ruWVS+Vx8CkoWYmk+zAWeFqZnxYbENltaGf6fmOXKij4CWK
LioU8ZCN5kwayInGvZ2vl6vGHrd2uQQD9TJfbBXmwTMk8FqGjw+cVZN/st3+jobRnwRcRAOZ0/rL
7EYDGt5s/gjLn5BjRynA/nVdTCxqb2XgJeflk3EvSlcGaBJRk4ovjHw7t41WmuZ6X/6qxowAIzVB
V0UudAgmcIB0RmfMfxVN6g0BRPfKkofLZfWe+XutAW59+UuHdtCOui++LV8cAqTg/efFYfl0kjnB
TRW/0lzz/zCQtYq6jjdzc6rtIxg2hCqmEQfPhEiCVpXye9b1j2ZR5o8ZJBuPnq4Doavs0LOztKq/
TliHA/zpd9seVEYHv6ztJw6iO3LSXdMIe1dvL6nlaGvNqcoVhwDfwyCNZ9GP7CJUy62DaQusCJiT
m8B4aF3Z3vogver93Hgg02CA2isu4/RENjnE9b5MKz2cBzhm/CCNbcS5ASZOQPSwrh6yA00OTtz8
iKiIsaImDQjwY9FcQ96RaZgQSizk0O5oclSblOfMYr+okz6ulhonpHDjm/nqvSWANkvdDU3me7m4
6nZ9JX86BFn2vco940wtieXhLvLMAXQi+IMmTcZ3QKqsqZNMFSQyV3YbySM186m29l6KYB250EcQ
qIzTpwcyaB40XoJm0vf0AUDroR9jLrGVxJ5KpC96ag13k+3x23oSPyMRBN8g7T5uoAg47mOJZsK1
NUi3gNHMguBctyUU+FBB/Q08hTYoccv+VA8poGvm3WweoMDHmwZ8IYjRhB87blCo7Wec3oLNz5H6
OA2sXn0B6llZBzFxw7rX8LHrOHqh/HWss3fe8eqxRpJtzztI/CBKGzwqB0ptYw34bndvGoKc75kD
AGQu7N+5Vdz0xWi+8qwfoQdqsjvXSoed35jyGDVujjhFroM10JaP+QhlXAaBzh9qODRK7d8phnsl
gsH4iUbbyCrw0yh0lCSoOvLU18BsYeQoPisS+QyNCnA5w764CVV9XgQe0ogIqM1uLmrvyQ3VER+z
jcptmS3NfkREdADJ4xE03yjv0Fbl+LP0EqBLA/MFssMNQIlGue9knz83g332aiN5Rz1PEdaAR1+5
Z+qXyhiRWrPG9P1zpCggRkEjKzcGbNuy9LWWZUgQxax4pjMWu/l8Jv5i+5tfrBs6npt18SXPprnW
eAIz2P5LVm/OsTnjg+ZM7oHSa3OvhyzZxtEalJl85ujImWYpmm5PdpkVKzYhsXuth7reuaAfeDHL
euazcgvf2OSW3x6AQoI4b1HNfFZYS8Oe9SDQNgPtWfn7iJOhSg0wBYcExM1amBuFnQ8TNwAPdpPk
/6UtwoyvopRHpyCH7AigMnl1LScHCRdDrKkDecLqmkJD0Fpnk1wDQxWdFrdodJLtGBdeKG1UcwoA
NU68HIbHRJhsA5YyuZ2bE4jYbLfFRzK94ZELYwKBa3GmTjoID4RhKOq6oxbNJnPjYzbbEB+zxZYW
bwfOekS8fDNfEWcW5IfOwjfaK7U6vej2WVC2ITXpgCAviDnj7mo3AQCbyqMDgVhoKykRsv1ljtlD
Dfj3HH+7itVA+7UewD2ZjHb9oOXGibgZIqiT7nPUWm2kuimg0ZeqWLS4aSDa/WCL6aRD/HWDh6N3
Sro4CXt/ss9dXlnPOujSZ9o6zqojWCjrdQzU3Ddyi4rGPht6vPPNakBRvftOd0zXQbiiQczirtf1
/tTHg7/W4zx95+WlaqzgbchBuzr1U3rUy4I9qIHU3+YVNHRMwIWsNHcPeYF53M50f8YI+CRJL96R
LRXhYAfJbe4bBsRcJ7CMWtUEEeX8w9eBIguHHCNbG0ieDmDoBfeHra8lnVnYqgrGfYQLcDb3qjMr
+e70EiruPsqE1AGkmDzedQD07pzeRlKW40nUYxkBfn9v2gV4ztw1HlLrii9t/mck/bjuXARd6X9Z
JEN2B2U5pcF16wS681aAaxdiiuLNnKQe8jwT0NKLxb53B22vI9N5I1ASHiIvN702Up6JQztgYO9M
K/GmNwXkIFF/oYmsfGQovUfpNs7itoZsKB7Jj1rGP2xLL50xXe82grVgBrLxoESJRnmkjxy5RXF2
m/b7/InVn+LWIPsijzLheygWZE9BWZ+rSgseMxA+HfFEUXehGN+UvdDxtjCTxD66HqhS/m2fkMhY
VUbX7PH4kxcs+OVlclwBfWi72uVmna4aXUKEgHq8JJ1WfeMku0qM0DXToIPgByqopZqLzcuLcQ9s
W3s3qEMHYn1kL2CjJnUstqrzum0TmUNIKDfCu2EPfOfZbnQgfNti17xs2unADq8KomldlK0Cq71D
bq3bMI6nR6wZ5g3LHW2TqrPYHT/OyPa3XgBLQZ8DrOQuw6/n6CN1sO0mr35qW/bTQpTxZ9p0WwTi
xJtRRvka+Knxyn0fkT2j6ras8NzQZJO2ivzSOPvEiECBYmo7iMhhnRMfyUQHT0WR6QxpCmi51hOE
aAFe3WYeR7WyKrgjEBfZQAAA/RvLvSCQU10D9fhl3Hw1oSy3z2wHj+Rak/nB1jW8JZocGuhDF9sQ
0zGynxHuCt90ne91kGRrw3HKa5Dr/imZqm4jOeOo9Ua9ONQ8f9pd+Xushv7RT9J+F0VVeYhLB0pp
ajLymCworqed8x2h/WwdeRNbe7o/7kEhSBh1OgSMNZvIc8wNNQWK9+7dDwfbcnZuWQIuPvYPE4tQ
2p+n5QE5DRQYQuHhDsogH7bGu2hRdmCJu/mbZkVk4VWrOieVivdYoq8BWRTaA6Jr+BZEGtdrqv3P
kbraI9dr4hUGlScQKbZ3CYIxs42a1AF0e7+3Qs0DAcJgD+YTysCHo23WipvaR/iwhTTE0nRBoIjv
1bpkVgyEtO8GYa4YxiHV+ux2bfzgOX1xHsY8ConR2/3HziurOFeWkmdCBH4DLt8CooT1Cret8Q6+
DQ7Mv1ncetwdwfWCf0ThpMOD7rcgHFKP2jH58B0SMBpbJk/uEwPk1TxCIgt7w+nN1qHMI/n4ArmY
DzsBMcCROdvJf2JZtIm1CTUGfZ/vbZEmWyQ5kNfzJzwXkSsHuw2KQvKi2Bt52X8jj6RP7V0Gcb4V
FltlOFPP95oud39tE/E88mWoknH8YG+6oIZL3A7qZ/SV8vZrk3oR8RcH+v6bVPxH7x9jF+dBTdX4
Gt9N8XQUI5KukEJvThIRgC1rDeuBARIGmWM2/ayim1qK6Jc1Nb8tx/efeGFgZxnL6AwUeDuP4WWt
bdiISiW63/TRbneZllSIPak1EFcLHqEORTBZoa5/X2qml7rqGmQSh7KBuI+Nymvhlh0Eikf+UYm9
+EGTAWvzoXyy9U7H71S04Kb5H+bOq8duJE3Tf6VR18semqAbTA+wPN6llZRK3RApKUXvPX/9Poyj
rpRU1dU72JttFNgMQx6KSQYjvu81mbFNTcDFUVKVF0jw+QbYU/WhtrUvktqoWF8YtpKvb8eo0Ryu
Fd987iz+mJK1BsK42r4V3Wasttgjh9vUDoKzOUG9MscniX4vih5rutCfbhzhDGe9YyETVb720iTX
Dsb4qI6aR7agAiHCK1EwwyQsLMqztKHJlqK5FGWr0cPtlK2sFfX3svXPjk2skMxFliOgquQ3TBOY
V2JAq1ejc6o6lanmUj/UFoIBU/tcdU5hfOsS23nAj3aNwm2Q3YfBQmDoojNK3ab4ksMhXiOrIW6V
Ete/SbGT90Fa1BucpOYLlK/0aJWJtZvLwrgz4tJc9aYVPvd6/pClhfgGsR98o9t9Dat/Hm6HHfCN
PtER8udbgT6CSyjGzc5m2/ugB8YP8vWX9brIrZ1d1lf3IXfSszu43ac8xxjpzZAoK8N2Z3YhYrgz
hkRvDVopMPxQ7lCwQYmqBLVPcMWrzGg4yWI7Fd+LknrI1+HH1unnomyNVehh//LYYgajU+XZGmnb
s9nY+cFdJligEXFkc6osvMiy3Cxd/GLOD3FiR2eNyafUM4i74dU3i/DOGkbxoM7JjRRDMPLB2AEb
jbey15TNr7D0gjvmttdeslqfDHqNKb2Wmevv50K/4torb0pr2zmNsSFCCUB4rNWnyEAbjvfav8/D
Bj1uBv8LHBlyUH4fEnQZjMsMVBxzxMZ4aIumXRVaPn6MXeOld+3kVa9aDl/yUGZasVRSk6+Wi9Hq
GJgqhmwB73TQoI0yTKRJei26+Jrykiq+uE4o+0TLzkUcvshpmlwgOLBcPcfok6OcrLmCZxAyfLmR
al5S16sb/fSi1HwqFuUvWd+OHdSOpV4Mzuqtq6zHpjPlw+BWHoK98w7STPZkYy+ea074OfOhQdto
sd3EaTjcOBCogRq04ecYawBTRXtDtyN/9/ORiRbNd3lmPOXMbC5IMOUXZr35hRVIvDdH5YNjRNHJ
iKNtoGfVY5rG/Z2V2ABaBpxBR2Iuq9pX1b1sVXqzPQeB8+naqk7W1wbyx4nJEasWSyhYXhIhk33l
BuG6rTnkyq0sRZVrrX/723/89399Gf8zeC3ugJEGRf63vMvuiihvm3/8Zqm//a28Vh++/uM34TqG
Y5oCDQvTRX3Eshzav7w8kASnt/a/wha9MdyI9EfRFM1jq68xIMi+xrkfwE0LKkK3rtgb7qKqAJP+
oU0maLhdZ38ldU76PP/SK+vrOjYYwuQEY2WXyBnWYJr9HqiZmd5Yc5jtHKkrh12q8MKpinZXl8Ek
an8qwyO+CQHCvE0z4sSM12RjMgxCUCaSmyDxf6yTnassXas840fsiUHPLhszz8aLsWzGuK23BYMe
ikz/bE3r7iNi+tne7FVm7GZm1eCRnP7aRR4rO8sT4Kagen9964X+x1tvWcLiyTJNctCW+PnWI49X
KENjW4/tEE17ksABqClt3mRCqZ7rhKTJMp0YZnjQlSPqO9nDgvMEVVsFJvbnvercV45Z6PxwnkFd
ZDaMscOsWDmaZhM+p1Gtr2MjGS42lpinqkQnYyI39WFG9Jnba31duqI/DcZ76ar6OI0E6XSWr5lW
T7ddGBtHIXTGXCgN9r95Ll3j15sjVKK+3B0BNMQyLfPnmzM4SeUAnc8fr5N0qzTh5RfiAxmK4h5H
2f4eqv57ORxGTa5s5ZAni0sv4Fr5/VTiVayH7gsx4G5jmVmOahoDU5g3mDWYZvtR7+qLvcwR+Sg+
5LFaPJlKiWVQOdB1KsSpse9CpajvANpvSdibj8Wipl+hbYvcQeKfZB2SYcmuLdF/lK3ygDoat+ai
y0/UDNfaOhLw9oxsRXAqPsx2jmq/n0N5HH00M4whqVeND4swbB/xrjcff+krtLvG0g8Ozh2/TO2l
w5zeme5xaZT2c3MfwE4aCHow/VXPmohe68HN3rXLhkhhWZsxAmAUssjqvR7q4TFzy/yd3mn1VtHm
YiNb5dHDkF6PLhDvvb3GG0WpqxtdtMkP4vJ9ay+jstZuZUOlq+G/eSKE+9MTYaqqo/GfiWO2DQ3Z
NpbX6YeRipFFn5CSCR5NPlHYx6njzaAhryx5hlH1QXMb/UVOwoTSj+fA9McbJXSZoik1VpBxcpEW
sFeXWGkee7WHlbu1W5al1y5ubxEgQLx3qhhzmaQ6yYNkgyz+y7rryQI18XdN44CymQwn3dvDrJ1U
4WgnuSfGxKi8PJpAW5EoUvfCiQ9vzX/oc60Qdbf7N2PPz8P+cjMRgLKEajmujhCda/18M5OwVrU0
U/0He2wmUrGZ62nwF+70SHEBfWfapk/d/LlQzY2c68oedR3C0hvEgMItwrOkEUsH7nFf7hvyDMs4
Wy+j6w8bSEaXvsO8jQ6yGo8Pgk5aSDgtmPNVnWjIu+pqdq+5SeTJYItsUDPlewPZmYgoAbLuiujy
VVyWaNn4bnpvgXP567vi2n94xAxhq6at6UjuqsL45a4woxJB3qbWg4pd7sVYDDOQNkmAsC0ut1IT
NbDieD2W95E1p+sfpJcLDA2kXLKsQz8PYqyDlLyUVvbtCRzcaLXrpo4VtLizZiWhgIWJPAdWyMHJ
XBCDcbCzu9J+euvVWKDTbBXrxmEJDZV+jChGpAR7WeyWusGBoRROxh/qZL9yCTVdOy/9ZN3UOEy1
hfJcL/Lenh3M4pFhGF8RPYhR6rKqg2yJKjy2/BobLtn6Q29XNA0GucI9h52+PALTJx6nchvrzbzP
TYAqS71ajBZjBEFFVFNY8SPY7wDGNx2vb9zxUV8IJCVEZFK3rJSW0tI2TDgopS1hOSzCwiBH3nnQ
/APm3uVN10bIzM+tf3Iy+2Oad+2DrCr4dK1TchhbWZQNWgqFStVe/voZ0c0/vDoufhuuhrmAawpW
4Uv7D+PQ5Kp87iajeghDbYk6509xU0ef8wHQoT9a6h2Znwh4HgBg9PXCzyWKGOT3/eeStNIW31RU
MmwrevfzkW7dqyxgprObKREcV7RYrCGuiUkhVyuLTjRvwrKbH/vQRlUkyLcRSqBPZaEUF2RigZou
RVYY7d6xF5WbpZjViI9WjjnuZRGi0fdTyiJWyJsIqNnGMXjKJSMo8vVmE81W+wP1GrY4M6O6vhKH
CFTNh1RAdbtSr80MIQmcwLQr9Rq3ueLWN8wfqNdlMDabbsi660/I35kg5oD71hP7Wdft7t7S3eA2
6eG/jpB4no1OxylcVbMzCAX7nRZUBz8stWdURdotY6q/k93iGP3zklzX0DrgnXpWELLeEu3L22mN
YCYCvBwuT1t2RUAovjw3nZjBjWLdOFV9+A7NdQE+h2hdbTeHqSEjAK3AXqF+EX1l+pR72Vz575N+
1te+Mqa3OdjQfVf0+kGeyWzJAL6daVCz4MEtR8jJ+GT1/rjSMY0jOA032Vk2st6s22nTmEa30qz5
e51skP1GjjJU1biew4l2mFg1t05ABCUXXfYJAfijdIZs4/ZkjrP7DIjRWsX2FMKfwD7VbmttP0YE
7DXdMLgCJ/vkRM2x8fP3kBmSW5Xh8H5iYYTnBQbXZtG/I88VYGcXFO+KbG6wCSj7nSxaVdodmh7g
uCxiwmzcNY26jTujuCfCrq0LNbUf9KpIb9XK3mnTaD/IqjHy27Wv+/PWWOp0UTU4d1y7+0Oa3+hl
fpDBWkyDUDdMrYMMGIUyQ7bUtaMNNrpXIYQzWXKQbntWcu0+qk2CekVzMPy6+tbryYsRzw6c18Zf
sUwXd5VmNDuRNgp4oBm5Blic2zLqioc/O0+aHMasrHYELPpN1WOJl0flQ7mwUYBB4pK8EFFypcC0
sUlzXinq5MbEOED2tWZGKSeqyMmP00enKNbzVEzv4wSChlNZGrkWVuzMbgUEjYIP6SJuaKblGmLR
eBzqtiYDN/RDcmniolo1mureo08a7gynjHCcKaZzohOdB5JoP1o6iQKrCJ3PcKo2aRaIb0HnnvqW
jIw8HDiAey+CMNoBaJq3fz0SGr9+LZk1CNVQ+TBYmqYxpvw8EBKGqlp9VHoM4zVCrINPeklSBpCb
unPDTtsjFUZERNb1eEeFbf9ubq0KwxtU8i271O7jPmc+MFTZl4KnEnCZeHrrAYY/IFHtR3t7kViR
OisdIqusf3p3I0VVugDxI7mHhSPGuKugabLrPMIAfbzqxJTcdGGr38kGlQzI3V/fBu3XeelyG0yV
ecPyP8uSK+wfvgf2OILzdtTu5jum3XYXJimvvIrzMSJehAEMfUYv8+2lTwNjLUaj+nUwkEeUKSB/
+faHJXp2ZMri1V9fstB+mefYmqM5Dn85h8FD/GHlCdNUw2gwim+uE/rZt2uU0IPoEzHhdAnKo7aT
7CrXV3f/rJbf+FoDSvXH6gDdxmu1anTRJ6w23no3cWuvzajK0WjayDBnZrvRe91Ey6VIN1PYIBxM
ymOdJ1r4oATV9z2MEMR66KB55IEm1tOy99YvxyLvuhz/j59CIY0MjXwpyqmOgrD9pfjfu9fi5iV7
bf5rOer3Xj8f89+Mevz3l10u0Zea78a39tdeP52XX/9+deuX9uWnwiZnIjPdd6/19PDadGn7z5DO
0vP/tvFvr/IsEOJe//Hby9csygE/s9T80v72vWkJAWl8Pn54fJYf+N663Ip//Pa/05fPLxmzpOvZ
3g55fWnaf/yGpcHfHddhJeE6utAZBlipD6/XJufvgrm0weOmg7Tnkfvtb4ghtuE/fjPMv6sqRBfX
UVneW/YyFYd9JZvUv+u4+bmuyctkqoar/fbPf/33gNb1z/bnAS7tl2ddcBqHWb2mI0+hq8ZyDT9O
12INjdfGILTWZq271R3ia5gNnkh9Ffsy2GpZme+bKlDRlM0wUk9tTGd7MpY/3LM/ibP96WXYLnNG
robFl/7LZcxaA1h/Ji1elQg2kUZwTq3ffbYb9aubo8BTxboHdF3ZdAkeXi1S2usQma/9v7mMJWzy
Fu5DncuEA6sZhkC7Ch6euYRdfhisHEGi1O0Nf6/WolzjqcQrqCn6QfFXRm8fhqH4mFg+Agjux3Sq
lcVLclVqme7Nea7sYBUw2kekK//NZQmxfCx+vjDbQPXYRBDM0QxbXf6MP1zYmDRmRTDD39v9xEQL
FsNOxNUt6pjOObNNFgmjGNe4ECnHetZVz55GbT0uOnle1XSJ1/cWsr+E23Z8hrBRR8IeLer6bNuA
OKGsNGSb96abQfzUxXn6fZOWdr0mSp6sy8mBJkvActW54Xg7V4h8Rcr0hFspAjZ+PXrYpxaXYFIS
Prrqq1I51lHcm8FDZQbdyh1hLVuwWpR5wAJGy7+5PhoKwkBjufLjTdM2e7tKCYsjf2apRgiiMGlB
9jdf+9H1TMS9Vvyz8wsGtI9wJfytMn3xmZIZfMq3Iw7lARPcod05dlqsEcg6BclBc0AD9T1gSJJf
lVLd2PFXAjV3yASFpzRJ3Z1btQuvICX3qw/v/KCHRNp11qbBt0uBAajrOZAHDFE1F9CSae8di1xW
gYnmoQ5z8vZNipKXI7a6jepVenBCbZ8uM8WE3Hel4hJWYnUBV/wVd4zrghioYGbC5x3bLlvPAdxQ
Kw7WRNtZyOFzSki6XUetsxt6pvHVFL3mmcJM27Y2mVt9s/P5riDlUTFdjYWve2Nf3cePeVp9HmzQ
R00P2QgdzHXNcMKKZPLmkknG2LvrJjCnlckKYWXXCA5k0DeUhafYzZOnCLE1av1u9us9wOEA8zuc
JgzL2ulafEAQOt4FfT14ZTitzWx4T4Bg9pSp6jbgKtMjWqefLU3d+vadNtufoKAo29I0dE8J/Sd3
hA5UIsMIYl69bzGwBb3xqolJoCllxF69iFc3Bk4O6oDPcG4/a6jfatnouTmqQ7H6OWDlskrMte0s
XqVZwgswqjvCs6+YBq4wSE+9pnG1XZ6BbIiZIWyRc1xlfj5euklrtg7eNXciy+d1SmZbc6Zwhw92
6cWZ9WUKNHM1ITe5wrn2W2ohy5dok++lHSB+MgL+uumqbIeERbvFYxXjFlGaF7DIZzMZfDKaDZRw
Ta/3+E8di84wsTYQHexNNkLBS86Tu+h4dce3TdaGyC3GUenJOsXEiilKCUovRlrlGN6CYDC3+A63
R1nFRF9HPWgpyw2r4/fojWN/9nsXuZcsx8sj3hpk3VtR7tWshsg/m0BAI4gxeh/NAEzFU+ADgZB1
3TTnR7kn9NneiCl90sOc+HurVPlxiETRIPfEwbKjNgArLGobUPzSLDeFq0HYlLs8Mi6wuU4BUKpo
+UoeeK28bmWvyE0cVPwMcT2o/v1MsnW2OoQ/PHnoD1cyIRi39ydt0zYwgwVEiusVvl2bA1E6IYGx
XIKsneTFy9PbslbuAoLmchlCiKKBKhcWVjlm7L52BgD/BlkCMCva5wHNbE8XvDyBCRa2DqoTZobO
to/9OwRLkH5WMc4O6jXhoOEYjv27SDRfsw7NhSn+YFn6Oc8sWEd5f29X8wf0GL+148Dqq8hWrqmk
+EiE7SadumyPL97s8V6oB4WB3dPIjN2QXNv7avAgFEvfmFEYe70dP8SG78WWcesnqrufqvZeDxz8
HfLuU5q6G7sj3QuGRKzh1OSeidDGTnPETZhP/jnPPxFXxiPOSdbtIkTO+D14vlu+tnjWLlq/+9yI
hpWv1+MKfxKwlKr26OZqtCv6EkkzPzzOYXoQ/TS/A5mH6kvzBemlzRwJzOdR4FhlZpEwPFf3iAvh
JeU34xpV1c6LjBIxPjc216qNwmNEQmI9ETa0dQ3CWBQzHABja4hRMxnO0L4b0b+MJmcDLUhn+J1v
FVN7rXh/SeLfWmFXrCNoYtv2a2IHFta8VrmQ3+K1Ho7dpmuXjxZu9p0l5k3tBFun6bpt5RWj2m4z
EupE7KJpnRTj+wmUumfkOkYsTPA8PnDNGJp3kNn3gz75a13AaY66r/WQvYp5/tyr9XtTqfMHpbfJ
qSju3k341AVDVN7i3o7yfNDYKxX29kl8Y77nen47eUXLtL+HFrKqkv6lGZENtOtOWxl2VGwQGU48
tdZP6MkyGKt4JvCG1Way6lskT/tZ40uaad4iWe3huEEEB9fI9M5Rmfrr8DrRhQq/RUV/zCrtZNbV
V0yO8X8LnE1Z3QL8+xi5urHWsYc92FWHiGS3sVGceLK6F9Y++klDSdOLSEfvcUR81LCC3vUi2xka
Ai25Zn0mnftqjRhglFFVbSbQ/CvFRUK6KE+ahSKXgyW2KOabGTanN5uNZ+o4EwxjXa5UorSuyhOg
V8a2QdBbi839ZOpnQH07phh7dUZelAf71tLDaasGzDcxayj3erHVdB0URz9u0FdAI6tNlLuC2cyh
H19nm8cr8YN5GxNJCdrhE1yFeY2U5eQF4X0aZV94xQ9AM+4jcHAbu4SBX2drAG7v/RbvRlxe3lnm
TdE/OMLcOGP7kPld7Cm1/lITxTfCPNsopQNZ1Ak/GniwWCrGDmo+jxu3vI3ndOQvUZxQP1i0wFeJ
WzlkV/QUf8DgTg1t3r35obeMhynrPw4+6h62M46n0Ec5A/r7SrfumPkdEoBr2NwWe2QVcEkMxoda
E9nWqjo+ubPxzXUSni39NBZGz9cyg3wJkNvJ1E9jxeo+dMsvIk9ab7Ar6OIL9LWK+Iol0SOm6YHn
9r2x7na5fbGQbhjjBjCeWWEMPLobELR4yR7UrD3qmXPn2BWZNcK4o4Iq0JQ8j/5wYa3/oU4YmtyM
5xAyp4PLIvDQO7R4udGTA9geAVytfwdtlABFFAqGyRSsreLi0e4wuoShsQqDbjPaJh/hemrWZqHv
S7t/QtPZXGEf5MUGALUeuTMvqbaomxUeik9ny4LKGawDWKP7cJzOVjsC7FXUc54S2pz77lTPD/oc
6ht0TQIv8MtPpQFQuCN1G7dB5g3CeGfPJyfS+Cv6CIKq6bsptl6dUX3BfTdR/PcKNHSI23BjRxBr
xWMAqBuA7HQGLfA1H7KnAgq6B8DaPU1EN9cWvIC1EbjpDfZBQvXyaczAhFvGJsrxO5Etsu7arKUW
cykLt+qifFfxkdmjKPZR9vLLrN6U6KOvJj7/NwqTmJ2u8ti0ugPGC8TINk6y/GbO3emsj8IDODAR
GzQ3ra4QVanQUk0sN5vXs5V6OFXzNhJaWdsovnpqBTpSEBz0HfWbvQf7NZ2NoLIhFuYPtfAPWdnY
F6PV7cugMdMjPDhubWwJozLVV9bMJ81XUdnTlHeRbfMvXK5EqO28sZANZ1TFxjjpVbJBRuINCKWv
y840uU/fgnbOb0ejYDPWsQci+QWb0n6lo03NH55AZ+KM/qUja4BvFkJ3/H9R2Pyr2+zilvorQs0h
HijjJ4UAdqrDfAKnc47b0TlkagGmOrJ2eS4uuZmsKxzMb5wsiRCJK79BA8PzwhiPcxvcwsMEPQGI
/0ZDWNb20/TyWY2BJOtzcVAL6wCovTvCygQ6ozU3ODDdQ69WD3bWZOcS84TQURqOJWERLn/EMsvi
bZCGvkdgqlhNjYa6A2HRFW4hh6m2NwFkKaRErVMHgufQViXurc2Q3+AcNABsv2nisNprU/U5KoKj
Ifz25MZDcgTk/uB3w3QjoGseNbs6BlnyLbS4RjfZGU3Pz2Q8WcmC3h3M5KL10zIFN5+qnHHfbGAo
6dW6aO1nx+SvkuLTztpv6m9gvB/6RN3zXZqOoZPfpgmpo5y5MCms3F/Pc4WRlatsKm2a1llTVCd3
Cg956wxI7bBBsuUVbz6xzVQedGv+kLpT5pn7GJbL2mqZuQg7mVaq77c3IH8+u8E47CPfSc6gatdZ
qpYHX5+/OsUIQv6zRSYH4uJRbvplTynsSVvJ3abTZnx/l1ojwAXOrljRhRVOtCU3ZNmLQ6uAzPp7
WVaKsi5TT+6Gsp2F/Pf+f1rZCHedGHPh5R3SKm3I3baaqTrKvUiP639dlF3q5Qi593asPOytKPfe
TuUIbALHFDkO+UPyBIzfwCHQOlTU+qiobn2Ue2+bf1nnkOhg0vgnx1UM/KigJ2tfAAd+O5WtI0ay
eisjTtNcf+56rrefinT3nz2FdJ0WB+Q5WtWOr/1/aA9E52obedIECu33K3q7rK7rPtXOpOOnUrfq
qlh+MwH6r2/kboq0Thro79MZoXT8x25DJU+ZeBrpE8CUXVsE2u2gNC5a61MDSrhMD3EABi9PoDfk
tuOvK6KEmyTI7sI4uI+Qs8MzgKe6S7EbwvB+XYsiu0ydDeoZnf4t6Jn04uCgs1VCcrWyiFFEeonw
7GbVao5b1MQhuzTGB9COYjcbLKVT09c3Ih3MEqGPbh8BBD44jmOcbagas1o/2pM3hCLed32dnuMw
Ss8l/mArFdAsWX1rNQ9Nf3Bq9Ta23RZFfXPC3I3LI++hQ2lySUjNxXnqj+9ZiM/nPsf/SO458Ne2
SuHypV0atGWTG86xYfJwaKroe7dg1uazYaHsnGha4OXGrsKW7jybz1Fm5ehaFxiWI/23aRIke0vD
XzvtrG3UFsqAYenHPvWDc7tsNGIXTRyYKNdUILcHYa3TG6EoF52VyjHIK+OkB3cpHzbuESdkOc/n
ZS7GM6PpeDaD7B2uaTbjMj3qQBnOiTIAmE4CHIdSiziQDWbNdlIiDGP0wdbr8jI7GJbGvp94rsi/
oK+nQy5Fvt2FUOKE4oSNAJpdfbv3K9aYc2phL419yM4aoxe/GottG0cfa9eKdoGDdaiaOupZ7smN
MUxQJEx1Xukpqf7YjLbEfhRokWdUH/ViLXuVqLVsicyknua45qnKcutkGto+rx17PWn2F5fl/Nk2
6/qYB+1GWUrd8qSwviBOKax+cev6Xhfi5UP63mv64aEEH0/mJRNn+WDJPWQ1gm1s6ggQa/rExLE9
o+ph7c1sNs4uThdYT8RPswtNYB2AlkRs3l6aZLsFlBdqCNY3KZM+9DqI2Q6bQC3mg1myosSf6gSQ
vvZsU7GZajn+GSSJcpZ7aeA4LMCifAOp5xJlZ4BjzT7q4A+CxFLyTZpWT3OnH2vkTjY6sFXPTPrk
DMoxQUGnfa6NnStg/8raQJnqtWXgOwCCPD7bv/eU3eXGdk6x1b0jAptsuylpj8C5QfFPfImj5Y8V
Zmj2Oss9bJeHXm40sjtwVzTkG5qShaCJpns4fN8oUdCj+b+Ur7uKEqMVbLHC7ZT5g2zolkOKuOt+
6iib5NlkuyzaaoTEaGJo1595a3j7VVn3VkSrgCxVx5T3re7tR0ujyY5T92TETluABIiSHy69DCyW
AMLd/nB9b7/4dnmVvPK0J3KG5Je5ki0DD5crYhWHCv7pb7/9y+X9UpSdf7kMeazs17fRl7SrLjWy
KHALUpXvbsCqoEwQKLDPzhB266zGKU6QRblDw8DcG6XxEbsB5QYmTL4KiPxsmKVHq8QJTQQ/k+1g
N/MNQgJYK45f1FrBsCVxeRtqs1vnZqodi1TXzwQf7wKIrHtm9dBX4GfGT42t7lJiFhu9Tr7ozHMx
9HRdBilWuqJwQATydoqAeGxJ/nVZW4afnHwXFakN56pxNsMwzkcR6eoua0ueYF3bic559vNJvcCb
+RiyrtkR3WA5aozRiqIOZGtuPbthOmi6sQPO7y6Yp+Ay+zlKpJPz1IcvZRtuy3rUblG/zOq+3it1
f5/3jLNobmP6wuJpNTt9vUny5BnBopRV0TycRUUgaeiMLzhRfkm6VByWSMemh9rvtWN804r+ufGd
u8xUrS0aqUGYNKdYe2KdZp5SLFZm/kYbxnN/caQkpOoMxalC1FPpMFvxTVWHkY0+gJI5JADGau1P
wYl5P2gmq8QqBRfiyhWfTTS8YB4Nh5xX8EEvEpMIepit2qBOdq6KFGs5oJpaU5UX7UA0eEQOtIl2
c2clK71RPw9V86lVUVQREwuLWRjbqPw4x2bwmDXJbkHSbXlILsPA578Q8V2PdPoWaQ58If2bfiKg
w6ssjul+HnHAcyIFPrdV3+M/soG1VaIRqOR7P/WHkznPSGrcKq3V7GLVx9xKWOfRmWYgpHpIALor
b9pPsW8556GfynetGx1bwpeHoo+Fh0VesyL4ZaIapcUrrSysW3QEILBl+G6IZt72fWk+aHEAk6e1
vL6wLoMyaBdf9XdxmRn4pubjOvVDCCPR8Krjw7NjY2yYZ0/7sR26DbGzxLPh8u/8DBOSxkd4tDcD
5cCEBM50qGzwM0btN0OMP7YVbQsRs/KIkaFiNYVQ/YYOQ/CMKEcHl83sSh0pr/ibCB0wJ6JwQXh3
S6TNIMg37MCxd1tXwfQvTBVz06XDZ1Z9uC7iop44pn6oMueQaADoZOLpf5T0/X/J5/6UJv5X2eP/
L5O+Atja70SBP0v6NskvOd/liO85X013/+7aOqMSQFaSQ0tS9Zrz1Wz97wI6gerqpu7qrgVa4nvK
19b+DnCO7rZwwIxoJinA7ylfkyZg8LSC7BUkasX/JOVLtvCnZOJyPZqumQAbgJMKjGt+QaY45BCR
OFHF69y03+pxCs7hbEY3IFHTtVujzBzFlpdobfwV0VPdQz3VuK/jJj5ott3vCvQIx3AY74Ownzdd
lxH9Ms3isa57+JYRvEgnLR/lJuha0oVpZkI1mcrHoCrFpTOdO9vWsK1se7f1mIj2x2tnxZmOnWC6
NM84rDplWpJw6RmDWb00gGTfNjZEuYsTtuHoTSBypUnr+q1Z7sk+cq/vbeVM8OOtOtd9eG9ZtxVM
TNcN6ksfU1u7wcK4e9WS8TRpXfc81ZiZ9KNp3eD+kB4T1eDbaOL1LtR+9pBR7jcQVgmGqkWNSq5f
XUTrl3u/8N+/Vcl6uXmrq5x001Rg0mW9ElnNeejuFaPA1i+tyvGUL5smCcaTLPKkpXu3zv5QjxRB
5Q1FSdhH9paba7kYE9rkiSJnOKCR2O1t2d+8HsUId0AnsSPkDP8buEZzHwxBsBLYGK+yFIlape8w
1giTPjvhcYlJxq+7/iIjJkolPbjErJHhW9DNDGrfcc7zUCST5zRNfFpaZQNmCsEuN1tnq8b4GoJV
q56j2Qcw2PfBUbiB87FMVkHmls+uXwa7sdBWttuNN+GYsbSCPvmsaUhq5bVoTk7ciQ+aXkDbKPF1
1K18bxt1sJXdhki9L0DgPWB9M/xweBX0aCgaQbgr7c6016SjoqPjVHfXoo/6xw26yRWaS1a/w7wG
0xTh3JK44RsG6I4nolLWFbHAW3uxeoSv7d6SuT8B6BKnt3qYUP7R1oN7WSU33WL5KNKkX0fZ8P0c
oRvMOLuM+ITn8XDulk0Pu+48Z31KbpXn65cG2eWtDjFxEthhU2xKO7ZPQDnCHQT8J1nqZtHWntz9
tRwqKU0smpHoTzOb8Icw1m898xrd57XZo+D/VgkmZ4NcCGiCBWcsN3i27WpbsW8yCTYutfZU4xpV
kdb52hNEm0jXvhhlhFN66f4fws5ryW1dS8NPxCpGkLxVTi2pg9vdvmE5DXPOfPr5CHksu2efs6tc
KGIBpNoKJLDWH/xPY50iFJwjQa4XENDEoKVHGOUFSm/+sLVwkofjWCj9p6BpvQobtFQ5B7XKbrEc
AWqyiLjemiTDC5tF5B+heVBxSmuJ2Z27vg/g5RRef+jDEPw6d56YRjX+illiUuJHHqlsSmcdae7L
3QPM1PmcW4Fq5z0WetPJjRTjQRqJVSaOBqqj3E7ywsjfU5nKFhI94bZTdorTrezgjhV2t/jtMBhr
UBZu4ayROPk1IpEXka4gn2MG3gBBQrMXVa0GZ2f0U3VRmg9Ry32vTcrgTLEzOFu+RtxzTHb6Y2xu
b/OwD/w1jh/hDyPVDmMHM1Rp4M3XVTI+2St5fGt6vdj69WgvyzLWnmRssrk7xl51AuWvQUWFGNTY
8dv9pCaoKJn/fVHvdoHc7y5U5BDUVeGgOuRkYEy1iGv8HyNVSu1Fvd0t5YxklsWTjNbfc+9xa8zq
DdKP3ZK9u31IpyxcTGbnoV+lI3kyWOl3J18pSjJ9U8FNrpQ2jR+cMWGC9eup8O8ToM/hpev/C3sN
mNiHh6wL/FLXBEAISFqG/vEhm1M3yZt6sn4K126R8zZVvKoq7QTbBJFfO7HEtsTaXoFp0aJfW8Tr
JpzybTG/562jrMZBty5+y4eGSjD56TEzcctjUMYCQIULGzLFYepD60FLo31qVrGzz6LoG0hh8uVq
tcVS82us8w1NunJg4Qm+fu7JpkcBVbTpr04RntRgCq9N0CsvVgNqQXXdFjAt0+FfIIwIwXMvuypV
y1qwRLWjOYOcYE1uTGBui0QlV5GUVz9A/EFTw7c4brVPuQiNTUbBbTNqYJVQRVwWfaRew8i0t1Vi
hAcPPuwDXqHFWngqsIYMqlFQD/F2TEJ0BZETPOh91iyCrjOflJbGdrRuwV3L249DNHe7BAEhH085
enKaUyflKil46bG2zafbtH2rhTGpEiO95iSxt1Rcla2Lyc0ny1YvovK7b54fawu+XdN1Kqvp2Lo+
KbJ0yL95597W2rWWIpE8JQXLnyYW5z8Wkf+AgtP1v8GyJl8F29UQ77UcC2Kpq31YmdmRPqR5Xfk/
egqBK2lDSlZyejR8KMWzCWk5e7pNTYmS9ZhuRq9u1kY0pC9qkTYnO2v9Re9HwxFEE9+AycQFFIjP
kbUoJWc4QyuUV73jfUAeyZicJ7sfYvdzPwz80+R7jBWmvkA6c5+EaDIVoWk9FGas7DXL8bYxggzX
FITYMjAV822022fXQCgMWt6iqA3/exukWkWR07BO0GYN9I5rA/g3GnHkV+kHLBHShT1Hb4cyKhqr
3upBeLpNnyfKOFWLAZmBNkEZTkQ72HcIuXtpcXEjI8HI03CBojcXyRQIlWyLDnexT12RLjW3V8+J
3k7rPupqwFUp3SadIPXMh2TxL1Eh4oOcJ0OjNwPt0ojHHDVmHg3Wt6FE3Kwx+K1NeRqs67wz1vCj
40e4jPGjinkqMVYFpKjjR6NT4kfHhBEch3a5lDE5z0TQY5c6HYXA+TTZ9E6pHNpofLuHzKFLH+zJ
2Bu85XiU9fqO6Yi2FLHxKab4ng5CHGVjGmW/9hKtIoPO0uE+II9krA5byrD/NNxWMdgzPcBW/fcF
5VGj+zWmSrXxdUr66gQ9/6eZDNp5cFrr1U6QKTH88EWb/P45GPN1GlnKU6Eq2CPOcHatCbRvwjZ3
nu/on+0pZRPf+ckevqb6zMPlu5yggx8rIOo+u0Cn9wDJ1E2hGMrnqnW2JnaX31wPppZB3fAiYqc4
8fQBBzAPJFs/i7f+hNYI2kYCP6YJA85Z+nsUek4dOtD3PYzVM0vj4Ln0mmuYB+pDaYrgWUMSaRfZ
XQCIjkHZQJ68juC+H2TvPoNiNafPZ/2+hpyhZ5l3u0YToYLT66m+Lr1yytAB8ZzD7TCCGHVQDIfo
H4fDlYwCZiitEaxLq1VeESaYVmzjSMZRmXxVDYPshsPTQI6KalhRQVaegzhTnmAXba15FoIl5b+w
JfUPTG0bPwe2ky5gZQvBfPa1f4NTvSAeQiVOsp+x7nbXXAcP0Ede/a2IUSWMK4wwYnTTU2imnd9R
t7X1T06b4xIfKacgcXCbDEE5rTxAUBv5dEMTxTjUY5Acwi7L3U3U9ONmAjW4EHHW/wu61vgbAj0z
Gg3hWFBnbU21Ddj+f//5iuYrNrlD4zsyb0eBrwia32Hc7eLUwc9b9t0wCK51ifEQVPl8dws6pVM8
DHjZ2c0IcA1QQ3Cd1AmPz5E7rTylob66rMiVLfklRpfSTEFsVPq4MhQRXWRMNiJxxbYO1WIhB6x5
FOUwf9shIjX2/7I4kaDuO5qY/zGJBMh5rrA0OIV8bn//j8ckLd1JDN4PBMUeSrxJX4cRUF7iGG/Y
ebT7rPcd8vmG+RaRnQM8XLKFIkXwgtrzHlUr8w3qRLgLc8NZy67X5j8So66uhqMojzYpwdvZBSYm
ZhMEW3lt0FePSLCbYQsA7ks4TDWV7aI+AnMaC4RGObz1G/vXUYxYF8oGxYi1UN4q63zMOnKAedRd
Ardd1laAiXaLtpxntnsyYR3K6V3sHMPEtm9NNNQ9GIa530dOuZoKXVt0qTIu5fPe9Pw1FhTOm4n9
zmbQ8wFf36J65q7xQ06ouJ8tbFVxnqYpsfdeXsWbenDr98RyliaIxa91TbY7Hripk0LWP02uqs50
e2OtduLPrgmoA1iL8iz9eiMtDFCoMbExmJtgdqGklNhiyvvXQIiZwOG/LzOkcsKHj59dvqHyrIVK
CT/n749fg7KsukMkfnQwXcXZCjEj7UT1MKTqBTDF+GS4DY3tghgMqUtac1cOJEqDBZEYb9P8uvf2
gU+JFbPkhaupe8CuYFUepS9djAPAUW3TV+mT98u4roi3lu9S4k9yOwI6hXsC2iUQsJTYe5QTJ9//
zBPFuvnmybhAGJqryktkvunIq8qePAN6VbxNtUBf3q8SjBX4aAshDTkvjPND6dcbwyitgxY3sbm8
Hc59eSSbnuLFoRfseBbysI2mlVoZoGTjONv8909B0+e3+e+PgVSfqcGXJYMD3+DDbVMPswR9cEv/
kRR1tQy9Mr6kVfLkOmFysAs/vsimG7X4EoVGtMwLp9jImJwrj6oG9nCPs9Xyw8BQ9s0ecOHbh/g4
VPG56J8/hOP51aE3n5p8DI7368tptRKBeU0M5fbqMnZrUKdZ122j3F79PlAr0AmA7/DT+f0fkUdw
QuMHnx3dPX5/MUUDxpZpylEOynhItR6kSpVs06zs2OwENA3AocWt//FQTvCExoSPh3+cFhgY/lGM
/3Cxud8ohbISheKu2moAIkcR+UEe2aiTUUV4sKL2ORz8Z/ygnVOJrcqCXH6+sRCD7BbICDqgqhiB
G+icZHckI7dBwwRsVgQO2VWC/lOta5R1a/+JnNtwtnHRW0jjmSR1Z6+wWMNDxMleQF4dZZz0AdZd
sBp30udGp36od9WbIC+3L7RKWclZ/3BVFJynf+HqYJT8/764rgZZyBGWzjOE+9nf948oz7W47/T0
B2kePmGBieGibXXnIe7RiPGq+Ch76ASjooeRRbImx9wsZfCPkT7aoVNUPshQM6qhujJ1x2XRbfar
+2Q0xt3bnLqI09NIGb0JvHar9ty39LjdovfanLWpdx5hF7His+2lix7iowxlDXbDphWDO8sc51Gf
G8QRq00aKelKxuS8uIExAH+x3cpYn/jHlBUIYI3MOmZabx3l0b2RMREE8My5ZS3kgK3Pmp0f5ty7
fwzDHRh3isv2PfTMj9f/jy93v1RZ80gcBYYA//8vA1liHxLeo+OkDsoJIXjlJI/CsH7tYkvZfogP
87R7DOQlLvG5OS/GyJzfz/8wrzd91Jt6TCY+DGD+hwW9vGDtZ+3K4a9d/hGUVxQkBXcumcOgtcwj
Mq/gO6gxHCGf+XVc1RulIS4HnSEOq0VqhNZt3v0M8o2PnqeO23vofpq8ZmBuQ++ZfLaKVWaGX4DS
9K9YRbwbc7I/HiAskFn5KjrcLkmblFuPXO0VTsu6Ek75xRkdSCOYaD3YbWmfgtq2VorpiXeX1JRM
dIhkFlAM1OR50Pt4Z5dRs8uwW+uT0rtA6d4Vjl28KnXtX4qkeU+9vHyN/Lg4tSXCALLbhoG9T+MK
LLWcm7Y6krZTtI7nyX21V+wTUMJyGWRtfzWGqNqPqpi2haWA6c1J4md2Yv9Qobc7YOSTkiox/uPT
k1NOzr6LnJZMuzE/0dvpqTBtfHqjStnJmBXV03UMEY2bT5AhyhvtJps9HXw/Aoo4D3i+8egWefAg
Z4BI4D9IUm/teyh5CDciLz5WQERvd7zBGmaAJXmvUStJXnA/lI0cvd8Z7wMxzxZLJxN/D/XyIvcb
6v2V7jE5W/t9eW+n7eVz258mnuONC05aPtdv/fnhPkJRx3PJe7iH7o9/7R9WA3LefXHw4XL3c3kL
wBPIvqn1wb8sFqR6z19rBYQ0LDH/06nnQjL7+5ZrVElduVFcfzcrf6+LECHeAgewtox+Ytw5qRur
rIvT7dB3PzeFYh+4U6rffcV7wWxdvGo4ca69wXKPtWvXDyxwTTAdub6q4jI42q0mFnotuodpMNwX
keqbMFCdt0zLsl1nmwIAUeC+NWb7tfBqcU1yP3n0XeSvoND/94XRXAP9e11koWPkmrbD4kjVxMfM
KVI3jj7oavZdRAPQcarcT17sLaY4EFfZm+V7thmZi2UCBQ0DQIHmFfQG8CvMTXtRHRJ9Bm27trmJ
yyhY4jDtHYex9I7yqDD6S6dOJKLmOBVPUUEc4FA2Fnh0MY3qAYtIj6KE8A6l0lXHJkZWs8sbFBjC
gUcuWQikbUt/2SL1smjR/lsGtaPwulaIMKOgIZOqHOWRjE2mHu3xrAD/zeCHaXJuG3d+DXCDYUwo
uVYYdmd/DMtPLMIs8HJhtpkQJ3xtxlRdJqZXH2TXNLTPiuJaF9nDvbEcpubVHVTj2pbTI+ux6N+4
sh/LyOybEbEWLA9U1ra69jFZ6SmaOqCWpXwLQQpt20z5YiRd9igbzxoSCjTRlT/TJa0TpupDqOI4
MIrsERpR9lhheHCJLVhPCvYiywY5jmsIXyLsQowC2q9Wr3gXeS1tvqpjtpQSgOXfX8MK+UwdFlzy
ejKuhNUnuKWrJtanx7YANRGXnntsPUsDB9ZMm8QT+lMSpcEyREbia99oO6nQ6ST9NkuE81XvYef4
lus/j9HUbLDA8I7IIjTrDv1PWCj5+V4OMqeSP3XWhrnHwko8wd02TrJEBJiwfUi08h9PCtsG8Z75
BKR0DMp+SfOkOJjsza/SBLOUfjGic3d/BdB519Dq+2VR5pBT0rJ9qMLqHMZq8yRD/CjGNdJJMSQf
ZqADkW9Io6ACsSpHW5xMr/qZxQX+rkboPg6G89zzq3qrBKCYduDpl3mteCuD9qHr3Oh5wG/+UqGg
hFw08S4dQoiADk6G3jguojgJV2TuIDWNyUY0vfJwb/Bk+dWtmuGTF3fk2J8DvTOO5LF/NbPv+DFB
na1ceH5t7pGnXcmYnDJCDkWdfvaHV9k5V1Hefta/V3ZnfFbxCXpIS5XC9dxVlGLYVMYoNqKCwYRp
Nd51Xeaff52T+6X5pPmB2AZ9UAJML02sSpzkey0eJrVQv4QgcHuhdKeuavNnMbLZV6PsSzlasF1D
xTzYfTN+AvywS6m5fDGovqwVI073eRuGbxEwBDk/DTSbX2cBWng+3UX6j5PfM4N7KInc9l90KjRI
+h9zV/zqbEtmrdAXQAHuw1Lc8ntsRNoq/+bU7GiMwhEXbW7KafZ+S/HklTGUIiqKiaq+qxyeE/d5
AaSwI5irU9kbDZgsQMmtPWhbf2zdz53fr6NOn76iS1uvetXxT2bujQdjzPa+olfXzBI8kDKxR8q9
vspQY0YwD60aifbfMTkAyI8fcNI9eFAJr2WFtVuV5gBIVZ2tUWoAu6Bc0B+1wDEpPIMjkV3fL4D9
iWrsj7dDGRWi1r3lHxPkYVFQ84miATIYF2rm5jZ7PtutkGSKvFgcOxMimokr2LM5BOGujh1yfWOm
PvkVDuQZNLKlhUTQJqrz4CQbj4mnschK2Ey41txj8siZR/9jDJYyup/i5T5LTqVGNi4dFVp2UNQq
JcjWBsJXqtHSxF1k0QpP31vzZsWbtzICWacaVZKzDI1Q3C8KNB9jniBD0L6TA4UJaD/A56+63fPY
Z1tm5OjXlVXi70x/Vm4uxPgehAHYba988ZLYpOxnlEs5jQ/GWmROHJ5hpxhPXWU+yThomH5djba/
l12dHQ7o5XcrQt0ux64+yuNjZIGi78YgeGnmBrcQGOfN8y0SpNh9J0NxCERlXWLUlI+B1Rz1oa34
CGiUWS4L0dnoMGmieq4DXz1UEbbRcjSYgNQV6ljsFRYOqzHywzMwlepQD0m+bbK4hfKlugs2rB4g
xWaJaKr3U4jyMzXt6nNf9zBM55PKQKmXAom6TeKHuG6CL2WjJA/tjD3TrVEQP1jKQwMey7aI4IGR
wwbtq1umQxXK3fmoO6rbwkfW2VHSnaztZB0VRwuc01YWftQ06/cAYA4OqJzPLCKS5TC56BsgPfpM
QvOczQa0vpcB7WyUAQMoJzpAykZR02wQZ7CUveyhh2Ff5RHMziU4TXHGt5uqhDNsYnX0poW85zrh
2O0aPXyX9124PO6vAdlP8VCZxkI/frg/h5bx1Ldo96Uw0XlGpd46cPP+0c4j4PCVHn5KXAq9TZwG
72aO6GmsFt+HfDx0TurBJOwflXjqcLagI9CtPssGISesnDyxVu3Ognk8D4CJ9855pr2Fk0ExWw4o
raufi7LbSt8Cb5zUk7Q3kN2b54HsV7Wod6VdXG/zPjgi8PP45Xwg5/EVu8pLDTU26BVaEFoQmcsJ
YuGzbFBVc4F9PQmMR5+9qEywUo6rrRzz8yB/KLTuk+y1XtY9l1X0zUoCPK8MUoCFYyH2PjcIYNYr
BxjK+h4DKKtcEBPc+GktTve4HdvzHq77ySspFx3tL4DKECwwhQVNK4Nyspphn1VF2Tm282YPECR5
Gw1311gptS9SrNe2jb7JcBSa8RYR/Rb6CrM6vuigQYPwIjLPeXEbXL/meOPY+YEqerxCmSZ5iwf0
QMcYiS9H89n2iVz7kiuFS2aRG0E2jO61yBAoJ59YffViyvDAd/xHsE/AFlBF4u8Fgoq4LLwtT2lQ
/aCJdWiksLr/rz8oCFf6femvujmWymE/KtpjLPTmqBV2sm8THY5ZpGRX20Vlo66U8EczLe2hASpO
uX1p4gJ0yaNaUFlteYbFif06pMOjnAmw+zXqXeeTBUttoyRecnAD9cO1fMeMSS0XV6kRii+RXW7+
0A+Vh4MZboui9W8So6L73tp8MrUruj0E8vJTmWrNSiR9uOso83xCaatZ9zxBNixbq0/56PBGBjVa
oPOom/Y894Fjr+So7VTxvhYZahLz5DrllmZqg7KQ3aBTs1PbsU6R3YwPzMYk8MmfIOKaWRf8dF3Q
WV6Pxp7qkbpwHBu8c+YvQ83Jnqe6VtaWp3knwHv5QXECiOnaUkclL4ntczkWwbp3c/3FzBpt0djF
iFiRemwrQ/kS6+aeApH/IurAuU7GCGVPjeplrsTvnqjTB12JgpdcReLNak1/mWdmtqcEOx5ziyfM
mJ5ko1Hvux3Jbouw4qmfm/sUxRPDWrMyUkGNP260LFqrwDvRe6UhD9wczSCi8NPg0XFsUkfZKpXZ
7gy2zxfZ5G4aYkTVfL2H5NGkVIDQw1zbKWmKWIppjF9S3b0AxIlfGjssjzLuz/FIVS5KPD4PXWUc
eyA7qwr9ZvySgvxMejU/yyMVeuIZmc5fo+PclTE56uKSeeqhXL2ZdVAs9VG1zoYY6oeKAtBSKery
W1cpy6kQ6TtI7WpT62kHCafUnwvD/6pPrICBi+5wRK7OwLyrszzSyX6t2GSLJZkjPifFYViOOCKi
uOVbFbdjYvcBefKIFtDCsMdsKwdk7HYFSw+fbZZoW1OvTy6PMRC6CKj0BTXr0oFzPXdHZBlvXY/E
NZ6QxamvBkD2UzUem6IvyY/Y8XUqOmwJdZU/ne0yKjFDe8UuLloh+W5RII2MT5ljlWToUgsTl7+6
CqyhjTeS5Eq/ek7Ol7hMjRdYsuF7Z5goQmQgik2UZDdD2ZjHPFHro9uO4RbGVvEIXMNYTqUgHRwG
+ZZfbnLpXPM1CzMVbVB6MoRGe3JJ7DZaijaqNplFKZy3heE0iEv8yeY3tiofnEIET1rfTdtGYFYK
pLl9D9IEOBl8JC3s7FOhJvkSPYPuvbET+O9tODyEupjQezcf3NRp3/UsTzcDHM6dPB38zkLpsuix
VKKtLNyToHAOslgvGzvI3FtXDuSywn+fY8ItgARTrjWlNZ91M9p0Sdd8Tvh9HlPgVkvPDJrPkdEX
mx4v2dson52GyG5vn+SomtWIlqfOi9mU3hXnZpCu8FtyFTElCukeVpl19JALqrlzT4Zkk2Xv44BY
iAlQ8DopboHYp3tV4yxclXqa772yrl/11JrVeSr7KLuJPnxtxt46y17m6TtVLaMn2XOUtW8P7bOa
inAJW3Bl4PRwqsdenOaKFYLx86HsyybsBxTbqzpZ3yfKgQ/d1s4NsGHFH9e7X+TD3H+6ZlNSEVT7
NmAdkliXVvfDnVHNQrAkVuJ1wrp5GZpRulbjz6NoxY8GhoZhovGzIJl2KcNEea9dPAwnw/Cf+vnb
2vXqeByTgjx03mOuOKL77w1kfQctS9EopjhdzWK/vhVd4DwWLzIeBuGveKYlF+nvoXdfmzQMruVA
2q0ohupbY83qVIP/ank1i/WMPViN4tYrevVHOUERyXz3N4dLiFrRSUxtwe/Dr79lmLsNYNO+pIow
11Xk5ActSPonMUTR7dpOFP3w8ex7Hvza2GOkm2xqvuPvU94t5bWNCoGzoZkKSnOmfS4MQNXZ/Ff1
ibkLcvSjKPQhhBGBBZcocNlI/LeEisuj+8CHeR+6cnIZBjEmugOsrxlgfr/Ah+vdX0NnQQ8ybypW
oVDjjZWPww7br+bdwbqga+MvtTCAwCZ8TJHmxF9I8iw7lKXJhRoTiAZESuS0NG9OLkmUF7zQwkNm
KOoiRL33OPR2dQxVuFf3bjfHYlyAWODMh7J/m/j7lHusyNEIyuPKW/3T5ADpwV1lhYDK8nwRxob3
BD5Qe2nr6HtQWJhnzL1qdKxl3FvTrlE8Y6Z0usin5E1qL2VCibcHw0URen+knJwhhKckgluSyXHJ
vEV1+PmWQbqfcOtHin/EeS44q1OhrvhJBwcFnx7qXS2KGKgK347mmILC3P+YRrEEEuDCKrbZlsyN
7N4buNnmsdF+3iMfZk3mAHexSXpgbnD2qrx+imds3AiWCDhf0x5kV2sUk8Vl7K7cPsteROVk4K6U
96gHkFMiSriE4ac9KFqM22aO+npSVodg9mJAM/fVEH7/iuumtTarWj9Gqa0+tGGpookzAoosUuWg
Y9eMnQtyJpkhlIswu1/NYJroarNr2WKe5V/lQKP0zUVtN7IzorRmo6lX9aj+NIfajZYZvDlkfdT4
p4ZgV+Am/9OFwc9Qdaj1KDG7gmCaHgJKU+jx9el2cvriCWhisJx4QH9LhoQZnMQa6doUrnhTazNa
uZmFcwRycHsD1qMWVpvAc+tVoEzNt7LbSMRzWCKAOKRleBYzqk+DljPmU/5oKkmPMFWmf2sm5RI0
sfdJm821LNVk/Rpr1SfT8Z7qTBRfkF35NKlp/gRRN3tSbYeFQmkkW9mVA0pV71I4GSi1MUOxU2rZ
lMUa4zO7ZVAAWvFDi+vPVepBdrFrlNFQejjg0zNd2BoOyyjE+sTMj86EhXfalZRsXS1+TDylxL8q
rLcu5eOXAL42jE2m1KPYGo3Wv0PlEKg92t5pcnXYfTzuVm03Ne9Wl+7k65IQ54vKGvWpsCqE+jKv
P8OD+9XkgJ2Oqd9Bp/i/uIumJcmkCIR/ybZpeZ98nzP2lAvyUcNiNrYeQ0+NttFQBq8s9dQVcmzp
7tZ1ameZBPwnZBdbvVkrLJkOsmvFsFG7WnWPJNOCVwtX4QWGm9WDHA0b742EtH3mVhq+sg0+F4Pd
Xm8XouyMz3L8JE9Edm/h9U362KJIc3tup4DO+hiHdPnQlrG2j6ghVgLTHZ7j98c7ILkeHe2uEah4
D0HUPJlVG2yBa37Vmg74aDkm5T5Ppu8Ah6ddq9bpBR8w7O5yo3xFLi9axHHt/sCodKGPORCO0qjP
LZnkL2FmZUt1KtsnD6nFjakAtUWAPzu6JC+2hZY1j2TVVdzLYvxnJlQZhDeCbCnBWheuFT3JxsUj
WwUXdL71wpo8rUDveEri2wQHZ9utEeFcZ8Od9iGhK7ORpGw8HR9imMn0R/etm6LNVPvea+7ZwbGv
IZWZ8eS+hvqIlmlmBxt97rq9Zy/5erl7OVoZyY8iM52zPNVKOrwmSJeR+CiejMS6TRJOoZ/QDprQ
zOESuS/Qo0gzf9ZKWHsmS5OpN/Fgy5Ha3oyFXa4H7k6Lm+syhof1SY2QtljJodzNtYWcb8iPIB0L
beUnqb6Upgla63SHyEgfZS+3/Obyd1zV+/GXwYKeJL2cawR6fZsGZrW+/L6GjMvQEI79iVTVp1xN
13IzRBULBY6WirKtp+HnYUpuceQUcVfM82rvzvG/58t4V+X5S+Wz5RCGd2w7/HjlkZ4CL9cTuDpK
TLJ8GJVpl5c4492/kLOFzWnqy6MMObbjXuVXtvIODRW+fVmUSkV5pf/8H5d3ckBvrJ9FrQWsi/5a
T96Xgm3ca+SeIV7X4o2kSf9OBrzbeaj4re25G4T9hfwoC6Ek0h/8mlKPjBuxyxe7mni2qSJ76Vjn
V+w3fN1ADSoNIbmZsEtSVXmPdeVLhWf6o4HM0Tl0KzYCc1w4LOTYmhcktNxujZKQOPSq6x346pHo
/s3bqDUbm/R4bHYS6Mp6Q7l6uJ3InuR+FJFabaZeH/DIgvwB115fT1Fbr7WyWwPN0K8oC2Kck9gY
UrpVueXttZ5JmqvHUiC95BeK+Syn/D5hANzIVjkCsOiq6cuAhcGEl9ejPvfiintinkYvkdIjN1jb
h05MpO2yZvCwyks9aEbpdbD0/EDV/5AlSYPpi1iwfmgexhmcJht93njFlv3m9Wi5yFA0b9CCuREk
tZbgH2MKNJTwlMlTFpPij+4qy1vtgKvXw60rc4VmjCJFgRqJ7FWTzg3VcUo4YN6WRZD3LBsAjp+N
QZTQClzveYpRpmTxbq+rudt6rFjMQvlixg3i3X5RbFhdjVc5Nw9ddxlNrXK7GuqG5J3tyIJLWirP
ht7pz9P3oVdFtVTGXMXzIOwOsL6tjYu4yN6MXqUpuurNEpzYJPkBwoV2Jn6IsDZXNwvLMG4oYpji
LB0rq8ysHjVEFGQoyzr24/MM5C7ssxyU0+aQ42k4Zo7Fjh0ggDLowM7JRsS+WoVa+KxWar5jQYNh
gz7DHuTwbWapTRNySgb+m/cz5STL93/EfassB9JqT1VtPKamOb5NKlt90kfdRnbhC3xJsIxHTmu6
zdIacmpOA+w8ZKM4N6xp+DJOHTDa37HMz4I9FdISGmNjKgucJRcdSpzRELEs7evwiOtHcJRd2Uy5
n1FWSpAlQLkvv03UEiUINnI8BpGCR8N8ujyz2VDfLHZNLcodHsv1k18G8G9Nu/sBUIgDvfumJipg
gMqoL6hG9wdf4/Hk9QKgXad8oTTR/dAj/eDF2iMaVJiD+Sli/G1nUUIPqfY7WRU8kKtjQdUhSGH0
ao/4BIYrHQyGNLHUq5WpxqeBXjz35FgP40aOSWuWeazAr+c29v/Pk2PajAj+fZ6JXCISd3GwrOOi
XuKgQUVt9LB/dpt+y2OgeM4NF0uhGdwj0AA2yQlGWI+0aWh+60EJLcY21a/KVOXHHp9L5PtI8JWs
zYrJ+Nai5bccVHIZXRfGZ0CXOloIDGiIKwuNHVOFIfq6qgPjEFoNX9DS5lE4XzuJ+svgK+FroJE2
0Xst36Fhr5yA9MQsek3rEJWpdaiT7tfRIPKdp/TBzsgx+L5NuY/Ko/tpgVmo8Mm86MxyfTGUhnjz
bX3cFnE8bAc38d4GhC2DzEy/8phq1rqWxgfB7fmFt+kquPEh5+glizKauhcP+RvkI1p1445KhyV2
PJA5r7OlHO3UGj4i6Qgjsz3kL5x62bdG/GRBr32BJ18C7Tan4/1KaI+om3y+MPMX0NOqY+XF7Sl1
XZziu0hZFrJb23z4c9M5wkBlcT68TZyPYiV61fgmbWX83pST/wj2DKp9Ub1y26//p5pzDjAbfrDk
xWwsdJOXQtg+cNIWA5YhVI9mGEVL/JjPcWUPj52djo8Id7MkAiggQ7KxhnKpB3X7v5yd13Ljurau
n4hVzOFWOViWZVsOfcPqSBLMOTz9/gj1bM3VZ51dp86FWcQAQAVLFDDGH86yRQZ7uNx65YSwYoXQ
IUVxv0blcftG3fNwv0ZkuuPRC6s3GUq5lTxqRQ9IaKYCA9d2jt1MF27mw72JOPV7pDZoLklGsewA
5Y6mqjmzh2VbHurYjyErlUt5gb+v+q+2iILnUjddCOlWiklG6K40R1HfTB0Yht1o3Rbdb+2t08oS
6M1gHcpJS/bjnFwPdJBKYRblmyQL02uIQgdSMraGJnOWXEVW6ns7rOrl2KvJtcMH9cHOjGpxa4aw
lHQvv8pWqYBl9cqqWU6zzVkljPIoz+4HJXIpkci2oJbl3kbWs0maaBqBcGKrrW2lffU9pFRTBEmv
US3qQzWgGiqbwrYShMczfFnVdLjm4QgqyEQYVfY6g+I+dEOSLBLb6q995FonJCW+Z3MrI93xKMT4
JvuaMjHOXlQ8yYlx4BtPY4DE+TwyMSPrUjrKRvblReGA5kNpYO7zMn7xmuyn7BrMML5q3I0CEY1L
Ee/QFjVf5bhsbBeiIiMqH9vpzRVldncVtjUaDSiYXP1+RLeUUiXY+fw6hc07YoX1o+xzBaBYXQwx
muN08jVPl6lXiYPsVVC7XZmsqHeymXfkCbJhUDemwL2lKtxj5hfRqfjPA/KEndprDzI8tVVBhtqc
fg8T2LEckHBYtUGk1ys5Br0BxkzNNO0SHdGZW1NOlP1ytmgFGuahiZ5WgT5DYffqgeUAOSd+soH0
WInxYLTI1isU01eNb3j8q+ZgX1Y+KEw5yI3AFasTycVen073wzQE6kkXZnJwLX2vzS3ZKePxSP4b
hrhXbfvJRDB37s40WOyL+yDy59G6rtp5QaP86grQbZR8wa1iwrbCTAwf8PkQBsCkMZSZ2Ury6LYN
5rJzV1pmz9HozHocf8bIU8Sz0ADjzc5xDkAyc0SeE8vzQ2mK+i0q+XUfPCsgH0Oz0svnKVbFk2wh
sbeajG58YfXCViN/iIMSqYaqzHE0okAeTYox37HMS1jG42aM0mAlPBGKJUudbGV0eb6JTT5zyxSt
IITwqJvd2lrlncPUnTAL082LvI5b8AOeGU/TfL1cRM2jNfoAsHkIGYJ+NB3GuPklQ7f4lKBZEpr1
Uj4JGevcHFpvhwJt2GloCnu9yaqJe2Q8BfU5mGCLmr5xashSn6v5IOMKEhShphonOdQse7w9eadu
sfswOevPWBlP3bF80HQ+9y0S0198H0EDLVc/hshpdkPrNRsBt0/GA9+ePtxqanYWtnYbzyyjBQuV
EBkpgT5lWZrbNu265xHlcozad6HbmBcZYYWi78hzKgtn8vxkKTI0OhXXqvdK4HTPJiC+J439/60X
QBBUnCj0lnJymMY/O4C1Kxtxtrd2KPdDluoXo01iiIU2NA5uFFoaudfwqwzWkdu+VJ1D8YUJ2UC6
Irebo+yzWe+fPbwhZF9Auvak6zW6bE2kP7ud9RZM1Q/dz7tXUQb2C2bMtdKgTsXlrornKydz7rMT
NLPdOG92cmjnGtMWsZKamwW96eR7D3+uo4+1vI6IWa/2EdThWtPPxrwzKufdUpEZL5rojZNsBWpD
LgjZ9TXS1uaLF/nV4zxedubzeLXG/eA/x5O/7dey0zem6tEZzbOThoCWEl8sJndwsQC34kXRF+Yz
P1LmM3IFSDSNXr5vqtB6zjQ9OI9FtJOdclioDSauDKTj77Os/iWHunWRc/TCwIA+Hq3lfdKgVc+u
r4uTnOMjuHdw5wc258f864FlMxDiIa6iq2132hk/sHqlxqH/hlzKL68ypp+h8ZorRgLzGuYxVjXT
ZxOhZDZMBuAjfmY2ZWVNxzj3SawpbIJyEJKXyBmbZe+41ptfpLsg65B/GNKXej5UQQ8DQwEhk6Hb
/oKhRf2oR9aDbMkRTlmjtu6ZzV7O8rpUPFSj983BbT3nsjlb5rhsQWo5PUZYmJjocRg/du6g71On
O4OIGFTE0Odj5HvBSVM/5YhbCCJi/CjbJVUmty7VozaHZNye2JxkohxWat5259xAH00kcfk51Ua1
KlVtPNS14b/31aub6sXnhKD/ru+aFiWuuCQHmUARiaeaW6iCdQnGqM/IchbPyPeqi3AKi72MGWid
PUMdFOhvP0Nuy599krCgO3BHk31yVIHQAzSF8mT1nXE25oOVWd2ytxqxkbFai40zYhLG2QmdCxsX
/XAPlUZrPkbaRa9ZFyzk9AKoOF94POjSGILJj8mOUTmfD4rrkeqSp3lXcpqbASK/7I6W90H10P4e
Tr3XYgX6TxO57v1AZXZv+uI7942fA2I95D2nWYw0jPgG590LhF9km13V/5rZ+NvphvLL6ryNEqjY
W9i2sUib1HoZw9hbT4pjPwij1g4RekozrDq4ILlwQE4OnJa1Moba+UTZ0t0gDj9stbmpULxDJcl6
dw3f2QuU99Z5TJE9D5GkSCbf2FmJYrx7QXaFcGc96UMmXieqqzJcxyFSkWE2LGUzMHxvlXap+b9O
MooYebapAr1FcrrQwm92aOmromkMvg1jcA6yWf7PKD7YV36aKqiaDnOA57L0H2S40mASjxWK6C1i
+h9ZjA1mMfQ2BWZkT6nE3GYPuk4a0UnbpwSnxoFizCepGBQ8wAltkmIMPo0xfPJ7MHkKt9EzafwS
SR3iqN1oK74Yc3IzCD/LadMLC4NRNPpZaEz4JOVo0aN6pK3BWz6oPgmUjh3jqdP0aIloYPtZ9aSA
xs4QGIFX8Ss/L0dZ5q6isNtMbmNtZXEctteyp8rz1oB6P45FFazkMAMuDCywKjubKHlcxtH6kJct
8xiRfT0AyjQ/Srt2W7/8rBP0qBy7ESiPEu0mn7+oJ/dZ19xRJ9wM5gr9VODzaYEO2NfjN0takGvG
+IJToLErqE3m21B3w10GAwh5W+oIcdt4W7UJTWgNTdc8Nh0UhkH0R5KrGj4Jt1genZoAecK5ZZld
t2E9HO8Ve1SOVZGjo9Wn3mtUjsrZ8pIH2YoNc3qdNU/mLrfr22Oep82ctoBbA2HtIa+o00ctbD5f
M1U+XXn4kbre96KzlB8+WoQUK1AXbVjouH01fkdnBNOgqLfe0I6JZoBRCTR36NZ9NFQvkzKMSGmV
SE7MzQ6e7pOHXfSoaQ3pbQO0Ji4s7HIM338sdLd7CYBWcSN/joaeRp+WCFojciD7lBDJ9tAsoSzS
GdYxI2LtB0qc8UMMpWDD41LUig18rDr2F1OZmueiVbUbCEwfyl+ZOqboB1BUc1jgriQ4TOuGTcam
/12raowRTAvM22DYn1VOyrWuv/ItHtYoowdrbq2/dD8cYbKXCRIu6B2tagNHVIGhsaINzkEeoG8A
yJSnDOQ0H23nUM6Hv/v/NfQ+32ja7vd8GZTTb91VQ76gzPSL25I3Ggq8NhwVWIij5rMwgVuiLQFQ
OzxHnhJ+1YNMX5Sd6b1WqGay8YzVM+lxbevBH0WBraqPiqjRilXt5FClln9BcgoDUC9kxTw0/kXG
etgQSz7LxqbLVBLDScfnMEF/JyumctsCef4YK/uri8LSUwWF4SVLjS1y0SW71XZC2d0Gicx9Dy+e
gSQRKIb2AefZ3j0hHYrzQNivLExmSNKW/nMDSGKnhjqGERRSnsOe71DBuulqxBoWRijRUlvzq/ep
GIaFbiMYb81NxVPQvc6jK5I/QEw751mGm2zw9nGRhiuftcI7v/H4nfhGt5O9aCL/gqTqPcpOGZLN
Ju+PJvz36zD0087rY3dt9q32SUbs1Ha+9aJnWnBywvo1HlxnkaudmEEOPDj+Ups2x3tCn5tg7Kpd
5WcYfsxNiAnKQfGphCNwFV3x3AgetZC8vmJ9Znn4rlqj9VrXmb4BK5ava96AV8OfkbQOsttdrViv
LsWJR7MQ16RHP1xHJnSjVMZDazntSzcjPDMEagD4ivg4ziBR1KSC/ZSoGK3MvXIcUq3LigXgRbb6
UUcdIQVy6ZbeBZBwcQBnZz+FQAH43NbDd60t2V5k6RffFOGatT3LG91VH9vCQqx1HlGgKqfk4ntD
1mpZu9Tj/QlUh1M5+mrykG2qW2fRK9OjXUYP+GlkH47QQtBicXuwDD/96E132fMzdG0dG9O5IqSG
wBvx0aFRvmYlqm+NaqwWYUB+BNGvYDFpQFzyDiPUko95pCNM4ZgG+r0gOw94dKobvv/Wqx6gZ2uU
RXExk1DsUgPJb6/Xfh/UpHy20OTY3+MNyMvEHJr9mPU6DIRh+FSm/NyCcf7lpzEOPGryPYvI6NkV
YCc4iPGma9knqoPaH+2JB1b11H5uCowddIRbvjmFjlO2Nf4yAv8wko35Uut5tVTHwHuwLIEwcVy1
CxWy8VtkZOKANA+WA3OzCjEsA7NClW5u6jH6FGHqY6QVieqNwm2+cjTH3Y1zr40568I2S5I7cy+L
IVi8Df8JheTE26Rr6J8V8UVeqWjhIOR1/wpMZ3wdDSSd5zlYKqJYO+vLtsPwFUBX+8t396ba1D8p
BmOXGGvF1YZOs65HMzulGsl9K0yz7Uie96ICl1yOoZV/jd1qB0ev+ZWW1h5ba/uLCAOssqJqusR6
BMVZwZElw3ztZKpxjtxFq1+NuVTrQt38abdL1n/NL24BP1I7Vt+aJHEAE3g5nzgY4mh5YwiNjsGT
5YEA1oWzsdB2n2H83UHJXgGNatG+dJrqiFpNTU5rdAQlEtxCjvIgu+5NW48AVeHpuvjXnCyBVaGV
nrLj5yN/rOZDDeZkhZlIt0KpMn8kvwSETXZrNX5T956IPR0rdsbIXlgtV4+dRDPsc5ff4tvByhGc
d/tmU/YJeNW5oy99gBlZrX8imOXvW9mshHBRIQSwOg9RrclEHtPvKL5o0ZGKeIVHxnw6Btp8OmX1
Nvc7XDnmHvw7omPX+WW4kaf/Gh+655EsygV3983NH1w1shM1xd/e4lET1DvD4Oag+V3wrrb4K5E0
mW7e4vxSl4spb/uT7KWojnKXor5YY1m+zJccGk15m+ZLRi1a1LIpL9lT/VrJZsDy5nZJ2UQrYWuZ
pbPjO6ge6oZsVQAdC5EyFWnpPzF51jv+dLD6akhvPTL415j/FmPBsqu95kSFx4Raf22KFHq00blP
beDgEASXK7FzBNv/xM1h0BdpAmZCjmB/6z4lMyqxIRNLheqfqXrFW6PbHZZu85DhYBoUZbk/x1v0
xt1TNZ9prvh9JmNslX73/jXuv/UCSnBv18uT4OSj5hrHunNoBviEKBHBkHU90zSX8tQ0J1Yd8vQ2
QI6lmKcvQrerb1NlrJLz5em/JlEucQ6FZjWrMXRSiAJKtYs6gLppgvnTlAYBnA2NZWUFTKfMPIqP
fzpG/MoeIZMv5bB73IvRmOV+AdyeVLW7kN2NqZ9AFffH+zhF6NGhjsaPwbKcfeN76sap1eGAwc5w
6CwzQyptbk9ugmenmvvm+t5vFhn9cqgM3sbf2roZ6OACAYGi+rQQ6jlzs+lrkNvVWk2y5hBGUf+i
a82HjPs4KlrjONQ6RHWWeYkeBJe01pSnzEVBjQ97s6pqW2HZERr1jtIjuujBgOjsVDb2EZTlbbSc
wuLSO8fFq2xQ+2NWbykbjxLXScbkwUjAFgPh5a6i4sPTufWcPJ1Zsou+zkySPLHHNytTDl0fQ00N
xqtvpM2lUPXykhTxm1kU4wcKAqgTbsqwUK/NtfKd7lr7ncG5jpz3VWKdf5/bBsKTaTCdoWm7S2Hn
+qY3Cp39FbJJQJZ+VgaC+XqUDK9RBUIzVNk9RcIfXlnqBruWFfhK9ip1npzqyfsmO5PS0FgiHcEl
JO0ymqqNZgRnY+xANJqld5KHtKXIvbD8sdl2iiew9prb93555pTtTjUT/dC2sdpuGwXrryIju+qJ
ojtaHbmKhe8rLVZDtJ35IM/+irmJjvgVmUkWYgaCGroJ3sfFgQtXwOCMfPnvg+UgFzyICX+T/+yA
MIDqU+mqi3sH+b3gjAa7OPF5Wf4Vl9f0w/xlRLliL1uDrfdU1Ugkz9wgyf6ZtD7fW2YOV+sf2o+M
W2zSoKLNwRuRiDF7g3H30O3MTbXbCNmUB3nNP2Nl6K+r62GAqV1Z78xhihXYzEhXWH6Ly18qCpgI
7UiZrs/zfefG8ylteZahlLowkuhBDwvuPrPrOYJW5iOOmgGKOuNK65Ti0R59hIi1KNNWQhEZoPu5
12T90Hfeop74oIBV5tVVY/Q+6nyMMrNL17KZ+Ra+SgJEGrhh8W5oArl6oE2yM7ae+ZY4V8b4TxQY
n0pNid7BMnoHu0POUA4KhrLidlXqoBu4Pl/rZAkesj7KwUPonyrK0RcX67UrbFEQbVyjTq0KWVo7
uj0p3WQvp3y5QR+K7LOM7fhJQhpYo9QXIjB4kqc70gEM+l+RXPsU2IY8ARauL3Lg//06t8eprY/7
NfqhXfjQlQ9tNoIpINEcHivVH+0lAHqgYfMBZmOzyqaE+0RWtNAVlVY8pBBWH+RZI4PThHVarGP1
cBsk+6Nab36Pv42SE+KUijrCX0Bz/7qI7L5NEk4YP7SHnB3RMfbaetu1Hj6ZqnIMzQGrMXka9VkA
w4rgyBeSmwakBtB+TgfGDqIjn4PIJxsifOWIVXy7yPEQ8340ri9WcxoRi5y56Cgrkf+9KCm7AASU
8G44YMm4afoqO5ge9mAlBNVSn9GkFfvzmx7Zrf2nu1YxSHj80xwidKoXUqlMQw2oXiXxsOxLKz4O
mmiC7V3XrDHG2wMIiyrL45/m7Qro+QyIx6Q9pM6pv2iftmUZF3nAtaM9CWynxiTk7tWFtbKPnCrl
f9cal6xOzEtcBjBGFF+dzR5+xzzuwVgdOhRe50vJjhzf7MWoU2G8x1TV/vDiqTnKK8k499VVDX4c
GhEzDS0XT4qDB+F8bRmqXDOjPNs+yznCgXDbNfo+Yo8Feb8YHoyG+1Xnex0r1FIsMgQ7Wh64x6lk
VCuLYtc8YPSDlVKI4RDMEws5SJ76AYVHTbj1+r4Qq+ZV3L35/7Bg+9+H1HHd4ACL9P3QsfGZwDcE
bVCdfeDMqA3PB7t/CkZrOLT8zFsA04iVufNGBtbcy5YTV9U5M7Ty7Hjlj8EqQVX/CckRo45DYoui
L66eSBHHXaGcUFmNcH7sxvdkgk45tH7zPPSpvU4KxT95TaftTJykDjoCzg+1OwVbI2+qJ8W0+pVI
o/SKOR2b5s5y35J26I5Kq4KPokDiAtPkEKQDLn3lUcsi70H3AzrbzvzdKUfo+igeTD1cqGyM1cQS
T/lcWBSRcB7xLFvLljwo3AUOidH86MYgFku8kfpt4ZU1jAXfXtV2Yh7qALJ5EIXK1hwn97XDJHQj
Mv3YWGAKKWk/edGjY1kxYogcYn6NLw3Svanr4Mo9t27xwDuwF1QeKEBMM9eu/uLbkXWQI9QkSS4u
4ssLStfWznQCNVhC0ACSUFfh9n51NUUItM8onN9jeZ0o68lI0pW8jLxgW7YjtvF4oshx1vzMBpxC
90UY5ovbU/BUg7WBrb3ikzIGSxtlilPYdNv7c25tAw8g0qf/+er6YURAJgU0Pz9tORwd9turu4f+
vML7MxCmS0lEBPbu9pAZ2w2AKiwf7o8pHAfNzIwK3P1Ru0jx11Dhfr9CecEqyn6/wtu7FYUuUr/z
q7tdW7cC1ju8OjlaXl++whoZsfuT7OdXmDa3/9/tbekLSODx8PvVydmqYx2UwAUVNb8RcnaeZl+E
XlmH++UdyoiYHiliBQyvfAF3NPNd1eJUYGf9TKnspdYd7xPyDYpzGWbKmeaX7zke2YWtpI+57plr
b8JKoHHyMzcm6yXTyciFk89dJoqpeiam/qBoxlfZKQ8lYAzD8sbb+KqDNN+QAN3IemgvwvbBLeIf
9/GeRv6Q33wWnK66ag2FtV7Z1huRDsOqFq72HAa5/owO1IM7NMpJzK2xdPC3Fry1slMOs30k61lt
h6hCMsRvQuQoXCSP52vIg94UwzrtHOy8/sT8uN54tlOfb48yipqcv68v5MPIYY0Z4QpiF+lBNgdt
rB8BN99actbQIGdU2iXinH+eb6j3oA8090mGBIIPO8QkcpxneW4yhmb4r1xNYKPOk5JGhCdHr299
MoS2O3nQIQ6p9v0zyfiMg669vSWA/YutKlJg/MaXwTsZfpY91ooGgXUMorM8s5IU6lRfFTvZdKwE
JfdSB4EQmY1Y/TXai9VhX8F2vF9AjpAHHgETq9+PcA/bcSEg4//zCPeOpGx/P0oOCQX9eNZDaodG
shqma6DMpLZZdGx0S5md5IJ4z3IeMevJG45UnV3K7VX56HlYJQxq2FwM0AUr6jn2qxK6wbIzsuHD
qnusyQdj/Cby5lS5nf/Lw/ROy8KBNWFHVZmlWbBIXJ31iRp+d0ztZ+MEykeYei56WfjY6/B6Vilq
oxeoS2xNDUN95OlqWzvsnKOjdO7ey9xqPyh8co3ckTYsrLw0/ztfrvEBqFbR4tA+HzWW/I3RpXvZ
MxjezDjKqCUv9C4dH25Rx/AWAz8EaxAVGf+Chv9ytozqhny/oiWbVmN5siyzuZytXbK4Np9L9Ie2
UV3so0qLyJl6wVn1wIOAL1Y+SWIky1hPm9NU2+qzUOurjLtBbKzEVDUH7u4anEpjlRWO8gmeVdt4
um9TSGb60J9yvUWCtjfDPV8NbS3D7BCPfTmor+JiTaELDcxOcKvyPHiWG5aJJCGp+CZHfK+SY10X
DRzl+XTSUa1wLe3QawGutGG4ityuWE9jll49m/JZO2CO4Dp2ci0UbBXsHHyHbHYtlCuRq79ka8KQ
FIV07yRnovliPaOSvkQpmN/i+eBmO5Alzats9HGxRbm9uci5qZiuZhCpj7LFK0GX1w/Fgxya9IAA
W1L1e9IHymvK/nPPV6FQF2ZRR+TqORiDFi2xPjbwkY9+x6YUPhcK1zVAYYu0nxwoBv2f7nkgfnLF
wR9z8MZ/4oU1Jxq62Zp4mt5i3FaAVZfJe6eMOvL//PLLplGQ8zSEGRwCQFrvrAHeVKsUT9DVp7fW
WslBWuYlZ6Po+BxzBRcr1X1qa6wE5imJa1HOV3xQAnPvqHFz7J3JPcneifo3OKTgOoKuulhG81g1
Sfpuam50nJqoIh3PpLyb8o0NxmIjJ1mFqoDyjdg84LByRL3f3wQzY1IehPTl8SJ8eLCe/h00wBKS
HUUKBs/m6kWQ1hrjVr+0sVGhPRzF65x3eCM7+9H1z9QZby0Zqto+WGbJyFdonu5R0j5qjUXFaygo
QCILelXaQLBN4Eokgr29gFwAgvmXZtXfUHYA9hPNNHHTKZ5is7S2tj/NnLkBEUCFn2yvteuXRje9
BdLexdfagT6lzWV0rcUsCujSd9svi0Wc5uq1CG1KLaauk8g2vV2PQtTeU6YZT1JEa5RV82udsDXj
Q9l/J7+2ul2pzOJ90Xfm19iEqWBDDH9pG7JeDR7wJ0PNqdzFQ7CLVMc/h46Rr1wtTt8jW/mROo71
Mxkut+tgenVRsFr5bK2+AXzVKRcP1YeVP024NA3JdcLW6jXCD+K1q3GCip3sWYZEbU4LWBsgq+fO
sk3LTU46fS17uTfGD53ZAxGdewvUhV+b4/1a1OPmrFbcPMh+x0vTdevwIVM+M6/tXscuXZXIGb/j
paUBv4iMhWwaheVs7LAtEbJu6nd2Ylg5xQP0iXmwkfobCh/di+an1TPUqlt4sNPwmOUzOnoeleR8
56CPDNtRba1jrzR4LVpKf5r1KVZqHfZL056Gk4zJA1CE4ZTMh0k09gpLJ4bMM3qEbPHMnXtkW1cR
LL13y5jsRQ4O9BRGq2qdiGXbT/5jbQfOqclxrx6Nyf1KCu4QDP70VkwYOOR+XW7hZEYfgTnhLZG4
XxUIzatMn8yHqNPEU0b5Blqv7nzNxPiuYT4RUNlYhH7Wg2vso6f7wWn8U81C5wiZsXQXsevF+0mx
w4UckkTO78FBhAaxqWan2IZPv7BJ1S1Kq6n5/ss2u4tNmfL2RFY2PtUImh2mHiiPZAdgHPi9mlBW
ksyBhhaQnhA1J1gFoxd9V+02epTsgLmvmUf+f8yTVzGtYe9qVXRWJ6gCSk0h3rdi7zm0eu/ZrYGP
uPZFRkaVpA8yOc1K9smY7TabwcOHU7YSK453dY9yWYgJXLa0/foJ0drhJOaL5b7ubiZcpCLdsp9D
PFYQvU/ZmBiNjcHk5F4SB5gLfTJS25ay9uGzr5K8RrVRxGJtQAA5aaCy3aoSSyHi6k3Ls99nMgbN
qn0Zh2IJhiL64vW/DDuvPpzCzvYOBLe1DPtBdPSc1qTYy90K6xikDNI++iIm9TuU/e4Sxm3+OBqj
s5Dj68xAKiJ3+kfPUNOLr5s/ZdzyCp91QGkjW8P3zHPL2cQ5+sK9tUE7M233wkqDD2FSnJ/jSq8k
2wQJtq1s8uysP8+u791hnc/PAoWZY9k6v59dx1Jq2ev+pkZKRZR9/rN0tDMZ2RwvTVw47XhQT37j
lccyR+yx76P4OnVAFMjT5D9hgy/jZjDPraGnq9Y0fKQuA0xA5rP7IW2VcWvj1+vZ7b/jcqypmm+B
6YbXrjOPWmLrH/5QokOWxeGp1Fro8aqfr/XUd94HPTn7kav9EEb+DCoufTcCXlZf5cpRGFN/Qp0C
5qgZ1p9g5fcBy+gfml98wZrLvGL6mm3cguS7ETXqYx9M0Sya6X+JlWAthyKHhKOTV9SvOezvTYed
7kGFyn5GPWpY6trIl3g0O6S4Rx9U22Q6e0N4OzYY8XIWC3qfMPBc9NOYfLGK6FuR1v43MgmPOQId
P0t9Wqvc9sOF150QPcnForWRv4ExsoD6sTHztPrpheoTZmrtN6OLfk5daO0U2+s3Ks4jL9g1t3nx
glxE/tJVJRvQ0dc2MtZNZnWGOLbL8j6/jUCuMFh6iUkaA4e5MY+ew0x45yKyQDHPZzDx61Wb5NG6
cZETWYcojvEf8I6VTlGan1f2jVYZP996Gx9eknCbaB07iBdR7m65zj9TbjHe1dsUef1Qy7W1GKJm
k7idshBKopx9t9fxkAUoFwd59bUTb+CPnW9J1fpLpLe1E/8w+2QiO7ys5o52/J7CQ/4q7F6sg4p9
gD0CUSnUHnm1WDjfJrOAkdGGH0Ufd5vIFepeKSz12RUhllHziKGzXw04mNcoM4Md+qAu4D27urap
9iIHIEmULhD1A3JW19VWVyKdt4B6EVBM4HX1hwMme6ckabGpMIJx2jh8Q/9e3yem16/dQbW+2GO7
ipxsfPerwdy5WJJvZLxSvzVDlHy22LltW+BHW82L7C9JmlpfDJeMwpCozrZs++RzTL7JvhiO84Zt
tbHDsmV6H416JeOaxUZV1CnOwAhjvpFQ3smHIL/jrCIl2hp2oiwrK8TqjL3EUZ4Vc/Mekx1mWP0f
Q3rTM+FTtObqr7kDSPsDqu44WiLxJw+VAKdcRoXxr1iW9vmZJyG2VArwIvozOJk7UOt3UZ22fvwV
1xsot2HQnP6K+0GenVoQ/11sj8sa1vKy7/v3zKqrSzkzF100fI5/QrDe6wvmNLcQVbaKJBKsWIVt
bWiO2qrAUe8S5JaxbswBwZPO8zaFYRYnj53eDlbscFQb/p/U0P19YHvFMc3Dblej8nmyfBR1mrig
gqHg4hejhfwUihpNAL8KXlKtQyFWsBgVuvoIDCA/V7ahbmyt8xdZZvlsrG/vhTru0EhgZ2rb2VnG
5JmfeNYBZtCjbBkeBvcLoE7lqaYgFSV9dr7FRJViIZiqCabUo/oCGTw4NFMFgNU3x5K9XrgEAN1f
ZK+VNOXKibAHlU0jdvsH3Ne/5VWqvtRm1T4itviQBD6qvbqIqOha8U42TVPrF1kh/Ftv1E9b04v9
Z6qnwWujtys5yp1Yv1Qm63gVtiLAL7RmRmuiTtj74iGszOYtMqtlPBrIMTtkCieza9ey2TbxD7jx
45ObdvElY+9pNQkgUc801oVdNuheMinFrSqnYrJTc/xdHduqnyuXLLCZRKd2VqWNGys6dfz4yz55
CPqmWrd6WK1tW5sSgNDtk2nZ6jYAQbLPIj89y4NmlvFKLW0M7Yw8u8WiZkphKwUhLqA2cMZ5sIzJ
Mxic1U5tKXDeY74S+ivUXrQFyMNiWnfJQG1k1uBJvTY9CEhN24T2E/OQs+valhuUd/V0w/8VJQd+
MNyfovR/6e2gvqWVMgFLqsNzk9fuDn30CK1F23zsNfi7hVGUb5ooIuobZfcTLK9lGN4voxKv4jWr
VJNfqNG+HZrUQaGuSy9lnGNp+p/xbu78K0ZuA/+RdpFY4a//Ye28luTGlW79RIygN7flbVe1V88N
Q5beez79/xEliT0doz17xzk3CCKRAEutKhLIXLlWYXiVeueAZ6YkQx7XOsCCczZqCtjI8DuSRAOs
LsNwFFdzYxlKslWihipq5N2cqfHZh1D1OF2GWvnUqmSIZ6E3YVcl6vSF7eb820+Mzs59qRTrWNbd
nUQ12hax1QG0kRm8qookwR0oG/uw8oJXP0o+B6ZTXXhxB6/6lAWPqxfPtXpCw8mjmDIWlXogZdgt
hVPMCRbkF9UeRGF5pwy8NsaOyiKjt7RnM9SVVRIN1SVW1HinyEUCfkEzT0UYxxsf2fUHiyKxZUc5
yVs3Wg8E2ScgP9svklYLl0r2wGUb4utauaTcsX7QK94gSaHIJwWu2kNqS95uLOTxkiPevRoQMn3p
Ok7J+SeeOclJN3JSAGHVLQhwydEKeGt88qYyKaehFHIh+qIBkheCcGhGNBqjXyNiDeEufG5zRF+V
7Puha9+GSk/u/Yn6Wum77NSnBVRsmMLJBALBOIddvRUm0XS62lyIFSzEnNkurtSJE/tmw+Pm+nt9
qMG2twXlhDhdElUX20+zk/CXx0DauMZYAcTSnK1BYOs4FmFxqLPOIQTf+Ge70tB2Bwp+RcnKXnFw
GR6zwahJGGvF9M7NkSrSvJXdUHemR7pyhLEFEoNkYgtRyjraCGOopHZxu7Q9GJpdomnDUR5UIGgK
5+nMa6rHtotBgusuwepETrZy00GM2Of6fkjKYp9OkckQRsbN6JTxNZdEKFv1nnQ5S5amXBWf0BH2
0UAltNhCTEo1Z8pWedi60yFqAbBw3XYFVGNuZm0te1gYE+CjLaTgwAEcvbepa/mNu6BeQjqFcdK+
/HZrLNCFdk/FTOZrP93cynQRLcPNYTVhF6uZkxu4lvdu7EJMcAJjfIrqutxKsU1yPxrUx8BE997n
CW7WvlEsXZWigBZGgkPpxOqjZaaowXsGlfyTs43Uy2NKac/kqudJtlTAuu2EqyLX8aGRgGuLrm7V
CF46hbrrLFJC0AbJj4kPs6bhGNFL7nHqaUbV/FSHbIb571c+RyNUEn6tfJPSlj1XDNE2sYqFTZgr
XHjllmMGoqvgadZVlBT3klTpy6qh1LwMWziamoTQIUmAzxSRnzO/IW4R2juvzOwf5Oee3T4s3vLE
yJeWVOgPGiWFmxoe1bMZRtq+GRJth2haeydWhOonhZTLhTW77f3PZcbulHfXFDu+rVgkoHemFfXW
yZfDRFKoA4vaizPOP52CPtjIiBUHPyG0PRo7nyLFMNP7FL2ZIVkn8A/B0i1peXIf1Hn2XDTFc9Zp
6t3gtukznzID3GgQkZkGRymD6s7WyoMYtZoqhL/TaHdilKxHAbuTa6LPyVzCsMamItbdV80dGJoC
/LsWv9mBfDImDRLT4njiuc6nVDcnutGguXPCCmBmq7gcz2sKwqKiXVSaVX8fN64n5d/LOO4BiECJ
JefdG6UdzsmVyp9N3VTDOs5ibfFh4EPXLCtOWxRHCvsYZHCHOEgIJqPunPyaMDTk6xxaQ4MTfhH0
39iRQcjcdz9gPnxBUNz/5CTwBFNX1F3CuDd2FXU51LrY+SUhIbyCZtvcmvrgLHm98WefmoYCg6Op
2PDI9Rry4sKYoYqKsPQQkZk2XN5fY7AIdE8/dVXlPrleN/1Q1BphRrpJ65TrsjGQvJicUQkwt6Om
Q7cxdf3GgccZMeTbUlbuNHe+1DyLqSOn4gcIj5bW5GrWTbdk6xNsYs4T1EV6Y7TKYw6emSb12muT
8PipVpwben8BJLlH+SGAdMBY5dHQfZdz5TEly/jZbc1qoVqm84Ke17BEczd5lBs5WEM8fXQSC55A
f4CzNRyzfQ8SB+YTRcqWddke2GrY4NkZVSw93kqGHa+yyE0fk6kZyCyQabgXFtn1To417mWGzr5v
OmdVyYwR3W7Kp2XTTVZAhDp5JcbLgYhw1sJXXDXuOSQuvyz03l6kvvwUWVRfmVAybAfSTxvTTcul
YBsSxEHhVABbZ/kkHQ+sVR4rFBFj9cXS+efZkXoRPZkQOsjrJzRVq6sC5/ChzNJy5aWW8Ta02Tcr
MZL73KmkO+ihSXobHb8jdB6maOQ92eTqS+I33wz+Zm+8XBq0L4EFhFoTLGFsvqI2391lFDGtA9sG
SexYSGYqXbUvPcqtXfgmB7RzkNuRxxO/lr+UkQckOiDov9WttzEdEJbwvQXfHP5jtFJSdpESSjsC
gF+GEmLzRIeAvIAP/WctCwyRqZpbr+iIulukTtKtWeTNvW/m59gd1LeYvI2GBNBXuYY4laCzf7XC
4r6T/HDf94F5hMQbRsipMeKLl3/OCr/2Fl5HvWgWtD86dSNr8rYPCueTn7ndutbk8mhzgLh4fMRl
2LDJ0mBw2KC6rV/KsfGWHbFIqoWKEKZox48WdRNZlH3KF01pxs/KJLEKeUq6cK085xs1bDLZfvXh
2v1i2wEo5o6CM14o4dYsYUZxZaN7dUzgWqXut189Y9iWXkHirtGe2lR3qNKT7j0z3dU6ZAuDBenI
EKnLukZkukt8exvBSX7M+qrfmbZ0cMcsXSuDcxzjql3IBD0IxDT9pg00c5O5zSffSmsU3u1gUaVD
8AVepqttFNb3nB8PVM5owEKDvnGkuj5A/XpwqG++w2ESM6dC4S4dwKVHwEB6zw/vRQNBmXKUIljp
J1MkSdCKJbaxJrejnDtrUM5yl3/q7fxamCnR+Kx8onw8vui2Ij9nkgKBl2LdqWFenQejvHYhUJ48
CcNj4HwP5SY9yZBOOGE/7D0LBhTg/Zl+ku7chkpF30zeOlAZW7DpUDNNXWkwL1Nk68FU2+6uMWsK
1yVAbboUBqtSbvyj6jRnpW5sOOsnxOEETPQdrtgifItyH4zUAH2BsIuGYizw9MJF9B2/+otNfwqL
9vDcoy10KeLwuVay6o5AK7+ksSPD11Xti2yn4YIii2RbBu03m0zIPTLB2rnvLUobdT9YstvITlzd
i0FI47t7dBGAK4/RF8L6eHSKMeydIMoXt36gWv1iqNQYUF3arvPeLl4KLWzWiELmW9E1NZPXj6PA
L+uN1L85+bDsaspAibJp6fF2aXFqPbo6lX7LCVRxjDz9gVSwtPQ7RAh955BWw7UYQuNiJ6Bau3qt
O9o3znXFQg7rL51utNexTkg7ZdB8lsHbWPI7DCV1OTRh9aPTHzvbguUn8p1TQZppAQtVu+ojimea
ECnyQGrcHUJxBJz4OV8TmDyv6XRFGvqaqHFBEScmMdhmFEp1Hc9K0ZVVPbmTlPJLBKonQ/frqYzk
lncQtFCiawXeeB5sgmW8557AfHYPSZMtKYMwn/JMThYBMAES5/17bbVx6saRxlvXNz//k7Sa8BAD
Dq+HvTZw998KbhZM2UMQ/yjc3D70BdyPdoO+DVU3yS7QqbCiPpPK5BJuMo7cw0bLteIy2qVFsaXc
EMPxrk5dZLuMrfoxtcnL+fz8d7xDSM5lUClAeDheIGXO1m4QyA/NGFmoDHXyUx7flyUb0Emu975t
w3DX6ijCh55TX4ZgSr44cfmmuulZLvilR3GP2jpwJqJc2tK0kFzXGkPfNe4o78BKo2SeqfFaMaxi
r5isBrh7emV0BZlp9qUULK9VuTS/23nyqAzIBFWZLCNbI607I8x/cMq783kWvnktn7DzowyKpqDZ
lUN9Z/NT2kaq3W17wx6u8Ft6Kzig1VeZBKVqJuGP1DyTyQI6zo/5ava19Wb58JwWrVI9kGBqNkVc
Z2BdSrDRhLHYc1XXrNKbZVpZ0Zci65d+VsbfZb9EBCEN4mcTaOCmhd3kOI4aLC0GWF7f6RRy+sNZ
rXX7yXYchUf2hihX8TnwDco7bbk4uHpngSfsvitexIPStoDiG5UJEL4Jj1ARh2siN8Nd4pj5ojWM
L6GSe0+UIg47BeLULaSnzjNndKgiU+8rNBYACNNkeBgSvaPsp5Q3Zdo2r/CiHoRHYNYgxgvic2pX
Zdumr3ay5cV7OCHMvUL+4cT/ZUTqrzYvUE84qwAi/3XTE3Qf1GA4pYR9F33guE+GrhMOKvvDhD3p
NBiCix60YF/H5wCgHhU1Zb0uDWSqPf6WKxP9yz0vF+mlCUd/Ybc26e9ptGpsFGcM/UmWYRol8cCm
qOZFWgKp0PS22zcN0evRVtI3J7a+dyBNr4UT6tdM878h1p5SAO0scnDUS+r4YFhwZHOPiNSw7dso
ffDUKXKdNdVXE/KsJGiU75xyvhdyYD0XUD+tFSV6s4cyX5H3dK7J1IBZhkmV3NHONSVVgt+jUlZj
CWbJd0vnKhwdxwSaH5LEnm251JtEf3mwTKsIt5i40tW+rX1bLDYR12kufdsRbJY8f21neXqWvEqh
Fi6G+KnV4hOoi78sAJPnQDPWmV89QkEdLNVRPY2Vc9QT4riWYyvnHFH35Tj4ysqo637nxJW6R4dk
uORTE+zSgZALKINgl3tOsNLNRn01B/j0y77/QTHc6Hec2KG1ei6Jty+q2snWHQRJPC5jbzyQQVj6
umQgFJVrO3kAxBYXpkKsxrN2biSlS77y/F6V+JPvqNDA2IjAaHI+nEaKVZeJRjo6NLV+1RkREXp5
sCipa5p2EdXNI2RByU7Y5oaqsF8ula12687qtAW7kbNOquDVrjrCMJYevExslKs2MbRr5PjOxqc4
202MLRmp8USBUbrzDBRvOrWA8Seoz12pJY8wKrCvRmUP7JXe74VNSYC+wC4LHFSyrxwFrO+KShhq
nOTI7AdPY5eM2sRnWZKGg69n4wE8Nn8dlwxGQFH/qQF7xEYw+iRVpB06inDXLQTMu6To7XsZeU/Z
UlsOPSjNU/dKrDTgjOMHzTL2kuAEZjjdByMBCxuYx6qwRnWl+Y4LuUv34BENdwyTFP4YSua5BqHo
Uq92L2Veds9eeqp2RjZiNNk1eaB3n02EAJAj99nkxXX5jMoXQfRIf+L7Y4LRWcLwnl7tZtIVbp4t
ipGvRD6TW1OQl14VMISth8lLDIRF5d7V+VfRQehUXpMwjVaWVY5XGKachabUPVkWbbzebLJhbtXY
1sG/4iIGOC3oFwOI5GTJuzBaygYC7rXUlKfesYpT08Q/r2KoFmDohoYR0mtAysLndsmTiO9VLLeb
mDfhuTRQ95VkI0f02XGpqqTha+Dsm9oifp+OZ6M0eQEk4X1dSBE/fx6L7GAtFGFh6EbYhBKS0rDu
ha22MwKNFbSloa1yTKpcknREdUH9IeOVpqusGO4a6ICuMswGS831vXufT70lNBeTLexgzffGqw2Y
6MSPruqUFbyCOq9pVz86uZps61B/a/02OvvtN4Lg5V3cDPnGsV3YYgIUiCoX0k1xBacyNDnicm5q
664v+oHQKfIjvSmbCE1Y8FVL8ZsLK8pfBvIWC0OX6hee98qyDl3vsbBLlNrC0r2YMl+KIIK0J4iO
ZoM2r9oYvFqmrmg6SD2ognSyPluIIbUnbp12K6mL1atWPQSCnEk2Y0pr+APfuJtkwnF7qsJIX4wU
hHDqVadQHwJugmBJNIWvsC3wzWajeLJ2I3Aq6wYx0l6FX2iicBJ+HbpW8EWbpyiDRyAPvXjVWIp+
qAPq9R3AXE+Kb1YPHKcXcp9kTzA/roFJSvfTRt1tKuVVi53iVCaBe+saeZIsw6ELNxC4oLGStr20
RrxU2sbAdB8qPftK6QQYsbTrDvzWgkVHpureyCLwck48bg3HBXBVSi8+2lYP3ZAs9aasnrxhKJ+y
xL7mkAnf5Z5UPjlaZyzbYWh4wtK1bcXdkqIIV27t3hlZ3p3bfHDvUsTW4ecMX70kLPeB7OcUbnjR
qxkRmyQOGezEaEQdNRh5UmVi1JUQrkoj6VG2dfmB98dOmHurTU+xn4Fs4qAJQHL0IW8gg2loVbyi
HsJ8NuIIAm8V7nAqqsznpCL2DdBMXtlT1xhkZZtnvN6lyDKeE6qUgIQq8VrMVZ3W28Lw3axvcxuQ
w7ztNRh+cWaHV22y0fXgSWOpqO0DSNup/xJdFZHKNcz88kY4px2YdB3a0duo7EUpoRs/397m9r27
gvBH3gpnjWKKVenb7m00NqtmZVFmvxPOctABemqnNKy47+hLS72uoy240Z1hOe2l9QZrkwRjfrKj
Y0aE7gm1r1aRu6epkuYpKfsX8nPOOYNZYAfDA+z6Wt9dmjreU9LuHC1Ngo1F2GrlczFSmXUztVoX
3ekgFVw5VwOoS1P9SHbkYHd2dxH+aRnEK87PAfLlqJtYaccWLyBPLIcxsnXkLhKl/5rmRvs5z30V
mXDNuFCXHu4CeKNq0mHXxoieGxmpMNNJ1QMx9XYZOr33WhI63mjwHGzEqFIh+1EXMeoi02imA+mr
svbqBbb20nyuisTbqX4GaXlH2C5MzHJVSUW5Bc3Me8v2xuHgIFNhrEPD+nUZT5e6khTq8p3Du0s9
UfJNNFV7ecaDO3Tei8k/j6LlYSVBA/Si8W27d2OEiKaeZHT6JfSGB9ELxzS7K0DniR4YK+OkodCz
CCZ69bGE5Mnue/jOp1UR6NQ2E7vWKjQl7TK48s9Gl/aWRMnhbGbDnx9iFzDl5DTbYx3ORX8IzOWH
gcwL5UXhJsN2dhYuxCM465hwzf++ndtyYDRKRXlGmGBDfffwZo+muxprpzsNSiqfZZVwV6MCHAw5
I/sDZBPBpCgkmmKSFRJXsWZMPBgIw44WikLCpvy+irMpydwiT/thQDiLUVh7Ef2YVhbT0Pz14FGA
yGI9AqK+rVoRWwb2RFKqWYBkXkXDmB6yKvjZUBuYHoh8pwdxNQ/MfvPAB7//wmVeHrgZhPdi/Xme
6M4+853+C5cPS81z//gp/3i3+RPMLh+Wrzzp18f/453mZWaXD8vMLv/b3+OPy/znO4lp4u+htAP6
jn7wIEzzx5i7f7zFH13mgQ9/8v99qfmf8WGpf/qkH1z+6W4fbP8fP+kfl/rPn9T2/JLdoZYh2juw
tQumn6Fo/kP/3VBU+cxKyRHeZt36jR5l7/u3Ce+m/eMdhFEsdVvl3/znu86fWu5QoVnPI+9X+rf1
/u3+HGY4end6yO58vuNt1Y9/h/fW/9f73u74/l8i7l4P49UounYz/2vnT/XBNnc/ftA/ThED7z76
vIQYiaf/8g82MfBf2P4Ll/99Kdspoc4ttc+DZATHRmonhkTAZsf4dyNGomEoDqp2FWZhEVeVmDD7
mm4ZHsVwSQJp78TIsmmd95Bpjb70KoPaqtqQ7rMghkCt7p84BUNkO/XinErCFnzLNC7mjIFuHsi+
/xDjwu7CE7UZSxixhE00VQ9bhqkDAqsh2z9BF32B1CO+FLYU7zvbQfC5o87XNqNbA0NlfM5TGEgn
Ly2KUJITo4ElAWfz5NPNJobVSP+OHB0BEauBWkYslfs9dc65Kq9vji6skqvKCGx4kg3qS7IRiR1O
9uAwEVPd+BFarjZ8Nwb1811x0QkakLcPqe6ZukNgFZdCiYuLojTa1tMLoOtidqtVw84tQDa8m231
DsDktHmDXJAVxcTKzJElMur7eS2xtN9pFUFN73hbL0iK5hSmMbS8v24p3NK+688qG4ubmz5yRLPU
nSOXPUXM6AV5k0L9TaweemRK1N8J1zcy9Vfj0G0N/t+OgHK9k19NWvZC8F4YxfR5uAAn4kiOfki6
BlSFnRcUnaYwfWTWPi8s/9ZxlMABDTPZc+C4EFwRvLrNEMZ5mmSN0ZKkR71+N+fmWQ3luouT9Phx
4qgM/r4JpfsPa4mukZlnIt3GXqkMtOpjhNZGufPugibx7sQVYC8P3dbS27pAZslrMzoPCL/OGaPz
SGXp5DrPvC2ktQ+2HcXETQP9IJqR0NkBZWT9IK4QTBv2iZQsxGDy2010XV33UgpOmJFRHI3YrLRo
HRl4GWpjPsRjTaHetZKk3Alri5jcGkytthQDt9HJXVx1o0zIW/VOwnf2IONkbqQcSg/wGj9959FI
8R8RGVIJ2P5tUBszfaer9ufZboInVOHTSjOyPK68FSPzzRw0DEHVdVCYTJ/69+e6dVNK9Sg1tNfi
QxiWp/IXKRMYtmz3IBojy1Csv7WztYtMrBk1IUQLJ98EZAvC1wPKd2PcSe8W0IucgEHcxdJtwduk
dwuWPVyvEgwNKxVm9KM+NWGYN0fRFVdz88FGnR60sRzElvPA/7TAPO12D7V3NhnUdikHn7I/JRwR
UUBWk6sv++k1NFJOVyGCEmKAeFuEBjUitRkc6fDS2gdKAcZ0IfpgT38aLcN/QmhB3gg76DHnMM+Y
fUshbCmWEXNnnw/d3OupxnDq/ShHb1KTksnIDZjc9DB6DACo7W2LoIHMN+y1aLWd8KCAy+HM7fhX
a4KxpxnVdbkZl0CqLCj8JzhJO8FJmgFQTz7mJqnH6VIY62lEXM0+YkrVb6we+abZVZj/qRsIiMq8
UiyPd25bD/ejY1z1OumeCg7ch1xXy/VQxulnTzdIKQGwInQ2QPI2paDkyP1UGABXowL6tbCu3YVU
D3sBNhYoZNHUle0uDcNJ1rNNwJZTqurWCfitpRi4wZNdxw23ms1X/x3o2avbaA/z4pebY0MVdxXA
mIvAlXtwCsc5cHLV04W4FA1c7AYQggpN+5u1pAq6L1Rjo82ekJ26yHBOPuSNkImdGjHdLuoAgCVh
gdysehhDUwjV5dGrkc0Jqrsyh/dZXIkmHxKqbVMdVIdb/RyIfl/FHiAHmJz1rXCWNQ056MiHE7W2
qkufxi+h61iQD8dATqV4QDfkly0klXURA/509Sd70qcv8e81ovaJsGV+qp08OsP9H52b0lpVDqFP
SL1+msTgWHQjeJJKyfdyOJzk0R66hfCpOhDU5D1Rhk+diPrAaa2kratgKy7jxvhuB2q2fWcTtwp/
5PCCn8S1RMi077UEojvdOSRT05sKjJRzX1yhE4wuiVntPtql1jn8k603fPcgIfqEpvvkc1tVWEVf
zBFNO1B6shQjRTHIO7LKrWEqV13385eaeLMvA2Q3Y19/JupRm03+4nmpjIJ6B65fzl4UJOQvRmc+
ihlhbsfnMmfTmOtEa82GB41OyfXRT333KK6SLv9r8GxzI3rdULhHrwKSzMv9l0v4+2q2dcBMUcNx
UZ+YRueB22Sxjljxw+1qqnVWaZ1MnPh/mzc7/5wbyKhQWMFG9oNsW4y6dy/JJSz0hRN/Inr3ZvS6
8gNxbcfQSf3aXvgYW1H95rQRKZ2w9R/80OaZaYTS0azN+PhhnQbSr6PflfDd8CU+KXJl7TspJ/4E
7cCi1rLkFCAvMZwbWAE3bQj0EiyCWb6GkeSsY9i6FhaBchKmSbSGd6w5NVNDsu59M9uEiyIr66i0
pf1sFxPmrnATtjTXzN0YOWi1/W1JIx/f32Ger4WkI+okubqGQSFUjLiDBSv5VnRjOU/unCS+A2Ab
5csmRc3C81Hb8rUanq8eBS5FC/oFpFodifO/NRl6vei9GnB7L8RQ2CnwWIvL3EtQgS0Iq70zukVm
rrUuBOXmVM0mUCJlKjnwH0XT6BBIoHV/L3peAQHO7NFNbh0egTX+8mDXBP5RQd5bKdJqRdrRO5eC
JKmoY7btbtavhRHqTP88CEKkeHISxj/7zHNmn2qiXRIDYah5OxmsHgxCufYMV0jkKvlzW6FE96vz
a6SQCmmTUh1FMcz03NO8bB1C5bAUj8H5qZgNMOP608Bsuz1HpwF9cAmkT49V0cxLzQPztHmp2TlD
sIl4bZLyXK/HR2r9+4VNxv0wRujFqInlkWulpCi23KZYVnCV+I360E+DEGPYy0YBmS18e8k0jkE1
6d1mWluQVgmOdqkGFzEa5PyPpAk05qJrkZm/073+iHCQ/FgO65b6mAokHZCFSe7czrSV25j+PkXo
4pRYsHBxJsqjlbiEWHyoFnYGspMy1HJTD2lfLQpN/ul6G5+niqsumDgYBs4qokuUnWqmHhBeJGUP
NtXGd26tKU8DSc+lFln6HtSU8uSXlg3bveeiOJ1DFSbr3dKcsq8Gkq97Qyu+FqNsc1ydbGAaPUBg
TbkfpzysaHRP0fdBXX8VvWbK2QrfgNKdf/Sd1pyniyuxrpJJ5R6WrvjYR11B/Tr7KYW/w0UvAcwI
W6tQrVk7rrMdi0y6y6nTXQ91i9pc7+XLvkqUwyiauALglE1yggtheDc0jWdwfRy8pP15JVzeeWtR
8CnN5HIHeqc8qDLEkr/VBoXkoOhmQXYkLeIfhakWqoRVQurMlNOJgv+XPqFwLk0q56ReBXqMZOG7
Gb2SHw3T8o63BcTIvMqYQne9+v0xhrYiUT568dII8u+kUvNHMlDFoyTFf5Hrb0/61FNko98BmUTK
avLIC7V4zIJmBfX5eBX+SjEiRNxTIiUGJcOs7tWa0P00XUxy3VgBcITW9+0Gdpyck9Sgtl/L82VH
qGRhRk52FM6gCMa9OlApJO6PQoS8H2zSkhBXW6322lSldrYk4LGia3mQKo81VTmiWzhWtZD1yDqn
niS//pzTtop2lhJ4xt3C0V7nOWxiw6uqovbnw2kZWPGXBAzOJZsaUpjKxVcTY91P6qWzTQwkeoZO
QoTKj+iKRrj4evDYg048zCZxRc1obxKcmdchd2gf3BTK39+3u3mq1Jq7vQPWdfoIouktHQb11N92
rlQfDc6eOWwDan1U+3Jndt6ws5W6hp4WU6yaGlUroi8uhfU2R0w3K5KIQHGLau2P4J+bOvuHCZlM
zWcUSDul4Qghmrj1XFBXU7+SJfVmpNzl5/Ds+ME2TjMas3F+ThbDuharWwVc/seljdixE7Q9/7Zs
TunLThvgb4QXJF5FKM58Uhqn402rI9JpetknxX6GFNl6geisPFchkoFWH6efUnfI17ZHeTlHbIie
S3lhZbKyciZkPlLQ6dGYkJviSthGgOjAiqcR0WS/r0QXmjSGHSOGlqebXrxZt5fZM5/gpW6uip+0
V1Ux3FXXoXgz20y58M5V7m6FqaPoEpbZidJVG+x+L4yiCSGG2JoAOiae6+Y6N+ZjWLvZFXSmxVHR
oIgzq0oHwD03LEJTPicGaDZKTFch9Jq7nGz1S1PxF6pCA8nhSYmZ+l+qq92mPupTt6tBsFIh7J7E
qGn7n7vBGe7EVBCwl6RUi6sYs/V82+hm/CDGAqlegMCJnxRHcZ475IdheHFM6SmAKe8KYLM6Zi6I
1KmXQG1wu2qcGBECpa32YqA3vPLqlHazg0mL/cjkPA80vrSXFb1B8AI34QuOzds0HsCU2Vesjohc
Efn+bfZtzC+BY0iaspY8z904nQ8PQexlF9HIBtJQY42ArugiaPxzoMorqGlk2dvMzuk0iuREt/Kj
HOq536tEvZJdPF911l2TIxD0e0DMMDqidqFkQcakSxsTpu099zH3qYJqzMRLKU9Se8hyoRUsaC3n
/jyMcCGEl6I/1HWxq3SKl/1o3Gbk/2F58tqrq6l836YrLTqHaABeyCn/tIRu1k1RH/6DhMM00OZ1
SQUDYFKixWtXiqnTDx14AiGg3XdObV2HqaEqFxXgkuhYrATW1U8M62oorrWt+8hazDZdkZQTFU5H
YRJThS80Nos6VX0wiqwmBhXPC263mW3zbZyWiuMWbpqj41vtnsJsitPjfHw12XKvEr0hHjl1bdio
KNvX7/tWqh4j3dp6sjqCNWm9YwzCdBmIrm5F67jxqp0YDYr+c+hOqXrQOc8F317hBbcKxPccCBGt
YOmiUtINtBzBVnTHsABFqfjOWXSVEsSnlL6mmt/c8aaKb5PQZ4F5GKaGtfDKNUNalCV4ftFNLQg7
VQS39YKvrZlnKC1AB7Svcivd8tDVHkk28CSHSOBbYEK/DSH+FzgC+6WF1Pflg68OTwBaLPimMSrv
bB9XFO86q1oetWM7NeJKNAFSVEer8N0CDnRGJOBWi1aLagg36UZl9aA5dfjaRbUTPuVpU7/mcvNd
aYKNbRXFfd7J6hNl6cAjy4qdYuBrTz1oj5VndO5WjAY6531USzQAGDgPKH8fIxeYVDQ5l8QQr5SA
H8SgmB8WX2Ob05Cw+Hn45pUSDNeTt5RD7D8GHrhlQ17F/NQeREPxlWz4D53R5g8Uc47EkmTILkc3
ipd2zHE11XWIUX/712221XzDuFMt9bubIEjWd0p86TKelGwnYccHjXhppkYM9Glq7r0+ea7N4pdp
mpCmdn4uzXB5829M7xD647kRFKUT+by4mpv6H2xDYvyb3zwtDPn+Z1Ldr/TYi8BKuzDuDDoVw1PN
qVr5KoxBNOKqzcmTLET/wzBY0GDnB+5J2G8riCkf/GbbO58cro4Nv4fvilyobDK48bs7zVPE1cdP
k+rEhnq2dYs/OooV57WFn+ZLxrrgqQJTNxoBy86GVZpvbZRvjIlbWvShNgkADwNonG1dr6Fh9K4/
TWyEUcyZm9K2wkOed9I9wEHjsa3Sr1JmdCfRI+SqbjibGauW780jwiG7IMr6U9rYCio5VGoMZqii
b5qqF2ETTZsakFzaarYW3Vwawe4W7bgnZsv3vyn9F9DQARVqSoNWYJZudGdozlFUOdSpBN5Bmphf
WZTANQAhfyw9MOiefxFXhsrbJlMa2JH/PoDKGNFj13gVdnNMQmgoJhcl/lF1JJLEGklm+5BD9P9H
2nlsua1Da/qJuBZzmCpLpVDZVZ5wVTkwZxIMT98fIdvyOffc7kF7gEVsBMlSiQQ2/qBzm1NsHGTh
hl4nln3rkQMD/1uKMcld1qbFnTPED5FpZdv4T0jGK7sOy8W/LwcY7UT5oK+jZftfnf7MJmP/+5Sl
7/2evS2DLSAnd631Xn5q0kggtADToIRjsohsEf7IgXlCIvrJN/NmoI31ZdKKduVrbnopCpQEEffT
d6NdaRebNdrKFl25hLrvcfjQTsfQBJ69qUOoRE7jDKu/gvJSFkYAQF20hg9cC8w22G59Ot6aRyTu
u0Xn8zHhm/xxa4iQh8WJDc9LNSseedpyO0aOVNZgSph3TTG9y5os+tKc/2j6eq03Y/EoY2qEEEw9
ufy4CfmYZnNUG61lmzmHkD/Rt5NidMtbLMtadzEKwOq3iYbk09fwLr/OCh3sAE0uXsg5ZCz30Jb1
0yHeyBiLo2hZ6VG7Q2fkUpQjFh/YLD0Kzx5O6Gae4rkGTb56HFHh3yCaNq1kVRbk8H8AlI/JTtIt
bSzv4nPiLQfJUAvbeouygVjWCEPDEx5GkGQ+1oxDqV9S0PFmOUXndq7JuB7a5h1rh4OsuepkglLU
x2rrYLm1kMFr0aj6xdexCjM6lOZkLOxV42yO8aLJ6nhte0p1jkqL01mkeXepoxln/t8ugGdHexE2
ByiqMMPvY6ktM8RQIHML85CbUfERVhBXXVSpEDtSlHUyVc7RRKHk4DWquXVIitwL+JArJFjUL1YR
fXLCVf904i2OGsGG+0y9dWDP3Xeebi+LKiBmd523KFibH7vWO8hWW0lQvE9H/sTxGrV3KljIfYrF
zcrQa/sIbf4HkgohBAoNS+85dCtuMRuN9l2hdvDN6SHjyjCWAi3r38Pgbv7/TPdfrypj8ztk36Wv
A5Dy9Xx82c5FN5+8ygKy0SoG8Hu8hWSPQB+1TaerfKFzXxmT42UVIugjeHdrL2u3eWHJ5GiBbAvo
UocOWPlss5w9VyKFLOp8RcreuzScsI1NXu0KXY3Oed/C/rUM+4FsEM5Tno+4Ej6kC2wxrK+D1T31
CX/BytAsrZ4zTnb5d1d91b+kVuXl6GX6uq5MqDKzsqpuWBTyai5kl2lWZ+3mrHU0ZT8nvRwv3NGQ
uR5C8QlZ5VBBq/wSIG60hV8udlXkx9jYqJ8Wf2O73HWQ3ymc4nWAgLT13Glcy2oztGKNUVO+lVV/
6uOVahnxXlY9fRa/wujibuRW+RqgZAXdCOmtSlWVE/7P4Jpz5Ncq1dVfBi3/Va3nfKuseonnI0Um
frXKanZfmusxUH+IafJQfrVVXIdSE6xvmyego3t2MLaGYwn/mVWmCPUka7LIwmwWstB/xL2RZ+vB
2es2iX7SBgZ0GNW4Xs2LdYgxVc8hEEQz2WDquXlt5admQlGae6e1pa9LvUd79k+zV1lGuZIzXqeF
WbsYc19Zt1jFLEUqioOVZPgEYhe7msCff6oWIgy691WZems9aWF06Go3fzIS4xMTz2xbBgE4nS4o
TrJw/aE99u5FVsamqrrVrdFQAm1p1VgsDV3V7xA0fPXzCjKhV+sLT3eUczsbhnAaEFzyFLUlSzP+
ipdVHpiL3kV8Mmo78gZ0k6NQoBX7SeB0yfFF/N7paFTalvvR9gEPuqREJ17Ay+j6VqAZUXgfyAR9
aKWon0xjTA4slbQ1Es/9R8LyODW8D5NMHSe1pQoWVtcezcn9IcexD+DxDe3kYYDxyHlEZ/Lcjayr
JJk6PJmarX2FUYp3JxCRvdw6yiJjKxQ6JY+peTcpi6iC9qm2FQbhueOiNFxOzqn07JXchLrxbNeW
B0vNb9VLk8TqpWj89zoKtL2syUI2xom/6OHGnW5xQ9fNY1caU4VVpdp4r/ZkTCfbj8aFUDEVnBCZ
W3v64G5lNVOsF1ydl7ix4okxy9aYWhzyqenhUV4lU5g1C3kZBG7SLG5Nqtuyaak1kOEM+avjr0ts
/xZma3uoOU7DMZ6LgCxMvqqN/s0p7G4rG3Df8rE+iYovtpnDOCzrsOG77kEPyctwlt2JZ1OL+YFz
vBazks+1fu3UceSm4fWFINaMmZao6AY9N43tZ+jgMYoutUKqGD/XSd+1s3dPA1yep3ps7NpM119U
4f9qRfouPow9znCsE9wFXLrgc3KSbR2b5k8U9vdN3JHkQ6SB7aO/txunuJeJ/FSvpoUa5OGdrAZa
GK4rFWkyN3FemmHCHymZvtq+W27SdiD56Dn12xwvKn38CmUWWVb+hDneWVYgpA6FOkRvppsgZuw1
z92ICmQWiR8y7GZ9uC2NYWFlO5s92gHlbpSa5yvzn9VRGfrZvpDm6+W1ewjcyqx4cN7G/Guea28N
e4F8cZsz8JwHBx7Ets6d/qgERY/hPVZWVq9dOrzMTcx8icnWRB36oyyKOn9WhsDZJk1s+ycZQxoE
DI1e1gs5ApBJRHp6nrXKp2Sncf5TYv6K1zecpDLtN8kfMhdfoDMtZKsVxe9Fo3a7qdV0WA3ziChs
OQkq7QiW3p+OkgWGpI99tNoPtrFJgrSlYEFTsgipWw4xtkqd2JsSPTPUrnVNXQVB+7MsSeUraYVP
ILwXmBW/zd75v2L73vW/GqQB/DU2K2T8q8HNHcivt2lkb+kSfzWO/+f8/zXNLXa1j/8zIrdQVuG3
y7uJ5ncTzfbQsvftvVqh/hiYubHQlKZakWMo7nEYy++d+Qp8AQQm+yIjsphCXOTq3nb+6uql7ch+
aHcd8meGoRozbmN+t5Yj5dSmq4rzSC5LhsxMhDheWCZp5CiMN1NsBd5C47l6Kt1+rcmqHJeVacFx
pmpu1ADaODQ/0R0jEKG3dyZfHb6vww1/Ettbg9d24q4h6Xh9G6Y6m4ApK4ycnYeMtFPnkSjVrcp9
SBvPPIF7Ocg2dQ4VvYNQhzGyOpqrsqEtu35da5630mPW4Ut2cP6ioX12g3auffhSLzbiPUc5C3eF
7gE3m1s72L92j6rLyXGTnRt11rm1ipTna8YRqNaoQHRQNjjHk2md5ZUb1MY+aNunaz85JOjT77mf
T7uMfwaJb0Y4/CR2bWNEC3ueVfa7TTXjQkenLA7Xl9TQyohgZa36+bSxF10ABa8sd7KK1zlGwBZU
JFl1M6Q+6u4JwwD3Dn8J51r8qyobZEx4cbQpxzBGeRDsnxH36QJ/m/oBj7n6IYo58zJLHcZXP9Z8
zBTwTP6Oyc48BdtV2qPWIauynxzbxqw9TBLM17H/mq9pwnZbNnCxNVzP78xC/Cq8zrnrWTRAgUdp
CTLV74bZsrzCCAE5TituinqDdjmaE8gMVloVrOQMf13KaWVv2eKjIMIPDWukScU8CvNNLDHLDE/4
NvaOUKZJsvUWbulln6mrax0Wqnu89hq9AAULO/z8q8WSg4p5PKrnbL/hCbIMT1mvmLWv3E2wCllf
UVhJqWDDzKkfgj66dkiGMjpG8FxRnzcOcZZuAnKcu9iBVjWVlXXgzNbeBWb/qBg9LGtUkRfGJNoN
G6jxa0IWAf7p+KYHaCLwF9Ju6lRc47ldT9d4n+l/xWX/CTjJtb+ZdsoJV0UkWQbkk/qqOtezu26a
sD1uyzE6TLP3bu9gLaBhoLdpZrNdg43Ljl9UuJKtAdKsR99OeEDNY6t8tO9VJdp1c1+sD9yDG/iv
SJhOD40tjEVTo9qDFhw2DpbxYWgd9hiBiJAzN6G46o2+SGMvOYuoTJ9wXLpUqIm/A7PKN3bQKAis
eeW7B5OZ/FEJ2Q+Pdg78cU3MTlA06xPS1RgIVZgA9W59DQV2iEARJ/n1SasVcmkZ8GzZWfaRDbIq
i9KBx+4HOPIE4az5cusor5RZ0rnov92ml2E5yS3Wh9HXznlPh2La1EYTaJtqsiEtKmzXVhiRVkvu
ow3LqLnJipPqOHQGd/HMi9MNCaRs8T9GgaWKD4ZnrK6TyPmuncxEfNEUo97FRhydb4VdgKLux+Ut
gjxSdEbHEq+EKbKeSUkGexm7dZFXTelOS1/TlNWtQRtdhpE1DbaWyOAdzi92DcrLogbZgXrTykjN
v9+F4ZCK68ruw62T/hD4ozh4qvOrkDFZlQ236l9d4kpJF3/V/0yjTL659LHVWsrW2+D/dS5nfmGl
LcMdns17pD2mbTQ44aKeJbRalP2RAnDLVal4xl0eekhvSamtBNGoU8L5znK0IpK9fj2quFwyRi34
UsZJv5NdkB+IUFbCgCkISms3pI7D6rFW3vte28OcQ41bDQcOv2bt8jleTdUPI0GpI4pD/Vy25qEJ
u02viEPcWMVnmLkNT0lDeYlis1oNjdLf26oVbR20Ne5crCeWXTqWWNvpiN+37UfWOPGLUSrOfQGR
OEfu7cXnPOa5CA6ySRZIPwBpVht8A+nNuuKhacwFnrvfKryCnxND5/lpKEtZszAzenYGfmRu0q1G
1torx1jYSpQ8BWEnnpIhi1du5rfbNLPFk1oU8Yk74KtslMUQ+F9dVotHWUOOw9k2JtzNWCUttGQy
d57Mc8Jfk01N2m1JBJ/GruXAbypYw8wiPgKFbDAncxXlk7XT6tsqRQ0oipSeh/BvJx5pjKOlDcLO
FvjSW0PVlB/YvDhILJMFULKQU6YhuZdIK1CGl6rNknsJwprbmrkm24I4vjRqqi7GllWHY7Ulx4WJ
ugCrXz46hVk8spaGLJFP+VZWZYNRwBOOY+csQ40l6qPeOs/X/vOgQJntUgM2Peko4nTZm+1n7AXd
nezCSYZ7aSd7eRugqe1S5SZ5bDRzkTgsgpMyEhZSwam/9zLlEteBwmYJ4OcZyzJxzvqG8381hbTi
I+W5NRw4C3gU1Vvf1ww+RL9ZVlbIEdn8ME31BG3jGNufuSYL2VjMPW7d/u+xUeDCNzSQexNlXdgu
6oTsqV3kRtZjnLl3wxBWFzxKqiUurdm3/3ePjDmGf87RaRWeJEYR7KokbZ+aUXnzeY/HYq7VeRfu
pn7QlopiNk9GMbRPSfqmm2nyKCMWHiM4GVr9RrZFo+eczQGdpKBpH9JYB9ZcmWf2pjhzZ0J89jyy
Q0uJ31rHMzaNZ0T7IlHtc8fNwO5d/67mMVdD1+VymDxl7ZYAIHF9d5HDnDBbmlr9ZUR66VrVha2/
dMJ3/qreWmXn/xqbk/vboXmbTXp7lIWnonzAQ7dAyvF3TF6pHYoXpIJ9TkHyGeA5ZtjqqihLrq7B
bkaTxp2zy2xjOkwl6thSlL3DAYlnkvMstEnZjaIDqp/r0btaGUtEP8NPgJPAwSL3RXdiLBJLMDiJ
QNjViM5Wr+jnBAUZyE38TI5ZUK6vjXbcOns7UL+EUBo46vFfi4ZbhGdP3VZgYLMqvMl4rkKzueP4
QyxkVUcc/D5qEkx6aqVbGsYXTS+7J9lWI7CQKFV4ljWtHMule54ibuX3aOC4d2OiJEsAANiLjPZ4
EtVkLLFbCj8dw9mwUrK+iLZEVURHIcselfC1nA3B5g5yZDIbk9QDik5yJEvr6HOqrE0+OtaXvu/L
rUjWYYD09wRiuP4eVfgcjq2mvNqi/6ytOrnImqq/Nl2rvgCp6x44XDulaYHzd+dzkqmnwVJW9bzP
tkCB7TU4vbcMfvy+qu18AmWvTLsS1LWekhpS58IKBzSn/lwNGUoZbAb6jWyQhVam9rWfg+DHHaJh
y9v4tOEQBfujrkEBwg83To6L1uB27IzrMTl7napzx0y1R5Sa+2VSNi4f+hQsGqc2keMyhmXpBsWd
3VWVe73M/LK401yLFLRTosiofOsM1LlJuBVYDQ3AwEeeUoXRY4vTtf2T7s+e4ZkZf0t9f0nqsfuZ
xeLeRIzqfRr5wZhGVd63XlLuRG+TI9Qy/WzElboKNQ7s0ez+kINGd1+iQvTDsfpsEap5/ZILjNZr
xxeLOsABnPNBgaIov7lmNOtdm9jdMzmJ2WsMbLtsrYsw4JDH/CYbnSLwnvhgZJMssDt/xb/bO8ma
YTfu0nB7EGfz1EgX/+dcsrFSJvefc0UYnpiG5p3MebCcK9afgzQzVzLtJqwuxd0oan/l6/6qi0Fx
l1mH4lAzr61bHe2PCT2YHVoR1nOqxc6mEnmybue1tohrpG8V7sBirqqDMZ3JWnPuS03RSv1pSB7k
QDmZY5V7HDx6nnm0YxBUwdbKvDs5l2oM//1KwUsZRDx6jMC/FoHeWkBHwyTadKLpFrLFE9WvZlm9
9lGzRtuD89jfBsclO4sA/aCFNhrcRmswbne6jbcZMFbOAlPur3PIn2XP1VAbI2yZuLz2ziLAtYoW
HyYk8lRXe7fUEJhx2/mbPijGr8aE9tTvcFehtCvDqvOf4X/0lpPkc07vH71lOIzj716BtvGgumLH
zsnaJqjRP5tj8E3Y9fgNkZBHBQGiV1OPLchVlgpzs2b7003TQvZAZnHTCw82px+WANq7L0asDUuD
E/gTq0mUV1WlLU6y3oEb72ddKK//xtIa267C/JkH5RlfGfe912vcjiqy2g751G2Nzs7BaTrlKISn
r6eib54RNu/RlWuGb0VtzDce8yeJoS2qw4su96ZnAbAFfRIVjNf8qVk1cI//iOOhdmrNUn0OXLRg
e8v61T/CKOrW/xaf+4u5v+/QX84vP9B/9r+9bsA8/+ov388/+//H/PL91/P7d8ZiPXCA8mx41o/Q
6PpvHSrQU5LiD+MuYNJFCP5b+Y6Ugf4N//TvQ2w6B0RuBQtOy9qhHhRvfNcfv6LXhhRbrXxxdDSP
qzmOefH4FUWepfknnkO0u8bn/pNrih3Zk3aRYbhy15hJXS/STLHvqt5wMPAQ+kq2yEI23Kryqm4M
hvyruYi7QxcOw+4WH7XeIlMWqk/YOqPLlCX6eymaF5dT1Z/o7WaKg95YN/W7AY+a5YAMyyYtvRpp
Pwr8tOqjrMorWSg9x+WB2TYoofBIUqBolVN7kkVSeu0pmgtZ9a3BWiLx0q5usdrsyGPLeqBM8cYw
g2khx8khsmEsUZWF01kj7++o72IysHqrg5fCtaKj6B3tGh9jJE6G1MZOU8WRhL2BeRY98i9Jmh0q
p8NFPQXNtfVy3L3RbleOJHrhzTlQkSdj1r/Lp6chYnvjFWy3nPEJd5DpycW7AEqpwHxxjkG7GTF2
ZcER2dD8bP0ectv41A4eErjAMlA+9upqGQwujIJUP8tWO5p5VqDE1poRTk8dQlzzbpjFZLs0VMN7
i8Pxi4Yu4c80uXdQMgwWtg0+Ypp5gsjqr7uUdYteADsQavdVh+HWb3GeC89IQM1bTKPHyhclrmGn
OiHIAA1hN7UqD7I2kBq5yKvq0ohquF4rPGNXlp7ymQ0AgeDwwxrKAqjnFczEU52XQ7GtxciSGUG9
JYeTw8mCtpWjBYXSjyE+/aZYDuVoondbKutAzaJDovXTY2PFSM4iLLcbVMtbu23YbNwBx1hNCYbX
NpkFH9s83OtxN7yObqwt2ADm+DDQOlUJTxQM8MwsGnApqXhi/CkwgfxVZX8UHxSvQo8eLaAzNCjx
0jjdkrUIpyaxxm0jCfDEmavw7BG9E/kqHgz+S4Yzq2sWYIlJwa/tstHfSmX2EG8S78KBW31ngi7B
G0oR8CXDcMPk7aJqYUfkrqs/yILF/cVQNaQMA7TLrnFkB0ylvG9Abj8UKcSUSJ+Q3f49xIyqnrxh
+HYLTYh07lSDhPZtGs5JMbbhyXgd2iBMuUynLl9pPkbINWCcUzLpxhek+KtAbb8Ulh6cXcQ8FzKs
JjoOGqb9pqFqyXm/u8GCHdxUQkJxpegzXFnN93VSe8qqi2v2SEVubiahZRc3CfJrkWF1gjE0Etg2
UJRzAbJyqxr4sFlNN16yQNiwbzTnKxLNm9IMih9F374VtTa8mo7arxU9bo44vPXHoi2qVa937bOo
Mn/FEXm0a7RoeiW/AIwmqCFf9Nr4GrrdVwWsCTRBampgsb7J+iczb81nFewUX+/0muPMcx9O3qPs
VM1/MnAetIUTobSs591WUYdkU5no98F9GV4M4R0VnrsftosOpjEAzokiXCehZKJLN/TtRzVCoSuc
1H0YUBa76zVwACNI7Y+K5JvhOeUXlPfTXeAE0bZprfZ9PjKSHXDpRQN3zMWhFrr+pEfVa0fedRuQ
C9jVs/Br62na84w42iS1Ex0w/YUEiZjVErMv/XNQfla6Mn4HUMrdD774Y+g50c4oI2PnNr760AZo
eyM8Nn0HP4SAlvKtDtwU3E2j3wcOttWNcLCcBeqQF018580K0rLwx0k9gv3JNuMMrbjFrlcuItNu
yx/UtcWaO4YaH7FjmASdP/Pw2dgYoWKvVpX5cAgmh9Tivy9lXRa6aQ4HFRrJ/+yktorKsXPQDwcr
rpgFAGMIRgipBBWQmRFp4hzUkfVQ1oO4j72P2DSwVU+zMD8Go/8o2xyvtR7CUqi7OgeT2kMpiJeJ
FZprUdgaZ1hzPUBldsmtuUD2je6eicZj6W6zCpW/sdS13VRzJA2Z3WEdrHHi00zgvzGwFN1900TA
/tX+LGsI3nb3pe2SYc4TfS1jspj1FPAq0M4YmTCVjLW+/pZpSnu49rDe9Cw4kKGY0BIVcLcKsBZ4
x8z4x0p3Hji9jy+p6mEyE7oPmVE5D3lmtQc8taOFrAbOoF9wUySFJ9zpo9H6w6CDdFG8ZNq1imlu
WHSo7wAQkT9V9s2gPJB5Eg+DUyUH19K9ReAHP80ymZd8s4e19WRXrE1azs0WAwrKL3oSp6vGrxpe
P8UIAJTgyWlYsDgOlHU1q927LlQbTmwLcfFnuwIkYsenrgMlOJpK9hYE2DY7DkJ1to26ADzvh9Jv
kk9c/IKFyEyMPXok1RK30TGDiIFmOCJ7Ri4WL6wudh46En/rcQB+CG1c27RVAxsD4MHOznXjTrDo
3QeCj9FV53uEarc7c+qTE/RvbkX2kFywWuSxyC7gYZzNTKqgnJ6wN1NJj2DINjiuhfbKoL3hn5DA
OORH7SBk24ZO9d1Ux32ZzyL8vgVjuJuwOMjCcWELzXmZbOxxo65mUx3UMKT1ZOU1Qf0GAglnCKNA
fNhw6rcyXbAXCt5G1S6OSImkS9krdeB8G6mL7cg8CMmXlZvmyKLqjThbjV/zm7ZrrFAr5dUNPUiR
HtmJQhdPVqAs1fEYWmeRlhGeNUN+0LFQ+maU+XdLteJ3VQO+GMUuvrKazblrmk4AZW2kLrKgPku7
Hh3Rfsd2q9JYqH0jLu5MI5NMWsm4BYspkMMXj+5Mx5WhPglQZ0mFfvDctHya4C4eMJkWi6pOxG4A
E7fBHkm9JG0UoV+hnWUNpCzAlLlAubDdJugT84QMzHhdGb2+UMrMfkSORV+Mg+1/FV11wQXCDRY8
au1Z0JZXPUV5AnOkyqNNbhQ8KXsjUQBHpXi66rEDMaN1TqSpjGkVQLhindgdr9VK+PqmtRBkcjmW
5muI442baKp6UJMGny1kRhep7lcnWWTz4U3NJz9cg0m+Q73GPMpGNTNRHyFHtq4szDxSF1RIawbx
OTWyja0gfT+CA+NnXJj3sfCM+7AQ1RmCIaquv0PNfNWiMOkPo3N3iw+JYi7tRpQbLUoCdKIx7Nxd
p+OOCHZntK5TyYmxHO2OTd3/1JoJbf0hLH5k56Z32x9KYnUL063GJ7eePP6nZn9gZ+ut+rb4ZAVg
46LBEbJQ85CTMCh2snpruFY5vEq8Jj/9Kz6YnbqK0dVeyW63oihIYZj5vYyYbla6q2HUuqVuevl6
8A+qHohHWYQuH62vC3UvqyiVayj+osQzNOJR4a/wEZnLfBu4Lu7y8ygZQ00T9roWewfZr28hviST
v7kOmLsVephvmskfV3JUX5visa7VVyxJi6MMDS5es6KJz3IQ2L0Ct5FwV3JCcdZ6EnGjhnOlUfck
Y5Hl5+6pvytBFmxM2wgOpJW1R21C3lX2GJzmk+yW+tSobr2vrabf+C1ewWoR75uitAxMXnT/XLXw
/TvPOqJKgoQrXgIry5xFqrAmXCEDW+/JW7pvNg+XqHTM1zDS4mMPBm1Z+rb7ZoQNt0K1jtllF9ar
5WN/krnhsi1AzGuam+ybzNCO4NOibRzH/aVo23KN2qj6SLbeXppNE79WVaShL5OhS2+PXxUMIb41
It6XiWHwbHPHbeRPPrwSii7k5uzlo87uhmy87SOsn47vvpW6y3byprsqEc5LlNrrsJyIo7+y1SZ0
U63cGN5znay0QNbVJxOBC7nBEcg8fCyAhYXlUF66cqof/LD/kMNLV7dXmYUsu87pdRJlJ5LNxt7z
gJp35SDOhuPk6xC33Wer0iworHn00di4R8stT93vI9HbPxE5eLHspHiPiqJaqo2mP+bDGGzkjD1b
j+uMDrqtZyXrMZ8a7OK5GgYLaL8WfVihOOmJziaKGXNQFd81TrzGb7P3jKGH7rsdGXwfvW0cjSw0
n8IeGEafOu+9AZRFQX1gb6Ii/aQGKbtIBAqmUs0x9MqvKLogN7s77hzdUqLoQLV2yzH/9N0qwoDK
d5e1Vuu7wKPaixSxpL7HNZl8DRjq1txGChbhsnVI2KGFQLKXstWoILU7UAvx9rPuFE93V2gWB59p
uObhr31WndZi2pWpRytq0suomPlMVRueZ4RZWej7urHHF/b65SHQ43AtgWX/jEdzXALR/hkvWS/8
V1z2V4ay5kQys3ZqGgebzNNCLOiN+CUUhrLtEvQPHD9OXnpdKQ+2jvmlbC20VGHfMfJEmls9T8dN
fUhPkzYf4rTNp4R7mIpID32PTMEN/SFjnHdyHP8H/aEMZnqQMQkQkQ2NxblAAzjUMRA69nBoO7mT
wTGyEuvvlcudvdFtLE/K9xbH69d6FtAnCYjC2dw1/WElm64A1SgzBebYmWd5pc9XCPpfBmVKDzJ0
ixe53W77P6NkAwfiv4b6rfXXKD2cvtdTY+50TYsvXZY4qwK6z8oqUVmXMVkEUBt2eunhagWJ59LU
omOBC/cPnpe5FFMi+B/+GYI72NarOvfu2k/O5fuQJtuZuPJXUFF9e+VM4B06q4mUlTCLelcjdLtI
vSbEcHN+hYRXkHPLea6j51cwS+GsMl8j72R03oM9aTDttKH+7hk/yiIePq0yN5Z8DNmFo2XrEGIQ
ttGx272EWmLhkdY4ayXz2FlqIn+1VQE7p9K73TBXc6tGejlx64NsRcxBAGUK++OoRvmr1WVfvbi3
z3C681czZivPr+rQhvzZqCmv2kxq+Q6GD3mj0IzPseJlTzCHLjJuuUUBQgPS8ISj0rvTl6vRs/NX
bN/Nu7KPfg33MyTGIlTUz4ad/ufwAFDLuz0V1+GIsJt3gePpSyczQGMYkb9MPLI9iTGyF3C7+EvT
vXmIGr20daPcBykH6Zkbf+mM0D2Q4mnxtCmTLwO71o3qNKCl+E4WnmI3W330cZgz6vA8tLizD+hD
75oRiyQlGMWqDUvrdYrsn2WKO0WVPkBNZok9kzDgayxiuzi7hjkcpdOu9OOdQ/y9Y8dh/bbo/ROq
KzwL+yz2gbDW3b5Oq8cYdWp1Cyeg/auKd0y3xyrqserU4hwmNQxD38tWhmmigDgXWdZ9TZFL2Y+i
wjhwbOPsoqE4vowdp9vIquynzg3ZqHOIWBv5dYJ6qFeekYLCE8b4PPhkEWKjecOBsOKEfLRWoJHm
hAKC22hyp6eBh9qr1aaLxEraN9Ow1YM/uMpSjgoCvVtmFjbRslV9G5H3eyPREh2zFCc1ON4tq/c4
W42NXx6aSLVXpDXDjUh5gqMxIGx4jOzAHPN6WSDU3QDIPYIfIksiOP1PwibbG7NMzoq1t7to+5rn
OxplS7KP8YvbJiCz8Er9kTUg9Xz7ewwMgbSxMz0ZOTa0w2AGd6YFnw2piGitOHDurbrAr2gi3cxp
OvqI1mfPXZijwQBpS2wTtoNfOnu42/a5ibxq5Y2p/lbr1kW+kBmFuwQuJNZwPEhLdQJqUPjxRV7Z
TfVdUUKHg8B/xKu69TCwx108I/W5GxQ2nEK1xFHYTX+UV10e/7pyeku5UyOg4nS4hf/VFXf0/tra
iVlXxS5JTCYcmyVdmO08rKyux2Y9X9Cp0uM32VjOcJEiWoypmz7Lwy9HMT9YKuUn2YR/QL7S8bfY
ykaWIOl1rirylEM2cJwcJnpwj4mdtcKoCWhTBJtdxvz5irz7WlF1jotxKbzGK19vdoLT24XscRuQ
RkhLec5QgdL8PUmU8VbcCJGf+WVkXI5KhGuuvAQ7ctnw1+y8oHmJYrV8YCvRvTS5e4pGARJkrrla
9qKokXeWNacpvvvZrMkxZuLFwdEdr8lyOlpztQTPvKhMtwc6wUgV0ZqlHnji0DWTeElEOC4zfPL2
ciwZb6wlY3PaybGDyg177ENze30PGgojvsA1QY51OeTadIaabmRrn/gW0MfZX6/CgrPObCwURV++
+na8m1Td+Wqb/4ez81iSG1nW9KtcO+uBDTQC1+bOIrXOrGJJbmAkmw2tNZ5+PkTxsMjqY91mswFD
AVlMAXi4/0KxVwngB8hDQfEAf/D2No4qxypmP39Sh6y5F6b+RY7L64RjjTqn20w3O4N73TWT+Dy0
psbdtqmuQRi7F1u3bNIQGhqCTTqs6gFbyVIE/Q0WZn9TZnp+xWNyUl0gZz/HLd0KVhQuLSI0VsgJ
39Iwq8hQYJmH/EJVXIRdx2uGWclRjqVmHC24Y1qrct9EgL81ovh16erjPqaw+dDn011T9fgENeQC
R6fuHmwHMiIOAad+7r0NBaiZVGjOyl4EXw0v86Q/yu7oRdnaT4Jx48VgEEXb2ptMMnfUwGsXxdzE
PH5jVl0whzCMtTO7RwPXW6yaKACEM+NwtSnepu50yApHeW24pVopETlb6x0io3y7QES+Nqm7w0Qt
f+QhUR9RiJ0ddhlHI+jbiOuNqn2y+iwPVuMtKEvtGBJmHw14MqIlQ65z015Y/VDdZ0rm7oIxGrZD
lIwPqT58I/Vvf4ts7iPoJTznhZlsBMiLA8n08IYELnIydmx/E9m9rQ7t10bH4tfx7OTiaoAC6hrU
q+Kk5hFthHrhEfdwm6MrD17cm8c5MQPcfx78penKUaMt0w31YTQf5/nG0uKlO281Ce+XGBJ4J/LX
plj1jhquQkVxVm3aOBccvFv2PBG/lqAod51hOOBrmPCtGsBoZw2QFLlZ7+QgFS3xNm0FAWQT1+4W
A0pdq1ZD70Q17Oke71xrOxtLYeE1Nil34+E75i4VNg3RdO+7bDgRWbnInjyB6qG6GuatqqoUbUpg
2y7LpK5uconHM2w/5Zq9MFADvrfmg68jvuFnsbuXXaPzk0ug7mA836Dck9avnizUF/wFxPl7lT/5
NfDjGLukMP+kwl1ZqykWAwWqLHvHm4I9uyX/krghfkjkXj4Ffqks+OE3n7sy+XFFnRrIv69Yo5u1
dadMXWMVqu9MLUbToqq8F4SYv1e2Ud0CmATYPbpPcng0VNIr6eRuxbyqcIytpYfaA7vtCdN33eKz
ZrxDH3c1gOU+4ExVv2TpSv4bJqd+sA22vNDpnLyAi50Mv3Zxt1QWFKHsZTpOGC31ZnWKFAinm3Fu
drMVkDzUWungHcKaAgGUZiEH39cYKPdurSJVl2FG2lE6A2v6uMsaClURv8mFBUbzcXQSnTrQBA/Y
z/11XzXiqbHnb1D+jLGYe/H78M+3HqDNXU20twrMNn8ey7Th1uple99TwpXwvG6jlOCudRenrrTj
SeX13ZavbP6SIXrSzolbEwrMKi5i7D8Ror2zfCdeYG02fWlBkvIES5M7PY4Tyqc+bMWfUo2yJQUX
31QZ32bYaBPlepv3dV3Up8vQTo1lhjdf32b9bZwPSSnIo/vF9zZFA0T25Ljhh7BIy5FYFP3lt2Vu
UpXXwnqRq96Hm5EAx9LzdPc+URYksCIHAKO8mny9Wu008K5GFn8pen9tcmu4JPWAz1U7hvcZWJ6l
boNCHSsADH2Ql581rXnC9DL8nhlUQ/WWu66rbbNWK9gCmv5BFzWmUor13RgD48Utx4AMTjo86H08
rLKiNG8dEjAbvY7qc6vDKNF7cyZ09t3qHS/fBUO7FIULRY+CGRWWPqjPcrqGD4ozTP+9ZoO4LUkH
I8WTx9jE5XdTa+OjowHjypSC3HusY/6G0SSfdtgcWvB4LzDz5PKIPMs+7upgWdV9vuMuhexiHZmr
YL7hykPTREXw1o+tKqsWRg2T/F//9b//7//5Nvy3/z2/kUrx8+y/sja95WHW1P/zL1v867+Kt+H9
H//zL9PRiDapD7uG6uqOpZkq89++3IeADv/nX9r/EkTGvYej7ddEI7oZMu5P8mAJpBV1pd77eTWc
Fcsw+5WWa8NZy6NL7WbN/n2tHFcL/ZEvKrl74fG5WKUK8WxwHvBESXYUkJOV7LaapR8rzHd4y5kF
meBdDS86yV5fe84DtHfwRm+zBpElkpdXOZHrA9SqMkfXTCDUZXbJum2M4sUXodiLKWlWsovWYLas
RBqdBrMoXtoViOr0JTYoBiWTlizlIjXuupVLKnRvZuFjJrLL1AzVTTO9Yuf6ebfQjBz6uBzMSgFd
LfBOskdKtbpVmjKus9qNV6JMq1vudF/+/nOR7/vHz0Ug8ymEqenCcfTfP5exQA2F1GzztUE5B0xd
fleMVXfXK/mjNIU3MjBF2WTZG2kxH3Xqk1zFbiJhM82OwNey78XMmZEHq9NaPH3i70Dzqjs+csaj
uD38XGXNmZKfQ6pvm6jyqu2y8KPhKUG3YvIoF8ge2GDIKOFT0CTtfTYJyLys8RWvvkSWSVbk9g9v
hvHxS2oYuqqZrqYapgYPz/z9zRgqL2383rG+DJ63NmY1bG0+sH9qCd5oWUgUeSAM/j1YiiFYVRQ5
fhmTq1tq/Mc4V0w44/PZsi9bwYA4sDqlpBAnA4Gopt2Qw0gIBOz4UgVJ8nbohixC9VwOQI5VVeQU
WCX7fuWCDfe7ozxHjr8toRD8iCqJjy5CramL3MpgJRjYlf79++TYH94n3UFnTbUtaL+6oWnq/GP/
5cfcZl4RKCppWCcKsJ9KWtzYqkx/SvXodfKj+gpfSH8KjJiNb109DKUyfOpHbyUXAeFADZ0Mzdsp
QUPkZhKMyO68z9pCXjHWxXwJMSj9CkijsZNXhFnGzbmIu5OcHcPoGqNcddMgUB4EOKFLnnvZLkiQ
ZwEWBl7QmsKT7yb5Iogsi43cQFE6HRDUS+wHucIfnqGKdJ/kfIBaEa/dXGQv1Bqfh72aHEY3eBK1
a4OzNJz7TLW3XmUo8/5DnChJU1WYu7WSRbs4jiLCFLpuUg6w8lwsJueu2dgUlItGPwaC+uTQPukC
EJ0Td9l97I8TGzgMQrGUBdvrR90fWpilRznLg6Y9//0nqBkfv+p8hNyNVcvmVSguWPNH/MtHGGGc
SClT9K8OnnzbCgt2I1/Abe0WXgqmvkGDPzq3FgaAdpVZ5OjRSxoHnF1ye7RuXvZVV0V0X1T4ypVo
3+9FbDULbYjAo7hQEFX4zNtaDfE4z4vuRcVod9GmBk7hGGJ+gkq+TxS9e5mwD91NFru/AE7JS2kA
2JsKq7rYJsJapJXeTier3OxFzd6on69WtBTWXWGX5x5Vo6eRrI48vS6m/FDA9Ue3j2XlfBfOcBk9
pWxan8WP13TdOj4KNzOXcpVvwQPSoq45ymsApfYcSjmKiIbl4BjGTYeYcivQbPErn8zXzyF3VqQ3
BrgeckwePBS8Niak3LdTYYFrJ7O0n1W0t08+sqy73Eihicyt97H/1Pr7dU6Eg5e8CharP1ofrhKH
rrUl49J0vnpXd4q3jYIwXLaeOt3Jg5YGycZqu3z1Pubjyr7qWs1Yy9PkRGfq5dJMnW77PuZYAp7F
iFei1U9/kD6CVVdrFr88X91bxlCeJ6uH4F6H4h7ZiHxpZ0H7qnfWA2FnwLNbWTNA3UMV5cUou/rz
33+/9Tmc+PWxZhi2iWk3/BpuT7aQ8798vTMbq7ZQb4JX8K1hfLCdXW1kD9SFmu+2aLfWWGufVV9Y
y0B3jGuJFMe+CiZ7C0YoP+WIZixy9hsLAjO+5PNBQQ1kZcdsIGVXr5vL3//JhvPxT3ZcC0toQU1P
mMK0PjyJbU31w6Co68/TOKwid6qvwXwwkwKpeMdpdj3Ar0Wvej/G1MHBGQAZzIWemt2rk9VHKoJk
qTQqM35GcGKkaf/qk+ZbpFaqnnuoBp+UMb1itdq/FhUfkI4S1S4NVqAtCj/Tz2NTwVDE6DDa5gnV
aXt2583mGdmSB7nQyJoeubsw/4c40RAfbkz8x4Vjw722sS5HHl/9ECgCvsHbMptVS2xumFZS5qeh
yf1Z/5+mMx9S3c9PXgFUhYTy/sO47MoV72vlWIKNJUJ+JhKh80U+rHvvvp+bu+T7KYZEUEnN/t5A
E+EYWO4r+cYQI29zRNfF8a2NMGtm5yUUkJcDgJubHCLIG/bcSScorUzKi/Qq6m+1CM0dLJbhXi3K
HgzezYpyLql0fDf9qgXsOZ8gL6J4ZbBIC80/yotQmBovMYqTchKYW7z2it6cTXs6jI2i7hjGTXeM
54NsNdiELmBnt+sPE1mKxMNCLrT5qSx1Df5p1RYOLJx4WgZGCCsusTHt1v37FqLQgzyUwyuFlvjT
27zdhIvMEOgAzQuQ6NCzrDnlCVJZdtlAAfUDDakXQz0lWvmjJcfkIZ5nPyyWY3K2bkxnb/mAWvvJ
L46q22bbbEzuLK0ojs7Pg5ycBDoZm9wci6Psv0+rEUxowATDoh1dZLqVSdkY85NXmw+qN+0jrU0v
Yn4Oq7WFs02TXfu3xzC5tQ0azy3SGPPsLAIGcy9b9KWbHeRFujJV76x2I+fkqjCdqj1kzZFAZX6W
/6dXxeNuj63uj1eN0kFdisHC6DDF+Dnv0XVNYOq81m7C5lsr3Cv1XnGV3V4flVe9VxH/BLd16gY9
u6ZZ8wVZcuOCGIV5kS3bM+Ozg7iOXRbmBdE531jIiaiJ2NeQd1/L7vtBnlFBB30fUtnVLVotBl3Z
9MrZ1Bo4HHomNoFqK2c59n4IZotnvwiTQ9Kp8RHoP8Khc0seagX/24VsCjZqGyiV16gNklPkZwDn
RZGtBR/DqoqKao22eAwYDRr5BmV06mXtn36ZA7vru+xT3cxuGiMWVW/dum3vXNTGdMP08qWVVQqi
Q0WHjCWLA7dvMa2dTgqE47NvWhR0R0ssvMY0nodBt9eUHKet7OZoii7MaYyvZVD7TxURi+Ym5nMy
jR04h9/OsrtbSm6dcLOJllWh11/5NR/G1gqfPTuvtnmPb22eBwVEuPBeLoAgMi6cwLNvQ+h2R6vI
YR4PbvGVTeR8AVEoYpWZIB3AI+u3djSnhZzwvOLOrO3msfP8AlAqPNQ4I+kVCv0gF1glVHYFnE0n
kGEulnHqmd1D7zpr4UHtiBqz2sy5+y/DCr5V/GWMqXsRMhs7L9TNJ7PWtnI6EjFJINvD6KOv7LUI
rOEw5yQoF8FYUQLlWEqiyqCuMgfMvczn+kW8D+oipZzvNsch93/kefWh+2OoneIO6cTxUpUlSU52
bq/17FUfNsoVmNZ4P+LzsizYeu7iTB/udchZd615knNypNKcYps0Ab7j8wKyL3emiXcaUqzBvsb5
aROrWv4yYuYr3wt7aLtl0Ez1JU1KDWa4Zb29vfC3V1mWZ6+awY8aMS91PwRD+clCJ06emWm4kVEo
I5VZu0C2Td9du8MYfCbF+/ZB6B7cnF5A7TOQ+LmqSZlhzgWeSulgymUmlMi6pLxGTbx03xqjbCBA
9tb4OTWq/z9r/voSXCerMcMmLHh/CcXXrX94LOt/fSojaGeouu6ajmG7H5/KluU3bmq3wyOOMeIa
J+0V1Z/yVWuR1e2Adm5lNwPtZ1d65sHotoxl33rl69ivvNxXupi3xymWGTwaaotKRCbt3y3FdFyi
jDHaytbbbGn/w64VdOPvEdYcWRmWYzvoagtbGB/3POwd6rIg9fJgVj18Pci6amVoOwfburfW+5j7
H8bkOje/Ija8GJUULCZQ02QfWkN3wJwpWvSJ6x06vdiP2RQZW3w+nA0Mb1Byso+oFV4oCVDKIXnt
8GteGXXlHEoXHqJVf4ocnNALuJF7TIlTbs90o7H7A9FW7UYFxKBWGP4hVym+kq4NgQCi7Fbeg1MU
9nPREYx0tahs5BCzEopKWDzrLfFHHTTIxs7dsMhXvuFVD346mXf8/oj5tPx5Gh0E23IXod6AnZ6I
vWQbAAC/9o5wTo43bGRvjFv3KltVK1TICchwxg6sdRxvWKzY6SvAe2//vlieP3OR1fnUt7Xy3KTl
aSwHuwGzgtA3KK4b2I77oVoSq/TFM049znKIiuQg/yeR695DgjFvGfpSj12TLeSwjczJEijKAFA/
c6zXIg2/BNGUfgun6NWscpOwf/D4gqJuY6Ip+zAvCHlOPIZWya2ud8nRzOHSW1PGUPoY88lqY1sv
TYM/4j2wqrS28JbvoRTERqRaKKptEVtLNyKcyj3xuHgo3ODOMELjS2F5MUQr37gYRlBc/LLmITRP
tMF0wTyseXTVzN87YdVtyp4bTh19k/OJNwTrKcHJwmzUWdLF69cG4f8lSYgres0tvuhu9ExxqIMN
pFuYJSvKSo7zri8jVMVfZgrmtm+deusUrvISgHmVCxJk59Z6b1QHZBmihywkQTNfUPXNainGSZwB
HRjXuujww5onWq/3FwDglTvdq73jlKblyk4t9xb1JMahMz7VVV7Deij8R4u9QeFr43PnOMVprLA/
S8dsfCY7HG6a0MhI5DEbFvAxFRTjLnK2olTimNkz4OzhUqG2wpaEVXE4TdvRV8BQt+H03ERtvFRR
zTrKkxzXX7cwPvBI75WbkyFALV+YdPnecYNuJU9CqzVZNZ6w9zAh6nMVAemcxgm0EjbkxzqMjMf3
LvJyP7pl4VVHqcImZ2VXzoYVKQd5bjOLsoWl/+DBJ4gSF3exaTasCv0OSzLZ5NHXzbL2JWaAoD+U
9V/m5DLFs9ZGbKs7X9nHmedZL+VQVyD94KkkQWKC6tBmFTx7n+Qzo8UrML8LnehYjJ71KZ7E/dt4
4tpk3XD4EhiL3BFNf5fjNSHJMq3BEVHrSG5pU8xenKP4rIyoPKWBMK82FmGXDLXUXI1g43Yt1Qg4
vWsna5zDWxOZK+cg+17j1wA/JqC1PGTB0JrnbIT9VpcofL2NlaV9DtVJOaC/UV8dqS02j/na3Vij
oMXNgvAVAlkXhV8rnFSdyAu/d325ReA8DxZFimOHm0SLor2yM7bw04kjgHD+9L0evatdif4rol1/
TFWuveqTOUAmgBczaFqwQFwCdq7nODCREnYQ1L1cnkOqBw2vg54km3KRbNWYga5sIdKlHFMqMu0L
JeAaqbyGYjbhFtrfn3L6/TzRo1gYYLSBJFQ6LFzUEShRx/5asUvzwh4XFzJF0/aZG7Vnj7hs7VpB
/UkJiJUFkv2fIZhcPR95q4Wy8rOueyuKhHMtRBZEZPHD91PtGEwN6EvKJs2Ioo1tpPmiqwbn3MwH
kn3NvIWfE+YRgQg1cJ3L3yBedAc/qF+0WdZRHtwZgND66RlfCeUoh+RSO4BL5kGPXL2vdQIESzUr
2CVRZa10ffSvetpMiN7ZI4KWiXluIrVbY6mRPSCnp1OyN/yvxmDshpoYetHFBTbuif0tH+KZuKOZ
j24IZ0peqfK1H1fKZ11nw1b0ra1U1pmEVm5hRiXmTkIYek77KYEP0pfhpnaUWU6FGScxI8qXyPou
/VglaxI1OxrpaZhbkVamJ7+oml2OcOlbK/g59mE29+t+rYIAAsSgHlxyo+lCNgMbsL5icZBdebAM
kdnrt0UQoiwdfR7OErGtLXOtCG8djL1EGMmzsFz9IMy2Xuk2CAlgdhAKArIDVLnSm0gM5JvnCWgU
xap3W3Eo/cB9qhJM2GxzQFoJgGPWd+NGdiG67hGgtB6QBIuAdVA3SiDtt8hA81YTfedh7X3G6yFc
pvnMa1CMCivoMDvB5o2PBmxdvOD87k5zce0MAkAvaiLYSM4ZJn/ONTV9aO5FVj2/D8mWKHtzFc4i
qCo6YVqcihNGBoJNP+U2CCrWUp+7ckweJowB0TKFrLNMBZwegMZ3lYExjRZXOJb1s7OV7E9zf6j9
/kefp/i/+35aPZtqBlUgU1/U2rtLKzX7kw0iXL/MYr+kE3XEpn0vWpiEgSjCo+2k/rkVQ782laZ6
bPMM0ByE4O/t1ySJ8z8zHUpHVeniUeG2t0Zxrzn7faUfcieNt0nZlvfsOkEGpmXytUOnV56ldcXV
H7lbpaA1l9xat3+f+dOt37OVjuOYrqOrpIVdyzJUvk6/J+PJUQadUAvvGzZxoKYmwz+m5Pp8tfxT
r/36axpP6xcLR5xvEb4Myzg8jzqKmloNGkGxtBCB7WGPgBpKoaVnEJHllzCq6n3rrgynCLdpkWPp
l90ncXPNDd88qBRaD2QL0IHKi2QZdq2xnUzVX7NrMle5OkIWGBKsrwIuR+EdauCmfdZMxVxhMj4s
yNs1W/BWpJONak9WNUANRzvYSRvdHBWlXnjoL7oGJj8zXqLvpSCPPuWPaFi6W1NAfNbtLkdwTmQn
VfO0bVq1j4o7oW/ma9YKiI61Ey1GcdRjlaMTfSLpgRiA3tdXa0TAz+tAV4SQz4+K6pRHC2LlIkPe
eZPqAoqdh6ydCJKlZ2n5RjEcddN7ibGZrG8tWsP7jlTL2iE/vrTgP27IgGPJURXE3la796Yw2VHC
rzbuhIFibOGiY5+oAyO9qIT8yXVOjSe2oH6n5WJQw+lTD9c8UhB9HVFkX4AKAIqox84601plrWdN
sRkNuDlx0DtbLIPLlQqPA8EYIKhKr3+Jc5g+nZ2V68z3soWilHii+HpxH5kFwGVdP8N918/QK1Z4
9LUIueB3k0bDYehb94jwKXoJddmtpSNgTK11mQw6KUfkIFFAK6s99J0VNLpHG/vc/YT8BRivYmEP
ZAyiqf2WqqVxivP6qx8YWycgZrLLPMJPtcMWnWy43/jpKTXMpyHCltlvVGcVW7B+iVr8ZaS5DZKz
dk2N5YFdXXoCA5SeSm7SYwBXtBXtsZrNxQKzeLCsJj1Y4d7WPPNI+voKmt5+4d67DwSeENgVYNB7
zg07eq6UZKs5fY8WXlgvc8qRd6Zu88QzF0ngKDe7CNCNRHiTAnu06LquObf2YVKNfj2TADdogZ/b
REznIIffrDjWSmoAFB7i1CricHjnmtahKKMnbGD7szeSlI2B2gmt8nbtqN8J9qMLbsliD9sRLrk+
fNKiqr3Ig+5AuBrKDOXOoDKOdakaR2Os4SkazqmAmn3t7ShajTZeDZqDenU04YXmTdi1nP1SWE9Q
xhYiCI7YKXkHJVWG/eh2rymwk7OpD/FMMUMTKFLQvTDQI2dHn+CK3earrgJX5U1C3w5EsqtUd5ah
YnxT+3KthzqPl3EYzmqW3pqa/3fWQq0GWwOqbjSaVYyYA0F7sCZh4W4T38lXcK9X9uB/sXWj+4fb
mvb7dpu7mqVZDhxOxJxdlKOMDwUNCAyZ41Zu9gcC1vpzPubPLZJTTqdM16TB2Js7LfGViNaFF4HI
6aziT+R2nG3AEw15pRjXhTg+xK65asNuBGzAb/sf7ry/F7L5Ex2TbIDuAjelEuGYHwrZmqonVVoW
0fcBQTmUAJAq7dX8rky0HKnrsd/pDuJLBXmgZcHecZNo9cLoUReT7ONiAswXjWgRGMnG0Ox6Q8GF
bUvYpHe5mrmYCGNAMs332izuw6VrJ8baTC2kw/LguRnVf3jH7d/f8Rlk42iCd9sQmq4J42NdXke0
aeq4D3ydqrrZaGabbkywrXtoWMlj1OdXYUbql0ykEETJVcLHCyKqTImykBOFMB/xBvY+UUKNDl3q
jut4KAmFquZTYvZEmFMS3HdNlOzfusFMfZT8RxVC2bZVIurDQdKiIf1zRnIkx0i5i/sq2cuenJQt
nbvz+f1cOfF+0V8Wc7583fdTZcsbkOPC+hC8DlIUxyIb/aODUj6l7LkfGPksJym2smfPQ+/rMPgL
3s5w5Rnv00mUZvayN3T/n75vf6lLapprOJphzeV3WxXGh7J7rWo1fuyI03dKWG76VHX95YR/kXAR
hIYmAa6e8tcl8iowDo2LyUCXNy8OP+ajkXTZXWhF2Z2W8C1Lepc94Tz2duhQrvSDYtxpP8cw503h
XnTtVi5pRzu76wtdQAJLms0oX5zsMk/MnOcHkpYeNh5zfGFS3lsMlYKvtBHTLFEEhOIl2LVRWDlR
lkDH85dmg2HyLpq8m6fWqPVFGe94n1g7sEX2aRrKeDv0RnjNo0RfI3vV30UgelYDapYPfgfFBpaB
96QUPRK5w6S8JkHwVVERz1N0ccIve3poQ/2+ov6wm0ye/DiwxjcdrtZNtrid/8EFcJb8OZQ3IfqS
TfpEPn0QbycUJTUQjUra9v18KtrWySPKDhXQRDl4zd1k5yU58iZCWN0hFUYQ5ixNqxcw2y1ky+dW
7ExYzctmPYXu26DsIpRnHpo/rVg4GBagNRfPdKZk7TYBEmzy4JOGEqNC1ITK58JUamOpicBYtpgA
nIYp8U6JQjYKvhwC/vTkuO1XYIB/aSLKtsZNfjq8r8ldQKcr2bd1+2tkskP3AE6EahE8BmpbrKw+
cU75ZIqLC799acxkvTZV1yhLWC9A5PIN7GdzX6SkD0B/w7eu7PFNZpBgr/40eP6ibwRS1LMQ4di5
8MRq5FLkpCH66NpX+BVYHo87s0rHxahGVLXmxUZDyUzPws8O0eJpcnv1gtrTj0OWKbgV2L5Dqh+F
v0Xdpeol0pAVwnZ+I9fZ2nd1bIKr08TiPGatvxw8O/js9qhWxhRnLm1XWzdnwIfO5Tb+uepyhFM9
kaDvYSqfKqu+mJ3nPcIp6Rbk9+G4jhfFq4h5O7unwKchg+OWxdVQ0D3EUjc79ulUHuUYSZECr06t
uMK0eOwLvC8qEPT+Gog6xBS0qXZjUAPfKSxAp0qGroM8T54iW24QIQSa8L95v9YkMLRP+LHM+R3e
2AhtnLU5ecHKAe671hod5CGu9xdUGvOj5VX2tXZ0+zpGqAH9/YNQwvx+xUtohu0YrrBs4Wo6EfiH
B6FVRqGeKXbxRTGjbOnA1thSRUu3DQIjr52Fsxx+c0+5IJyD54WvwDwuIhwM1cLieT4p3s23zD/6
wh5fexVcMTC/+mDpg/oclcVCjrOZCHewlIqN7GoZm1KUFR5g0xgnMxiqt8uWWgFQtlHTCyFmukl0
rad2m4QbXfiCe0rsPPfYDsWzWNWH8dRfmkWbf/bHWKx7r4r2SZW3z6Gavwl/RXiIvo2HptY+J/C8
pADXh/UZ41LIyw2VCEzWMaxE/mnmC7PbDc2N7Cpjk19Ri97N2KgCQ2SdGDLo8j1xWvEpRSj5WDf1
93FUtPXff1riL895niEOBFWLz8vSoRf+vl+sytoQsIuDL13Qurd8zt/bbJDZtjqXPq/6RWO1/evQ
BvD6fddGRVxoj3jXbNjh9K9WNyRbNs3h1jLTZl0HKFAY6D4ctfkgYLweZVe25Fhg6XAoHecQ6XF2
4zmO1YoKEJLMZnbDxM9BnYcfTV+qxcnTxv5ENSJ/bEbrGlTRdMUsKH90des7PMTmLHvBTB5qiqA+
ym7ahv2ycp1+X81nlj4Qan8y2C/Np4boua2NtKo3vqunh2CWgkGbqD11s86nXeDp3i6buq9PqOkg
gSRH5Nz7qrLXsfcWoHizGgeoNur/4GZmz7zbVLfJ5sI5uuf+XOziqIbkkKhQC2KVpUbczUvrxt85
HqLJtTuScMNibVpYZu6c88q8gJ8b9+U8IWfluNbYzj988PKD/fVnqsMdsjTVMVST6PovwMsei+iu
d33j86j71Sq3C5SuLKV/O8R84XEJcZ9ID9kboL7R2S6FfZdOGOI6GB/KHvz05Gp1JjJNQNMlbmSd
eyYwjprkyNhjMSYPeDhlF+FwT/MbUyHIMtwbEEt0itvh0hHq7f/+S21+KDE6OqkPvs6GikK1YRAu
//6ljinOC0OLtM+O5j3XiI2T2ix/PbDf7VboEGsEKJOzSDF9PqPm0K/MzHNvZarnmxjY/dl38Qa1
stw7lCK0DyrSFrsumaazB+p0A7rQuiEL2y96Y2yORajBkTOLeocYGuodyUTVPPX2Jro6B9kq1Ahw
6TyW/Wz9p9n3sfd14JPif7hV/+XHr1suoE3NpIDpzqB68/f3icBkAks/Vp+jNP2eZVdoc955iCL7
EqpobEjdDEtP2UQKgrH3MdmKW6GfwKBRVptPKDsEWGQzmmZxL6McZ6zMj0vJCRxmZlaCdxwhk4MN
kxJsHcr/ZTAGeKCI/vw2JpvqUM8WSmOy7uEmoQeAkLOO0AaarT9rAPOYE7ZU5+US1Fjeusa8xKfe
siCnMWLPWme3qk4fdGGZh0ANspsycfBVq9lZmNsijEpXHuTaPI3f1pKnQ8zIKoOWYsqw6SO9BhYh
WsAsIBNRsBOfAzXJV5NAJGfeVAEut17Mxnc/271Dmn3M23Oh9eJWJZik6vMEJkAgGPIgu6J44V+L
ycMMc57IRmKXxhuju8YK8nM7AM2Rl2LP/2wiVPT3PxNH/g5+uwdQxWbHSiWb0iu/lw/b6hEryUQr
nOyzPaDoVtYhpJRsqNdkC5yn0vT6lVXX9i6Yu0pPAkA1muwsZ3l072CAqfdjARo6I3SSw6ONpgkP
t6+4dDpPraYVB5Gb6lJOunqOwAg/FQ7zrMjvgr5/aNK+vFil5ZwtP9SXIMLKr4HdAJI1xpepLlDj
8eton4V+8fD/2DuPJbmRLU2/ytjdo8ahAbPpXgCB0JFakNzAkmQmtNZ4+vmA5C2SWdNV0zbbodFg
0JERcLgfP+cXtVQ/ryf0Ut44Rje1t2PSJqcwmFOPKqf0AopsPaFQcntD5XQ6+WVu3/QY+74fyIb0
gfjWeCCKobqgShTXVkFkKzOg4wQDzxf7oZ2Q4+Z2WhZaKX7sq3ON7POywMLk133ryT+vBTzXvJ/3
c58S42BETPHbvT7evzJR62CapMBqvzdNcRVSpv6cqgCVkmrMD9RlzU9DjJ97Y37u2zDZA4SqcVHy
DeDXM6KOiMChX4Xeg4oH3Lof2WMkA5vcuOnzES/qFMlm264OfQkhFwOPlNdEDRRQyUEZI2tbT8OJ
wGMIn+yivbcUNCmUonmyEe67zFpr3Q/DpHqDjelaFBnW/RTU/aWs0yfy2RNQhhDTAHnsrtdzxzmE
Rl9LPmrSnBvIkFTrYiYHtdzpfVG0rmbH823KhOisj7K6U/40MFl9SD7Ykvw0P+lBu+/aWb35uWu9
4MP1HzY/3I7Sg7ypdHKC67X2ouj+836ZNedHUVrbojBbrx8K9UYv5RbiIR+rLmvjsm89KkpbeV/7
+/MKvLy3toD7umZ/jFWGbl0NCv9R7Qzt/QCcMflsr8p161FryRWta+UYIBrBeQnczVlFnHAmFiNr
KOLbdVH4LSYDPkjQReXifV+ra/PBzBcZr+U8INnxrWg7dCcT5frnpbHZSVfK3LlDPCkerkOPmmVP
t6aYG1cGObxbN9fFSGLaoQqaHfq2nG/XfXKGbJeEGOm6te4vJ/tQWOV0+bmr02OK3OT4c1WnipW/
+jIU7iYlUQ4Favqk5uKVYlhwY0uydjfK4VU7meMnvTIoL4y4Khm/nzUk9DRIHl9NWYleHoQMN57U
rHLT4MrHcuzOFjBHmiBmFi1GoLH9PN4r1aSeF11gy+7zCqBB8WCgP4GCD+f2hWQhEsngJCf3CmNE
HOXTLdPA8l6MWecBjla8dXOyk+g2nyp33Xo/Y6pkVwsUaYeSOKmzgDkyhltmvVV9TT1FSk/0N+T7
iEBvr2vG0BzWA+siHZBj2tq6unhMDZQnlrPXI60pLmFaVneyjal11erDJTEt+crvEApB3Kn6mmIM
lmG3+FxkGRhXfA73uijKR7tSb9cTvkRKYB5Ds5EiXOLQW7Rb7TJa1khOZRqvFRiaV4j0Oe9nyEQy
JynRzj/PWE8Lyhw0h9GiGKYJi2C5tpgdhxbMVzBM/GZpzTuEuXuYsZkaLSFPPqjUyZoKx0sSFebo
Z19VjG2qxBi/t+ki+DV01l0/B9jWZK2x92Mx0fda5vspKe+cbZjfDMjeq+rhTZ5n04HxONuZJIRR
YHUkbcSYryl+LOxl8+e+MtN4jD0CziDvI9sJ4Vh/KnRQnmoTfs1qEz88gUBSXBXmdSgYllcl/3lK
78ysUs7lwK88lwNOzLgpfpmtRUpUlsarTJCq0pIJEVImqSiyAUSUqy+anKEKEtoFGpdd9xnJbCPN
qy8z4ns7v5nL3bqZKsdyBN1mjlO1nyet2a4Xk+l2C/RnnwdJwnbJTyZv3R820R7grf5YzqI/poOm
b9bbyLV5JVLSYH4OPCPu8INMdUNDxdcfP2stkgeVSR5/Tubpto/DL+t+OaByg+6acchl3q5kPIXL
6Uorib2d57q3nlUK/RrYKFRslMkuqlFKwNCG8fOkw2oCs5SArnKHxNIfDdGZztg28ycwHYkTK9H0
oscBevK18l2N8z30xQBxJOmtQLMYmFt8XTFjD4Ff9duhyOrXJMhupbFXb+cgylEy10cwWujzImTo
b5NEWTx3pc7fT0pbEOuNIUiDOHVqfA2vbV0CL6jKKPfW/KTbJA/uVDv+rITCZoZV1dLFH2TpMpr4
cyUK1b5l18/965oYfDDTFQHnhwNaqErezIft6tFwYIIn11YaUbjSJP9xytUUpTFburGLMrhlhmM5
KtKKMKTZZwRDDnI6vIU6fI6pLJ3UUdauRRvo16JJgVdbibfuWhcZAhiODK/rCEiVzGxHyEDdIXwc
EoSwkKRIHF3qokccNMzrpK/orzho+Ml4H6ivRRVFj6VQ6o01ZZkz22N7GZdFqcTYLuT1Xvh5exGW
yWJZWw+up1WaWrq6TjZq3ffhvCodt2IwHhDTlM+1IubTYGfVdp6b+GEeu9YJEEV4jaYdMGH/tdfD
yPGxhIIHHcxegJLL+0UI61bbOJUdvRmNk6lg6CpLckgxLVD7PfCYm/dN3N6180QJtHdMT0MH97HN
Tbw0S16TWM/qxwoBX2/KinBnBUb1CHeg3NKrg1VeNpVKG3aZVWBGuWxGFHD2IR7P7rpJSbg6EmCC
T1yO4nRow3Go0QVZNrPZEBelDL6nCmisWbwg0fYtRjrp89hUvhPUuvmQ1kqzKSwjvEWVt9jGkE0u
o1SNJK8ncYQSR17dKI2rLsXe2RBKdwN0MdkL/lG1nNorxHIpJdaTzCQbjp4cDm+8GlKdpm8xkZ2T
aFr0VEVT6NUl0l1vVq5kYKpT3gARG/Z5qJR9ERu8AKVmPOVVrh5Lf5pulq2qLfmlgjB/RJ0rdSRZ
nTEXFdmjGWhIlQVSfVyP2jJotgG/eaTqOKr0C96hseftugmbO94NJPS8ecqzR3yiNCeDiHC2iya8
VhT5jc6wf47CrNiX6F96BoaRz0Fhy6T9SnFcj9p9eFbCtrhrc3oQPcBwZrnIrLT6NKjp2qH2zy0+
tPA0G7Fbj9JYcJ9P6xTdFG45DJsa+ZAnDXu7a3PQfvlcxHozb71G7catUvknQ/TNXUTpCsmwqj4q
iRFdBVggbqw6a56xMX9GMZT2GQ8uTHT7qzX7CKgsF+loQu7GUK/eLwotWIKqpNXPc5i+X2SAcbHq
0voaDFChejNu7oLlkzIl/PWTEKdpnvM6eDaA175mVf/LJ1HS3c+S4dCXwoVcSfIrdX5d1Fm7/ftJ
nvx7LoRWTZJHpXzKNJ/k01/KRJAS7CIhg/49Q9DsiOaicaJn2OAjH2PKlKKHhVmL7+TU1Rx4Fz7O
5ymW5opFhUO3/iHjYMtkFIqV0r9w99e/Bl92JHJtW4Y1+pG7P5JMUHqQAd9t4ITonnQ1Bt7Fa2+F
S3J0ajezZieOEaPUYo3Wmyol37q2Hc/dYM+HQrN2lTABH4L/3wPyGo++FDKwtZG5lcMKXfkZNcmu
Dz8x1oirZg6vksaUaUR9dMk6Jd11OHHo3opjxqryWSoi31HK+CHqqnvgKLYXlEOGo1mq72qhPkcp
Ro+xhmqbZiSoxi1MobizO34uRIi6yhCeHPSHLGsUN9RF706BXOPVZZKuXDZrw0i9ZjBPASlmfB8y
Jxtxg0So881uo3CnR+1nJZ+RViyLu8LS7KMSyMchku7RBoufEsrvjmzZX7MCsUB16sSJ91/b5wFI
kEJK453uK/WJkne9zJ+67k2ftGsK+2Tb69SbBvRjaz/pzopoW2J3G9MGUZ7aqmsvaYYdsxEUnYte
ceIkwooAfMs3mCdIZPAinEqbaX77h9b4F3gSLXFpj+QdNIWswwd4UoFSqlnpQf49N8V409d2ib2W
rw0uBK37JlTAN5bQY5SldZZVEd7qFPX//m9Q/tIGFxInZHMaogo38iOhU5bMZqRsNn+Xi/Qbrm7t
GRp2irpcFhANoxSzskyVpL7A2N4BpQwO4SSPHtwUpllDYW0jXfmKMUF3GTHLRRpmkk4pmgLxlIvN
MPTKeR6wBf37P1v+wDng3UF5XCApYCmybQH4/JDVlBNwofSf5veopvGJRH+xu0HZYDyISIgfVIfc
NOhD5/ZJDz1IOgfE09UvhTUewOBQFMOHEDRROVxJfelAo7CPjTmlTmzhTYCZgSvzzMC0WfJDVMnC
m8Jijz6U2LRNcJIttCd8LAyNJtvgn2IcxmBuNiW5xd1gAdof2hSdlQy/UMyZFpnv9NmXxnxrDqgx
hyT8TxVhqlf5PkosQdSfTWOCmAUflJIflqRdETdOFU9fcw2SYkjlxU2kqfOmYDS3hW6FAEqLftPE
fUXVZbK3Qaduw0Kvb9WhzajRp6Y34tu19TUtBlpkAzvTgwGY/tySV1erTa0FreuXINDs+IUCRNhU
XyVN0y9ANPSNJGHfK1sYh1aUwx0zjiZA7f4DKXn7MGjRWweAi+zoCoIbpwMSvOW+bFpmLcCnd0B/
5CMauhGiwd+Eiq0vAiFq3eOrVbThwVhIcxq4WdwvIxwmQ+3QDMHoDUiYgeXQ83sbVfa93XevOlKK
GegkRd7LJN5vygbI2TVKAgA1BfH50Z/OtlIm+7AaZGfqtWh2iOpcvUrdCevzG9WUsJWt0LIchB3m
DhQk6TbKP+UaTGScKOTshN8mIK9c3gTDG2Lj2X1TaMZe65vZbeGSCF2+QeB+sTmialHMbfMPw8CH
xON7U9aAl5jwaGxk9z4knjvh27yXpv/dqKMQWFSfO4kp2duEuGkri6iDPdr3V4ah91daIOPvGQen
IqWEDgpoO2r9fb8YDlIhech4KH//pv21gzBhCem2ZgnZUMy/CMyoyjDPyTgkr0PUXTM9ke9lm2l1
zUzG9em3N1NXpzctamgQnntXViYy37Ilu60OFklScfVuGrn4MlodkXpiqgRbcX9vDg92YX2dgql8
CCDv/hPr2/44tpoM7wqUKlW1bI037/dsviFHTdZgWfAqBQjfzEgqDoX52KYxAxfypVtjVEYnlPzi
QG4Qnhfh9z1qwzdmah9z2dAPKyqyF+pFakaEN/KDMuCWVXQAF2X8KZyAKM5sh+aiyuUhzppoJ1vB
AvghgYdimn2sh1k4qt/ssAb6NnXI9auJBQO9rS9x5tc7SB7JQ9bX4N/pfdpufP77J/dBimJtV5YG
CtMSpOsEcKzff4I560AejEn8amVK49mJETCe+JSXG+tWjcqEEqFseORkXycJo6huPEpTo5+ysfbI
kiJAPIQXdRT1Wc/CEn1r+ZOJcf2NakkHHAt7qdWeKCriBklSaIMMSeRUTdq7oKPBDsVBdTXn/pdO
dHRqPuhI6mmPPvnDU92hRf7335X285fnbVC/s4Ri0UgN2fjwEtVDpjdWkOevqa6LDRH7cEXV0cZo
uw/MQ0TQc51FyQbCe36x5+Bea8M3v5oVNxGKvk01O7isi8KGo4FyD2AJHYkU0rpx1yW3dFX+obSa
z1gwj2cJ3obVZl4k1VcYKo8APeA5UEW50vjbbjQEhyLa1t7WAjztU0m7GS1dvUryz5F5YGBLcbPE
xwE9nNxWHb20KKsJ9bEyOs+HbKsmmnzClJycQdsLlHZxCesgwOeU4UuTsQQA+94P4tDtMA1xmiBf
WExgJec7PcudSTMkTE0yoEYkAq+BTeTndlE9CjK7wsIeQXBI8fxheic9SVNabeAaXVNsL66U8aFt
52gPdjSAZWNQPM7yEpfhPnWZcCrurD4SoFDYaYbXzuhOdlXj5UNvjRi4AzswuU4J6pwZZRovxvHE
yRYdfkOvsSqu8isiSPtkGUV0go1WOC3Fyb0c+uNxsqa3MeoU6EO5fPQXR1dfyV/DrgIqAiHBwTRg
PJe4dPgVvpQt2n4jXeFWJ0whFQ9yWQCOWzgNmr5A6fvedLCeOY19jahYnD4ZWo2n5eLAq1iA5yH/
k4OTT004NRetf4Np216nRA8OMJwDWm/DTvPr5ImEwtGvIXsU01crlYIz6MVqOwaoetdoZDjxhOqQ
2lripC8LKrEODq3lOfDLr2D8XmvqzXu50K8QdtbutK4b9yZqqgO6tNdKhDbKqGff8q6+aAaq9K0V
3Az4bN0gluo2cnaHc0TxZgaMhcYVJB3zOZdnw5ngEJ1yoVyNuqzcT3K4m6wyuRmY8aB5NrV7uiWI
KkM4YCEUUrErcBczIjg8yJMyGJeZ7cUM5Sdm1tMl6MCcz5bd3AT4n/1DfGn+JcY1DVlXdYCgpi0j
HPKhH+5xpqTVad2rgX2Mm4QTYU9G/teyO/pQQoZry6pokM1Wwcu9dOIAwJAhB5sQY8adEc3fsjHS
d2mC4HysIzz+Bfiy6SCTZR+SeIGaE8cz/p1xiCTphBQeXVxwIQfkJEY+4P7iG46iUo4NhsnayMGE
fH82TGfRfEnSfK+i3nIHFKFw6iLvLqhX6du4kN9W1BnZqR3eJepBHyFzIV+WfM6aPt2QomYU6UIQ
tnzWkEX6ltybsiNJQQ0qiIrTgKhWsvh95k3d3XexIrtz/5BBYUN3bYw9kQNBDOf8dbSQDDDGvt0F
PsywZGnCfh1d9XE/XSJDv2nnsn6HS/7P31TjmlVF7luBrBiqDu2Hzf98KDL+/6/lmj/P+f2K/7xE
36AWFm/t3561ey2uXrLX5uNJv92ZT//x121e2pffNry8jdrptnutp7vXpkvbf6vfLWf+3x78H6/r
XR6m8vU//vXyPYvyTdS0dfSt/dePQ8uMG0CPQZzwp77e8gk/Di9f4T/+dfX6tX5pErTe3u/3y0Wv
L037H/+SbP0P5koEwhraw4JaBPdDKnA5JAvtDyA5uqFSZDBhHtDU86JuQ2T61D+EwPuafLnNS6ip
HGowLl0OiX/9+wv/kPt7f1L/Z/m/5S36beDThaXh/bKkD0zkRnX+tN9H+VTtgHT6YX/Oe62FV+9W
fn1Bcjo7+pGfHde1n4v//r4g5i62FZkw8Je7/pe3rrVQ2hbMoWswMGqGG+Ly+UVlwDhdL+o1iFm9
GWlMLg/kqG/9dChOqU1xzVSGXWXhYIZU60M4AIgrlEM+D6bXq1xuyTLGhMqBe9FD6Cm5YMhU2VEz
zW1cVq2jvXSdlHsFZDbsdRzV6PoddukAL/p5BxH5wbdC5K0YUUFPuq2ESHsXQtusOuqXJHfqgtdx
qIvp6Of9JY37J9haBzzVjIsd1wwKdgyrYTAPilpj6uxLpVMWpDvQpHUEpmabIHsybeMFyXimNqjV
bzojd8vJMI+6GISbKNLnzCCZk5HoPHTqgIImphQIj2ZDz7hExNSpSrLVRil3RVAAWbaY8xVa6/iW
2V2LArXRNiKgNGbK5hNYwlgGhdJsTaRN3TjRKlBf+ZMSB/vGgG6Dg8LboIUak5r8PgFf43RkajY+
TohbHYaqxSBdqulTwIPyTJC3mq9sCnWwkJDsk428J+1R6hLmxSTrKZzhITKOHnTmFKmY7/h92Nve
sgtHi1EJxsjrjHLVk02A4RaGVXl9/ZAbxndwHMLVhGgvUyRGd0CQpw6rcNe12znLB69W7ec+lu/B
ButbTSt3yK3ezqX1uS8qGOIScjl5UOUO8x9IoLVJkqxvDvjqXCw6ZbVKbAfYwrc+qiZvGGkHkax9
QSQRvtZQgsEynsSgFtuClIajCYjQnYnbS2gWlIRixIoD6E3UC2txbtLR2pCpzBbrydmlfJlA/huR
T6mE/dIbZDxyMNzbRW2lLlt/I4tvRb9YCuovkom9YSqychMZtjPVSXW2+sWNkRfSgZiXY6+U8PSK
8pqR12BMJrtokaLzIkO7nsfcOGY65u3IStE+1AOYPWSzEcTwgsVKGHWHfaeUFYSqftiWqXRglPOa
KvO0qorho+p3GPNYgNRRCaL45MBsWQTU6mNZ1ZlrmENDaysCtyv8ys0MweijhFdZME8ODh2QTmOM
TIiHNwjsfoW38TWsuk2hodHUa+YdkPJXISSIjfqhgx/uGfpUIuPxkpsAF0zE47xeYRY+6AdSZN/j
fkTisb3VehVD9LjYjAnuejKIbCVIv+A/7Al5/Dqn/WdUQuq9nsyFU7b5C3FL7KJMxIxRfbRKX3e7
gWclKRV1txYzlK+jXN4v/atjTZrNQ2Mi1xPLV8O4b+HrWTgQOXjPi12Obj708ujNSLI7ukdvhry7
KyBfeNFgu5JhtO4AHt8hvd+pD0oOkgZm+F4SOuk/NT++L0wpcDLtOcog7YHivYlr4zZpJchdfli5
yNvklKUsgeHJLkYR+AZNwd2gYXklG1jlREg+1DACx4J3wozhHmFbpzuEGLGagPLpvsW8XZo0b+kA
SFnfSUXnqOhHZ8C4TpXkqXP0TLqmd8g4ENpWAxmNJj2lWVpvItz4lG6rq4NO+YNgJp6JV+lRYKFq
FzUbr8bIp2ko1b6rNDdg1lYRljhm0Jh7FI0j10weof6R+TJLdYOi3SUwra9mJYZzre+BosXUxRrT
iQ3rDgFqVI5TJQOHanp6N0eOrl6LaMQWtzcoZiXW5Ek6YRaJ/umW6hCTiUp3RbspxSLlgnilhnx9
VqqZG0j4IuHmzMxmQiROKwc8a/1tY82hI8+vJQRFo++GXYMJhoel4JfSH11kGuvJiysAhaUG9Rlm
fuqGGearwJso9bpRLSMzDIwRspmeXal1hKAFMtyTpQJPg2Jdz9LXTsMFdC5lxVU0bA+Ag0Qbpe+i
TWnZN7m/8XspOAJHq50WUyDHhPeOSiy+SGM2u31npuDisN0LsXfrNBWAgU8+D+GmuRvOFJfh9MTf
lUwcfFB19YwJjmzkPS+d9FoN/Sc6JPbG/dbukOYKi+9lMVwzGJwXV0cnDul0SaHc2oLKPipsdjwV
G8zAIhzfnZxScGiEGXA44k6lfZv8qTs2SfgQt02577tqQy553rZG+xaP7ehKlrVpLVM7R3r5Kddl
LzEjJnBS1G0MwnX6tnTEyt16m9tMxUQFiHFCYrdpMSEGb0x8HjmyrfPrptRkTcm4UnU9Q6cSIF6o
yV+HEdrINJ0Rde0OYT/l597ftkHQOLaSPsmtJkPMgvjW5jZdbTTdWH7+WIlccvyYKSgmkI4+G8oW
3xPydWUGPNa/AIlHwA0cGUg7NdGZVLeUL/3s1Y5g5CWImvcmYbSYtRP1ksLLrfFzOyRi0Qx9gZ/r
QtzGdtfs3ko7Mx1Fi3AfNebz3ES3U/ZkLcUEBiBTmyvXxNsUb1njTU/JqAKPdcpe6Td+WPMz6eYd
t9xVXUKnN4j4JsJZzZGV4JwMFe7YXUiFwsaxIAvtvZYg1F4ouCBNyHVU1XSy2ruhJMoomnrTl7aJ
ZaeduoL3yak6xBaior9CvGzJF2PngterrSmwGI3yU1Yx7cNe+M3uZbcZRLVrCekAM5EEtoFJ900z
bZqsx3YAxUlRm5Wj1X1NdFFbrixREG3kFEXjpncNOrYgi05RUEhbarkptoOewh9McqG/IY5sHH0M
o42dY3uo0h17TTTsW2t88THbgabRmNteHV4D0GsFIo+o1W8KKERKHEc74Hbo9g6W4bSpVjLY24AL
ZYiQ1agVbgpiUU6XEM9q975kJGdJZKeisa6nVhnIIGT2pguEZxqSvOkyzd5AJkKJJGv36pjtpla0
LhwQGZWDpiafVm7ExMQQ2B/jtx7GbmxVr11Hh6GqhbUxI0io9GUAW5kJX1W6SkOpqtHRcIHatWYG
1DksHVnOTayC8V0WYwyyUc1ezUlNziQd6Iv2Yoi+5zxJMkIT8RUqwuZE4hXlIShwI1nmwazVraXj
k6pLCq+RpHhTNem7YWZkLQPTi+NEcVI+1x5mmMNTU22FyJUNwCY0UrTMKfRR3MJKKh2S+u22NuR6
B/bkDsPF5KxLpbItGgIGzegutAFikPRQ4cbmVYFP88z772aTfJ9j8bWpzXsfvUKokyMhc9d9qeBw
elNn6cc6Bi85Mb57uj49SmUU46eJb3Ptqw/2jBdSUUyyW4I38Pvv2mh7EqCkDZ06UKCURT2FO8aw
wTOYxOZq901ZYBk403qZrbY70C5Y2lrlrR67ka8frIp0tJbXOQwC64K/YbGJZQZydAV7uOK54HEH
2BqaJFxjUblVY9abtIooEU1IIaZDdk3mC/ttE+46viUZrkTE9MEs9Q/SqF8XNQm2NAz2sqoVe0GG
jsyiq1Ca3oYhXOrWb6OruADZMxeK7ppSCFleynpXlDIvb1FR0AuJbFS879wYxQI65ag8izjot31S
vQrgtacmRi96XeuU4XrJZeBeNxI2mgNZJnOYiBZQ3UKI4xmVT2k3JNNZ0zv9KjR5sala7qd46g4D
wyYpKJwO0e6QPIL0qxHR44NpLWE7Wl4OM0dwwkUoXCnw8SbsyAb3pb4dFvifNvl7BoozBs/tKUUS
bY9SPSi13t+PCK7AnzWPo9lidjFW8xH03F3ag2uwoesf/LgST5ml3sQyCHTwFB6mNYDEY9Ob5Mrp
J3KDXTnGl8q3LhkdSScX56aYxc0IWV7FueHcqcbnNkL+HR1Nf5+M2Ok1s3XKyupet0usWHJzr2R3
KKHON7OYIywJgbtYiF16NjIlu0gxDGq9KHMN1hwfO0O6FxncXJ+ZxTbvIywehPzc4gtA5IarbTZc
DQjpX+eo7PrgE2dU54F4VcQJy2IeAM6uiw/7rCT9FgVEHEjw9cfS6hkWg84PMsAiyXBc94oS67KC
/qxcjIsh5A9HfMMQEvq53WcRfHl8clVbEYhZZFPlwSB7i8XMdG2Wuua4LooMrA7gJeUUVOpL1Kod
krtaB4qkauqjbWfLqrDr4/t2W70EpTp7RgPHX07wh2CGlI77COeaGu2k43pgXSBctCHt3u07cHn9
iY5c3+txAhQQVRaAmkpxzNCLxcl0WcUJ1/I6uXkOEf84aqmV/7IYmvbHvkmSbitNR1QCBKvbBbgV
GLNfHNd7rAtBx84EBEbgctufi75GaE3usYUbJzC+6yf4kgCDv67+3Glr0b5QxLTrmwgsMHEBghed
P7nram0H+PbKqBakvA3hmjtolX+v+nKWH6skGgEColTYB3wxrZVmr6X8AthE2iYIMh7tzkexMpRQ
3gE2Jly5Clpm/IL5RhWU7bHwwUeaXdhtQqCfx3UBlb84GmcMcfB0T2YiRl9QQlNintLyqNa1EZ1z
may9ozJqH2tlXGjMEYHZslZiczW72mh+6ujBPTUV5dHQrfJYlN1c7CfkrAEIij3jQnUMVaU6JnnK
A163lVqqsM1V5r0qqe4YFPWxrfT6uK5pddLtdbPDZmaoj82yWNfSutW8Vhk/98upqGu0bRYeI1n9
0fjWNbzr+d79mE8u1gCJu7a2gFhH9tYvzkNaGiLmGbGpJl60fOPF5PjY2fpY7ocMwblYNnZBEgLy
WhaQlMpjqZXVERmQ4yCwHll3zTPCBTbTUCfJH3WUBWn4eQ6SeGlB8rK2buYaUqKj2n3XKZNsbUgH
VasGxLBLyyS/jKHa++qyPYVxtEnsDIqIVOVHO5BoC82yum6vi3UToiPWyHVu56jfMA2PlomYgIHG
JM7frg1HYsrghX72KQyNApTj8g3WL7R+l/GuQ1r6WKlxxjPJEfx3FLMvj3QTJfy6PN8ZKFlU1dwc
TUAPxzrC+WQPP5+uRLnTtUFOYUMm7TEu2pZ5AIuEF2VTF7EMh4u2vi54p3+sTUbLd/m5vR7Gp5qd
dp8Mnj0xR/7zOkMkYiYbzH3aTsnqTx/uNjdqdmgEggkj363SaHfvq1plA17BfOB9Z9yHyE7XuDb+
cmbfpNVxXBbr2np1j1yTS/ZmgmlNk1DiDhatke3XLWHTaNY1W60/gYAxvXWrTki1eSIQaPGiFw/2
J482MfwDRyWcfb9CX9Y+bBpyvrMpAwF/YJLq/Ly9qjbSJtHK5P23XX9WauDNcf2p18Ww/Og/Nz+c
EhYz+X0csUAw8JuQZqIZFrIvPCmojb1JwpNptpZdFyGd5yhXA/kzmDxwneldTL2jZa6r1aRckHUz
tvZ4g70q0h14xx39tXOyl37JWldJ41abuWJMaItbaX2a3fLQflmdlz7PqplJR2G/s9dOkiGcrrJA
/X6faPjSo154VI3e8kpJPDP0lceff/66GS1nrGvrIiyrz/PQqWh+0R9J1FWPPV0WbfjPbX8AgGN1
EtaEfLNqWaxruAF6Y69Ee9LE9QaRJArufx7EAHJ0SnJQ8HEnZngTub+lf+EFCuv9ujpKKiVH02rd
dOl8M8ocx3hZWzfHoGYGmkVxd2zTl3CQ+0Ov1R39NguVUZ++aVkdZGgSofOxES5t0gi66ri2SZ38
21YetJtf2ve6SokAD6bBsNx1s1RDZKNk+fTLeWvLFq18JeuSuv2l8a/n/PwMWM7CRZxjQXbyuWCS
eZ/ykQg20tAJW//A9ZIGQOrsjoZZ4g4/zJu4CbFhiJfRL1pe8nBZ+7C5HlCTwnzHgPz/isw/VGTA
bi2ox/+6InNBMfT113LMjyt+lGMM4w97qXoYqqIvyrM21Y8f5RhT/gPkgwVSAEa3AT8ExMC/yzHm
H4savmKZNngBVRHARP9djqFSAwFQhywLjEVDYOe/VZ5ZUGg/EZ66hvHP4swkwKmRmfwLKqFFDllq
cRFG+sjBpJPihewo7YZXVPkmH+sv3YN0CDYzBoUHCu6//FA/akW/WkPJv0Milg+3AKqAdbWpDYE0
/FAZKnKd4gtgf6bVoyMid2ZeMVxliFG0OxE5I0VY4xUNgP/Hj9V/L0h1mv+/+Tqv3biRNg1fEQHG
InnaJDsrtKxg64SQLJk5FUORvPp9qAUW+HeBPRhjxh5Lre5iVX1vdCYO1/Uof48dMN0DW1aEfGEx
d3FPPvee+oH//1tuHPJ/vsv/+YP+Ly1gIXwZexPfcSDtY70hwCNyMYm5mVGu+Pr/fy9imf/Pt+MM
9KCWNlHWVmf0v97XvtRa5kfA62RQ8TkV7oFQmod58EEkaq+7y0DmIqAJLJnULIWgDLSQbgFGqesA
A5g4HKp6xVcae3tWrg9YAG2taFcjsqZyQhKIgILpbtqvrv4Wu0TFcgfRCZYhdCq3vyb48pkPnsQk
t0b+So68tKotvZx3uOjiKM3VQ6x1VDfnCmGBgbZ57XOS5/qaDDJvT6wX4kH9hBBdP9mN+QQ0zgSt
z7iQF+Sz+Eyg0Kp7hmsUdo0kPl2+FdS7UJQ9v+AsQOSzuL9mt4x/3REhAzXeZkelVqrOSakLKdbb
GeR2HAVs6zKz8qwPdtNy19TLi6MTAVSPuBxL59yLyUVq2ROpD3nhOGfaS07KHP5ajX9vxitXqdr6
dqrxLmu7dxI2X9TSkmPX02im3hZTuQEarIIML4NmehGT5CYhDjR7J/qZBCCH+B3xOWZ9G4jFgg+c
IMq8Ub3MaA2CtpWUlZAovoXz1Jm2J1MCVrABVxMzUi2rOXbFX6M2vxG+d/ja+STMIiMnkS+F+xqs
kmRTo15vREUQjF8ukRxVHPG2HbVu+U3CsGiKKkJSI5AkBUaF0aPODE7kJotsu3l3kw0fLSJ3XL6L
dX5JhRU6yQygjVNEZWlQxu1hqsWMInD9tix8B+1XXfUfY9+V4YJ0gsyVXgtGLViKvIpc1b7HUHua
K2i18+w9d5AXShG/dQX5sckZt69TWfOLTojE0jyKjk7noqedFbljhto4RAC7w8jxlNBLRtPiHK71
hiw2TWSb/XXNYmJMqlKFo9Z2u0rMODssawqRDvPOtmaohP6vN/kZT7PXQHg29rfmkqtmDCTbV/p2
Y36MTdSaqEr/9QU/QdXHFA1pw7WwGPYY0XD8lvJ3Tqk1tbj9FzpBhuzUnaOR3DJKKyGJVutbLzNQ
QYDE2NwKzQCQDKNpg87jhXS2iIO1XqtAn7Ze+9y8KymM6kRXBGnHayZk+OYb8sleWSbcNK5NTmLU
pHHXtnQuDCUx+AMinxo2Zq861k8HN71Ly3rXLHqYxTCKadFJlgx/YeoOPx+077HpdPGH53uPfK0k
aAb2+Jg3Q5ny0Gp4vxHmh7hb7pLWvC0uRMy2fGsTmDHumr9GLibym8oboe1w5QnMz2B7TwVseTCX
/HSxZrSIUOmstxymJFcUp23dEFr3XACpEF+ZkDs6vBudSIJem6KmoaMahSdSTJ9Gx8nU+QZbXrwz
fpdaPe6IEwQPqvY8vhcskPlpBAJh8EYZWMjHrJ6NA1FEd147vGi1dHY5UaK7n5VHilzIvlvjlGjf
TbIdd2XWVYc8j6NMxknkbE9c4+osmIPepXuf6tvdvPDMdraZHyeUlPCaUZGQHegNK09nga5Savp3
ZQy/TJXfF5tsxuZJNbZfENLTDjOyx9sSR6hQL5PLe9w78p2gShm6/niTC/2pub8cyBnsdjzOSzC9
xgiIKaRANlQNVRskwNQB+2dgJOUaxmN12paT12hTuJhsZlTjhaR7vpTWq+xMe68jrto5lbg5YOm5
4IFMyalcmuV1aOGvYp1HPI3X/Vqz5f98noUOV0eB7VIRn+igex1LnBlVzA/ldztd8E3yxP4eejYq
wLkpLD02f6pCazN+8lreipwP1V7Nb1kq9mLfP66WeEqtBQQ2exlmfhNq5ZbZ2U1O6jDK+kVDo7+n
9J2cpkz+/H3E73sHMyhwLvaw5UX6VR9q8QPBHW0Af+fShza/jFWyT9zs17h2sHjbYlT2t0lFz25U
2x4jq3eZOS9djVK0dWHhMdXly4vpsBrZy076bN0UzJWhVzeUXv+I9wwnx9wl5vYc23yi68zb1Wuo
GyY4Tt2DG3E6pIyxuxxsDZ3K2t+NOm9FNfPpjPm1T3lb521znzehhethbhxot3IKeIBEiW6Xcf4E
cgHX3gre4XflzpTmd+Zq7J15Rq30A+lsHer/pTjOE/unRiPGLvHQ1c/a5pOV79tbsnQcMaZN1GXC
01ShuA6Kaf35AQ1sLxA26flnwTvt8N71+bmmCpDy3KjnewaLwTlKcPDB7Yc/nMi02gG8y5wP3Cf5
MtL76uba/R1H+3tqJb9lkdKC7doHQUH9deEYH90+MvwsPvhzCktgEsYuy8/VEG1AgbwInBiVpAJI
3Bly7XblOmCAVlkUKxU0ShU3T8nl2BAJFQykPQYUVt8wXkxB40tSYqU4oMG8yrbmEUolCJKqSGLg
oTBn9Wg36f0Y93dd7Wg7wod25XbypRS6WDkEPoR0RG7uL87oCx8hKT9Tc6YSlYZ69dJSkrXHT7LS
nNvUwTD7/wZwpIrKjzCt9DY0KOGF1RXBkEIKpE4baavnBBpPLAGjNbqEYXnxXTKBBSXr7LLaoW0r
M6RpPQkz2myX/iLV85pUESanh8GUSViKbg1xQv2WnWuxd6Cdhbo0O3eKKmNCjIAULsBrW0a6w5fi
UP3qnTXC6fyYo8DjAJyvBf80A/nFSzwc6XYy3xSYp+dUh3LiWhPn40Xlw3jJBTxlR+1DXeFg0Rhz
bcx+uyyzu0A5f4TLUu4agsX02XxXhjr3TRHUaUuoqlzH0yS6qFGJ/7DK+ZauqcYea1N/CZ9flEkd
TEBvAX1c5Npa/FAp2ZF7uxTVHvXK87Q2HUm+axwUZfmpNVtDu1g5Kxjrdyl6LzZtaYadjcalgcCd
V4QGvckrmtRwyjE/kk6oBFzobRTxp70AG6JceNcGk7uOtvBuLNMxc4MmQWYD3kwZsmlSxeadpI+Q
OTcJautb1AqkvKBdyFhrCUGFkt4jfVw9fKnyaq7dg6VEfenX4jXR2Hym2dxkC+SOAk45k34kEw1L
vAFhX2ddQJEfPEgPuwhpBL+8OoSWeerv6rbM2RZU3wRTPWGzQ9777A2jvfNM0tuTqWER6R70u3de
LM50aStEHf0Xu526iGnr/QPWHWaweE+Nz7mBX4awvA/yz6Eyf14EsX7BtDhHquFNbb36c/ZuVH4W
onjAs2yViucj5W7QNH1gZT5l71myz8FuYGqGIBvao0AKj1tzKHEft/WOyPidiZb/0DCEkkFsPy8W
QtLUpfcaYBtI2cZ0OoCmWX5ch/iUs6CdLHkg1OfeLmHdM+ssOXuJTmtOlEW0keOe5sb9jFH8haVW
mQeEn8Y6f00uD1WcGu1dRkIoGzCXAoivvUedz45oUv04mM1TXYLXwkL87Xk0o6b9yioWRDqlf23C
xXbL6i5kTOjExcdr6HPjDfNliKOZ9GNn/sI+b0RzXW7p/A379gqSvG25neYjlbB48T8rio0icz3a
r534LmtEHvrzPnblFGQbT7FcDdWith3rOvBIhD7yTljbJGEAOi1lkCdxdp1JtCudr6Tkw8ZGn0dO
Xd8hAyKib2SlkU4RzQ1k9bLVEFtZ9kmFSBnNVcYEkkM2+kIj7J8oCoZbbjZeEe/wbVu7tRPUMSU9
J73RW6Fm6i8ZVPCYmEVUMn0Fftm5h0I5H1UF0981JyILqJvKFrYBxA1OEh9ijvA92NcWRjv8myUH
sZqLT6aizdhSW7jwbO7ClTxodLUxPySc6BCZLOM8HCzouAQhG8rsV5x2SO2NEm8p9caB0dy7WaEF
VmrwXsXrFLRp8dTqdK1A8D0XaIkPvtGhyR+5tph919Bow340mIGfFuyK1ZSHjUOaX1Z8pqC6nG2n
0TWrAEf1FMy2fY+E7mtkYA3crvQP0jGHyGPcQoD+Rer1v9pei7N0uNq2TY5TA1xxJ3A3H2bRnYTT
F0Gv5/lWHPNWiunJbd1+B/PP+xKneOckq8CMh5tMl3ByDRWlbn6vJXgsJXovp+0ZbJf8xdLLdK+Z
Sp24o947dbk3qYoOAPObvWFOcK1cLQYyjHTEejPelIg7pdjFLelWeQ8fupIUnArilJkU9mLJ+kPi
xntLzhPopPcbwxZiHnIns9Z9MtsJ0FCr+kNpoYpXLgp6mH6izlFayJ5L7NKS1JmjnneyO8uJf8V3
Ze04T33RyACwLw1r0kxxBNl648BUInhLKPXJGxQFSK/wDObrp7tuyjhN7JU/2VHikzNOaRC7zXSw
7DffU8PHXPoo05bhxM2KMrZZxNDrqaBs0mULV86VizBuw5nn2ldU/1DlS8q69ZCOcMuil3VQWJ63
H3Tz2THtB82bP21ZLqGLVmkksiWnue5US27bpcDG386fnuP4bIo8Z0avN3gAa2Z3r09D3l2W+6Ci
hhyy0LUT/zQoKi08W/a7QcxMcf1A8eP2uOVSHeFEwrWavJ2J33ebNlmefpHDYMm9ch3tMKltpdHu
GBqOfrAwpvO99woV0E4afs9QTN47VAEXSs06j/N0WjXu+mnnLXs+qrRJQhCII2XYDlJEsIcevAEj
FVHZ7DW5i61EX480eV8a1d4NZUk6uFgOZrwFWrSbKIrsVZ120Jl6NFFbf2qjjaQxFVCi5SeE/7vK
owIlu76eifjmQ3e6D5JJmQtm41wY9rmjnATGJVq9+aBNnQtGUt30tfsuluVkcwQHvsRAkxKwwv7P
+gUvPIq+/oOwN4WSNk5L096aTPtoE3RF3LP7HdnuHCfIPKAnsb2w+nrhE3M49eGDQZMvK1Z+6SRU
7AgYAiuo4UdcgolXDL9kg8/IZJun0WGSjYcmDcym+Mwt5FN6jft3sds14Nv8qpEHHokoOdKaPVE0
HqLqMa6x611krR8m51VDJXdYhZNuBNm9SdjxMVtYn/FQRlWNMhOjRUO7z57wzm/qh5+mKv3l1vEr
9qw8EGXHyJ7StpuUbKquhn3F0cIqtbFuOs1bOzhmWBJUsI+9yASP2nUK/ZKP5xyeaL20dPoSdk4X
tkk5iLRufYb4UCChknqTH3KyysbSmk/4neg/EN4RVf3VX5312CT5nRaDpOR8bNxqrUdM5rzKZNF2
9ozBcdHsg82EErpFtac74UWvwU9IOtrFc77CEpOzmLTVo+htdmbQpGhBnU0nLzFnIxf7nUC5c4hb
LRLd9DgghgUdYhMfdUHqh8JWWWsB5QjEptujuFiefsoeNd2byJsdqO3Jx38iFRijDlQfAdBRkB7Q
GMEdyR29EHtzsrMwnDMcITXpDOJmY7KyxzgsK0oHBPlXAejzS7tk/n6b7wriU9ALvZkgGIHAuJXW
bG957h1iffEDO+Un6Nr70eVxTJcyvZY515/F1s6Nbj6Vqv9NOZAe2suaB2gV7gtX+mwoFJpamTgs
brHuU8eGXzbqQG0qsYW0BswmGfV+2H6gU3aimGnBGeaZqS0lpgZI8LhUi9ovRjMfMe0FvsV/NWVr
vY25ex07pchYlzWulrW5NMUciXxFMKG32mmiuddNtOqE6uZmdZZ1qbkExdtWX6BT2fQ52kxnNc51
bqxujJxtAfm1aNwJOi1xjpY+9yEO3c+0l8+qbx+I/ndD+tP8wF+WSwlHvscyb/M4+xhsqP4cVXma
TPOBjlnnMq9maCedOrQVpyvOdIrKUgCnjsiehMF+O6vpbKThlDEtT5mafJ8D2yGTlYu/6wOn6Wmo
1u6tWatDNdrcNVN29nllhDeQmwem8LjJufGjbzVhpchoquik2LdmeSWUZNfM6/IwK/UW55gOhKl7
VIum59bXuCy7dHd06mdfzF+mn95SuoPRfoC6yiY5qHgagsmsykjaQK2d8xaTghiZc0xGgvxqK6K6
CZQMKewqz2vBqVA6lD5vb6DpyBNR5xiZcN63Ph7gYrFDRYDToXZzGUzsvRjqnH1f+6+e02s7x+Y9
rYu+jxyv2FeepB3TJpJFXoRT3VKqJaLe58RUc8ONpQhzkDbemXqvBA0LrJqdsRQ1A2WPs0HXBOHb
y36Z6Dewt/U1jFZ20EkQIAK8I52SlVNqWs/49ndrPkXZbuILAL/F794nGX0mMmE0+kN1DcqfkIl7
PsxSnprK0M+DAnyk049nxSj/4SAgjTjNETrDOQfxOBCqa7DmWdzzBcT3yxk7QEEK1UCN7LvS0h6m
XO7FPF/x9lXBOpvFo91qn3URZmQthKbefvhSJ+YvkeWRo8g4J+9C+2eurX9wSzbg5IchbVL/gL+Z
XvkJUgEZNDVwh3JZ0jtDVkekjFQjZfw/oL03atdI1WKA8FeUtZ1ffNUz+/vid1QxvjTrHFUu9TaT
o8td51LZ3c3c2IrY282jMyO+mvwA28PVIZ2ROC7Wn4fe1nExkqBa0J7devLCDKV3MOgpvXU4/3cu
rsydFCBBfrNtQFicV0osf76yPnjPvYcEbO54e83ir1IzCoyluhE/teJ/P4Ci3AkNMS76EXaT8jPT
fIz3taLfajUItXF8pBMbCLiCjTeqe1Cm13IlRjdfqeZFbbm1iYQOiElIbg2K43xyffbSEA9KA4Ae
9FOJ8Leaqmfty4lptVuHTQa7ugFVLrduoa2utdT2oe2dKd13bXsa7e6jc064J/DFdYzkvRN/ijjb
x7l3z+Vq79sSIf8m/MkMf5cI782aLRJAEC66y7qrB+OqCWDsjrYIdKP4EXxkrPKjkNDSuc92CjYK
NR5tAUO+CaRMecO9oJXIKRIu7nm/RM3TLK6WWDQg/pl6EYzPIdWH6W6QpKRRxpK02HMJPH3WIJlN
r0/CaRsyUpSsupPekjo9ObSmgQxgxtAL6y0u6KLqug/PXCBtRu3GDfWD7CkcGctbnnhXeIJbb7DZ
Ke3cZojMV1N+zAXtGKptMG3yo8m5+QAYfMtm63nV7GdVlPtsUHcanOOusPxyR1RlG7LiP3qx/rK1
+o8t+Y1Ckxe/H/VwQcwDANZGQmufypYGn57DslgdLVpmYwDH+j10AxkjmX+tWAu7xmr+WpqO70my
n0mLX5bXyjDeUdTzttgmslHOO7NARuw27ORIdoKOzAWnRo3/c+5gSjzLkoZH5is9tjlFurxnjlHI
9eb0bvLjyGCsLeGHwooCicCxn9Bx+r+smOysjCFQY3ep406HsveKg2y5c9M7dBD4MIJpMLOQBh4e
ycCPY8xeOvFzyqvcraNP3ZqpO7ru/G7mccig/dCDL0VE19hBK+ZHBkkX/PxYxxVYkynuCMlb75be
fcPy/FsXE8aAzaOapg0Wkfo+HdTEGS0Jqs2Z3PVk5NJJcKQoOGZSMea7nyGvTEARbDrwBj3fpxrd
e8Uy3/cO236mZVAhSc5rYPZbl64PBxfhQew3v4zJ8m5OAaJHvAdlumJpT+bm9xHx4N9UddCrb1qf
P2v0nRoBYcSydH/mid1ikEw73rMmZ75fTiRG6S9QyeTDgrPYK8h06QUqY9VbOa0HP4PtYB1JvCdI
h8eqtAxrh+PKK2mnwxznbul3Z4+MqMBHoR4Qlv48GcmT7EYAVGKHQ5w/PxeWrgMiMtRU4uq/9XUu
Q61zH+e8bq4KxuEm9NNkIUlVBs1yUhdnZ87e8rHb5ORlvy8Wa681enpp4Op2uhQvTqfsY2k/Agtk
B0oq40vF3QWF167rWvMoq+JpcqfuXnjjqRlKeVhJrzzYxoHUZu2uaKzndJm/UJLBDQH6X7jsyQtJ
7oE2IzeviWDdxUzzI26NvdNj5u0SPggzpvVxe888dyvuwbUmnZdKy5ITWTnJUXvrZLgYA1CB9M5x
C37VbffUn7OQ1sIJkPYJBQCnwUxAtMORTcjFPU0HfNiAqlFJnorlxaHm1MQDtO6zY1torGdCZMmE
2mdxDzc6QyPqfHg/Gz2KBUJKVHwbnDbfUUz7+bN0tTxgxNdLh1KGbruBpsB+SvtXkusT4g296pX3
qBv1EFbFdJ+tyb6r+gE6MB7xV0zvqBrvvYkMpp/nnHnlnyX53M38U2YIhMuu/TciGCaN29r5/aax
bwl2iBGD/6wG/H/P/vYaqdrLYMJW3CVAF+i9uRGBI3Z5Q+VR3cCJLQChgx8QFc/z4djHOWv4ki2n
GU0NfZhbxKkZnggywzERpfkfvoImpbQ9aktvOeYFN4DcxX+jG+O2EeV1SOBAzYcT30b7lwWweHYb
chso/2D7GaJsq8UBHU4D3Yv8lVN57Ueob6kY2bV/+aSWs4FGk5bqNRSuyzNoVSv3E14kWUVAXUo7
DuQe+x3jE7MXN0ddi7xZ/5cZrRH5RCyg7Dwbg/ha+9Q/W32i4waxrTB1h/n+59/GfiI1tzUNCP05
2/txVoajV2OG4CqQ6RwRQzKRv2MRO6O4HQct4vhQW9oXZyiKk1Ec3flmajyz+VDhiyddCc3Sgn5y
61tLjDcziy/wleWZplieZHp4UYbpxkOrW8mpUVMSgDWEaZ4w9XA+HqU2P6LPRNbnV9nDoJffpc0p
Mws5AinQyRmb5e+OMmWp+7TY2H/I1Jpvq7MwSmaPKcgMIvz8q9ZdaFLTg7UxSHMf43dnotDJ5OUH
bfW+qATrIL07Ye7e1Wm4rqO/QymX3/sYmTBTUDWXZN1bXcSgUQxT2lnP+h7Zbv4bTXrCMznmF0cy
21H5HGYFQyuHNjWVIAtmZw3R2NH65jbir4KAd0ziRZAaUEfvJThT8/KP23SPajvQVufBaqXOgYdv
M7XyKYIGw6GXLf/GYbrkA7ma6CIeJ+YIvDD9n7ruDkD/X3Gb3WkD8T+lpQO9pbieKh9eI0tWpsMk
fksGTXt3p72LwYUJ6JlOnxFbQP/tw8uHWg/UCd7bDq7EkALUYuPc3y9Qq6GdZ2I/uM67mVEoQz3a
yoti3K+Bzo2su9LwCIlUTf2pa4t7pPbmoTaxLDhFv28sCCwjnj40VdfP8yb/9IvyAK71Ui9tc1KE
g5vcWIPZKqxA9+E/M4s6zR7rFsDYvVss+dGxkuXA7WZDwefpard2Go0KJ6sdv5iMZ+1kOzstTp8N
W8YhB5/HNXCxafO1T42s72HHKXShRJUwEv+c1DTEGKiI2sr4KAcyLueyNA6K1RiWLN59XJBtScMr
2TYUKS92XVytYvlnQoiE47SsZxNs6WAXxC+lkJ2+OQMOwfLv03k/xUJdzM4/9aQ+H4QzcDsyzcOc
ayw+UjXhiZoSxnaC3tVGHbVJlrNoNu2EETm0kTE31upXq+Ob2xyqJy42fiDh+jx37Z5cO0rHThzG
xn9UmJiQxc8M4Z441pqFOTefHgokwOd2rbwAxDWq1xgwhXko6Rxvb5TuQ+smBmOHn/bnn18aTvGz
ZdTozVEa/M+/mjoLzMDJo4MP22Lf1f39f/9V+EP+6Of/7Qa5Wr9/vkKmP+cxziHECkwWmzzYxi0h
+RzB4/myeTVkeyuPX/SkdU5rfUeptCcfShphIdkSKpaSogriyfRRoKz+zecJCIjiplIgbf2jgQie
DkV6CZIHP5Xax5NYG0kkkx/fLy6LpTY/6SH+Lm50QRunbMAgjr/yoe3VpUj99ZGfISPym2iv3MEp
jl2q1Sf/QTdbcli9JFoIS7/V1HNH5Yi7VxLaRbI2CJntImyjDRuHr/xlcKCvnvaL3HmrKP0rRt1T
7QxEhbbtH1zBA0iC+pNXRlDN8XSnC5S1yrMr1AFZyr3GukukTbdWyWdIzeLL3Kot9AXo1Bqz4lJV
88HPeEeqtmJ4oVEGMxIm+aydj23DrGdyZaryep9RNCKzuOBmXTxVVSP3WtG8zCbCjM2rsKL7Ym+e
+QSr8W1oYuTn7a+l0KBpzeFRyGLYKaHQnPTyAiZVozebpmgoJ+esmRpbjFGQUYvuL3D0eZuwGjaE
YWsO/Qe0yCXdKd/8hiJKQhqVE6NMr8jDGkFKu11j5Be9+hF6I8/zrTl7qq3mflIuhawgh6Qr9sRK
+dWpI/EhUvRyDJIs31olIZ0VUO5IqzyB+Tv1kYKpTHl717X6+3HlBpX0w72lm9VhXX25wWj+oYdW
A31wxhdUOjmD97JPM7M9AQBmRD77RzzHAxPpudGW76X2ijcEFTuvNs4TXTGnukf7kaWwzV29zMHi
gOXV0zBFwsecXNQsdtRau45wxcvYp1BfLQ3OIhYmZgCe/6Jtv9bUcvdt6j21rQKZaGFxuwVqesvh
202pk1+oetiXlRTnhbJfUj/UP5Ow0rFB5e/D3blr8y+3nFdHLX/HtENWlNlXUjoucG8hwBBgpIHT
BmTpDVleGiVj/cwidu7txYi5QeMBGNLV/iUePeyxtzGjuwGnelTpRh5a+lqHfROLUBiEP9QVtbBu
VUUl7NZZokflUZncu9i3NwsbHWAjA/lRDpV3yYGLTmmv+edpiv1TR6j2WTn8GCz/6pT4wrpQxdIz
g/jmFf/MepgL07qj0tPbY5117psYhj1P73qqJ+7RQ5mRNHP9kRKXOqo7qz6usD0oXCRW36ZPngxw
yNAxnOkJBHYMleZoT3g0w0njOu8l1fxrsKHWpTZkzx2Fs4EmO/0ZyywGAdutXpDsyKBzGy7AqYDk
hCg/GTEDlc0Thukplq+KMSao8kK++lKywp2sfU1i7qazPtavBEsVQTsLDMCeRyypghfWJS24wJf5
a799UXOR6StYKKI5o0he4wV+aeCS+jLXiAjK3Pde2JgA5PvWfUFe1QQG4vLHuPCjbGlMEG7kUZ5E
kfjzn3m6mvcORePRnP0eSyF2rYJbJ2QaarHTHtPccYj+6tV9nNjT/TBkmM7q1rqOKTzm9vtDp4YI
u/AET+U6d70xXCRhVsYoPMIBvZdBoYus189yVlk4EoO3azWjiCov+ZOvgxMgooc+Tno3FDP9OaIm
Wa5RmYzIuQdbn/ggcBIaIVq3v/CVyz6T0gGmFnbUNXCjUjeWO5N7CcBIYUXFUH1oy3rVdaN5zEWu
Dmt7r4iwOJRd4T6uvGItF9c6yc9+3pVP1N5D8QKEg7367GfkWZPn6B7jQrqXgmYmDiIYQbtFKWHX
zibY0YagoSp7b2gRaYMCXYA73Tn2BHuiYu+MaMcKazk+DUl+GeimOHS9gq2hxU9m2XGUKj/Pm+Yr
Xtnkpwk+ebbKa0xzTjCs57gjdRNgn5sd1ykOgeG91pv1CMnWR9Uiv7w4B3Ar7s1t105KwtNFNUra
xivmI+nAjW5zLSxJoJCDsrmzidRTfyXJgrc37WD9xGHdTM0IwRDum1j4vNQizyorCL1oei7slICw
qrz1ajlCUEuD/rXoqIIkMvZi2MomrzZ2H0gBvMJ8XXopVyJbvGbfepl5YkOYjyw/hxf2oE1zh4h1
y2jIAM/dJeHv4m+xXTJrnDJ1jqMQzPRzjUeZe0i6Yvz0cohFO3/phdE9JsuMdwZQjG17PVhNt+BQ
Qjuava7rtD4lwAhXt0PbUlt6fNenlKJYklw3XycSkCtK3Vg23H/JVpJg9B47N1xmMAF+yPVUpsP6
6K6GCVJ35+lGcd97Yk/QrX0tiWGIajJnz/Yk8PETS70rN9Neom1zmUklOc7NwbLetLz9Xkr5gqnK
ZWUtD6KFLJ8dw7rTVnbctJ+IVWDXItiKMNq5AasdZX7Fzw4okC9E3Pu4ZuEfXbZjXxfVmbM/jijp
JcpmoXthhh9ZdH8JsrGW8Du2umBspNfEfRhsunfpSFl2Y0sDmZZOOrv+eJ2Rl9GtOykMtU135WZ2
n6xE4IysN6j1IrD0tHlmrDNQG5HhPPvzmYR0CXZPJUdrjxF07GbfLsqz42oyUgtKvCb5g3sO2TuQ
8WEZu8dlrjgapEGIsEp+myZjUGp5G/hzlK68902N+Jq+zPd155WHuLC6yI8RVw0iOY9exeHZyltv
MQFPXAhCAhfBUOvUCtd5houN9Ss3G/KGXBJe3WGvZoog5l48/AyOvJM7WQntkHbrkXC0BLgABcFE
hcmcCLxH0gwIDCijkZ+Htj4agVzkuGU9iajQmaM73UQZriX3a2W2154Q/kizliqqhA2sE/ughIjx
AkUgM8BV/krac3ku1vpEWKS4+GK4LjmVT3aePzrNAkpSJiKwOns8uRnhA4yspXFJmtG4rBP8YLsd
/j+/9/PLtP1pvPrI0uilAqyuyCOqaEM8StEfE8fVL8jYPC0QMt/bcVedrHnRL9n2Bz//Zm6tybXv
bIg4gTreHTUf9m0aiBDGPx6iVBBn4lxRiXq36bdC7v6chN0pC43H+rf3Pv31icrf2emboe01gN+I
a5X9yrhg3zoWgh2pm7fcxR+ETg3q1ncHHy2htttglSXo7X3q74w/+MDbA2EnR3KNIvH3vzh7k+W2
0a3b9l3+9kUE6qJxOyBIgqVEkRIldRCqjLqu8fRnwOdG3DStsOKcxnZ4OzMtEvjKteYckz+4y886
/ykyeon7Rm6nT/IprI/Ti0FCQwzJdqHdZ5ZNGGD1aOzD1XQQxJXgPlU5Kn2K3PZ0l0YL60KLUHwH
GHWMlIVyjt91Y6USjUWw43pwytjJPotLTKGtPBjFXRc4+sl/UlO3Lt+74sCCUNNiZB+hlZntpHo5
u5BluAmrJLLbA8powIeUrRlmFrDJghtDsor2XrJGCiM/lO+5aLdumhxM4yIIH3x1xHkr5TFuFkh7
ZnvfZ7lBWNLQinxrEns4wlkoqgXG0HUZX9Izp24124yYAZErsnac8JC0m+wpehJekRJQSsL2sMzX
rbZUntT3RN7J0E6BVQRfzUF5tLYRQ9WFZ6Mark8z0e525R59GwkZ0Wv3lgK9OQWOec+XGxfqx7Du
r8Ww7Z6DS/skrSplgdT2IFCTnuzxzK6GhAhslC2BXbTB4Bp2sQDqTa82eySEEjWJcIkEItfsoVt2
jeM1x+mu7p1oD6gjQEOJI6G3E40YnwXu2nPvYn/JV9jhCKKku7WDLcW7GbckZD9Jd4R49QtVP7Wy
m6DwPahY9eyu3Q70Ic7iybjIoyMzcISNyLgunWcMcZI9URuOFsI+3ZkHCsdcJC8EZQ7zCCCcVh9d
/0rDrltlX9WhfBFOwzZBob9ON9NS3T0inFwGh5QvcyWaHUEN1eQPANPhW+VQ+ztKnwPlfltzSmwO
dxV73Ct2iCsLcKps8mIpheCH1igxGjbVo7UBf0bXzNiMqS0qm+jRxBDOTXbYGhSZmapOeylX2ZF7
OFoC0mjFbfCUzLpqhzcCI9SvnHov2/Cjz8OjsI6O2jrcGI9Vdj9HzfuO5ztX6STfexvOpnFpZ9em
seOvapcuWAZriiXUVlc+wfIoQV+Ih3iudh5lwGu7Uh3hIbRnfkNjN24QrFCTBMfhLdlWB+O+WL8N
waLeK+tiiSq3BNA/XONXDCFn44TGJX9W7ZxatL9U41XoLwNzAffmVwI7o1/UpY0I8Sgq940r7Sj6
9K8sZco7fb5ZUI8CfE31O0GWd8ToLKLUdOFNv2vxonzNHwlg3UFhVy/NzuyRO7jSe/0Kg4NGK6iM
Q7kR2wUqUGsxLMzncmOepWDRf8D8dEjpvkvPs6MHKe5ki258TnpXuFArigCjXCkHiRd1JX/Uz9Eb
gabl0lhrp8mwq2sBs+XMPXH6hQW5AaO8F8/KyToF0YYymLeZKCADlrW5rEewqez6XVCdZs1xI1vO
4JhtsM3v9Od+Zbx6+2rnrzO3+FVDqVtE75j6x9a20p1B94S/3CYCthVtj4yKV2/XGg/JKaHWteoE
O3mkbv8sKov4LlIdkBSQlmqXsGHEyEjrCOQQD+RlAAubuz6f6DjHEQPMsUdaoyxImqsueBZK9hoG
DXTt0S4spHmOxtmTrHNlw5O3i6cAXhpeo0X9wY11WDYjbnObZix4pWXtSvcwh9GOxI6+a/chWZzP
DKZMWsxb06x9sM274iQCZckd0nqyEErx2tAWCKCR1+nLeus9kkWngiOoHhBEDtO9cJbpOz5Ej+i5
BUrBdpKua3UpHUYX453q0o1tFqy6H/7RPBSR0znistkL5+He2k93Ak1UTgwHa+8D5vzqzUW0h6hD
BZiO6IUdEVRp9qxdjHvjxT+zJbwYG+VT2Ncu8w/OEWJKWl5M6MCtnqotYqAQpehCvLOWmBkWwYv+
y98hE/dpvtryi0ShHzggQ5UeqSsdLd8O1zRyrW3to1MAQsJkdixraZ4rGAm/iFkWttGryCt9kDbS
Xdm+Rfv06jG0OYOjVyazdsGtDZlM7vB/cii3LGUza4T1EPIK7PXS8TfpuIpIYXiCuWA6Ws+WSQ4W
n2W2jTi+5jCzVNS1TvuCS71waSmhqTAY5xvhQAsWlfXoKIhlaIC40ynI1qJsZ0vfafpFsDSQZp+U
0ZZXzZN1kMR1scMEqRl2uR72+tpimkh3wnO8bFyO7vJ9+OUfIMeZn2K30VlT70fJRrvQOka6RifM
IUj9yNxmR48z5SuWjx3Mm34hZwuQ8IsuWObH7MV65owu7UvBNowFbUDhjTo/clzvUzvONLr7GAyJ
N6FnsZt3MIX8WSBCjWBZcISTfva7kz5sp13i1Ot64WMAWpcH3+7es6t8GZ9TmkbvlH6CrbnLjqm6
rF+Cp2Jc1h8zR8O3m53yLjzwdFfgjAOHB2b0dzwI4FMhHN5LHLiWdYqIYYQ2QxutoazJW2JO28pV
DLe6uRw2WrwHg+RK6wmRxnPjNih3TRvUg/7pJYBgnHoBaw5whHHofjWiS3aLLFMLWmdPNYLBRfco
vEw86W7Zcxm7M3ehQr9pmY0PgOQIlHIt7v52uQ9c9V21Tu0dwsR8GBfjqv7wNoqwsMJV+xBprtCv
6kd4ePgXGw8DjZ3y8HYYFMelHNJ+dvs7DVRDsMaNIe+NXzljG0ycZhsHevLaCTKbIpxHzhvhQnuq
TgBf8vcMzeUSFPhwL8CXo7fk0IHERKnmSyZmti7WpgsUqiIGu7br+7TYSJkTiOBA6K7Z7S5pHBMr
EvHnD/z7Blm6uA265fgwdDsjXs3aSugleCZTWw9WSga+acudPdRPnBSi/FFXD03j1OaFi6TQHjiw
FV/VQ2Odm8j1OIa+RulGOrFAIX+SCZjiJvpQ34V3GZ7KbV8u/XN7jct1TONFY43COOQYG5ODS/Eh
GguAQ/6Tdjco+FRW3IpRBuiunx/LeEtxjuMcKiSyeN7MV/nAIpF8Rafu1aB253ZLgir25SbYEgr+
oj4UyXqkI4ym9Kzkgd1im1JgB7uAm4plSVDCa5Ouse93ULbg0mV3meFgAQwgqd350xnU3GsR4Nyw
ufqFJkfzL19bYvfIfuHtStUvvGXjM95FbFgJcGkUoBoWxgVnxmZl3FWyLW4pk15g/LS7+ky307sK
gj0dpl/5Xj/nz5G58Fzz4nP82mZPeFAXClmvePMOM0GCl4V1RF+UTFbeEoPtRBpghQJlkTxyjoP9
SPhNTmn0MFDXu/I5MYdiHmD72sbousG/PtBx84qr1p2E+/SMU2Yg2pZpxq0Dqeg7Yk/QgQxkjBE7
wGHUKL2deEW3ciZJEKz9zFi3vaPpgsXm8YF50U7aAR199DSuPM6o7wx8YdslW86tGH4cCubZa0hM
xle7r50Z/sn2hKoOQf5TxlK99VzOLU56Imm9crQVJJ2VuQkP5p7gJ84jQFqNQ3DHycF/Zc4kuw6+
DBYYdd2IdnHWp20RrWa/bYyCnbyaC7xL1HSSttWORmoPO+rq1ClU18PBV6xiZoS8KM60f/1XiQWL
ExV5pqyzu9hcJ0+e5Ez554vwWgyvYn6CUF0+U3X2hY0HaJUdBIkCQmqOZ0N1GdRybT60xZLw7eTU
QFLm7CPa1icvg1015hjPhWYj28IhvQyPQBO7V8twSP0JbKrsn6NmaxcMLXQnJdWZ7itafqvyKrq8
Ru/BQ1LUs9/tAg5+8opCsCm7wSMTNEc5vlK36clfI7Il0sbcJptkn791sEt3ycU/FlyhLM5KLYKd
LwoBD+o7/RkuohxYTYBTDjlfLv6+GLH4NrzPHvjY0r34Kp6UC8UMfizuKO4IL3h9OhTJyNl3ucPL
BTf2Su2Oi0LyVXs7BCRzl/3if7Iap8IWRVVzNK8Ydt+jX5Ub0dLbFEv1w9ubmDU97nyckW2gvA94
GanrFft+m9YL8LvL4DON6GFxH3KhzzKPqm20ZI9ivLTPlArYr9tnSh9NuYDRx6XB8e/UB2DAK/FD
HFcF+edM1XtCEjFJjTzy5g3oh/pR/WLX6kunmRZ57fRAFh1l6X14u/rqV7sIMe9G3guOsU2xuQUO
rNbW3Iir8gU+ajYwQ3nYv5DQC5ptbfGBGGglHG9YaWvrVJ2aR8ScV3ME6edQ9WWmz8GFq3EfvHGq
jn6x+gES1EMneR8p8Pn2V1egslxxbEKfzS7fXNtToOyTT+2Z0fkQvnnr1LU8Zwgda2ccJfyFn/QW
EF1Y01NAAXNpKEjhbfVV2IsuOEMFPI4dOqz++o7WiRMcGFYDYcubehtggb+XzvNiM4vEuMMZG+m+
mC+xJh2GNfU8/zg+Ss/PpURb3qHsQ9MWzzkbY/maoGVfDCv1yMDhJQUneRd8YX81H5LcDn9Fl+6D
TUA4S6vsJbuM6Tpnnzh562FjnFmjmBTGJ123vbIft/CijRfCubVkMZ35ywBO+k47bdQYgCCntEWw
4UTsfaEc57qO9jb6UrlicDJSUU7awQF7lfjAKg9KGLvFIcIDc8mP+RtydGs/1zcFuj5L78E/B8wn
27smX4zh7pkj9Ag6eyGewjuWI5klB8uZTburvtZX7aW+sjwGD+IOI8F9ueqv3F3VQ7aXVsZuE5+A
Kz4Dn1wBxaxygsfnxVJ74Wz92L32Lt2Ya/GIQE1wRnSk246j9Gp85sJOhEe9B7UDAqdeibT8aPY9
WVtG03t1KgXKMosYURgwmYv5PA47y+mO3kc/XKN6JaRrjegflbuljarfNQD3Lbj6zQ4fLnHEwku2
+DJPoOFY9rvil7fSZHdSVykngHYllq6/5l/M19puPBZ3rIJoDq3tyIet1tWDth3WPAFxD/qYhuAj
HuPAjqkHZU+DhhdoE7JR0tw6zsdnvITvGceyYDksxU/SOOJ6yQJ+JZQim4ULduEah+KtfsZOAQp5
kE7CY6gtfK3pmEqtuoaKe+2txAP704LImn8XD3qHA7WwnHoSI8eomNKI9zE0vfrxjIVWYliQdN2k
cIdXNhBjMhTnP4d/vEjjpmSoWPGuloACRRX7OJ4nj0AGDFPwN5+FRAHmDXuUw0otyIDVMn7rm/EW
xyEdvwh3ScjZC5UyCtGeAEUxKtcJSEMnKDqsziOToZ9/iZDdLFo6G3i8JwUZXL1XpYHj0pD/f78M
ZnVo1UJfx3qQbIc+o0WpcqAkYrDcWl/WV15b3d4SWpM84zynCIs+YZkWAjeV37/o02MCHnlNc4Ei
JgLjYgmMn+NDYF4RWQIWKjiYo3vEgkjhmaTCCiUHJVoA0aIWXYSYrIli2Re+iWhAwvpcHXtV/pRj
sbaziMucbp48vu82LGn/lSk86pI7F6yzdmHh7i798UspvAOwUpkjrN9iHnuOdEIoZV/Ef8yLaFXZ
Ra8MF7Cf2B6Hk1G38XrCakFlhsaZVzyp9XVUUa/Ovw/NoUQtUn8KUXSxiDWuhvoBNB2RMeA88yF5
g9BKCXW8joWgAGYVXSrrK2k07uPRdwtBPipcPK3Oe8gk9Wx4XI4MWSOEYuTGUimunHgnj+bOsm/M
p6KdtFXsowbyhumxn+Q7XgcHmFz1qBMVn6bQQSDuWqcShw9T1oSt5QU4+gLXU6p9TSz9psVlxTqT
JJvK4OhqDG4vjsGxEjCdYMYY1wSlrDvRDxehOncxa+NgJtaw6whGA1BGMbBMKQcJk7q2LPljpGi8
NGXCD0PEGQ7ppfhHr1Or/VJ7hI+Cx6yDarXSEo4LhPpsMbAfozLgNiz9FIwo/RkaoqmmiXiJJAVS
pyyJH3oDdNGHRM46wazcXoUPAVULZyv7heyFm5pYmzQt1xXBZgWsLhAV4+P//P+EoW/AOX/zXeaf
bkmKaOp0iNQbvosxaEOj5UblinH/yxtUR6x9SgcRVQxhFih5lU61S8Qr/e+fK4Ed+pNjw9eWZMWw
TI3mljoHSBQfbw9h5tf/7/9I/48IkWqQB6mi00KgZoVTrNLXodHfjzpe+ElETZ9WB2x4B91Cz0k7
mZttrmxUq9/+8FHm7/gHUuf3RzHIBFQti0908wakWBNH5KGV64lgEaJSAAshfAXEJLjCXXDnF/Qn
ZyAMwxfSrtc9aoQpLSxOwqTQ/xCQZnzzWWQJLapiqpps3X4WLfQkmWxKeuUlCZBZxAY/YwWSsXgL
8KJ5gqn+8CaU7wagjMXDwGIi6qp+8yZiOnZTUQgV8FzKfUZPVqyioZPkpNVOzRyMOBBB07wWhQcw
JlvXOFHLgaM9cgBcJslWSbwIiTEpdVhp7VjmrK9q/EdevMJ2i+Oqqp7I1FgVZCnaTcrrLVpa4CXk
CC5EiMOWBEyd/v1Sv3unsqIYWGTNmXp1M65JKirYlfzaNVM2Qh08jK2X/Q+T5/cgvR05BK+JpibC
3zIM+c9BPOB0HhtLrtyu0i6waU5dahBmRfG7YcYUlGCNPjtNRQeOweI3vbkZIu2A/2PAvp6c9IAR
ldTFfb/3VHPPu18XpvplNTOzpHhNyuowjQA0Cr1ci7V3L7bBr7xKq9W/H5b8Fz2LGaDIuiaLlilZ
kjoPkf9MRktTBzLbFa4DFkdT38ihFehonGi1jCnvdKrC1E0NhTiKYCnOZWVzlVUkakg9AkfyUXV9
+PIt+cuMq8d6Zi4oPrSCqffvvdSsfpgj364dikrjbmaOyfrvf/6fj6vUlp4bIR+XkbVoJag2GK4W
04ydktLuMaalPnv6XwdtF5FYh4GCx8zxMwHi+dNn+W72KCzcooqiHmHozRDwEZZIgjlWbqzRPTHK
eHRm2shIWjvG43Lta8ynpqPF7tPGgPr8+e939+30VSxNVkU4bzoD8ebd4Tf532NwQFDkVGQS2nEX
IhIdH802isiDAjU/zzxL4vkMMyUGxO85MqkrzTiZAZscNvbhy5uBKBNi/wUp81+NEVNw9Q9FUsDu
SbhlWw32/vECk/MdTsQOGyUF06jbzpSlZsZQ/fuLfbsxkhGpG+zGsmr+tS6hQWUAiZVb5zutpcSu
K7gCUa2tBlAzTYSWeJKsTULhPIL88u+f/t2+yAibiWcEGcnKzZ6gDp7aqil7wjhzegRKE/1EN7Xr
o7XkG4+RllEg6ZsfvvN3q5YqQkxS4ftAsrvBycVDm3Vj0lfuNPAuEdy86mb++u9v9tPPuPlmodbI
+EQZsIj8DpNerVUz/WHx/XZMMhkkXh+j0vhrTFoRrBa5YVKU0krpaQGMrCIWEX20uLPT8BsTpIZL
rWwP+GVOmJpoxqMfTpJ94pW7sOoOnYg/1JTntMWELpVBxSAYg9ew8FdNjQK4UxjJrTA+BgV78zgD
o3zjoQi99xk4ZnqoNP794KR5Kv+52iuiqJmKydpjIdm/2VNUrWgVAViQS9QzzSu2cXjR6VJGBLWI
UqaZUSePuLtpOYC78YWSrgnEc65RmfPvj3KTg8WZkU9imBaHVU2WjNtFp9QN0RwLpXTL7Jfg02wP
ZOrXRiPRxx1PQ9V4OwVgRaDs/v1z/z6doJo0EdYZuikr5u8n9J+F1/KlZqripHSnKXAMmTlZ87AX
edHhR2PRrUBj//snziP+5pnz/UyNvFhJU9Tb07FVh+E0jibuMNWEH4Eym6Psc1FFT/8XP0eVRYkX
zGquzt/8P9+MXA7MZZWRuya1m8mT1wLpOWHp/XDWNJXvvs9/fs7NYUtQEt1DOJK7ICnI11EdNN/c
8nVbGJAFSLlKX/EhCfNNXkcD63bxokYbo4wufH1qDV3brQRr1lwp6VJBjyUpBLVEnITsKSB8J8zI
/VMpQak9CrZSBXDT+tSMVGvAfl+IgKFl5C2DJqLohe7TWiaiCs8/k5/hyMRXUv9TNlpZ+6upW+Vp
kO574P621JEjZfkqAvi8WcIp/sBnLmx6LpR4JnvkkfTyi/ajM0XkBXHgcyHGLwZQ5K03HK6ntNr8
oUGvZr5IBkoJsI8F5qa+cfINMiTpgo9xa/rBS09oE8JV6DraoJ78IvglwsRzYo8ONkBkapiTZKwq
TXsmoCaa7rk0l2uPCmtu0QDviOUkIQzxgDkET+E0Xfzw7t8jRfpmY+JAaWhMQSjDinZ7WkqSSVC4
puXkxwAEkIP+3CXZSenls1lZ71QjOlsc4xN2nquVRve1FahAmnqs/vs81LZjpp4xrz9rUrmUguJx
EpJXSVfAHytNZeeJvJ7GgMJOqTuh6D9VnU7GaOC1C0yJ68ETPytI5roRn7C10aVSg6e8o3UqAARV
rPek789aYx2npj3LMSVX0mrUOQVcSK1jVQZkNQSLhghYADnhQhngyvd4OaNTKqt7vCQnuenOWOb8
6jMas42iSJ9E2689wTjCg4ltpZLf2kxaFwOtx5DH7nl0scKQhI50WVYT4go8C4v5c8pqHzu10Z4D
Xfr8/d91OkkM9Qn1rVN3ECpk5HwNIcSD4rkabcG2Et/qqHM9gmrIOX5W5GyDz2KbhNlhCuR7X1Pv
/Bg2RFA9ClN+wO0CcycIHoM+fqmCYto3AUwezxcemqw+qK3xSbQh1XyzuubYEe8JsMW7ld1jjcsf
uIMypjwMVz+MkG82CpkcZonik4Yq07hZTLwUaqlcjaijwZDlfjVuG8ilC92iDplW2ipMrc8QATuS
jAo5i8hrj+uBJqin9O4Pn2Xezm8WUEU2VHATFiwP6/aKQpWl6/oizV1wIMjTt7EghLNRLV2a6OVa
Xeq2CO9J6Sj6t8FoPqRcPNcVypogMNVl3hV0E03B3/TN8MMmJv1961C4oYm6LksmVMzbtb3yx04I
yA50fSwD1LsKE6ksjRfE5f7OG6oXEpOgExpy4tYGnK1A6DctCeI/bGozHPn2EcG3ZT8zTY3/3d4V
mzE2CZZvwcuajxAB0jX+v1RY/uaGYOqwh2gYd1mCOFHJN9VM02hmz7lKnFEVEk1uivqHlu4S7ASU
5Yd7eH/TIfcE5E8YS2Q1XsgWylmvapxJF+6VLuG7hMSDcBaySRGaVl6r21g2kh82z+9WKu5HCkgG
jdqGLN/cDeq4KZIYTxWE1vbYyBat9+oNBhX5N9Wl7LNL0o5If5QJWEz+9u+R9/cJWp13U8kACU2o
unZzzoy7AncTKQ6ubNJuwq9E2MZ4oVq3CvVy38vpwyQgHvr3D/1mTHFqB3dtGByMFFG/+cZFneet
37WJm8dIPtESFnH9Nukt0I/oTvPQSWd45Ia3NDJOqKg///3jfx8B/5xtqqjwtWWJ8Gtduz2Y+WFS
ZCpBGe6kEe8HLJXRMWd/YZCitHoXJfqpwxxAe1ujJy2AtuipTpSdag+iea1a5dLO/9gM47uxxstf
DCYVk/xtHAn3O4DxI7EBi75R/fS2/l4m+OBcOji0kxnOuvvn+afUqFvrbcoHx3QfKLiBJ/MzwoQP
gvKH28F3A0Oh6KfzmDgJaTc/KkAq7JmNFbtxDNeA6LvMN9aEQh4MdN5YxrhRNtb13y/m7wMzXw9i
ugLkfF5sbo9dagFYkzgOlED89VbxRjLUBSSDIxbS4+9HHntkTMrGD+Px7+OrKnIlV34f1vnBN5NA
qyliNJ4Ru0Lbbsekc1U1vgt1cf/vryd990w1kXKXYkIWJCvwz9fHsWsIQ/5u18+0k95xh8+ZaBTc
2Crzl1JQ9rEqryJRW5mwBdSaVbZScFq14yZEFAikSoMDNxlXwftpZH2zCPEMJJHzuymLOjfCPz/b
IMhDFkXYfit8QFMYnBVtYA3w9gQh7NruRfLIKCOQ/aGVfhpq2rzT3s7HeekzNCBh7DQ3P5sNpLGg
HMWupQGXUDH6UQGBtSAaOet63m8amG42Bk1wDZBIMoUMIfD2uOr8uwATvN133rQAPnj4Dbw1JYyA
JpNakfAek3gFsYadgLRJpj0FM0kmlEJAjKgUbbby6uwhIYhxMcwEmd/QsaZQMdDjJsEnlsyOtstv
loFQmkutB170+18HiGfBTgL6hImcUis4uL5/bWoSzzqQDFMuzqZ4fxWYCiljaARm/gJ1PZRvJKwv
hLxzAXFZC1kq3wA8r4r5GvDDgJsn6V8P1iTgWWHztv5KYp4iGK6BykI39sKrF6GXC7SlPm7TCjVa
CRCF2KItIeOqjWnqE3fOUinq+39/iG8nF5EDtC8sGf7/zUKSqiWHBxIvXDydSKr42mIsXUyj+eHS
9k29kRFs6dx7WdR1an1/jmDcbkpWlFni9gpNJ7SJZguyg3W6Jr2LI9QF5gF6cN5No2inoJX3lUfu
vTn99EH+PqnMFXqJNpFJ8ZOn/+cHIRAPGzFoVleq4V60/OIM1br23+J0fNZmK2ddJ+9VqR1nI3xq
vv+fP3CegsqGrpqieFuRYxroXRywmo2x9zk/7wp9WVp5PyzW8t+XZIpgrIz0GSjfy7ezdqjjTJoI
OHL1mBaDBeffTooEdZZxikkHsnXWrEhp3LAjg7gnh0yBPG93aEzkCop4jOGBm4M7WRx55/ZdqFrX
FGaO7BE2MCAPrCUETj8vw9+tNqQzqBJth2/KMqZemSD8uhhlZ7sV+oZsm+KNR7nIZHk/ij+u+t8+
J1mBdQf2wvyrc5PwkAyd6pc7DneC1IJEjou3lrIpSEgTZU0SvrfJuwr4pRfAVfWcSHVSYkjy+mGb
M+YZcLsc8KJo8qqSQjjJzT5ntTKAJ7+MXUzGuHQA/ZuAHyBQllArQ7RfmKTypr4POE1wJDhZZr0W
zRfDVC8p2pr8a/CxroRp59YclyI2SFDTxIdO/NJZEsr2QTtoFkGCjXwxB4oZBYNBVIo3tYmfSGs8
p0X+Zg3ivgBUb9coJ9XqpTI1EiUF1LWclyhVU4K0LpNUPijQmgornMHDX2FOsz0wiZnOZX2Px/ih
U0DAFEa1C1oFvIW4osPveIYB8FS/ZiHXXIa9iOJ0EMFayvuA4WDHWghr5/X37w09Xf5+ykVJRSXI
30kK++F0rX777g0qrKx/ePtuj/aVV88lhZSdray2GbAlM+62PU1OZ54QVd+jDwpGV5PaigvMu86T
jizpElXZW+RXH21QbyZRvQghp8ymZ8Euq/IMi+N+UqueY6m1iKvgI3qXLJAjc/wcpMd7HF5uDoss
njlTRqKjjBb0z47BZRZavegUdI/zWqwY/CMRAj54qQK3ToeTIPcfmpp+liH8sA18d8CQRJVrJAZv
a77G/bkqJkY7RCEAEVdoJFsasgd/8LYkf0t++ZhX45tYoNXxyBvOxx/egvzNFiSxGM6HZpq1yu15
X5aY1Sr2bXfypE9wbc/A/p8MKViWVnaOitdWUlzFHb/02VimIdwJnsXc2Oee8mZ2zTkrAeqZBV2/
Yq5UkQSNgEL2shX1HixVVnMmpHfz70X8u9WVmpakc97nPPbXtbuDtjpUfp67fYSizcg2ZUt9J+3P
VZxtpiLeir2xUgIcWqg0x4wPh47E7sX2nDSoI4wA60xwlxjTRzSoz6kpfk6w4CLzUUrHt7gWf7hT
fft6JYm2JL0Y7nS3u68qWFFYmXVOsCQ1KL2vEA09+U2xE8Xw5HPYygh4HiN/PRJZ+8PC9t3Bmp89
V55lSbNYq/8cWyx5fVOrJWOL8JSFzGiWBnXPrFlruaMJ0Rln/TaYxM8iET+pU68gtq2z3jtqcnvG
mm/HDUFcLfBpRcwO/36T3112+XBcZxTOYNzcblbdlHRRgPO8yanJn8GNrcZJe440lks/MGzup3sx
o7bka9pR962tOvhPP3yCb+5VvBnRUkydC5Z5e+8oDDVs0ozqUjl25/n99Lrl+jUQ8+ZZtbqzKMZP
earvh9g8hvjJ0HnkkfIc1dNnY/gnIVOfMyD7gopr1pB+mJ3fbMdE5dIlUVT2pL+68x18y2yiDo0S
uuVenX9pWnlJagZQ6Jcns81+agZ/cwtjQRZlWZNk1C23CxEjw8vlespcqgOrykcND8/EhrzqFHpw
joKRPxx+mM7zO77ZeenXi5qi0IFWZWteof7TuCimfqhEj+IVjuXrhI5xwBtuNAc/z34qfBvfve3/
/qyb8WYJURyp6lwos+Bj1aGHwVSC1MUNRwrfyiEHwGYia1SVdSCWx6nIDUw45s4cLSat7mBZv8xE
31Ql9ph+XlWMGzFXr4DqUzr5pJOAW0qmdSG1IRgecVMLxQVLbABCX2ko1kKR2Bm7oq0uv8nHSDRT
2o+w+YovNZPcUeFcqCHJVqJpUwfSpsyMZZZ3d2P46cvG0qozlHTG1sSDTclFHnK3yce1WFq7ouqO
Vgr0RRjX1VQfhb68xAB8WgGrKQbQpDuk3bhRWlxqZfsrippLV/Mp/ew4ZBBMUm86awmdEtki0ijH
pL0IDRA2yUCw67u5CWKuZ7lqwXzxxGeibF5If3UrkGXCqIwLQNrW4HQiITkKRJpViR/tN+HS4qus
VFSSuPHULfHWyFv9cpUOKKXF9K1AmkVlsSYHq9lN/pjAQs3YR/SSJJ+cEQheYK0qkwwUyQ+3zGCc
oLRa1pHfI9xseth0gKL6kVjwoo0f2pRDomKpgEESMeGvmKn7yBJhJRABPRjBGrIQknEq2DYhDM9E
0Q/EOCjrjFggUyhOYPTw6DDqJzM7gTp3lILzmCEOmzpjK9SgxsX4hTuyg6z4y8IeZIT1xfTMnWZW
X12Yn/wqIzm8QUvhoXlSsbTnH7UpXeUE32IW50/RsIFlaBs6uFsaB1cDOJJXYPIGUmwFbqDxd8Xe
QSTUqgUcoATaqhE285AY9PJkjcbO1EdMpHzIeR0Akr5G37pWYriHXrDvw/Y5N/zBydpx/e/l8tv5
IxmGxOKgIFu5ubDqZV02o86CJNeeU+msyEF/PxYkXqASUkd92U7Wjq/4wzr43SGF+ge3V8QUaJVu
fqwWjDBU/BEXGe0fSbSOWZxSz89+WIm+3Y40TpgKHVvaiNbNz1ERBwGvtzK3Hy237Vs8UZDgU9y6
VFNy5HRAN4OTVZFNSixOKf18UvhuxWdTNXSeMVXY24ujVaRlWvQaHQU8HEmJ4rRF/94L+p4/PiIU
4NJn2p4/PbD4L4MQxStIxL1YAUg2KT62BPI0TXUfy0RqmfrOS2U6WBqwZI8gmh5ypp1KGVOw9lw/
yT5zv3loA38LV3xnjR0wBdKmOq3CoZBRzfcJCvExEKd964y5flH+F3tnths3kq3rVynUPWtzHjZ2
N3BynpRKzbZvCJUtcyaDU3B4+vORcpdcKrerN87tAQSCMzOVZDBirX/9X4sNXEJz2Q5TjjBVlnqF
W2k4TJVO6vBs5OMuHwHuhM5S85xzFqoI+b/odYIwR1KAD9dr4RjRbSluKrdAw25SNKA24/P0axY4
g1H/1ScrN7YfGUolmY1pw4B9VnxT4beEcy89kU++0iFcmDJ2Ie2GgY/eSgsiAjUyvnLppMIqiLFT
IApVZ06z0mMZEGXAxlHDQjj1oy3IDygECNSbVLxQSIUxqYo3dy+x5UcY0QUmSIPGvBd9V24GNP+O
aALsHTwqtDV8KMg9OtI+1CpFlGkVLNqeGlsZP46JwH0jm0Ti1HxGPheYbAV//gz+6H1pGwzRPfRu
3KrTM/rd+zJSayvLE5njfkiOSX/I7PQ4dOo20cDV/D9d6v0QTQr8hgssH3ehg5Nijr9wTowdm8Rl
1yh/87V+2Eu2GVehS0GOxnDuz99LLXVRlGbF90p2dQhNL8jXYV9spn57rA0ftQC8GJXs2A3/zdf8
Ua+HKA0hKbpajMPedZHtCllBntK89KR9cUDPMkpemubshN5RE/y+LP/8H/vjK1pE8iew6V+iDZhT
o27Bx3BXxRUFYNU9rjLPmj88FWn10vAOwdVp/fNLzk3H+37WpI8l1ola2Xkv/hlrgas/BIVd3Kfh
0gRyKNE4UmzpARpVq8XY2Hc13kyw4Lr0znXvywQXx2qgj1B1U6qP4gjR3EA7PtYUu1JnmjX0SKNx
6w1IGyylwHUC8oiTWccE0RuBLp+iuHFvC8dejtW4DXzRLB2X562jKg3WALHto8RHd8Wzcowi/KVI
3tZLzb+rUgrjGjzhMs/YFZn+0HvlJVfyYeETiUXQvAqbEDdhT0lWOvwEYrMdVcdT9XlZY5qEABBI
WLFk9Jkv8fH/GLu4TliY4/38v/rDu5Z71iAVRGoaDeqf79qu92GlhV6260rxkg6PHm4jiT/usa87
6/Di21VMveP4d4HMH91A+AERyCSga/5lZFBLZQiFDiAch+qXeOTn88b6eUib52zSYPSVuMH35/7n
X/ZHb38yTyje1Wky966/a3lUr0oQJON8mPAKKbCrWXrotKZXf1VYh9jVrtOivJ/6Jz+/7o9avO+u
+378HI9mKgtLzShs7rduyj0Wu/W507WnqpDnn1/L0/jB3j8mhEARiTEspVV4FypvOhegB1CmnZHH
t30vu1WEbD0gGqtXaQPGRXy1gLmRfRq3gxpSy+7imUHcUOOH9v3aWVj1zgi+pAXuR7bdX8eBcYNX
ZZ/5GJwaKSI/RfsS2NRi1SZmeb71MUYjudZ1ZHk92L0aj8EwxjjHGh+aFkuTMbmjbcS7F+epTZjv
6dNSFk21SU21NuS2p7m4xHZjFewTZXfeGeQ1RVwK4w0N++sFIy8CxgV9fSW/B7NRUxJC3NnXtoG0
YNw1NTQ9wJBIqda51X2Uo9kBgWPYozXWFrnX2YfOjXEt5pcwTXgFN3hMJMtAx0M4MfobMw0PU7+5
rIwnlx5xX3NvgFRYB2H/ZAYjGKzmPi7aM7gHsXYS5dgn1rrDfjZSwq/KWA1rK2wOMGabs1WF0KIo
foXQ+zevmB89NN4EoCbxwNP6XtSZpqJGdymIqwtGV4XxJLGjaFTzyRLWkYTvUwOi7G9aev1HN6+H
JoNqCIdU8fv7ifFlALeQBsJOnbOO4T2yW19fafWyxAk3muhQ2pSCqyNvZ/sxSMPMP/dRHO+COLur
WtKaQiftm0Ht0OOvuS8+oLcHbiXHyVoiOeLFi19Ci6E6tlnrVFICrFm4Qfz8ufhBpYBJjQU6D53m
hljlu+ciUIYUTWWK55GfbdBPUeGuEvHuK+1sZnwr+FtiEVHUpwz4rydKCGzP8xBmDwUR8oBCRMVr
trKlFW7yO6h66LcoddpCLaASF/92kB7pozQ2vm1gHi9wvGwUABSpOqGhVbivkQx3P/9Sc3zp3cNO
b9/Sps6US/hnumO+a9E8e3CzRjfSXa/H65KgOlZq7n1TgLKo9H6jeb5YFRnW4Zmu3Yf4KzCGzynv
DWCDNHmyjRKGAbhWuqH7N+3Qj4QYiLZJHU29BOcvgdmgt0bhSxpb4YanNkqflbS8CQsKoy2TQuQG
xkmFj3dt9feYP16HfXNlkfpaSJ+RZ1M7j90mC/OXJuGHwqUemVv2MkArcDpO0ebuEWgNah9T+fo3
/1P1By0o2gikAgjcSOy8z2qqsR/YhI0y9NkVIKWEer92oNnw1QPkZzQi/Hf7sYj2XXjwOqwHijgZ
rzwV74Yu/KIOpX5NAo3sdopjkOFPfM62RPWmDc/ByOMypL/Dh8zXXd5c446K7wlkRU8Q48htnhYr
ksoqxlcVbicP24DruOVGtzRWGFTmhbNLE8+EtpszlnKNQ6FDyDFC4sJT5gvflPCAgRomfSkBCikn
X1P/hTrF26e6NEK0hp6yVkuB8lQxbl0resqRIS2M1tQWnaCv5CruKfE+Ox1NsB23XwJLXfkWvZlc
7hCyrUr7E46lL4EfHPoA76cgtlaBUdxM7xPpPIDB/DR1CpvUeKqr6l5r2y86uT7y5k8y0jWy/5zY
UJv7kD5/18m9JxoS5OER13q5CqLu65WvGmePt0FgxsmWaCEl6VUJMsVzbsAhM3zEEZAmVuL5JZrd
mE6+o4P6KS+Gz39zL/zoVkCQZqiIVhjUvs+qDSQT0roxsl0fFym2kMYCe9/bLKj7LeM5/j+RdyNN
BYjn1H5RZ5Nk2t8oS37QaaFA0EVnbk1v9PcBXnDXZZlNHTSv4OfrUvFoO1gMS6/kf4OcdOcN5Xqk
jnQR4bX8d0/xD1p/QiXkdAjj0kN8H33PybG3XRblu6QFIinyeGcWeJg5GN2vjJLyqoJipJNr3Vk8
A5vMDzEPrXe+KOA+h4271fP47LelvjeGCQEoPUwI4XKp1l62vX+FW+YKYNJ95AIOpW+xpVdDn7Cq
Xt9i//W5/+/gpbi8Non1P/+H5c+FALwahM27xX/eFxl//zMd88c+fz7in1eQ24q6+Nr8dK/tS3F+
zl7q9zv96cxc/dunWz03z39aWOfoaoab9qUabl/qNm3mT8H3mPb8Tzf+8jKf5X4QL//49fkLPwFu
xJQ9f25+/bZp/4UyTs8kFvVf31/g29bpG/zj1/9TRWORE816PdvbIS/PdfOPXxViUb+pqAhR0TL0
muozf/2le3ndpJm/uZo5t++MO8lj/fpLXlRN+I9fDee3qRrPnjoNjmbzXP76S1208ybtN7LlLs8T
QjeLCP2v//psf/oR337UX/I2uxRR3kxFqbbxLrJGtZzlEEKghFfVNJMsw59fgFnp1DXx9u7kGmm7
jkpcYedJ3yfjQZuM8PWRqDhINUnnUq3wjEXm7jMU+DY3LUZj+pTjsrnpmgS+zdCF8uATTTrMcyTA
szoLD41S5od2GPFMn+bmSTctzuucrPMS+ghsUcqk3Xp6CKw6BmxQDPchdaoMNrQsP6g5wu4P1Gme
9LDxN7FrgKP9Y4KqhArQeTkbGRsSJM+e0O4763Yya6+m02PniRGRHSCmW1gl0vRAU8ByeJE4zBO9
bPpxOTKEOphvs3rqfY4SvV4HdU59zLxZyrH7tmec5VQApUk8rGJJwtrW43LqjvMfc7FB3yUmTh34
IWODPa173dyV2bHOD7266bJcHKzBLw6NLcXhbTFNQ/hluRLGh5LIW9E0h3yk3Hc5zwbUouMsNa2d
J4qnNQdK40116eetuhwLCRNx+uZvE82evn5An4NK1+nfTz9jMlDHSIJCxOIQCrs4EMwS6tqldgWl
Z2BrRICm1fMOb3tRIYWTtwHdl5t3M5Tl7UCehEBRVh/mOe2Puag1KB58txmquY+1nxFn8Oe0e99t
a5STk6v4vOO8rMvpH/ndprezf3fO3Jj+tUNTorMZMo23Pp/j7eridfMfK+dzvF5pnn3bcz4wE1sx
cK8lSqJjM+RCppzmFLPRD4aVZthdTrPzynlSjukn11T99duqeQ6wwrfdrFIZdjnuGu/Wvx1g1Vp2
KAQwBkw++tzlP4+JMNPX+Xn128SZ7pXX7fPKHy5/d6p5Niq7eJNYxv3bIfPc63nen+K76/5lNva+
GMDF9u+v8N2Z0snaXpO4+X139Hfbf/Lhvzvgu9m3D/3doT/cPu/5/qO93zNCsInAyNg4VoINmsvj
/3Z7z3P/dt3rc/F+c4TGDqn4n86jFDw186NDBWo7Lt9dAbF3pYJaH/mZzaq3tzpN2tsxb3u/O+28
wca5LwIy4Y7cCind28M8p+U0JW+L79ZhWYFjEbDy4vCX2XnXedM8N0/mE82nfFu0FEkLOC9n8+nm
WatrOPPPrz7vOE/my1D5c6/gGb6ZV+lJacsP86yMsZZek2PXtkg5IN6o4mBbrjiAvcWzN25xPplX
zhM31c1x+bpp3mte20SdNQIcKHGjK+NuZTbop47zJhxhIK/Ns6oVZMX1d6fRbQx4eqElmBWizAQc
yrUbxTAX8bGCRbFJ0HWthlS78hQCUQDKfo8q86M/CpwuNKykwgxDo6r9PUnNeFlRmryW6Rfi88us
AGiQKZiaDSLXl50bHRljiHXa41KB3WmbHQwn+GyMEs9ZXkH4F0NF9KvSofbqj0/5+jUGE03GEFUA
YqZXGrQWJlM7Py/+23UQt/60y3TEfOzrET9Y9GrIy4t3p/4PTkNBZLul4Hw3n9mbX7bzlV5n57Xz
aRB98N6fL/BvPwlwhgMcy2L7/aepSQ0IfbgV85tMJVN38LI+w4qHuWb6Km/r3u/ztvltn7d1orSx
g3pb/tFpdVnx/pyPfjvF/+4y82nfrvJ2mnmdFycfs8TND4NHf6GfXl369Dad5+Z18yJv8IsGC3nz
tl6Gdce7cDrsdXbeFM/v1fmYd2ecF7P5DTlvft1zPmicLjvPvW5/W349Z2hiSqVY6WrUGow3CgXR
EKE0Tf0U9kp2DMfsRNBQ0rsY8NRqid7WKqm7Kam1STRMht1EXY1oWpepiW9tHIrfE2mPK5fBDqwD
0azt0MGp0Uo8fICzU+0B7JCNhjk4o32qLz4ZZpCsRHRIakAFLmguQWLYLQGO+TpJDud2yLEyDVSs
X5W6/ByPoIhJa6XryDi7djBegtLf1hSpHJIq1RZpVN6rDsZ/YVF/SCPlMz7p0RbFrrcu0A8EHeTY
WB/xnnqCfOFBscHc1cIPxErCLe740LrUjtqkXC7sBnvRMvyc+AUBrM7eGTU0B8sHxk5YAyx4vZZ9
2m1yx9wh+bz4SvQVCguOPsjjF7FtnxgihAu/wyOO9Cmxfcx1LDfJjxE98hWJ8kOqq0+ZkfRopcVJ
HfBUp+++GmznTnZFTBHsBoaQsSyLEvtaDxcRk0oxDP+iW1sboWYGabJ4ljlWnmE7WTQrqobreRSf
om78UKTRs9OMxlrrPqr1XRuIS2niulWSjlGztXCmds4Kt2OFJBknFXqTkZqsLKh0oJVjSn0BIjg3
pp3uSrvl7tVxyDcabFNaHAGKKQrlNgFcZ6SEiyE0bnTjSyo948AgWGJYhb1hEg63WQNBIyo/WpaP
GsL1F+1wE2TBIdYFjrL9V+hW04ihAuIuypbfgmiI1tQ+7i/US/h5GO0bAq50daurfEgOXUOjWqr4
i5oYV2WkdNduprdLp/Q+xxppbL3WXRDw2cqzcfK1POJUoaN/lOGNX1XZUkRRuyRN6a6EwHfPV7e4
2zhrAz53Tt8fyMqmjfha9tjt+879CHAqvpatGG/aD+6d2rcStDhRZmC/LwoGUWUuNmmoPhbeWIBS
rBZpAImhHo2LQbahyEm/C2fRewKCvNWbIFZguImQUpAcf7nG7TA3Mg3SAilcsjhFcRyD7S3dylmF
pVwpZNVW/pTSs7JyZ3jNxyBpvwoIQIQfmnaRJddSbbI1YTLr2tIAMi9lAmxKoFY6uoEPGXcSR4kv
ih34G6zVoPsIKEEF1l5Nqx1gv3zNS/Nitb62EYLbYR0CL1qbYyS2XnIpYymXVqWnS7vGn88K02xp
ZNigZX4UAevhFQ3YnGJrO8M1OED5JEftFk1YvaA+jfP4MFPi7mODJZjd2FjsR5hTtnp7mI8YREhI
Th2u8qK+5H4gPrpWuou08dg4zibj+aiTrEJlkGDBGd+09PYXAiDz0dbCbuUj9UpUxs+eDniegqqj
HseoMUsGa2agfe4tTOv9zoSUGgzi0uf2ntz/sKtST10J11j2fdreUJyCjQPKb9724OIsLcouQ8Qv
geTdxIfRfRg7yTu8IoYtWh+XVoNy5NIy7/W2L094xd1VRujiSHCgWjQGJI6qjESoxYCMLnRJyg0p
0CELQ2sLveXSdwz/ZGICwAX/EyrU6VRQ52WXFPuewhxKdbRlE1RUDrrNZozls0nQhqoBIu5kjLCo
VLAZJHRP5LtaW4q/Rfjeb/RkqqpsxYPSTjmsxjBPfkmhkDd8MuiM2Ead054CCFLcgtatmtTumAat
A/QT6Es3mnukCrXcWwBaWkuCsaVJsCoRLcM2fSowXTQ63FwRUlQrw6yvys7D0Ug25UIN1YCqOXKK
qtZ/aBqi8Fbc7QQ/7kKX4cso/Ze8CK8i8M523N/5eXmpfWHhokvqGpTpRmgK5psKBjl90dwXFDCt
Qh+vO1VJQxALxp00JvPTyNtDY8vXNIXDpYvJehmRspUJjW4YpnDlMgu/5gKTSNsRG8zqWgwESFun
zbos+7Nv2B8yL8aiIiGXlk3k3WL8uEJgfFs64pGnb0qHEFTvwIKuUpYazwcwhJfnkET5MhiDY4yh
Tl/VuPQOkLj6LHgA7y63rfGMNqUngALoQIPrtCDwdNeDCVo5EofaoQn3Mm6chYYSKAk0wsJ0yxp8
/1TrE36H2C/rRDIBtKDOw1MT8DVo3mzEuQpCs5Jjih6q6db2GuuODKSUrn5sr+2yJPTKA8aTZmzL
OBoQ2cEHnQRddeYd9UGSPCAzu4ZwIsdeW0WCZ7Lza3z/SkXf99bFbZtz2SfVqnS49zpA6FC5k33S
PFX0opa8GlWf5q5pkk8MEIrlIOuF14BTLabAvmWLZGUmRrVtqjha05PeV9g1tvpQXxI3QhRtxjf4
16xo7eIFPhrmMSpCnEt7iJ2Bgx1RCcrIjGLsgbfFCEOwJS66bB1zO0j/cbSHYmn23uOgq1AbwDIt
0hZK2uA/V611lHqOOWaSEd9K7JesSrFo7YdoyZOS73xGAnhl63d5H2mk9MFEpc5Rt0MVZwisu5ve
0zZNWCbrGAMwOJr6x9JttaVXTdI+l1XIStzd4KC4Bpj1kYga6AhJj6i1I5xe7Yce8qStZQ/5SDUI
QiEEsPzCWLDgbe6Np9IFoUdV4z01aNWiRQK5xCDinLhgjuVgJYtSi/xl7ebuZFO1Jl19Xd2qjd6f
kfNvnLhv8CR1Nk7idxsakmbVyGfZRuvAN3tUZP7FcFI8hQMdN7REPZRJk68r4hVdAgQ6ak3C43H0
6FPUTdpGOTstruMS+qM2BgfVDac7w1tQHlvhK26fi0pJtyYEGKosAJvwnxaaPBfwuMEQ0/J1zVIT
DZQjt3IXhht9ERqqx8Gko1BHlPOQhgXLUIiKBIqHrEwKbJCBvxEgammPD8i/N2GtdVd5jHWljzgd
h5D83IaqvQ4MAWZeLe5gEz2UpV2tmqa5eAa6zUAay7TRxTUFKI86xFFwlb3d6rRnSNKcCXILYCEr
k7s20U7sxM9m3PQWNJkxC06RLn8XHZdSY/zCVLJ9aPcoYvTLk6aHt2af4mAewwqKwy9J/2h3CeC7
/mvaKeQFHQVX/UBDN9pBjjcTh4Rn1q4zu66W/VcC+tj+l9jcYn7w4Hoo5sAknX0JhCd0QeSUDiLf
PI89snUwAaIk9/clXWi1Kk5UWwDAUc16B1E+pTIYQ3Vj34Zpu2iTk8MVlyNJHri96VSAaaj70uk3
I7rmHW3cOiOxeWWjbwCG+rlFsmsmGtb8Lv+4MI02catgk+21xzK0beK89rEUOwRS0Z5anlVQ7xOr
046NR/a2VktIcBQb6QAdvEIYW4YPS9381BWlAch7ajpTEqV2Dzi8lZ9ztaMxwYWvTPzVGLj3jNgE
w7ptUYstnnc4mnvZbW9OBOZcXAWGeqt3GIpSe3BnkQoLapksKYehuin8kMaTyXAf6ifFLNdqpLe4
rPfrsexpmsM4POKBcqaoaOhHHIVN7QMMNW9BY4iXQSJOvAfpbtmAXygpxmncQ45AR4FcGkgKoza3
ZektNasWBBC6YhWon2QzfFIsuQkM0tiaUdxmnhtt0wbP9BwCdZuOw0rVK/yU/RElYxSPa1Xq17Fd
XdKAlzFl6fs2cWLAFfJsRV8qVz+jrbKfjHxirx+EQn+7xy9kOcYvw2hQhSCRn5meBe3ZGrlHyUcq
2Ihu3JTi/MZWSJrhaRgWWrsqO42HD/9v6OX0TG40vaOKzdfPoNrIMzXwdQMfwUas2BMaHQtuLSXS
gF0a0k3sb5s22DoVjqcBHKYKU548SJ/CdoRQUuF9hQcqYMNCPDTF0ZwsIXi86B1o0DDTjnBHD+4A
ZuNzO0T3KnVmq9wH/kjNouNJWBeD/GoHD4Tjsfqvh69d1huPVgg+N1HE1LHsjXWn4cIaF3V7Za9i
FMi7wPSPSh2cRCNh8bZqgED7KvO6372hTq6IHG0i6l4OWl9f1UmEZ/cY7AOiwtRv5M9WAY2pa0aL
ssq9HYJsdLz2RbhiWKWIzdXos9STalGaNkEbD/Wo17X7MG2+VJnvbcq+R/RvgasAXa/ZvBSE4322
lWxVxCjeKw+8V701wRu5Hiib2g9u3IpKEd3fdZr7YNZk6iSDZArJhvvKL/lV2wctwHEbSrBATp6c
pVqfaKUhdDeE7qp4nerFY2Hqz2HRnRQKD4ZC4vWPaZRIovFcKHAVkkaDOECV0bZC+REp2k3VJMpF
jS3/IsYyvZT+kXIjRwFtxKqul/uqT5Or13WaEwiKr7ts/3ZUoMO7yKo+3IjpTPMGlCXPzej0qxKH
ZSMc7+ryrk5NVPYaehmn0oHAUJ0HMlLCV41jPkjwoAhodYAGx0Ncts5aSmhPfXTE1QWRj5WeJS6H
N800GfDWrbqlS9XN0Qk66zJPCEeOy3gY6YkWzrd16BbK7QiodknN2bd17YhVkm5Sv1S6yqJwLf86
myYUj3rCKS88FDpNfgM+O9P1C7Q1ECWpIXbu4ACHmBYhqRqXuHKi666tX1e9ra9t8wmLOeMwr3KV
Ur+koh9XGeJpAEf/OqWh+zr0Y+q15l2+22AsYBdShfjHrpZe4Oo/FPl+vvC8wQ/xUvegNzI4Fat5
1bwxStT8aNnD3bzKykR0dhxl1QVhfEOssAAUfWk0Lbrpyv5rj73XvgP9pw5xeup7y7zME3fkuQJ7
Z23e1qWDzLd+baTLRMXfaCEIu5wMpT0kVmJdomky79xGNukcP1ljOlAv89xFbeuDmluMlnC3r8uA
JstNVWACI+btobAAitn9Ja7dSZExruWIhXhUtuYFhZJybUXHYFowGN68ThhafWwhgh4GBBf4WgZI
Nfrc4OXwx349VkeI3+BBzSdy1MI+YvIFWSRrgQ8giZjvqFFEVFGgw/PSrL7GWzS4MRU3uNHj4k74
ARbK027zxC4LBPVuLnbz4ryv5uYgV0ogwfNR8zp90NOVUiRXadv3QBID75LmhncJEj6wYbSfAr/y
LvN63cnktd3FCz92Vb7HtJvfDnvh6CGSFo5kFHhRI80gbMP9VwxRs1MCz76U1BZdYIpPFlruuGKM
5VzmDVoT13tVYK8yL84bgkQ1z2VaQlVKGvD0XtigbTeMpYxAVCbSOr3tG5als/CS2tmmehlvXAoL
VyPY8BuRU7zSm0OyNhwfZobTlP6G8tx2WZdldNNOE7Opmz0xJTBsfa/+fxXBf6QiIJ75cxnB/Uv/
XH8vIvh2xDcVgWf8ZqmTr9OsjTeNyVXzXyoC1f4Nd0/dUXGPmNL4KNj+pSKwf5sMFiirnPwlVG3y
L/qmItCt31wDz2pykih5J/HB/0ZGgCfYO50Pha1Iyhkb6iY1KwZFfH+WEaiNgjlXUah7M67kzq7l
XSlhLDRBhrrLsXHANnzKggXSH0Jc3jic8tZbURzPSIZd9FScDB+5tuW5G8qobg0re67qANiG6oAE
HzehKu+RmuHe5nEjW+4dcbwTquNVFVK760MhBYhtPiSKXdDA6fXJMqrnXAXoi4a9HEpYF/q1rTmM
+LWDFhfYKgh/h8fAxmnrpxH3GNiU+SkRvFz80rqBAI0StXeJwHU+JoMAIZTSuKQt49+8HrcdhCuM
x496C2MiGEfY9Z9jzws2doIFT1eB+WOEpFNItUKuu0hTDe6as6cDCt4h0sTaTcZtq7WP5DYWowbO
CkO+Lc5m91gDQ6lzzEVH+wiACovWLur1rYpTt2izjevXn0pX27SVeWodIgU9SompyFcjwOLIg1Yd
CukMBwZVEIY6pA2dHhB5koF+lYHYPjoQgOYlsy/1q3lOq2xjn6oq/ElTO48D/+ccffe2SAKDb2HW
hBm0/lgrhg3QFoN+aqeU69wqcEc2xuBSlMo2L7rxNA5oN5FJ9yvPKtVLMIIaczOosfNiW/jlZTCJ
uUUe/hZDuI6syLx3ZK0fCod6RiuT4ZUs/KfAz5Vr1QsIpgYR8EoFONI8qdxBuaacm4jO75nXOzs6
2g21gak9njPop0eMfbfCJLS1UKtyrfj8ynGEG/wUdeQlltTFyrAKI8ByUguPIncMSno0fdkoiXvq
YPCeKrp9odKLoyV75+R18KtTzrOKUhleenoN5wjSeja0xFmasG2XFZ4m27TLL56tKld2MrR39RCF
DGeQQreORZV8ZZk3mnqWcB5NrXpQlYKJ+ikwRv9uXtCtamN2hbw4yGW0LrYfZObCXFSiD2rqpEeM
uMZlQgz1wyhUsRpUizFMbXyginK4943mUfqF/D3u4N30owmY1fY1hv95vw59tVv2mIgcB+5pOBDK
SwnGtnN7cZalZpKtQH2uqkF+wBLSutdtxIN23JxtFYp2Xul3vVIMX1ywFgECR0YSOaBqxQ4/Fh2P
eEpmJsGgg3GYfYuJYfxJ8zWGJVrh3gGsFWsID+GmpqoaFP1EQY6bADEz4fTRJwIWJa71yaXfjsO4
/7vUm6Wv9Nde33QPtQOKOiSRtHFro/6QjMU6hUaPB1qPNQOYg22vWP7KG7rgkVSQucEj0Fy7FGc9
YoXqwhQK1M281ev0rUZAYxmbjrtLRDs8ObX2NCRKcalNKtqIyCV717cC3OBr+QWstyb822REY9u7
5THNpHeue2p4A832tmkfuadQ0xk257W4pyJqa8VcOq3BdJekmIhaVPXBlvoDgeUrU6TBc6ZMASF8
ky6FRrg6TMJmqWfEfVweNobXhnPo3ZHhKNCHu4I6hzscV3at5aXLrs7lJp7Wo6sa12jUtfW8h1NX
3q6SNbTWMFtKJxtuIIn3N5bZECaJosPbKn7LZBuo0TFC2L2o+1w8qcIAwIKn2HpeHIhb4P3n86my
4Fh1Mn2ytOTaL5L6xhrb5GGY/KuT7pNduuNVV4b5fZ2n5yivg+t5qQ+6YKWHaYDUkTKqoXfvaYGI
/pL7Ow30a58yNcDHxLLuh75rL5XlPVoqsHXVTm8LTQduVeQYD9QQ0O3BWqtxml0hikivFOpaC6Ol
KxPoJGZFb0RHX783daM7FJHrbArHt+7ENJBjaFG+hN62Je9wkqWjr2yFzMmYJvkVhUHVNb+fQlBI
hlvkLvkOZ9bHwFTqOyXXsmPL63JKTIiNI0S0E7ZxHagy+uJS2eKmqvK53+DwtcfccXhSzNw6tF6q
En5hcYXSylxVk1Kzqk3nQ8pdlYZa8gSwAcbSaMnlkGXuh44ynaXK7QXrURhrxw6KD4SXDAdN29j5
RxKQBIBF81UqPE84x1+LLpOPNrHtDb1IRm7StzaeV8PCDBT/JtcgLns1kQKfjAcloORiqoFQvVR5
hMucyFDrZXCq2wpWCZGNR6fgR6EsMjr2UX72C+Fdd2ObLcPACQ585PjBsVKxCNPhg+571UYzg+gu
U4v2xpUMY0w1vCs7k7bat8WOorD0pMfNKSldeTETofCYx+1TZQEEjor8YCstLL6a4Z7p5PVelFH0
oFcETSOVbzRvRf1ARQg9gmzcB4Ha+gi3q/Fi2e2NFozt8XXdtJjLuFiLTH30xdhcudNknutyPk8n
CZI0DBqOvaPL4zyXpDjrJ6PQVlno92vK3dB25DRPKrUzFJ0BJYp0XaziJKMCxsvKS6p1Oyepv2qq
SpaZdAiZaXyxJWQwnVQm1kN+QKpjAkfzT+D+can1wbaYG99YeOVHw9a6fRIFuzBV231WRJtBiXmx
dxa9nMrxTwJyj5Y38Vk/iKS6ZEqTYSLBkLoNEm2j2C/aSIcIFE6xzdQRJ3y9Lo8yIe9iR+pd5xM0
1WJf242Gb68c7Ho3RSL2iJw/Bl621QKpr3syGjurq36nEYbHXCredTCY9cIu2qfSSeIrafbPJrEt
sxUkPi3eD21iw7QY7iJqETe69KfgUsNlsZZzTLNBmPLZGeL7MSalTAq5U0IQ3hUxJmskqVSVX/1I
W7aY3yJvB/daN9pFaXwoS7r8Aj58n8LnWWSORgGFQn1uYcblzo0dc2mZ9Yf/y9h5LbeuJOn6iRBR
8MAtCYJGIuWlJd0gZOFtFezTz0euOa2efXoi5kYhOtCBVZn5Ozg9jCt6m42UDDrXmYjISpszJpMF
jd98gifAZ4iqZ03ZeBEQRmab1WqOSeVK/WezNT71kig2V5w0ETH8t149gEjGMHd93cIWKsZvt3dx
EyKZaJ2mzlPcy+fctTEZiJxt25Pi0czfeYOHtY2iGXPNFztqPoezCsQHs6HUcM1RD8QsAjV1iBSS
O7SFqMNDAbthEw3RW+0TCFt90T1zMitij7pGbuOeTDnR6VtlWOE8YltsF2eToTT+ZPRE2khp35G6
q9riM826P4tlB0sxbKu5I8kpLUnTKA4t1rf03vpLrcQDPoz3dQ94Ujr8nsTP6JxFP8/RbG4YwAZN
bANbaId4UDfRoh262WW0QCwz9d8y3E7SW3sdwnUj0e4HU3vPR3knYkwqclSKmgNWUSPtg1HqGdMj
9ukxUGHD0ImsE4wWiRRyAA/jaZUPxX3ljo9GupTB4ulJYGYtME5DRIPnfDpjSmKgwU+yy/atgSTD
RIwwjaTkoBC4bnMziC2MjVzipH32evOQNu1NG1vDqkvkNfVTjjcNNj3RvJr06WRUo4+vIA6H3bBO
GP2vfBG128R3byQDYBOKQ+VW0ZWBvmB9LrtTwQJTxn8ApatT4Q+vbtle1Uv1WSnRbKU2Pwp+j4Hq
iBe3XEbisIlHnK6gA/NDRHK5phFz15U/3+owt3j5+Rlqj0ZEIcO2S/qHOS+vSoFmoPKw0ZrNpiJn
iKCAaUYH7zkJo23xLGrzlAsXh1zfTDetnb0uLZaVknmhkl5MXGu2WXxjopAbnunmX+X5OHj5vMZd
cTL7aGT6lxNgkny3Fr8RU2s/hyYdV7KX2dp5ckv/DVPBj8z7Yge4hZ7AS21Se8XspZLej1fOH5Zj
XBv09GtRlR2evSSRSeJP5wJrbm1+H0zvedat78EZv+e0vbaabylhD5d1eW1VhKBKvnK7SD4TO71T
I5BJbTdAlU59TZwB29fcrAR70ZA2JHZzLrMPoEGYdnDdjhTMf/RxeIl7+146zslr/LvCmG/r2ixJ
ZZlehdcf61ZCs9auKI1Ioe6Sr0Q3yT7hBCytGRZHLcOhz1AnN85NlxMzTYhtTBaJhse6W8AgkrdR
xRx37CpOksU+qx25pI23mp7dZo31ZosU2+1h7WgVyaUIj0J8T65jae1aEhggFGCmiYqiK2+HIQJ1
wlR6iUmEhHB0Ezs9S1YSdl0OgQijBKbsCdD/m3UmurfL8t17UBW6vL2Szkkrs02SRdGaogFQbnHy
nTmmN7Iw1Bab6luPcG8E3m+Rj5hSc7PQGnTgEylDMMZj3w7TRjHc2zophgZWK3Zza2+kVr/XldPv
LXfSCbLS7BP9fmjFTUe9URtUS/THOrk19NVTcrSyszOJTG7dLnpM6+4nn6W56gfyU80ijODkfcb3
2YPXmw+OXxFtjA4yitjaY9logRaNh8GWZUiVJfe2zylV+f20W4zqBjb8i55YxfXYGUBw6ZyH+biZ
gH5p5Xa+Nh4hWop7rXhMTW9ZGXZjBYWZEG833ND5WQEkCknxNc1B66cHbNz9EB+AaA3NwN5qk5ew
djvPCfp3FFvVDbPOLBx8nEdF5F7lfGtXGu+UOeken5x404jiRtNGI2ht72YcPbmLRRk6mZ9RtHR+
0OArEXgs/WtTm96czu339Il7O0mizeKhk+ns/DXNauPQlXTxFcZfugISagpsjTGUgypiwuE0iNIs
dNX+kcQWqc7bzDT+D3kJDLlEzjvSn5HgUNa+N1szLKSA1rJTJDqx2I0k6JgCTDR17xJMcWhrPWzq
vHun5Ka4M58F7rpsoAX5rWAJsfJupF3dzRELvFuIo+y1ARtvzGV8kHq2V6/0Yfh3wFRVM2tPkrgK
bfDToPPTP3ZRFOQKjMexEj/JzKi3VyiPmryMN3pr0ViDocreag7dWWQAWQhpwe/ly5Wm77zkZ73E
5fqLDsGR8/9/v8vNGbxMujHi3c7H6wAfa8z49v845OVGEVERWrgbXg55uWqEnjS1QD4Luoh1ZMbV
lXBnucrK+hyrvpWmvR+7+pTBHVTV+J2UFLNqFn8YeByJltMEEeyaImdC3Viq26O/kmiZh1XVO38Q
AX7kzfLtZvN3a+Lp0c9RIH1zb47j95Lj+F/XySOb2FWZrAkGmtYKP9sVkSlitVjG94wONydZomv0
IzNbWFFfC16VYVGwCww2SeWNE1hpVa3r3hSMUhErS6/BHOlfYoxhzv9blrEUkUfwTuviROD2GMsI
9HbcePmTKFWGy2g/tfmkbQYjfS+TwjkIhUZttFCOQP8qJkgNk6F84DEfvxQrFsFFs9BCIWK7Pgsn
LpcbevxD0+9yVdzVNtntMitbBlb1yIAaxrCfJIccptrGtKnOFqN8KawlCRcXFU27wMCpkuxtQYm7
whvCuBLwZv7+Mf71n8P8j1Iq5keMffCVB4q2n8dmhTj5AU9goprMk+baX1hR2qZ4UEb8XIzxFTws
4sRhTdvdJ64tT2467RJCx6ErlM6ZhHE9mmJjaNXB0klCzJajqY/1yrGMa3JoNpatrYxeBGk9bNOp
pZ/BQJimh3ODJoVgD+Mqqplpy8bYlNhIr930bmhMsN9+oxx3o3ztrUU5hClXdUon/6uZSYCGJngu
EWybcraLAtcv7nrdvnKr7qDaO4xqj03VnrQ0Dn2swnShvaloDJj9UeK3OGIMOGklb/oijmar+C0t
qKSgeDFN6RTDBnHrVX4bJJhTgwua/XjyJ4OZJrynpQgXaV0NoefAOQQDvYZisC2nDvIkgduzZ9wY
UXaTx/CBpgxz/a4atwMN9Qp0l7fpcgZXbfFY9wwu6+Jg00V5xSMEGRpDI3rRtYHEi4z+Yjr45FW6
3RiKQn1EHqKoLotsqDzFrZHtUZLqMNWanxzSmV9oyJU8eWWo/gAZYmJmQ/Mz+fWpYeFfTVQttlfv
jWqaMbQdmj1eNJvJIytb9ddtGT3VjSMCgUV4BomJWJ2bGSh/C0F+jqIH2FjVmq3pUGe3vZ1UlEEN
0es2QWtMsQ9Lr7YlZBjsbzOMu8qXqCdRgvwSoPGECWuSPjbWFos1nHJbugAKDk59Cfu0e1go94Fi
lbHunNiEkEaqks3ibYGfB1r7SvTgo7ds8G7rSPyVn1btHpSVt5sszT6zuvQCBrdMJucxMMajlZNA
jUr2YEpOziru4Jo0O+XgOFI2VoSWOvnCwqU/pWdChQnBJ2cbKzz/JcvtDn1t/whLhVYGyYdVjX9a
OJSZKr5HR77o1rxF6/mpMJle4YRchza2oGsjGvfl8lDAkg180WvQlua1LbQndFp+YCXISGZoK2fa
koByUKT3pStuYm1aVWq+G2JEzLr6Y8EI0dQLlI6DmRDZ2rd7UVj3WQUPSrj6acSXbl20KQZog/3T
aeZR0/G1bbObugUtL6NjEUl9tZizyQzlJIvhu13S1zi7NfX2pagtgt+bsqSadMxwdFjRCD0JhzG5
Jko1fu2b+lN38j1U5+vJ6m+i+Nnjh2gOVCEeVt+NF93p/uQjeC6gPsmHVooXy86u7Kl6iI0ygPvE
Hp1fAWWvZec+lFm3t1T9nrczbHuiJVe1iX+dyvvXxPKTbbNYH1GGz4XrIb8r7foxSfKHcml+EhYK
Y2l/GpwFRKTusBF4cl39epK4MtXVx5JOHxGLgq6XP+QpHVWPusR13+az5+ni02OS8GJh3tTUzP4H
vS7DUWdZyaFCYClnvHbWlO38ZXnE2u0BZM6KrA2/rqdajHeF5701Eb4GMh2AyHtf5wUuR2x/URs/
9aXywphA9upcqkZN9aM0tRVGr6/MyHzq2AL6WL+xYASTr1Kv9LkK68UNZ9wVVtkSH9n6QqZtdwWZ
eJr9abCFNaTrcAa/mvqpp3pz5upUw0BWQJ/ZsNw7FkXZwqT4nEhmtwFEpVvr7GKSptrNpMqDtOFz
+tYx1cW0Sk33oc0c5Cvz3jZH8mYij+m0/joK/z5JiCP0UmPjUhuKmFyksTUwyCt4u3VBRLvIM+Yh
MxV0sXFiCp6lnu7OH3FfNmT1+s3aYUUgzDg0VPKp0ZfBEKspc3gLyWu2wML3JaHls044V+Y/GZN+
HB0uYKm96ZaO1bNc7D06vFsPEoe056N15vXYtgZlv3g1U+/cWvmBt+TPXYwoaXwaq1rnYenN5Yek
Ck795ofi46lM3XoTwybMlKBH825bp8Uzf8a/JNcMY+1CiWd2pq1mMb24Dm/KiKjZtYVm0YEENOBc
YOj0RU5+DTzGschVNjlj2NFxWwXtwm9QfERJE+h5cpuO+gd0LRZ57IzIIuN3L8fNXMOSLQw+wC5j
gn1ut+sZe7U61q+dBoaVnvsnvv39gDXi2osZh2gT2oDYYmyU8wZjz8ZBG3Y6UYSwne0ndK1kR8IC
cPWnKGHAMYw/1LjPfQGLaqjDlJCtaHTqgHOrWBHaM6+AndhXUk8L+glr/s6eD1FnsSjk+Y89EmnV
jl6YT/N93PD8BTzLsOkhJo6G8VF6TruS4yGb7egITetpxCKshBt2Wlq/2CFogX8trnDGJDfAodH2
UaiU/WwzcqUulQyfsCVIBh3QDe7T2bktKciiYUeHZWzor4v+Xo7ZM/kTiInziDnDeYVs5as2De+O
iaDVG5ONUw76tVdQhxZw+sn85OVNtY3qQqhgithbhwnLVMOwyCBY7Jn9B7arq6+BvUKn1zG6srNz
tEyvbxhwx0zavDJoVKJv0yS+dTVMudJZnUevuXdQiReOhauvINw/EXwysWJ1YUfyxyLmrTmqzx4K
5wpK9sxvLr5xC/9OGkxJlfmg2umlMf3TEINlFK32h4mtLQhOnpK62iFdxBgC5YJRsaGl6fyRYoSd
4pSyps37WZylWnUDPSs433qeDILYXDaC0c82zNf9fZR+MLZ3+QkRhm2pdWUar+i42LKL9GvyoDqU
Ll9ckuebBTJwrLv3K0eqIUxgICVWv6kVL2BIhLtC5sQMye9xQKzjaw0CQe9ziiOUABcc4jbAl2bb
WgMOlbr/SXnzFC90uRJ5SdwvAzXJ/AM547PsrFClLrWrn8LB0B0ayCgUBDeddNU/6z79Uy9vpnLD
1wsriHnSXI83Wp2YeGACBEvMgoouf3KXMzchoFjqrZPrtPA7hMGUNq71a4zbaB/iKHkWjREzBon9
DQhbyYD8Hb8z8s2H/uBGw7GarDSwvIUPLoEruJDl7vEtIWHcgtrQYMkzaWl6FHlzdGPWPB/iCDZf
894leQWfnK2exHtVTgyxhm8Pd25wlZdcz4zVCKGXlMgZ+0HBFD7JQjjO+yqHf4yByWmu5XeltXao
STO0mPPrzbOuwKWd1GWYl6YfzdUkywGHV7HVmm1iZzdOiYdLPnvfvfSY/4PrVYyrNe28ApQWEPS4
4aWVIdaR3WoY8EzMKxREDaEeleG/OBOfeBcP79iBEodNhJ3eEaBmog8Hsd9I6d7R0D4m0fhu5Oes
deVtzMpTWyXM1650ySaHGohXfPcmC+ZbetoTzDhZ+UaHPaXP+o0NUGhHooFIycpnanDzmjQcpsRi
qI7kGTRlQzJfsaZkb0jCQvDXdA4laOHtmgWteG/DDh00GTrO12gJOhhXrPTelEGE/1mQOboeDDL7
aoHMYGdnjzi3K5Q6Kll3FVRZ/BY7nhmTLBUMwFzBpMk3O0rS1WRSGIvI2PhQstd6tzzHmhax9hhw
xz1iLwlWnqEAT9BgucoujVuvT8g8mg4xyEvAYIxrp3tl98sG4/B+ldRXgy93TecjL3I8aM16F8wl
2oPG0AZ0G8v9LHFkmuFJB02LS6fhOWUwpuJMKqCYtF8i17yzprhYRylTQk/3At+tXus4Xfv9c5/1
VZDUyEyKIdKvoMbrlduGltFT2z66pAYEAwsMWpHixPIQpsD6zikq+CWDPJm7zNWIe40tEUYmbkr9
xCbTON3M/qN/ExiFaSY2hwnh311ds2SvtLEs9vk8XyejHHdlsRQb1Hj70WeLy6puTy2NlxxgTzYm
R80EbUiLaZ/mPhhdIfYxIQ67xaMMIZt97SKOm3wZbbUeLVhmpmElKRGsbgq9AX2cTFW3hg8LfiK1
P3XnYjdBynbTBLKtr0TcTGsRM1AxO08n6C876+8HRRA3fNqh9iVBVPOHAXniWIgBBVtdBKK8T2Mc
G1rNPaIpQC54tg+PBfKYLL+uovQh6kcKD49XNidM7SxUHkC1uzQh3vusTFRdf08fG/ZC+Bs9A6kd
Krc4oIzbLulBGtWtXQEsNPTZK80r7sch9l9IsmKGUze29sV0brMoZ1sMxlqf2WYsX95EBnY8SI7T
Lc/3niA6RA1P3ABGF+vJalDgDNWHyJKAnEwIWonLGquZajMzEbHi7GRXxoEt9B7zxP3gVmVgqz5h
N8GGMUMytY4IQl/zKIZt7if8n2pn96QbjknmbaCQgfZIg0AI2MH4RR1G8MjY1T8qLZZXfaPdtDnp
EK775M0kSkdRkd9oGUKtImx4S7u4jpM9bcnZcdUCP2AcAjVinyOshHIET1OgcerJInNTUn5BiQTR
GGWXA3WQWqsb7sDu0KZrd8A3tc/pmDp32Sx58mB6FYrEuOq3RdqIOy+KgRI184nEnfshUT1tR0LL
OZhPadSGi7UgBAN03A96U687f9wszPxDIUsVRNVyW2gnCx/NLefd0cy1E6QCmB9TdzJIMdnP9HCQ
d9IWkwvtvU2yJ+8PA31EQ8+jhRd2Tbs3xrZDvB1bj/g2x4F8d1k858RNnmdBIA79u6D5QqcCK2TM
73CEwmEv55tczInK1SudjeVowIPm+DJgMbqBxhjOS0MmvL3ssrm5w+HSWCXEpwd5CSnWrB2POZJ3
SnxrCKWg2jOq5Ij8xD1puXuFIRQkKDNntNa/prCHtnODE7TAFs62jyhZSRVEWeOqjqgnY50bSG7o
KFBnIQcH+bBO57SKsV+zXTg7t0SnWQIua+vWGWSgDCbZbLdXAyDdupHDh1Nb2srGZT4whz+s7QQE
VERBSJJKMzdD6ER6PPLR/lhuvWgIxg7VIuZZ9LzUvzl6Rh/XR6rDDU6htFQM5VuzMgIwyyqgp/PX
fk52ip6zYts9Y/WBwbeN9fWqjaL5ZFYFuoi4vEJzP4R5j9kHVJOd5cqfGGEzq9aPVZ/Vlnwj3uCY
G6dNDz2UGPaB0E2sjzkdb3xbOxh6tolmRNleOsBRzx6IdCLTacwO0TI+zbwbY1Bvc/qubIXoHh4K
JHAjSBwXKSj2rxussTjVh/H8NWX3yiydbQn/R9f728j3g4pvjXa/fMitSUGfTYrtgMv2WtX5l5GA
8ginfoyiaQdt4rUHfke1y0Lkt6T3ZcmOSlq4C+Zj8QDeXdc/AFXPJNSylPP8TG0xde4J3piOcvai
MJoZ141DKdbIc1EXFu/ObBqsnMYVKZlfkQNrdaL2p771HgdnmwymE9YYoc9ze/J9hY4iTXYQa/pN
hLfMesTWf+vl8isnQ53mkwq4EG4L6RNFlWujD1Z5iGIlOhAB9qDUbgBVASgUGZt29AIw1YUMK/hu
FMLG2siCXDbdumTztJhorNOpfMMSTiGTZlvykol13z9k7ONIorNtUw5yo7Fj2hP9ZONgd4CJ+zdQ
HLGZJsQr8ltXA3O6Cr3pIdbNgzOBbI+AXUw0rbUzcMJxaFaGDGFGd+W4LZMOy3/AZ9CGfCG/oHbR
RBV4ohvOrLazaUrYPE7C71jb1hg3CF1/XoT2RYKBdSD1GaWZn997196jPiXVlYxxIKszh3ln/OCY
306Ryds6W+7ivkWImwbRlEwnlJD8ROi4ZN7Bt0OFNTskxor2GC3lcCQhqNt6ZiPWqReLVeuoat3K
+sX2hPjjSPu+M+2P2s7/xKUeba1sFiGr2uDe2wxYt6afZ1dQo1qQHArOulL20SlZIHMSmBgzdYFw
hxrxubefmpdcLvjIn215hN1+1HJoD2Vjrvuov1WNqVgYKDHrnoFP02ndplNNEMf2NlFQJGfZxGga
rVWlFado1vK9Pszzje5m14jQ8HZKO0QTi7hhcIC1ULZsuzrIWhZjgX3+TlnYV6YppGnFhH6NPL1c
x6OkwB4lCcFZ9JWUQGxT22wyx99qTlRsI/AlxDHapm8npLd5up3s6KRpMXuWyWlAKN1pnp0HHT34
vVXUe3/srO0U6w8pWNRuEshXZxUdatshnwR3ngFg/0CsyFFzjSgQk/6kMyG0rWEJ80hoazQK+sEw
vfesYew4d6hmZvIRMBNwVrU+0LWoZaNbveL33iC5Pk+zfZE+64tMkAardyQP/jZhpanOuo+5Y0IW
JWqL4SkWxYUFZy0vBswVfejaWOaylLwVUCrW5VhpIdh7h1gcGIj/ZvYwcSvbMqfrxsW6L94Hu9Vv
9H7YjOVHJOz8uSDfB53Ch104G9WUqKkwvWUqvclbP+yT8b7gVIBRq7pAu3S/GolOzpfq1IvW4k+Q
OuT1uUkJZGrY25Z9WTTdlxOXFKa+K+kDm5tRGeyUpCzVDRz9Nt6zTtFNVcnLmGmsvibUvtJHIXfu
OL9ST1UnbNZfm5p9uWRcnWpohAuZHzD8rHdkMRwEzKS92VJbjzVJzN3GNSmf5nh5M2mGJxfYtcny
jahBMVL1JzK6dOPn6lUaXbSOGOGtqZC/x64ptrmsMHRWSgZ+ytCuRX607kfY6mclt8b5uqDWgHQr
Wbk6XqxR+es4TTtefwYM4V41LDZufVZAt+JFUN2jnR3QInVq1Z7HxFgbNEGPQLhMfRUq6czMnGwz
sJN+XrksTkOWk+JiVyLIZPJUGXa5NmoL7qxhIu5etCoUqPmhdELaj835vVPlj8qnBqKUe4uTj4XA
dsHSF9xhDXHlOU8pAceleu5JsGXI3i9B4dYIf1pmvAb2CF4zPgpcxHZtcDatKkyuaSNJTAQQ1T4h
iIM3irXjrwPJr2nI/+G6vyYlv3ecz9Yo4l9OKQ2l0NppE1Vd6VnVri93vNynuTigXC4zx/fm9V9L
krO9SpQ3/88cJZ0Tbro84N/+/T3+31tsFhvD2/+vr+Lvi/z7jOx3ctn8+zVIwLLAba2+uEJyzvlx
fg2XV/P3hVyezUicutz9PnGj5ZQQl7u2ubN0fz+/vwe/XPt7lMt/wsW8djNwku794S12rP7glbLe
V+Vk7JEs1SwzKS5A5/9Q0GHS9j+v8y4GTr/3ySBZMVX71z0v/8Xnlfr3OhkVRIxn1u5y/d8jXG79
++Df5/p93D8OY2tnWs/ZFV93mKNv0l7XqRvim98X0hoaCMTlWP/2Lw6OuE79Hg0jiTg0Jvsp/+vF
k2Mn4/Xihl9hdbj8QZaFb975zz+u+714+Y8Yy2s3r/zwH9dfHn+57nKQ34sLVSi9T6UYt/Bkvzf8
PtnvdZe7FBdDov90rMt1/zjM5aKvsIXTpZ2sz4Eov8f7+3Yvly9PV/VNtqz/cZi/d/pPh708Jl98
PDD6ZuvUjjoQXaMC3SIR43LRxbyCKp4//7goJmUWxMP8j5tHEWaLRxbNeeIiuv9+0OWRlz//uE7U
RNCYE5Ysv8/wj6f5few/nuo/3Q9JMK/p91jwC9tDd1guV18eYDVYYfx9Z78H+Lfb//Ekl4v/vFnz
y2Y3Z/3mP34Ev4f9fR3/8TCXO/7jPpfrEhhkm9E1v3sU7Gt4vtAILwZR1aiAPvTS7NRtrMY0/Ltc
jOazZssiWo6J0TxdVoOaER52U3W9t8zcTdjBmT6UGyPPNUaKtGyOqZ03sXzDD+5doTrYgv52VzM0
pCv7/B/Tus6ixXaazaDn9pb3fDJyRmfCKx9F1Imdn2TbfBoe2z5l5Kgx0nSxbVtNEvZfj5Emzs+I
p+ujvbBxRD01syxngnaGLyuKgjyBT2BmmNHX4LDMANszXRfpsdfCSDNEtC2JpvGL6VFv/DxMWkgR
5C1BLursFakM6cYoqZLi/FjWLTnKqahRzzTJtQML6hifcZjalKAg5anU4QIAYtvY4VQQAiiFQdGb
jZWr6K5p+/0kZjwLxkXcWeSE75aRV+bQrk7uC6UJrY3KdSjsFDqGJ+MwVedKDAx8KGn1+UwDdIpM
bLIbkvOcNZiPtok0BZbLPAZRC0T/5cm0in3VNEdYus06ldZrO7aHuiYrigIq3djs7VQo10kMIoWm
MA7o2OtAVvs56a+ZStBjZIwBNYGjc5zpK9x/mHkoKw3Hls8Osecu8pLkMQZDXBpjXGuRJ4OGxlx6
800+TD/S5YPxBv8VTB14dPCv4zlHXo9FT1Rl4kCq8rQFO7s2BoJ4CjOjb+mSl3b4ySIKSCGoCKbF
9rbRsnI1TJeVAfytdd42JRprNVqM00mwsDbUxs/UklMoW1EjY5VfLorHGNAeXiCPdRglb02NNHVD
i2G1jBqVeYHPXZS/ycFHJs5EYtdoDAiaPulw1kOyaykE43A0NobFG4/hNe5y725K/W7nSV70dHYR
jZEC4K7KF92QnejipEEbhiWPJ4AN+C0pg84+0X4UtiJBNxEmtoRG5qhjkSzfQNiUyRJ4oLXelOZG
p9roP9vSmNakL5MFNIKDTjNUuSRxUdeLzKKfIkYyl2PQoQ2xsKENCuhb+CRo2yXHUx0DLUCREmwR
5stLhPlq4JBYDGeNABHcgmKP53JgkgWVwri7x07j0PU2PDotxGE6upt1tVpa76MpKrKBRPw+D1qo
PE1bjzp1GbpZ5gnJVVIh5fKTL+3MfK2nhLn2tPzx21nAPtnp2rfrV5BPUjPdkwJSrnHWvltU5K3N
uQiiZHicdQ99mn/dE/O2qjUmr/mAsFzLP/NW70PsCAhPSoom1Lzn5FxB21kZoZKq+sAaKmYhWn1N
XKa3HtXIUFzXb+KJ6UQJ+tqLd7vFj4ZMjWHTdw8yb58g0xeIUv2N4zevuhpOYGjl2jNVWKjhuRaR
ubZkxmQ8EiVDmoF+Q5/Eyo/xIVMzcEfmJjvb0gR1sn7vZNazljEURbZWFPRIsmxFUGXNAQPieCP0
fqebEC6LYn6J/eE9ilvSB9P6K1v+LEY+QlNLPkWagN0bT16bPA2oD66qVOnheIVDinAG/11NvRcw
rppmyHgZJsgrJzJ+qgI+tXBes9E+wct8GQr/2jK4W4nNhyng36nFyjYDlBbVyOsIfgijqXmbJ4mD
S1qV7OYPZ9gOUfGYV/2b3lfgQmq+tTIE0z2aQZLjibyIWLstgLB2qCBJ9QxYiYcl+8rCP7+HHZe9
D3xIuLVAhEFmsW9wNcMLHpRX0SMmgprdRe8j6yuzCXHfju5goyhccPxsfYaQnakMzKpnISBYAw7e
nzHui0D3MVeRHeMIKcuXxtbNta2wHpjyNIjzcQmcTjCQwQVNwLLfSK14djLjbiB/YCVfBgfUt03J
j5YQIlLjq9ZyPKyNT9maTDk6WO4C6Xnvlihmesq1Msox+4BI4xWgWskc/9FhKUwlvM5xrh9E1p5a
Oa9xKb5uegadkoGVMfKCEyP0JdI7jGO6cyQ4c03R3IBbrdLasQIcKelb42lf62wKJeYZThPCF2E8
iuHzOtP3Hai6K13EQ0V9KnMGW6a7x4TlXabo1SfrNiE0IrBEsUt0t8WCQqmgHyP4H954UCDrsVNZ
Qcuuu+nNDF77OOSBo4HdQO6b4TdUpISZ2qfXAvBFw7Q1UxNkYISj5DpbUO9HS8fbQZXWFvOErb2M
xzypnipclS29gIieQA+Z2+I1JUS01uo/vqizw7COE2+FZdw9HODH0i6e50UVgdXJx6RbPuvJeTFq
eDWMhkunDZ14Oi5e4OYMXHUJlVV3nGPdQKOpJUhqDSjjWPiiRDBUUmc7phrqEphqr6D2b35cPDpN
fz059ioTIwTXYiet4jWfOCcyJUOjpzYwh+tkgUQ0o3MTHUOtvMG4ACMWs+P3mUOnxUjvTOQbcDgO
09GBYl9jqhXbb7Oa3mIJJugWUEK9mjFBCuJb5p+jmz6Z7fQ6tMt3Bkg7xOZ2GdJ9b5WP4KsgcqK+
b1CV9qkGOo7h6IrP48FaIKTUSzpsct3sgxLBq+XH79KT+7hHlsN0EyMf7KVG5X5LSy6BYoclFwYK
Q2UBPwnoFpo1rtoKJ6zorBFSFT5OAu0LxIgNoihcePz9aymJePovys5sN3bmzLKvUvB108UhyCAb
ZV/knKlUah5vCI2cySAZHJ++F48No6pQaHQD9gH0H+lIyiSD37D32jVrzWpkTY9JDVjVJIjgSng2
G/ZVnXf0yyGCdiFJwkFHXasQIIbMrrT7ZYLOz8zhteOHwjH/ksBRBKyVPwfNkjBDnmsTAjfpJC99
dLGgWlWuvdewxcYq3LWHlhFyy8vCIYFUIsFytRpYE77HE4vBTqpLAtzjwERia7aTtxmDc1ZVD3nn
oGawS0wq3L3wV37yfDxV2eCuy7F5QRVytgN92/n5WnbDndLRO4FtrEECxlDpkL9J8l7Rh0DuIWk1
WgGNh0vBtZER3gXrh7KhsQYqmnFLsMKZW3IvQKQfA5zJVXHBG4DaBjMQnhlul+7F04zl5twf4UVX
N8B4yPfEg7I2BXpOp4geKy//UYtxpdA5+RNB95QwiD+AeDn2CHokrgU8BujOywhAbgsqEw3jOzaY
DUeuvfOKeifb/toBeqIreF11iJY+T/B8sVp3DHQFWKgL8nqoFiCPOLPLkN/hRZa8jFLiIChQWW06
G15Ui4edOQub1eIBPbXimkPMhIZ65bZNcq/7rQ49/cgDjkryLvgGmNidrUmvW125Bz/Uj4aY6OaC
7h3NL5xwg7SboXtv2mAX9T5bDSBmVoBkLmdI07AVyauq3iCb5+ahCKvRBNYR6zN2fQhSSR8n3cWH
oZy/SIp6xRO86xU6cGrjaeD2rHoehslZ4Mfqo+FmDFIulzq5tzh+Nm3HvRaGGWvC+hwl1a9sE8bj
FuvyzHkKW/+C4OTTGlGlzE1L6Y1JKEz8Heve6y6qrzyKxYghWx9EF0qQVdq413aSPVNrP/ueo9Zu
ZKGPtscvplIsW/weuFfAo8abNpnffUSKKCzp3RlRynjcq5Fu19wdA+lMzG7dvmDb5AH5FIR6wVkU
uzRKfvtdIPSVW1lAxdzRWFnj8ESi1day3ZHCyuDZKumDve4WGyrLXiO7dZiNs3P9ZCRWEjNKa1PP
bDHnuN+jy3Va9ttwNJ5QEH3SKddrN6uRvVps/CUXjfELK+UjqbIj0T6oywh6VeJSKFOsgxgxcV5Q
iM4uXMA289cBppx0dq+bLoBT3v2w2oGjeAYVv0XyvplwSq+wGm11H92mvRCISOq3sUlPXTnfg0w6
6V6918JArRogGjOr+EkJJKOjCp/gE5KLZUbUnZjy0cpiAPfRcpggBBCnsF6ZD703rZLS/Ug7Uv/6
YVqLyLN3wpkebRPzUsodGPMKZyKJFsnZj4ugZJMDbqNHjC0PJcj4Po8n9j5ATLlLi2KoAW7xOolB
XKKxuJ6wMi9Nkk05tpCL3BcDxoDARoZctX+12yvD2nnmyBrANR5EJXY9OKrlkAJYbvr4QKdnf/Hu
DuFWZRkHm+FcOXELo9T5tD1j2oV2/2BO4XbSFoy1KCdnqqEidAOu/sqYgi2FScQdki0UKx4WSPqq
zPl1WFesvBFKkgu0jnMT8ooLWc027xLU9eToyk0WsLuH0IbPzbU/XN//SdgvYRWsjo49HPrJDtg8
WPe1GyCdsgJExQ7WuawCCOva2wS0zgYB1mH0MxbjNqBLRJHS6n3qgFStrQAJD+KO19Sqj02orwwE
inWF6K/N1VOal9ex6Z36pt6Qy9FtBk0qCubheuVBehxIQ1lV7XxhFPCqxPeEJEkVc7phYYVPrO3u
ZDm8yXb4Sgpyb1hqe7b1jr7T3ShnIJt3rlfh2GDrI2ZoDT7KVOKhz+RdxzJ0NaXFdY9jyWBHSWRR
8Ja66E/QPz2G+r4TJotQWvdV2fg5qz4YhXF5nZPVIiw2n1kEy3gG/9SY8kbRdfSAJTYxW4FADE92
bzyZASBPMqXvcbj1G9AGd3CoWISn4ZFW69UP7n1m7YhMCrkq2SOvtU4psCkwPYkvKbWrDbGKJ2Rj
q77pwDTF6IdwPecQ8YzgRCrTgWty3ajY2Y6pRSfWI3jDb1BuDdtj8kycAKZLq8XnFyULbwvvKenT
Q22+Gnl+8pvO3ofjtK9GoJZ9jumllh2SKv0VL6FmrnOkvsATToExABClqqT7Gm7M7Egl7R6NRXnS
JxDVqp5ggNaDiw7oL3SCV8J90eD56fck41dyHaHRYkg2+s5Zp4GN6IpcTJGAYrX3ORiSVdmDcW1x
tZChSdHXvWYlG/aQbeeGADUkZl6DFiYAMdVYWDjlgU8jQfQyednTOPL0disErWqg5Og9vQ58EG8s
AQCDyuAkqm8VSrI2YnXRUbxzMjfB9Dpeqcz+BARxCOO0o2lDj1zrr2SYnjJUbFD7wcfV3PHQRSW9
YcCtNAztpZx2QY5bdYJSZLdLDi88161RheTJhiApgYGlmOxgkjELSZLvKszPEKhxeqXKpa13IXYl
7SEGbLryqbNXTWV/Dw6mjvyJ6Jhyj/DtXaJmAbfM/CQojpmjvit2QDtZ5d9pjtV36IddbceXOUKo
WvPHul329+Z808TBQd6OPE25FS84lT8SO9zZbv8LkuUSBvi8Es4oSzbbopfPgTVeTY2BkqOmi6+c
5qZvBLoytn+S7VUW2HtjyTKI1XTOXZM0uqTsdgkCRo9l80qp4Zl7FDWIpRC5DMLbNtFEiFqwKuYu
2mRpfLRy8wkPqrFJ2P49CxvtyFCHdzr+DsaX2nde0M88yqKj2oS6QnZJvW7DMFkh6kCRhJYS3LFD
wcu9iWa3qvd14+2cN9Oz8X84z2PRGbygzX3Fi7cqB+fOyLNpo4Xz2sP9sKKh38xotXhnguiMheAx
mr2DtejeRBS3lMIrKgCPK4u3w0ZzVndOwRwO12Nv3wZxdKd+OHhJQOPHds5j3N/lgk7Na2x0O6QJ
o2V5jRcA7GRXFzcfHkd0CrspTm5T2Z+hMUEqZCcrWMNuaALPAzbvcXIerA+k1B8S53JrcmFm7rOM
vQfbKzf486/jYN5nGgtKPp3ahrslwjrtj4fWMV877X4aEkkIv9cRUxXoX5NhTMrzX86JszLt/lh3
F6iI1y0HQCCSYt1o6y1cmlffiM4z+MDaqs6Z7c0M7tovVY+LVuA572q0DDFyLWiPK9N0lxR5rhaq
mK6sgsNMNBLKkvxUhfqzFP2dAicIH8Clp+keZC6uEFm0a5YU1FRI7X02lvxghrERRfpDAWCxlLH1
SqTVV1zEh9TNTg3eYjNzv2O/YU7VAE8TuRXtxmRvT+qSedm4bur8qPoRP4mptnXlfmRWe2psNrGB
m0B+xH+bauczDsu7JnEXHudVF99IaAjtPJxLA/pNBh96lYC/GJz7kKhjOwx/59J4tBfPGo6dRyN7
h4VaukBZjcgkR2+w0XYWauNo60t2+mgHyQNEnOhYldm3DpcXO87fJ6t/yUqsKqWD07glkc5PhsuU
DddVmjxgofighPgwF5mzrPqdq6b3TkWQ0k0e5EYRZOsYiOd6tiXyZmI/mVSO+5Ejc+NMjGZBYJ5Q
rTNNiN8DLEHLTvVc5NEVKuj7wh/ESprG2xwNZ7MOTnFQXtsc4UBR9pp0cxbXxFIgWEyG5DXJG7H+
rV315Tr5Z6hUSAFf3RUGqFYSfvG24I4JMX949dVcDtsQ26vHRC/PLEXKRvGAGHJVSjQkJeqXacDC
FFvhS5qiinU7yC/zIEGiCYc1NWJ6o4r25MoPa3MN6jtdSZlkuzmSVznxW56o35GO3/RF6JNR5V1z
h7zgdpBbo9sEZXWddH60t8FRyqGLttIo4aTNFyMsT2Xez7C2na3bQfrhkWdsXeIabe4uVJT9we1R
mC966tHHYrf8UsoJ7seFjAumia6cio6ruLx28mcIMps4r26bWL/GULZXyyU4TzWUV8qjXeRxoTDL
v2D32zMRfw2lvjC5vQnb0KRLsAdOJ2vrpuoqF8WDju23YvQEjV5MWTuQ3RYATxeaB2OZPPwhLEbA
RLcMj9WBbuxBT8Wr0ukX3e/j4Gt9lPhBSFwPNxAEXl11blT4RnkAxjKmRAkZ1J8NX2wbdFQEtrsZ
KCb70BjQzc10cigZ6uhcTMa5ksq40Gu+jAWz3bmTO7Dd5QalBUmRGiEOhhom4yLPDiUU/cpgQcA/
AMPK+KLvXU1d/yiS0D+Ms3FRdOXHCK58hFvs1CcDTaPR7JypNdYqRXSvJnc/tYV1MnK0zPVcR2wi
JI2aH5v7glBaMpjAiBs+cvwp8Nc4wIp7Y2rR1EDm2P/58B//LSwOKfcl65uNzIGeNqWyeVZplza+
IEgv9jdROb76Irlm8dPtPOjOmD2nYyULkJK+fF+o8xYG6pV0OuPA77ObLQrVToRM+ggKoLV5nvOm
3fdU6M3AM6xvGEAm+kGN1UenQUBBUsbtYQxHYfVkLIa/Uk7AXnJWQzVz47mte+SSqAjAHL8Z3aSx
MFHae4P1gxuYm4YKuwjDTycF3s2IyN9AVRIBFvnYRILVeBxLfn3CObIMzw1Em/5BhvIrDmzML8TS
TBzCYRcenTk5m4KJlQ7slyC7AGzd4RG+rpdvlywbGMezagSi70PgP/sCIgbMaYH/Zt1P6Xk2vftC
3agUDAPKmocywuGOkenYKMFIU97gYVw10v9uRlfyMITk5eZ36bI6CIyCseHYXAkzGnBBONwRQTlt
O1Ofuh7dYx3V46qakKwhdOO2do5lL34C06V7g5+CTrzOAGKaXgiLXKqWK8uRK3vCeAdC6qZJ+9ex
aCmHxhRbo1P8DsncXutME2BsrU2XTtmJAh6wExAWXFXbIDZfk0leB9EvKqj0ymwWLwINp1r4762R
PhTDc+hgS+l9erQ4Qh5bYf0edYVKuEKZEQA1BsQ3rGDI7NPEtF6ygNM600DqMkYs0KDcvZVciY7p
i9eLCz32o2cWL23h51ujwWDQWyAoIgNWmG/vk0UKl6LI5E0k+VaaB8HkkCEVOk3Gnhh/55xdCZZm
ZdSn2fAuo5tle5RBfJV95bAL25m+9zFjSCwGRpVhz3KFWDyMcgvjTS85qoYDYanM/XXmedY2nPtH
K68oVJ0aZzGkn5XDwMpV31la3zZBORzyaXEX5XhGbHHUBYEQE/ET2DcYPkmZfXQM+XjaVAZmUyZm
eRUfo3Th+lf2m+vhf2VaGe357ObWLNAsDTbytmX1FL7XTFgwLhnUrvqMcQDTIIbKKIemRzFyF4J5
ATLHsLMzjWDfX3pjQdAUndoGpdtQ8y8Y/n7wj13NxC+Zu4F9GRdM4EQZDI6GiFfWlmOTdXd1wRKo
dVvemqG6Yi5/HblwFTrmNmOOHHlgrEktpY5pj4WGbmof1wLsQJeY15q1O45SDjFpSzw2yXUpzJtA
CWcvzK7e9VN1nOsUg0ZWbmNbgOSLeDhEkWivBubt4NhRxi/s7xIfqKmf2Jrx/pczsDkmsmHSpqe8
YqxO30q+G/rCxoG6bDoN7PoyOWvJ/rRuGNorZzSuGq5iGGDAAjVyTxqI1yAoCeVe6s9Ku1dzf3Qz
TtI8qZ5Lb3YOeM5SjrBqOol22Qk1UEg7q8C3JYHyayK1V1XHWE3EXBbGIOwr9o2F5kajzfLc5yLH
NiatMlz7Yl3aUCLcARq24BZtlb/ckjf5yLfIJm5hJ2+AxQvhoKKrz/hrXzQAe5402oOyl6Gh4bbf
FOMz7P9uVbt8S2IlmMREHscaKxnP71/cwLWQghdnn6HkVVTdmYxQuKJYdPOubOOshfIIEmEb8r0t
Ne0IcMVXsVRZkl3P1vNRgqdRfxA07kQ8FMbW7kS5Z1nsxG65C5BhxjEBzV39YXpC3xd2uO3T6QUc
w1n1soeaQBAB9NQG1A4rohmAwJjMfJLxKwqDV8CNPpVDwrr0u1PEDpXBYWAHDQALxuae+rZ1zks0
pbf94tT1Q/85j3v/gE+pB2Cr1EqjQd3YdX3oyqum5Ep2Q1xT3EiQWdS1mDTHzVjaR2nj7KSscLnm
hLK+x8j9MO3ffpy/u7K+C1S6dd36dm4989QmGMvb8APtHl8tbA9D92MIWWozKo7MnIrHM4b+MrBj
9vBPkaG2bWPjLWiEj1SB+EXOOyQFwpDbfPa/4kyw02HttUYZS88/U4tMVKz0tXu74qwsxinb8Ng+
pk44nTysOKuE1keUHcVsVI07Qxn7XCUP2sjNXePf2sKgMDSn534EUNWaTIXH5kn3bEQ8+P92VLZg
gALwOmM+89NH13Gr33LyjVrn1+6TW1J8J5pgnop9T3C8TTvQ4VdbxYFBzX5oKje+iSpcCZXD2oBa
ZWjR81b9G/AINN3hddaBpBbdNxFQHdUGI3ig1I+aoUBFgOcqskuP4YfzREg201bA7Vu0IB8GrXsT
ywlyWCKOBUExhlBAaFzoNnJW1aoKmF9bPT0f1DiG/6r8MZ3hU/cmFYs3HIDEV/usrGB9kk2N/pWv
xVxi+HTGtmzu+Y1Srip8RQ1c333sgPGc601mpIfChC3UhM5t3QYpMZ1c204NHwkv4KSI4MDJu7Zq
vDaxHoaLwpoFdHzjj6Cz4u5jmqobnrApVbCzwlSSwEQt0YGo3QRI/YyzjKl/kKpbc1bfaYsWRMfp
g20G4TquGb3GlQuhr2ZwgoGuuym9dVIYX8zah3cjOrB9RcZuiEvfsmabx/KLZHjrIgWtUdPCI8aZ
k1omCSlQ7W6S5Q+X6VsBgPz05z/hU/nqXSYPKvP4bVv/EXDBeCgQiIMytxe8abYj7wGyYNNPG1Vz
DofKekxB53MdmC+tIqbHsm25jpyD7+EZE3PwEiUxUJmGmXbVFsO2CWlkimGmFlo1Y1Uf67F97KWa
9zYGpG0PTGkkf5XdMds5WCD1npsHF7GPRUn7eH8tNnGUcJyxHip7Oq+s2jpN21165d/nZISY5Yxf
VVnNRQdarbIEJCVfjwDe0Kw3iNW8acKJIT9jRhyFn0NnwSSVrOXTznp2vFqi7nhXdRnu4xGDdQW6
rJE3JAySIzQL5MQo50Nl7HpWrFZukIwGtCzFtBWSkLM3K9LJunFXFDXwsPAClOw68uhVaMvQwSp4
sUbGPMZCDx0oRZEz/nDkAmOT/q3lNHd1lzGG8SBxTOw/Bc8lMm3oBPBmhv1tGuIaT1yn3+iyiHZG
Dv6ttvxf6YK2LvTzqFGaiYZyQ04obFus+I4zf4vRPzQOdNb0V3pcoHORf9UjJA1TEn3WGaj+yym6
Ghz11GSIKTQXl90+jll7FTQofPBpbtGZP1kZXAMZiC/RN/jkHQu0HIHa69CWZxtgfc7+ZdtH3jFA
8nNS6fhEeFlINIvBtr3iBZDiG27AvouNNU6RfDeGfroZ0vwRQgR7U4mTHxk5GrzppnfYHrgifItv
UaBwqqzDYd52tt4YfXMNeCzfI8s4kh1zo1oWxJJZRGaNSHUk/yY2qJeidH+aebwW4A2oUskZiq8w
JJcrrk4DQVC7ywQ+rWypztij3HhpjKU7azFs9s6hdvXRgpjUFeODMc3WdYcWyFYuj4HkAJfCpXh3
fuzMAWcMK8KoNGFKc8bDgNfNronNQPTU+DHxVpxmMv+whdZn9J+c9v60M7QONi0c5UDEXC3JXV7B
5Ys466tm3wrr6PWkEmUAkre5pd5zL8FaN2JXso2fyO0+MpF9aojKXP32fqh5X0QykOZhZjtvbsHV
MoRM02JrGCkbNAc/n12BBBG42JgwsLF1eZl7NMsInzhhT6lOn3j/7+Vng19yEzEvYEzL0L8NTHyH
tFVu9DO2431ryx+V6xd/ah/YQkAhTY2IF12zd8ZdVoe0A8Ja1DvsUQ081x5p52szDvxVV8w1Lb/J
1lmGzpWqrU8rHMAslejElm1WqSOEL7kPLKxUx370rvrmNDnTXnIHlaj3Cg7u0DNenS75bWyc2LCs
x30FqHkIcc83P6VsXwIVMY0uq5ta7KyQJydneg6/7lCI/noEKIF3dmB5su38BEmdKdQuolCtlcy3
7mJz4fD5lvYPC01/G8/B9YgkbVNa4iuHWI9ZOD7BEDqN7vzHUH6tAIRRuBdnD1BgVtbFXk+uuUU2
51JdQGwsvb01jNG51areRW19jw9sa7oVt38mTg1NaaRrA6M86IEiIBcwjzCSpT8xxDVMC/rolAa/
NzhF4THFobylCfOirTENWCDi4IrJxnpsy+U5mFjbUZaPsWpunc4B1O+v+TGSDcks9sZnWr5umPl5
AHNXNevydTLB0JNOdk69+g5qPl7dUbGxGllijEXKsCrf19oAUKJu9GxaUJv7Ha4J8GoZRZki1qYE
9dExE05KyDt6LLd+PF8n8KvXYVyXW1PpU+SnxzAyM+zdKNgBMG7h17wkNIv5iN+lbykBdAQHjqIf
AMR3xEKvTgErBJGRbIzJ/vB0fSNMfSiCfNpqi3o317hDqKuNdZlXsLaHWx05n0pcRQ6n5piQZzXZ
v6TGU4G5ECv74EdO+oPhl6j9ZzYo+7GM2JVkVw5NaRxRRoyRfUPOx008IKkeOtQe1lFFebGzGA94
hXc72pjhGE81e1WbJ7gyoM0a+6Ud4d3UDEzdAsyKXqLYSu9Szs5D6KT3gjNl58tunzXzPlDWKeRJ
Lvwlx4YFmQcyKU2ZRmKBS7FI2PXobJBR8pEfUewodDEtPGNTF0cCtQjLsnZSa6oSho1BOSIBMPKz
GJvvMO2/s5ZdRTqvrPo+r7uOm2bCClO9orv/Tkb3p+urbQjp3DFztTeNkX3ZBMiwpmv34k9Gsizs
MZAxPDNunGp+jF35nMrxYNrOEVNmvTG0TeakseBl0eh0PBDdFq/t+Rct9bY2FQ8MMpP6QOzcmies
OXwiWb/Ns0/hLICD7MhQ9w5LmM37V73MYbBpQB9gdbKegqpBjRS8xR2uczadZwNMwgqhXYdwdjy7
hf+A14oBd+E/mU1/7sLq5i//9u9//49//xr/d/RT3Vb5FFVl+/f/4OOvSk1NEsX6v33498eq4H9/
vuZfn/Nfv+Lv18lXg/L+V/9fP2v/U10+ip/2v3/S8tP861/mu//zp9t86I//8sG21Ak8oO6nme5/
2i7Xf34Kfo/lM/9f//Lffv78K4+T+vnbXz7QnZWbpNVN8qX/c4aBlAFhBLxS/3ihlm/wzy9cfoO/
/QV0fvnzpZOv7n/4sn8mH0jrr0s8AbsY2yHmgIyDfyUfSOev0nYl00/pC0sGHpkD/0w+EPZfUW9b
jgRFZkuJgOZfyQfC/GvgB0zRHNeVFpEF1v9P8oG/JC+of7zjx++//cUVvnQcDJe28C3pmqZt8vdf
H/dJGbV/+4v1v9iaeYFXJT2ZkCaDDrZ66DrOIpGU1TMGJVfrV238Zo1z75t9Srog0sGyG1mSpzTi
pU+OU0JhvO798kVV4sbU/qPf+9mJjia86uvfscvPvQ++VzITSqgL4SDB6jeQjKd9sJ46AQ0Fc/HS
HI+YvwRNLXas0iNooZyfkqBLEZ7MFys27lRAkJhy5Ec7Zk8ysCEIOQvEB+KVgW1d3ppbAmpZ0Cuq
5RpNH7xz6JYk7w4DOAHrI7Xwkk5VtjHHJ/atwBETcRdM96xyHxs6UWMuH5s5/o0b7+K56Wc3BDd4
MK+HJjyPujxlZnPJLNS6SqMe6zoP9G4P+TYGox5iAA/rtzZv9sB2tq2pUZ6F8lk48W0ns9++4Yf3
XPVKUfNbRdrB+8rLLD37zlPuVQOUzy55nbKInzkCqC2ARbMtcgr21mG7TYmL0wHzdEuAKKWpCdJX
EAv7yGLtwaOLZLPy26nJL2hAw5m8bGHL4MPhS+CloVQKQrrFgv4gJ0HFm67tDMGY5/GuiuzgC2ya
MQW6WfMzsNZlsZbmB1MsJugBrovnA6z0j2L03lkMfIUAXAjQnKlvU+rWobhKysIFbwvE0PtzpZBX
zJPo3WI5nAo2DRlI6VU2Rkev9pIlAPRulii/lWMfln84FZgC/rzbIU2xUC/RxOugcpAC9ei/pJ29
4JRGRuJVftdG9cmtx35dIGL3hnmFWRuk0lBvFgc8ij6O4na4dCj/0XOVeDabduPg/NqYc/SUtcG4
CiWa3qAqf1sHXFaelocqiS6J5NLh/3vtty4PtZYo0kq+UO/3Vyhiv8Kc1bZugsdUNpwq9DHQtVto
QTJmwNciaQMYn87YBtCJWXK6NXrry26+rCwx7u023Fh5wKyiUybBVGjZvJDRyknMVKgNO6NDMJ4G
vyFiuuVnHVx57EN5jPty/edmwccNX4K5yFxbbNHMXyV7LOaTc1cwB4Y/HTzWY/SS4GHOEt5f1AOF
6d71SWMzm43ual0mu2wKEYoupJm65NekzksZ8EyhGo92/jWi4lGqhE1BLChuRiII782hY8gSyAtB
UIgS4Ex2efADiSVOinvMhdtF1ZwL8xce9ciUaLnx6uyYx2O0KlCtMof5HYPMWdk2rwqb5Bd3ADCO
rUFk3Anmi4W1jGt0hFNmsBBuzmLgEsErjBmVlAyWqw1jrgFRcNX6G13B2zSZN6x5qr6SNYFW81hE
/kI+4hYzuOlYxVK6QqB2uBwS51EGVKG9yg7o0U5z9pmxtMl8hhsgl1fsxX5NK/oVjYWyd0f0L6yx
cQdv5BZXhYKuxE3T9BB+YgA1WVUca4HuLC7CK+3IbJvH/L3np5+OJVsGPhT1rPxfywboUcdbKIV8
tBtKMh80EX+Dwg3wN9qkMduQ+6Gh1YQJet4BK8eQI+JoXyXqDWBYtQMMdNzHLb05pyeQ83Q9qNtS
cQIVLSEqDBzgvWbFp8FBBqKvPhaKg6UErbwmyze3W3erIpZpton0xoy9XZNb951P85FGdXdAv0ra
oSL/aWjY+gT2cs92FH1TIi9U+DTlTfNhV8GvTQzb2mjzTRvXCCvxEleZClGvGFd+a4x7yszbJV6q
wXC0dWp+oSB+bgHqgs8B8jsNDhUSGtuyw8RSt7SYpL3umjQpeRhkrCfZzVPM4N6BD8jiPkicB0Po
7agNmLTMRoSVVRszzX6dqmD6Y5RwkGP3Mhi8g70AS15GzGwhjEnk49RCnXuoQHuv2YfV12bRoEjt
UoB0BTzeQFYcb8XAqgzAAFR9pq/4adasM3A84Z/tGYuvBxEwfVi0czdGwVvBPvZsq/CLxe06siyW
qSqls80fnIF3K3Nf8T8AYwKxt6toF/fk0H4q8tCAWbuPjNrsNXYNbr3cRxZuR0RqcrksZ0nU2ndT
k9GgB/oeP8ID7rlvkKlPjQdYl00ph4UX3Uok9MtVPgYHjYcAtWXPUGI/iAGsI4ktyIqrG2weqOkH
jttSUDk6yGr/PLDcmLdkNvhBK6NlPtkitAwDBsNEfn86vboZaQNkV/7Gotinc/dW1VwGlpV/mwb3
YuGQTQsNY18I290mvTiGLRH2fgCsJzfjqzoNasBP4d4dMW9z2oMuORoRYlZyaC/syq8HzLphSsK6
yeZnXcMw7hAvUBzxnJrNH9PTz1TvaP/z6W52WADM6CKTbmb0FPEwQtXAUT5adLVLRzn3TcPDKb8Y
bcDvVTLPkmnxgQL7pVH4mdiIJyPPSbpCZZo/rliYSOEI/5RaOUOdsvaiDzYB/bpXZ3d4izUkHppA
9K1WPTOG0/CVPA6bIGNwsxCVaC/KndWWBzLc4KoM7drIIw6pyNLbTvG2DNJ4bPuZo8KH4Bl29h3g
PZY0I8GlywHp0UyswP2xZaHRWOf9VT2GyJloTEIQyGuGbpzJ8UCbK/CyWBdH8r7mpma/QzjDn8ch
N4+zqqg48qX6ShMsd4a1Z0DdI+MwHudJv44QHk8jTcgaJd+KjdOdaaDMssx4F3Q8KWPn2tXVUr9R
NhiuejDY0sBTunZai5j5ClML2/fy3FrbqDLiy1K6JOylZdsaK2lbl2k2X/9cOYGz6D+g1/rGdIpL
w9tKonbY3uTgvUsv22YzALvGaG+GPqSvLQ5IiXBQXAJaay4kgZJilCxV4/DWnuGS61Ty/pshQ1kV
A3GbsPaVP/5gsT528W3UZvihO5fQrT7exh0zabkiIviZ3JxqmxmUWd5ihQqZgC4AIdWnUN3EPS95
ebA9T19pe/znH/VU6SUlhlHC1JAb3Gy9sQ9OjgVlRCvrQAX+Ftc4GRE+bnDA/CmOh1PToOlhSP6S
myNmsnb51+7dWH5E0iXfRaFuBKQ/W6eo5Y9/fIwlPN8Q/eEtfK/wFFf5TZoSYdxBF4bI1J7+QI//
4I8BNDMhShcrNNhNgYfWJfjopJK0O/358M8f3fIX4W6KWjy24hOspz5JQ7YnjyTOtccOBOCKzViv
8G+WKJpd1uLtDfyGxjm1vLXhMMG0G59x22JiwfSI6m9sxcUqIAWaCVL+GML0Rog6tdZp1gX7wiYq
V2gMtuXys5S8jqexyJ/cJsh3gCj4izpbTHYJhhirjvRp1lZ0Al6c1AxfUyuKuJPCGWQxKvuO8UJc
IhvS5ra0I0jjkxWdpafx9sTkURGCQ9FOcGqoc5JEbXPvxI538kkvOwUs72JPjAePlUpTlg+h++ON
ZfjQziyH26D/qira4Fia/Xm+y2PvomoUk07uuye+Cxrvd+VH3qL9WSVRnx//D3vnsSU3rqXrV+l1
56xFgn5wJxk+In2mTGrCJSkleu/59PcDQqXIylN1u0+Pz4QLAF0ECZLA3r/JuiTb1A0dxmv1CfR1
oAHmlMXUFQxxnOynqqE3jIlsj7qVsSDOQ9rkCARtOqoSGkB24YYn13GrU1LG/XYS7kuhLdja0llR
zHA+u7rTbkuBNgzKhQjE6CaeCJe6IM6ycYroNe9mcdTjCcz3uWil1gphIMaOAefRmkocDS2AFZQR
5cLWE2kXk5x2jAHTrszFdV0OJGITVLNCmzSTrIkxlr51UJUwhBqq9eBl2kktWrn6XB2rj2aMqqFT
du6GiQrI5Lwb8UnujI0YK4kKdgZsIwbmhi6DgLSIx2sniDClEza5tya8zRfdPqFpYp/qvHDOpcBq
3LXVgf1VbWoTcuJHbOiOBvS9jWox5U5OgYCH2yCi1rf6jWHaN8GYDERWtVM16c1L2gQFWpS6Q5IQ
7gba+sNprEfnZta06wRBCnexxqe4a7XbLrdPxSiIvZpjdqrd3njWWiwWROmEO1W1l+jWzFEZdkfG
ZtWoi+csToxrZGmkdFGGyoyRV9vM90KUv83xC3nLnTu56UNqC4At6fSSQ2D7WPUkDzIwwIQ5bYbn
2N/hfYGsh+s8v4kv/ArE/Bdo0/syLjo5/5az8XezdQs1UNNx6CyebxJNeDtbB28sFtSk+n2Xt8WO
tLCcq8ZIK0Lg8577hlGNCWEpJulP5Juv1//m/JYBVt7xdNfU30UL/NkSMwmkHg3E6YO91LeNy2CS
iSCZWXK/V6LFS6N3omMApe3/f25CL//6113HcIRlQA713p2awb+GO3vRA/lgnignjC0EiymbIdKi
37RY+l6P2nClzvqf2Nd/E/siWiUIOv1z8OsWkmv0X+uvadl9fRs0+7Xjn8afzh+2Y/o2wwKLgJUl
Y1y/jT+tP3SLTqwL25MxMtw9/wx/+X/ouu74rCYgZesufeGX8adl/wHdgpAZu3kmk5Z/K/xluKb7
l25lYfmJNxmROX6hTRju/ROF+2jVAvsU10xOM706qgUiXCayI+ayi3VX7ISPeIom5U+GVCCMcqmr
xk4PeRVphbNusdk6zg2QRpQIj0NOwqpcfLjvWUOAPR3JzdpWPy2brMyQ/HUNVKCaNJ62U6Td9W1c
HNUCKxA938fm4B9SCJKZVxzDhvH6Hpfj8qjqtghOwOKiXR/m4aHGU6Ff5Y/FwKxiifKPWelBAjQf
9ZCoXjHcok23IIMVb/jQ2ge0GVINVmqRLM2VU1cf2nB5zpnkEyXLDxiSIA4BqMyZ02pLWg6LO2Yd
q9DyHsY4OVlB1IMqIOyRVuUJNCJChty9zRRY+84AZxDONcr50l4kKurvJpbPKJq59wBSPtde+ggb
9wHNxk+ZDdRdEA/nH0KSZuy/cnOGX1qM3KtjB9c1AB4GFP5PB3HVBseyCTYbDR7cgqq7IS64ZqJz
Y3W2ttEW+1Odz3d2WjwYZvzFrhx0Hcf8oajcdSGCDCz3I+6WpET6L4MPoJ3I60hadURYAnUwecAu
aj9BnT5aoOrmCa8dW8rxpiPswjb0520eV+AjbRTU+KRiDlU8wsY1VoEiohFDS8xrpIi+VCFXdXLD
HBBbhsKJsZyiuHmpgNcFc/1k1M2917of/Mj42HqSUDwiw547Nz5C9uinkUquH4TWXGnA61LmJwtO
niNOVOsorF/rDgIa4JFXKcxcNohZAfvJnOIAuOI74/jvnklWL+87IKm7KClQm8yOCDIdsSHdThqI
cwYWaz9goO86CMgRe22NCBRhYSOjb9U/Bc6o8A4WIGaS1Bs+IAp+l3XGDzvjbmXVcz4gfd0VvHaj
yP6ZhxkcQ+eEKSaOtC7qkM4IqHfhT2vA5P0MLPrs9nS8JvoSj0QNXLect43oTOgdhEAyF5CY/w1U
CdOvsbkris8jWcMrv4qblUF/wDusfAK8KLhUoFhgFFkAh4bg2gTXK/tTpZf7UvceQgPvlUxvoxVI
RBzTD8Wo3TEDWQ+5c9Rc507A7F9B7gRgE+MfWs4BCofzK+ICt2h6w7TvkrsenbtdlyLU1NvsaeQP
DZx/KHcosYP+Ngv/tuvJk/c6Lk7Ywl+RQUTDvhKvVqff40budgZDLmbcqK0me9tkoGB5YLQm15DT
gw/26LwyiWvQbEOReQjGq6jJnkB2Lls7TQ44IN2Znse4EEbCWpjxURvGFWx0F46qdV+48IHrDCHN
rN7nYfqpBgSJPik4htZa6Zge4Op503jd85jCB5M4PKQhgYUI8vCFk30knwg9f5U78LIz5BZXXQUs
6WkcPG6yK2Gx+macbXRbkNPEVA8jVDt86CbztGT6ibG5zUXVkWgBSQpWJKvmn5zgJY+tew2ZFnRj
4m9WPh30Id8EbfMUOMk3yogIjM4e5QofegS/91DFQ7o1g+Q6rkMIY+uh340DZn+l/D+tHXKjBOlo
xDQQ4LCIStvonOUzPL+0SFCWQZcsrH8mnbYP/dvCb567Rn/EbjdFLIpnekjM+z66yRo3uwLS8OCY
MYKpw5bIBySnrj/gr+VArRzvRTE/koTEJBHPcSP5MpjEI/LW+dl6XXq1dClmAdp0cjL9yU/ozMIG
3eR24w/dhl4076cQx6Ms/hFAkiVYPT52ZgN6ouieDSw/r6wZWzsfqYdNBGEMIJ58roKnIRq+t2b5
qFfDl4kMu4xR3zK2GlYdWFL++RrwzT38hsNI1H/j9ji6gkQzRnM9COtDmdXH1lqAyeINbUiHk0x/
DPgIuMP80xDF8ziCEYqTnxOeRMm0bDVREaQI+Zp0Haq76PK5sQ/mXApSMDlK0DmEzaPVuP/BnVq1
ffFB5/DCc5ONjovfVWrq+wyl2Cbod/Wy8r8D0PspelAonv19ma1pM0W4qIg4vvE9ctF2wftvISwj
JTBuCRedEKzYp4mFDor+ww3wSyZyCI6AiGhkudeBgNU7jScXdZ/VkC/3cdCfGPFviNDU/KZqpaOc
PYjsa4QPjE5IOkjBJXfXpnmY0vzeyoOSa6bxHazsDcybYwzNRHQGTiPFQzZkP8LEvFmctgFeOX31
zAkrqqm8R0FkBSHDxXS43poaHhJGFP2Qrs/DCNQ/6LCpSQBOjkilmNoXp028K7IH+9qDRiK5VinK
HSvGK7deEXwfCrDorUzDF8s3aRw0TfFjiMZcOSSIgfS1uY8d6UXl6p+LABMN2wRaoHnzYapxQHXd
4UBA+nqCsTxHDCfA7NukGRC5DBBnHAFTL48GtgOgAIY9jmSA65FD6VLrRi9IjCRduiMavq9GAsO2
+2ma0EmXvd0XlbFrvQDfwmTehpN4CUfofGGLBzXoqmEEDxwnyDx9LiJ9787TD3/qNlru3mSj+aEy
7KdiMkiLTP1L4gadZO4emW5jmOng9KC1j7gpAREdtQN4EqPFB22aygezFI+YM508H6wiKFtTAJbz
G+fekNqJgo284tlHHLKt0q/WiLGQEycfq4WOqCdEq538hFEIIFa74n03gY8p3XpXFgDCmTECRLXp
N0NJ2iPokM9ZFvgAWf3ZHvP6ChwJiUKdnlsEc3DNkAKKl87XjR4CAHGHP97eqSwm4dZxcPjBVbx8
8KeckJAFodF/iQ1UJpLFeY1SsSMQj8HGqH3zoRqtKvvOTiL/MKbmTUeA4aqtsy8k5PVdWSU7rzV3
Qwp+R9dTfTuGdQYECOWp2BbrHgbSFcwU1DR4xNEl+Io/2zPpTnB/Tf0DiglowvqDmQKETqoxuiqy
7LpCCwOwAoIQuvmhHHhco8rDBXdtV96HeJCzTTf4lOJHsrGj5kV42d3slGillsmjkwc/igKxPA0u
xAQrHlwBegse+qjgx2M95n0jYcf59M2ssGgVoX5bmd8W1C+sMXsGjEe28CW/HchhkktFA6nJeCPm
VvtMvhBp3Vz/hI4/76+BnhDoIQRadtFL79NUlajaG2CABhCHvDGPljV1BFDGAaZ/TkB5eDI82Fn+
venrX0bbe23xjli17XidtnDL4XrfzMjyiLL8EPgR9goREqRuhUQWFjaeGYEK6SD46KO11tJJwIAK
70S07xHb6vWY8VEavmRm+i2pw691utxGoE46kdwagX7jkvZeFbmOXATpvDZfN0tJR0SDGd+K6eNc
+B2drH5aPPMLgc1Tads+wMbsqc+ca9ifODRNQYnW3jZHs3gsw092OSHHmUYoqJm8d8l08Ppba4X1
rIkIsJgDj8lP0M+Pp892glBK3lX3gQzneybJkNlpOjB/fISi8A6VDzKu+c4XeztLXwvD6IA3H8Pc
5aPlzd8Twji6lKpo3EIqY2GS29onRuSahel6bJek9OZtPQbPcet2K68Deo6ZwI3uh/BcIhvL+OEB
D3kyRi0vOLSdHgPN5txdyAnsgnTqEHwNrejZARJ6pRVIMtkziF4LKeDUKENIc9+LFl8mTUJWsujr
5I2f3Wh4nfvuh1icNSPtb7GPOEilc62iIHnsNagHWZ8fGx/JI6tL9kbQo0KR72Z7vDaa4OQIO4Ds
33zpw5YMGobyMaBkDIzaJAGd734WSX4K6vpnBMQPSED2ZRTe2ja8fTcxoEfM6cHoMcv2GvCCHboa
ejHeGHp65xuDC3vR+dZlDipHCNUv6C8IWDJ8x8te95D9bbDec/IDFHVB9r7m89+jXODBaiIQKjJv
xwt3IuUvkBi+SnWS5WMPmXn2pu+8cB4B7l/5wcNYkYmHQoQ/MvqUKHGhJZyiulM/kPryVyZgHlSE
UobMHyareJ7DkM//KkC+B2FQkOupBJdHOtJWWmKdGBBsG8LdEBHwKyAHhlefuENp/24M9DsBaH49
1+0BLxYmQS3oVC/fDgIfs3J8Eg1JIW0o9/0Cwk33v1vh/Niamb1v+vp+Hg0sRryXoEqutcTh/aLz
gAHbIOvbIZAL92MZc1C54jAQSSbd5LzOrfGQajgfAei4SuFqRQVvqNr/KAwspcnLJhszhjKju9Yd
sNpV2hkfkR+E7kBCCN0jtCigu7kIpQfPyQgAzcnkqNbCKthJ+AAilW1r8U3fNtE2NrF4MMtpb868
o5AD966CF5SHu0OPhrABxWcDhVV3jHVBWuZKKo4fnfzaHNEWCHL3g2lFH9F6B5bg3kq2QYhPNAme
Hz2hZGBd14X4ZInhRxwFr+EyfvZd+1sfOTipM972PTLw+r1VuT/rtHoIPMQA3RhcXFQFcODgP/ml
TVbxeyKKg2FM1018Nxl8L8Og3Hmlj39SsEN1aF8LBgsEyWF6I2El9Y2TK3w2n9saKdbEsRF4ZlLr
63WzAgjxNa9BbCzRpDHji16i5s7C6XaFpAHCtlp03cXpo1hMMILY6Saete3DZ0B1K+FsvvcQhI5Y
wrj7AugzDq5S/5EFyRzCDKqYAO0B62HE0uA1P4LE3kUVfX1a8jnfFwiChMG87HupYooGTXH0w7so
rsdDVww1ujLVq9oPP3KE/pqaaH6Hi8X52EpwsoC2tLEdqNZqQ9U2VaLfJdoUzauhr86/CQlLzkCe
f0ZNLZs2umi+BrJNLUaetL4pWkRrHJK1ObFdkr814nxo9SI7EPPbQx8eJWmi8MswVvrGV4KqjpXk
2y5tnwap8uqkGKr2EJyXczBmjFPAIeDnZIAmA/AIyj0mr/P73xbyf9l2i/SilBdWAr2qVKH+BwFN
NipxTTuSToh0Wr9Ejs23LVB5mirKRamFqO9ru9qAZlxkY7qs1N/KWs3CvE/+zXNR7e2Cc0Kv1cO7
8lzEPJsMgBOfpYAnJAVXQSuHdZ+WSRzVlTtfpRh5k9LO5rW61uqqQOzDg6Qjb3S5/moPdSdU27k7
qLpamJkP+a6P9rXlr7uxf1Q3PnY7bqy6NJfeoNY0EzaZtZ8ta3Up1EURQ8P16UJS/KIj3DEj5d5N
ECDbLDpfX6twh2WjWeYWZW7k2ytCIKB3QzPaFkuJ8pZAC1LGuMiLF8c8cdzdEiLuGeKrglq7T8J1
aWFfE9op/+XEb36DKpIoBbgpIvSppdDy+e7F5PfR3DAFQgRSB1hG0bBEKxGnAwv8mOH8dr64E+E+
uPOXp8YTLga16uK9v4JmHd1ibeFpmC+ZkbR2S7zoi9bn+LbIx1EteESOwvUKvnF/dqBSH+4BIwxb
9VsAjN2BfNC3lW4Py6rNedBHoW3Vr1eHUHuq0j+2+T1qFBGfm7XqCejKE0sooWrIJ11Mjru3AmAE
vx8yuYFTL2xgMSyuwnmvevDUg8qZC5tkFeocLmGpwJNP2j+e1ymzQxBZFbhe6Kfq3OqU6tcuyQ36
biVDw9JpDueeJK++6kmqemkrXZJAvJFsgXFv4NbjFtX6ezfU6Ihqe7W4PK1vuui5qNZj1TbufRkH
kRf7vEsXYcz8sWuL7fmuFnXY7kTYHC5PuPp7ahfVpqqh7IX6gLtJl3KZXDy05TsRgsef1+Oy//su
qOrqrqnSeR9VPxffrVfVd23nblspEXO1CmEGQseZdQirFr81sTfIGq30wXHO10f4Eg4sIN/OYpvA
v/ZsVHDUHR8dZAYc965Yugc3SQlXetcCh7kF8imG6A+FZ+7Hpj/ZA/lCYo0PRX4q2wkesw+rBPat
3uxNDZpPrfV7bSbvqxalX3bHxmgAQKq6m3kQqSugmGu3dNEtFQFZ1ILUZ+rUUpdUbv/3RUjk1Xb0
xFOaVcshc57RtYpOo1wEQIZKqXNFUSCKtFLFXoD9iBt9N5rTiLWt7YQntSKEUbKCFoXkG2/oXD6G
aoH57a/Su7bJnNDBUavPRbXeU93+bzd9v/5yZPK15R6SUQImGzX27WX3N4c7F135c960nk/9pkHt
ezn05VDv2t5VId9/KQLQJzsT2Ne7lZdjnk8n5OvgcmRVWqSQehV3H1TtzcV5t92bn3o5DBohyA8K
5lJqa3X6hM6FIM5LVGSABtOeuNWb4hT39VHks7/vScbjxfUr/QLBqDqqhWpTJZWXUVWgv9sef4yd
3sdI9fgyL1MLlO3VAg8fGsPUJOQ4heGGoDmfkUh+Y/kxvPwvdVwznBWBKgah6r2P3UZ+VAtfdYBQ
vj59iD/b0jSgBPACsJXAfCeHDTofuI3dMqlp1ChiSYhpOC5oQrkhQm3JcTrndKCiyU9kOoR7K/Xg
HoHHARIWRUjey08Rhh5YoCDrQ1bYQQYpYIiCawDXKxTlUdV1xLWPqjr7zZec3MHGcLEsF/KhVSVG
ErsxwirAydB1i/Ul3kKIZGbeFDq8wmrAH77Gqs4DN3msfpfetTWoezELBcXW1mSwOmP8tRjDsjme
2xJ92qU5drxg8tQGg+VDVagZS8r7iWNIfVQlgwtzLqm2eBT0ARvNrnlOikPbtIx+bdurjtPiU1R3
WNXRGvoYlGWwUek1lW2LyYwAMZG3+ZJ9m6sGSKKIiBjLcV0tF6qk7vS7NlOOH5n7YJYsB8XnDNy5
rG70UBBT6zwwpfJ2qlt8ycg56lN0rqvxJWaLUdHVe5WMi9Ho4zsnhy9zTkaEd3IH4zGufwwxzoHq
DlragOvo5Y6qRuhYxGYZq/aazhVY0FXaoXJ40JKo5mPDvQ0G/KWYDFIP5yQB7wnmpp3rI9TVcjxV
ZdIdZucl0P3m6Gv628XftRGB2Wtxa+wiw2yPswb4SC26gjBACyprc2mbJYonQdaIKUpgoX4MY2kB
Khj61YEYpL0Z2+GzbUi5LHWfQnWLVBFR+A/g7CLgci19/XIn1I253J2oAZ+puejYqVtwWbjy5XSp
nh9KfH826ZziIskDpm7Q390qlEYL/GFEtQdYB3+Im1I54NEq7LDUk3a+RerJ85IBzdN5JCUCoOU4
yIj67CIuHiDtvEpE0hzl6BwtFxAOjEJJJqTV94BMwmaU1y40uOyZBynxStXPRT/ENUaPmD+rS6jL
63i+3rKkqga62QcjJgEmn5Y4Ed4G6chP6gWpnh302nDwVcXzs1Q68QFcDuFtj9S0k3vTyuTuo07E
myHSDLHSM1QIIl2k+wk5I/KXBJrV2kW+KYJi0hDwq9DKpi/VVoUAvVxcqqqk2mxNI/HAAEL1NBxj
GvJnHOM/0Ir/Ea3IMYE6/DOyApPpsvn6Wr5FVYBQYJ9foApDhx5kgYfybQRvyIMZb0AVQCccHWiO
Z5OJ+guowvhDNwAOsafu6x7Qid+gCtP5w/cN4XuOSxrNNXT/3+EU8TP+gqmwdeAcHhrAOJIKkwmw
JaE8bzhFOpgqPdAW7ZQ1EdocIV+FseXTb/8unduQIILPh8I0j48qq63+Zd0UdDJujWrum/XyeKqq
FiUKmkfhhSO24v59l/bMttsxe4gGt9uiJwNxR0UJWjmlBkMNvUg2xvJdoRbVLHURzhs1Bfb2UEBZ
p7bC6vDtpm8Od9nmciRVmrQc66t+fBlADqNA+Odp3p2VMS6vx8tqVXq3zfmXtZqLEquP/uZlm8Jo
P+lQqDZa1h0qtxl2bVDACF74aAOtwTR7TAFQXqlWtXCd9i/1tOQjr9YshKgNzQ4Pam/VhLhVfjSe
VfmyoaqqxWXL8+bytG9O8Her37XxbfG2beogiRqCGtOrw+VIqmT67o2r1842iqvyiPAlqUdVVAvQ
z+XxUhVTwGqrZxCgGoHXEsb0cchWl+xyF9/dVFUt1P33QrGsZyCcV51ToYvQWIxOZtnVEpL4KJ6A
k00i+EeSNsALNEe5oDEwy1MbqjZVOu+nurTAG3SLjMWt6qezalOrkZQ+1WaEFJA8STY6UJJjrETe
7KuKYrTund4dt6p2fjjkL1LV80FllfzMZGi3Ch9sxQKfiQteOMYu4oBlm4LuEmBnOkaGm+mYXCgo
r6qS28LcRCMRGcvRgVtmEdMsWeyk6FeI3ZoR5RjbewWcAjmYVoteThZ17j7w1D7e47a1Ue0qrqVK
OnNoQRZq18jxm3L8S9Rg4VI3m9KUOJYXIcf+agEC+1fJlDMDphG/qtkyf1qwFN14cgvg0niVFQjy
2vJhCtToGgo7araNew6kqVBAqMJab4pm/DDZM4/HPKFkcon55Kp4njvDMDvY+b0T4jZc2/qN+juF
gnSpomf3DPeyHFZU6QcJ+kOuyO80+OQu2ub7xJp9fXP5+a6RAKKpGZU7su9W8nKokKSqqoUlV6hS
mtc3HhoOANqld5dbye85WjvAcOU1ynOr2y5z+6CuQiKnVqqkzsZsAmiChVeFRCjPfgxMWUq1R8Vc
b6bRjbH47afxGMY1Rdvu0nUFePUqA2ZzlPFW8qGVhmJw2zHYkD8JjwIGelFCDy2FD59b/ih1T2Be
4tnYkqqSTerWXe5VsF0q4qL4E/GSTzPAsi1TzHM1k78ZmReNBG6JPjICzXkchIdQdrnAtT/6Eyyt
0VoOCYCr3XIecbFOlSxDbASEcLxcGfZqcgCsSv5UMRzT6rY51gD0N0TiX71ubAAtyTEe4t/MQhDL
qY+qXoDlNjyAbir+gcQFw21VDOQ4SZUk0ZzOFOIsyXzMUFOxTho2O3Kq5skFFn0lyCemKLYffsbi
Vo6rWajSpeotfrUhJf5TNaEO8IIgurOJ1ERNIfi9LA+2DDVv+t+g/ijE9DB2yv3ECLFC1nVz+bNe
gbEcbgV//vkJdNeVAOe1vvzD899EXpteJ2cOVWeIg55fI2tQHy//UlXV/63kuNAi+DV5TbCLM4NI
kwXmW/1z9XddNZmx1VI1wBWCrQaTIJGXqAf9dtULbBPf9FfVO7DL8aEySQGWVn78z0+wfIxxhNzl
kWnAbJUPtVzgCnNbS59vISeSiRwpXxboxsG9sYmfq7tSegQNa0KrSKyWDAyYf6lwsqoman6m6raB
jk65DMmvtMElEKl7eUW3qYdtFmPE6gymv64EnqOu7PPOFIzH3CUbmQCAQwWpmI6qLSjmL5JtshW9
nWBlzwLB+uWqK3VjPUY5DiQLoiG9nElPchKtSq4H8wAvkmY6NO6TMc4otRSesyrlxLzK84kvjJyo
kxxqj8MEstrXJ7SedIPvNxhUOrzs4Oe6VaM3UpA3RgbQWDtVw6Ombn8jb6RaLLNHYy1nOgItplW4
uCDUhBzUm7I/d2r+CVnY78qYLx6XT3VuVbpUuwZVvlIf+43HNN6dF4PEBYswND7ZA0o6i0yC6HLy
phYq0HVpU1XkGkmZqKLaRq2+VFWbmYQRcrhY2cpDWXyhgWLJQ5+LqvXNcc5Fz8A2oOO958zYJDVt
DZs6b48TEZOjaCf7oLcPpXAGUBiuhekv2jeDdCAsbbRcxgJrUyGVC7EP5tUgB1KtUfDWsGTjuajW
81K5w0EqIV7VoM0i56KjjDc3KkSgiqpRLSq5WpU0Rs0MMGVs4bKPqg4PZm/H54OoVapVHWgGqsFO
Au1HUMoVQxNZV15+lyORXAchFdsFBEf54KnVpRrPqKKy+VOli1Pge+fAv12dq3GzinipY/yzc+Gb
1e/Ohg8p42p1eNtPyl0n04BqOCyvxJtfed7wfAq3bpBHQmcHjgUffTx4+Oi1Ix89VQ+EBfov6Npz
m1rRy7WqpBaLx6dIbaxKl31VtV/q6IiuoKpYxIwJvcgddNtBklttjH6axGnJo55bL8e5nIovor7C
nAB6z+/zXU6vSpeN3xzxcqx3P/HdLpftppg3hRfv1XxexfvUQs3s/65qzvB/+cAjCP47THiJkaqS
ZefNJrDnV1X721jqu9Cq2vAf20qZf4r7FNNoOawB9sx4QRUv+53P8rfr+wHwR+3g6Hz+xfKtdPnt
qgQYjCCZKl62URHQxkz+XHOJiKptbCO0D0O996uRNEeMh7o88CUsMmodt9w1xpw4nPME8b0FTNkP
6zNuPx+GmwjYzVaFsGw5EHLVkE/VL4tzY1NAoPTrWvBhkuPCy3pT7nk+pDqIqqvV50ZVx/hngkmP
KRFARkLW2ihJSRoT2cY/diifoRVpI4bQEDfymiTcWHZjLhsUmlzkLsEiq7CjNVnL+GRM7doFHLIf
sKpb94gnnuPrlhyj4Qwku7waaUcR/99rGqKyho4KTu9bRx/d86MqRXVun0tWPLg7pvp7FQ5S4TJf
jaqSwiEBaIoGyeAwJht0AtNDZkGN+FTs6hzxV5Gu8Hdw2NEQAR1Ei3y0azyKyG+2mR5OaCRH3lGf
unk39DD2EJsCu25hbBt3qPfKGGQiZy2qhCf7IUkYMzR6oR87uRjdYEFA3pTcVfubJcmTg2RLXhaq
zWGEsDYNE5VRr8VYEZ+HDcxajQ/FAmteA5xh1MnnpfE8EpPyc6zi5mrRgiA/lOUnnVcw91iOJC9x
MlVSC7Uiq0IgvVjRI0sIX/C8EFm0bzFKDdS7UQUyk0WGH0b5YjwXzymGIr4lr+Vv5zEajr5j+Mw1
Yv5v2Mz79xsb8m2tdlNrVMlGBsnkZsDl6d4s8r9W1VrVFqOSjzfKZK+Loh6O4JuHIwS9gvtLkF21
XVao0iQvlT+hP6lil+r+qtJlMcisgOoIqk1VO0MGfS71c2npH6Jl7nE/V7MFOT1QK9TOar84dG87
xzK2i/zkqkCwigFfqpr6REZnDIP8+p6zL5dNoxgzxUCf/dWbjTIz3sUxZM+BqSre9UG7B/Y/HD03
48KTwSeBaaD/kDpxu2aCgWAhPIb1YOKKphZ9jZFg16NsrU8IfYcyMKwWfU4c6sqyvDVSq9X5BV4P
M8/f5R2G2em0qYY+xjzLm48ZCPPRLMejKadohlxcqv1iYfF0qauS2kZtrapVgFndf4K1/5NgLaww
Kdn0z9Ham7iF3NTEb6O1v3b6Fa71CMn6Nshg4dhAGH/Han37DxSmhO94Lo1/Ut/0PxzDMOC9uWd6
Gyfn+F30f/8PUVpdtwQcW8PQPdP3rH8nSiuEknZ6QyZFr0XS8sAPeJ7pmoRt/xqmbeDe1n0dRkfR
9UiThA+VUXQ7laLKItEd5zSzdzYPhKqphUPisdH1ZK/DDTsMxqv6mqmFV84ttDf5odMbD7x+t6BB
k68DK1quYpCX+8Qrv3R6gBkoci7XxmKv0ZH94aB6HcbI8jPVQU/IH7eMXfDA0GE/xXlyHUzhGsT6
enB6g4F3HaMxH9bXOqyWohkrJj59soE1ACS4X0B/GemuWpYTOGPmu6njH4gKgKCEKbY2SoRHovqq
dQx7DXE9R4pmSu8wQnZG91g3/vIJ1nfBNAmvuwyPLXYugm9t5TigqYPrxb9qTajdTovhi7PU+bqM
UxOWxAwp2RDAneWzCooVcaGgGnCjhE/Qhb65jw5Ig0ojmBg4GzNVoaH/YupYXrYBtqc+mOohnCDv
BHdTGH010Dm+6husBacKr0vx7LfGvE3mQjpjzOkGRSrAz7aJOr/Xpyj51eEmQ16BWMuHivD7qgvs
ZoNO5bYvT5VZpbskTH46ifuY1kIcuhRZwsFKN53p3mdReO9V86EzkmmtO3DGU+h7Vt3yHe+HnUcg
3VtQLc7iTbzRkXKBhgPtr4irNUoDwQ3+LtKEMww2Se3eE8SAndd1ELjS9q7BxhfliQrpnZRfDGkQ
7GyQPi9F0l/FeOoe4zA55uVjYvTL11Zsp3r8MYEcOOQB8BR8pyBeNEjOZDoM6zJ7skcm5V6tI83W
4rnZSRUZ1FuukLafNgvUBDkwCrZ5hzJKjPvbIdIyQC0Ps4fZaoZAJ7Q369nPG4JFnXawBu8mbyrt
wKU5uXVpnELb/DEsqPj2Qcf8nUkiEhnafTzwM23sCGdjN6E5CAw+G/Zu0zpoargDeIMBtJTlopVV
6e1qCYv5AMEs3qSN8bAsBkK/iYiePZSrixkRaVFD46uR9oDh30GoElzMNA0Ptj68AMOa18SuvZW0
RCwMp4CRtRZkW9eeBboNQX6s/BCqZSJZvMbZA/BttFQxvb9bRgtnC83+MCD4vEbL/qiTy8fnSA/X
w9QdNIGaFbLhjw5sGG5avYo6njOvGbnitj0/VrhJ9Z71mgEz/BK1BzL+J6w2j9aMmqExpHiBgQd3
PUyFihe8aI11EMfWPoqDZduWj2E1x9vSave+WTAP0Pr5IIWKBVqlCVJRWzSlzV3urn2cXNZMpCek
EIdo7Uc4+yJnuTWi/oQ+MP51mDeVOQ9PDdIbkzlJ11sNza5fwnsgO1thO1sH5wK08AFgdNKysxa4
b3R5sq9clGtrSIZRpYNjQxd0NTbAWrIcEKpF1MP0DzbWcTfCiO+Q9Sw31iqG3n+bzx+6Vlt2doWi
vObtRa6FTyab3yRecqvr3ouL02I79vXa0NzrMrfu0QIFZ5T7w6nCOED3cX1aymrnYE+1uo7RH0Gc
rAXhb+v+IYw/xPiIX/UpAOcwbx8Co19L9eUQ5aeNuZRIbGEMhuy/lu0C7CiRzrqfB2kb07aftSH6
lFiYSbVI5cPqrEvc5bxtyTEqu/zWoC5i6E62xUdzI8IFdmKBGpLm619DA+OBGpB5rF9ZwRhu2i7/
GTGu6f3qNUAM7FYQw7sahwgEbMqQsZlcZ1XNC7h3XQN4PcMYq5uOCC1EM1TdV5alJeuu8ppV5o43
IO339pK4W3yMTsvi3KEhUe1KB+RD2rewASHd4i32I66tz32dNAdRIDAbi+oO3TKUJCaExCOhVztz
ROQLVgl8Xch+c+wcMCrTtvM8f52tGc5CteyDwW33el4OGyybb8zQPI1YwvIlmq4R3UBWqMBmwkuB
PTbDHl6euG/EpjEDgOd6uYP9WBHvD7cC0ONtjYvS8tGdLESUW92Anee9jlDwStz4/h97Z7bbONJt
6SciwDFIXrZEUZNlO22npxvCOXGeyQiST38+Mv9z6u/GOUD3fQMFQXJVlpUSGbFj77W+BQqHPHbV
PrZu3J6QifxqZfozq7zsGkn8z7VWyTCZ39wBRU+HgSdwvIknHFJsZ/nq0o77paNZ0xvCPzaaTgfH
zMkVTQt1ynX1Z57q+mDg3FI91uIUwhPBp9Cxq0U7kMLantlavun2c1vXzi9XvYq0eB/cPH9WKSlh
vsOuaSu6V4Wufg9+Kb8hX3mKHGIKPB/DcmX5134xtb1t6J9pd6e8/JZV0UWvSbanV93hZQjGyADA
EeMBLbByRjGOwBWnCCmYAZiUP0vnDXd5/KwnsPH6nlWlvJ8hWx/1ZTb2k6+/Wv23ESD5QaBoW9l9
zWGKcaP4PwwPTAqh37CblTzOsLyIw87vTXINMP3mp6GZ3NA1qIwnvJ4pBw8ObO0nufCwmwtToPlX
ETZfDJ1FxGgoERPkluU9tcGDizQNDPwhjCPGz5ohND3J4WMQnrdfBA6WwSAKk4SDsDfqkHTYipsf
WhJalXhvJKAB57QnNc9I3y3XzK6O0H453gCuyNGRCGXWEtgeEg6Ho/x9OqP9UHGU3pQPCFnJs1cO
1iOo8vIcV3ytQFtXljFWjMwl97mB4ZL38uLYS3ZwJTagvHHEsaTYKFrY/nGvR0f22geHHhQAdtwW
dKcvulmctdFaHel+c8cwl8Qbpz+1XVztOQMJzNL666jLdywWbCE9AGEGPVicsJ+RfPkzmQH2dQ40
rMYm1y3H0G5g54J5tG8qCHSj9kR0xSNUPfza/VWnPboHEKL9JAPcspX24uvZQ2zJ+EaYxL2O8HNY
QAaRfAfjz2PVmZf3vOHmxTbhn2LsRTtaJe/sOk5YzR1hkR6bGYRRtev0RcP1CSvHAt7PsomfCaxX
T3px5PbVRSN/B4eYcamGAi+nVvWhFM25m/rPaFndfLObXjrH+J0O1BnRUp1wGWVHx41DTJLGfu49
/ezE5XJwSixmrUfwGlR/4xGQP7MQp/g+rdgWMGwgnE09uu9UtRwGKC4YLJf8LmdMGJTUCvvkXTOs
d97lyvOGBZoaWvzaO918cP0jfUHrONKlFyQS7BtXTw556WQXbi9kQDoSOadeznpB8IjDbh30ZckK
5ll3WFGJncvJPORGwimekoLTKMxJNdweROy08tEj5aVBKpURU4cKcSSzbOwN59RLyyCMwbjP/NS8
6hOgRuXYvzrPX8XqQ0DrwbuNzgvXp4nMnHCDWUBUs+sSn3i5BqDBZmbz5sqwhqAlJezg+QQGZSjV
JJQ231qACo0tBYxm/kYl2ZPsKj7twW6JNuJoW+XqTFo6JFFJ1rey57DJ65A9B0C6FoNry8r+kPJ5
zjWkw3hdOgtI7preP1iN/TmZXCup3V1R9GVBmaNH9YqBxPpevgw6UfTmyPa4vSTN3sCnzd04tDo7
iO8/ZiPFKUrp88DNEYzZSNx0QfZ7Z1cg0NLlTunr+g2QZ8+MSq78c9jtqn5qrZUpnhdhLmX7WsZ0
/QU2YKeFIEY5QnwSAWjAEcuADIseWVbQtt80XTVBUbkJYnmgbSnHlF60jG8q99HgjLGPtC49WHzl
ZcbKXTYpcDu3fpUtsIYlSh+scnlrNBumk6HZV0PBSQ1ar69PILXUwRWOxhQ4R5QxUg3XeN1xqP0A
NkFGegLXX0yESBe+ebVJn7mjEHnwE8m80icgSRA7a41Y++id3ERqLg+MM+JJtIcceymSG84frgw5
c/RvSzFRVZfFlTEvRYFeP9eTFR2MxMLloqrrYNTiDicKRFrY5DZB776Dj90znyZz/OhTopMS92Om
f7vX8wRTb+2AmAMkkimW0ckA++dnViibJFgs+NPmdCNBM7/XcWoX3lKS8QzC0uv7wxJ/Epw5X7ph
n0WcYDg4vHeenR371dluDvLI0vgz7Uobbi9WW4I9yEUid3eYSGxsKnGxHWR7l4SQjWMSy58OQqOb
wcYOMz3bZbMdPWvgvAu/b8PJwcADU1Uye31NHFEe0+QXIEo9HNtuuluW7FoQwG7Ol8WG352PH75T
StxzD/ripzdMBriycQNTu1a4byXA/eVd8q19zZiPQXNWf9aYOXnjOydnVzfGo98uD83gck8n2L9N
aZphMS1psPjhqCBAuc7Z1RX5R50ZnztsPI1Hmh9fOKZKMgxMQeoDljraT4KVsZX9d+T8QCLw6pI+
fUgqIgbMmeto8Z/cZLyrwLzvMkaCp9YlYd425qPt9U+4owlImHz7q8ycQ51hLcu06peZrVNLfNZd
0xI/V1QYp0ruZM7Ah1jlQFinuzhOH7rBLF4GAeRkdPj7N4ZGEOIkC5S00bnQLOzzlU6tzOdCbCTU
j0WHBLYUBmZM5v763D80Qj2PSCzW43581CGtRflknfqSbXWuh4dJLR9WUz5OOm5EaUszTE1seiXe
DOIQ18KKkIIIsrDDnsxUk6E1iNNvJqHr+0ovXku3s0NAIvvJJiWoc2aQ03jjJ9kI8ked6YgLUB2E
MN8GwFOHJFLqrBV4Zn3jZ+95Bfdp+SfL2zCBL3rDtvxgctimyszJlsrMHqiufPFzgywrG21ZQo4N
C6YbxNQFeAMVxVhJ9rdlRZSWdXzDafm7EfAN62QgftF9Tonm2meWViB1MfRgbugA+FXT3lpSqifV
vXZuTJAu60A4AfQKDV0aNw8W4oBBUrYEsQ2Vtp8KfC8+EaMMnN860a18Tpu8Gt18TgZ8Cb10kRG4
KlggcyTZipd3NdDQvDe+Nvm7T43viNztM1M/q4uvyHQxdDccYfRDvCNDMyhgnwSNPzrH0cyf7Nm+
mqTPhyrtywM9iGEvIiAv5IPUVz1H8jOPzAlyncN5bbR7LSe7pxlWGk/13azT34u5hrdZM8dji5t/
Kn5Q+X6ZppPRcRjuYsW1XdXcbXrp4yDvSEknGcBgOWIoi3e5ongDvcbtgKF+V2GY3JEY8CboDyRN
THE/kxjfdg+a95Kq3AFb7Y1A2MbHSpjmpdU188I65ZagTHi9jLV12Z5tD2BnorEaL54guHnWvrVd
TayQlhgIo3londa41OvD9pLFm+A9UxW4wAuTmTsPSaFstqMuuRdCZEey0hyqNv9RRHl03n5bv76F
7aGx1sm8i1fqP9+EDgcKj47ZEzXBEEKuD9uz/+4lM51dXWn92V3fm146xGO5X7VeGUgzeLH9eDKn
6ZDL7rfeGVVACcLRex23b+94e2bJ9KGgzA/HiVTBv/9WQxPBZR/jpOFDKuPR/PshWVll7w0T97E9
Zt5FDKOkFrFcgueTR7Ag9GcG0w5mjTwJLJiHdtUibIKE7dkmRdiekXREnif/xUABgAiHqI5AKHv1
hTJm2GiUVo/RXMJXCbRRxsZ+ydR4sdY/N+EN7Ae+Jjvy9VOHLaFeRw3LOuHYHqYhZ8zxzw8lOwpX
CYMJzrqPWperS6S7kjKSZ/768M/PKqr1UwWXYJNmDII8oe2hIBwH3HP6Mom13cbAKW5xjWzyM5ko
wC2jTIN/pGf/iJg2NVXLpAsPddzv1CrDNmCK+wOBRad5HW1sMiaXGp0LGve53aEXqMqKoYkHGmR7
qeWIQfyxbf+qrrJ1FpRzJ54N8THGsUItEVfHNiHub+37y/Vh+7lX53FJH1RiDvEWZ18P1VoBr6MJ
fx1NtIU/cj3nA6jV8sPIbpvoL5+coj9t0NA19gfAEkRQoj2GNSH9Xw/FSvDMxTyF5LiBU+fn/P7s
4vuEfS6gejcV1qa0aio9oYunLIwbRkNet3uxnLzZZw08oE05+M/DJjH8CwrdfvhoraqtDQi6KQnb
9ReNc6FTQ68yLyKcRrS4brePuvoFOSq1qg0WU0PpGrssk65KaZRyTKoq5JxePNVhMrz6iog/PCGs
6YZNkDHkoSxX9EUW8RPKiA8L2ILPod0iRoReR1KoFs2QyXNCzR0NdS90pX7PyPnDc+tvcdIdpS6d
cMyM59by3+ZyDQRmJJxmybFus8d0lhNH6Xa4JYOtg08SvzLt2fZN1HRl4u/RKr7OTnxnZWRhj1Tr
YBwUsbMz2RNTcfS4j0siBnaZWdwXmu2EWbzTT6qSeVBxaEAoGJmB8C6aWWaHmqje2JuqnT3QRSVn
ZRj9kfNFDLiqK57rxoPjUg5/KOnG8+hQlWr5a5rbkLsz1kv9KIuZnDGHS1Cs7XImA6hnIgA7xK08
ZDX/W08Db73E9Y3IxopQJpWHWVeJXaEkkSpiN43WrwGcajH4nCcEgp3M1D5sneuiRh/LXUVCcTTB
bVJgL0mQ+NKK1750l8DpBJk9BQcu02t28Hi1EBP+mWw45+Jl5GPlyGZubtWd80y++pW8yY5UrHaL
YeJvBnygHR8xJe97zfoO0m0PtRvgi9LewJ69aGO9AOhdT5mVPEJBdXbEvUaLUx3qD+mXsExcNywu
ZdW9pU4BOlcIehtwDFzD+BgtdlV3NUTW1WSeY/WaMcN+oZMFIUsdc38Z935BBGcbFd+IMnSDvspC
B7QvqbsGiaLG+C4dj3KvpQE1EHSt28UPIcePyp0QULvJjwGW7q5ZAF0hthqBMq94MFX94AN/M+Hc
eYUbYp2HiGLVhL+av2Qpn1MAPLAaCOWMHpfInYNppO/pG85xIDGbIHriWgUJ4R0Oj7y0PVZwwgag
mfsH2u8P5KBG+iQCR0aQcuHtMahXRPXFXXLEsP/byoWzsyjImS2s3TX5bWm15WTAJlvakZOd3rg7
HKV3DJvbwOr975wQJhh4HDEHaoS0/6RX8KkmIsdiZwKMToeRUQhbSZLWjzODNrocvX6yPKYhc/Jd
dhXh4G5Ho4r+6r6vkmtpPHZPi8lfnJipGyX4x2J54IcbQHIleouBCDAx1epmWTkcAZNY2e7GrcXV
RdRFNhPQGzvOh12m0ArGp7oEF49B8RUtmB3GcviMtLEINEcvONtzmfUZyK00o/CptTBJqg8kbynn
cCeoiesNswEaO2lpIdiKc1eRQFzNJNEa7TqEKiNA2rzTyPHqEN4HUCgnuXFz7dZRRuGOw8H2ZqIZ
S/dsWQWI2BRQoFuOpBo9NmUKKsqN87W1hQfXtLD8eF+xV+t3ERo2jufOQ2MSyuhkECpGWn2z0GIA
6p+z7WnIowGEG5CvCQlEDFEY3+DVvBME90ljG8ZOTMKeas6NZ8RX1tZDVQ9HirhD0hG8rZG5u0tE
Y4CmB5jD3nt0hhSav9m9JAxWOJr8AsJG3nKC9kFOiEaYsge9bokQIvBPxwZxQqTEnw4kuFom47VO
1RImpk8YhV2+CAXyQ+SSTkGUjwfX9kVYRqg2Zkn/mZAu1ix6yT6Nbjg6pDETk1BUhN4l4rvKB/NR
P/Xtoa+58qKmdZBRQGzNNfFV9fX3iiTDHJxHkLfkS8ZeS9oc2oMqdySuhwqSCQu7WYDHrmJiJGO2
01Sxgo+JDL1hvsOMcs+CZYJF53BjEogNmuYgOFzeJ8Ur+kRnL7r21cSpedHIsG39GHSIkS6v4O/q
ADI8nbXFOXcA6+vZokVrho2F1KIw0js79V/zlUk4eLZ5NMB20Q+BXTOnN5nHBocuJNUFZr9k/hFr
/XLMogmXoRQvFJ5vemJptLGmowvk7FIn3UEOA6CQMr6ladcfdP9tjOaMtJ3C4J5Rr0nU0E12L7qy
OIw0vnEkZvdZ2QTPzvoRMIy1y5jHcOBzGo7K9VddyLeWyQH8MoQkrvxKa2VyrjWe+gkW/mBqu7KN
un1Zx+oOKcID7svfNANtKfabIE9uXpSVqtzXEeirVYuy/YvtYVPwbYLALC5e6WtmYbJQpWwPbUtx
OrLoeiXaBEBBMZgz+17BY0SZ/ARFU2G923etwrbYjUeM3ANphjxEOtqc7dkMak3fJ0ZKSnNkBM10
8FoiMhqT0cqoyesc2fHRYzDhGcsZv258SOlJMqazo4DxZwt1neYqYeAX1+6nUxHlt7Jg4/H95iGZ
2Mah93nGvlLo4Rsslrmuz1T4COMnX5FxRuMWszv1K5tkT4UCUl24CO6zvj5vP2+XwjyStsGh3vvW
0r4/LCPjSagsKhogUlol9HgBPAYU/zQg6IR9QqewXDiVMso6E8ULoB34KZuqow5k11U7U9ebw6wX
5dVavOK6GGN5tWNFR4TjVTxvxigxQCxEzLQnFGoFOfbZwV7NJ2J92J5tD2jPOVJtT6vVArOGY+j5
tUppDE05eqgiM343I5bS2ePeLmwKuNlIxwPdsl+xjqJ40ARKJtCUyIp5yVGv2cFYP3Wzov+xfltu
lP7r24LooY521t21k9sGnukDrekgHXmuO9OwJ8oe3zRjtfVX2VNF7zyGh8XHkcXqm16C37RsAQ0o
cg7lTBn4z4NV4ZHsTRJsdtvT7d/Mog0jk/NCTkLRNRnihUFJel8lzUe+yp6IW8L6k6fdTauUG/7b
zwbR3yS8dm5UTn5iGWLA7Lg316t7U0xtz5hHQxaqXlUmrAsrp3UpZcydANpl8z6sorlNObdZ0Zdl
1aMm0RD4VklvZpU7/h+ySCeDR2aolcgCnv1qSu2YVfSp04ywEot+3kXrj1XUx5fUh8ovrMndm02L
zIiLTl7sFdZD7i7X2Frqbw9uOvqhif6pXI91UHB/1zNdUrb1M66kdLSSC0xwDiEp1w7YKVCkce9y
bJloG6yqfAZ2KDKnVds9rpJBQ8zQHv9LDrk9A7tdnIyYI+xmH+VzJcg7JVVacuFsBtHtwV+9Edsz
a1WTWy7XqDNgVUGpdZ9b0XD5qxaBI1LkojkFc7K4a56Gbp6Qb+3lam7YFGdYHDnPxPRxty9iM+ji
70HN0XeuCLzVio7pRDHEpyRvasjsXldBl7eM68AIiAZlOWnHTf+1+n0L7vfTX2FX3GAaGWf7tGm/
yiaCkOlX4fZ71GbTVptjqO8jm2ww9W3w0Fm77kitHpGf69gDb1baJ88cIWFx9zYw0g4yr9835eZf
zWbq0IL23WW/uZrXDf6vD317aVfdcLT84TyshzyJZQpSv47afBNxWataxE9WB449cgLpIbJg1iBU
RdIUtsYfwpyfsiXrw80a766eiCJf3Wfb6ymW9Dy7lM9C1uPVLdr03NBW2CQ4ExGImFE22el6fXa9
1Z2YHvxFVCft+ywK0mFWxzyJbByILHMg4YOv8C/ierNxAz1kOOuHMb+kBi57TsRp+1/+hSxsT7cH
PU///m5GVf/S7Jmbv+Of11JaJPTYyzdtzD+T2CJQO/GO/aaEM9eriysES0KyaKdoWheX9WedLVpC
TG3kD6v7yyaeBmPE+jlkWv++AKoPsmn6q2xN7irEOBeYpgJ8U7+vVW79vTe3tyjndoRo3TKnW4/l
Xen9iOb6e7G2R/p2jo9ibaWsr6I5/SWnUv717UeMD/d2Eq0RxxLl8Pq2tltle7k9bCpsRXBFIH16
7ts7n2YNnqhl3vm9cx/bBeoSvt3MddZvBVZmY4V5yiFQqvEsyzK/CItbvhyZhzfzOzuYtstEWRyb
vPumFWHRNs8WqU0nPx/vjcrg+EAmbMWZJpjotRDj2t1kqj9SQdCMZOUyiwGesiQ9KIXNucNHDLfV
SLgH0bjWfKpmI3829DUBs5RPXmO+43L5EIV33zaGH3CitAnlRCnpOs4dyezLsckytnN9uDhQv3u3
+XBGgEqY4p40h8C40kWVMydoDPryM/ZNIkikWR5IV99XCViolM4ibF0CZVP7+zhfSYi6ETXDsN1R
QWqO95kqPmtg1Qw3bqMqiQPM65+04/snUMKmLCZm1sn8VEQ6lPH0zovbAWNndXZbbQhcT4+CrhA3
2vSPHnnQO/ebQVL3obHzmc0dQltBZZw2Azmss32wTA7GFKkUKoM6N139kzuSGB6NosxMyRcw9R4y
doaq2euRPzAtqK5z6wiUl9V5rtrxR60/Om5k/0yibmY0sY54ampUWcaBp3RQctqDT+PiADQ4P5Me
/weY5s5oE/ltantr39cavMn1/qPpPJ6yLGP4hkUSH+hxW0V8UDLQw9YFhcw889zO57+0inkwHoxi
gRGVVD4hLK5+/v9az/8brafhOzjp/2ep5//qcs4hX/2/Sz3//pl/lJ7CdmxklQzgTKgu/yb2tNF1
0gchVYE7xkMO+l+ST3SdaC8NAjh9y3JouPKn/lPyaeHZN/ivifogjNQzvf8nySfN3P/dmY9wlH8s
3WFhII3BEbyLf3fmt2lr2tSlNuMhxBJWCfcNJRJ8eue1sN30PJppfFDC/mktodsTV2aIs/C7D3dq
9cOIefYUi/nZE+VH78N3Ewudk7qmBcTk/LtvWDfyAdOztbCHmlYqMGIXgRffoKVPh8wsZZBFvo2I
yCXcMZuOvpZBf+6DJs69CwFy0OPc5RYkXjaFWon2CO8h9j8TLkkKgrTJjR9wLwgR69F/YjdLSh0J
mZsxnTUsCZbf/ZNLSzz3hH4zi2DanCUPhROdin6IgmosyJYmw2SXTbpDpNHKRLOnvdCFfnDn5NGu
fPNc6IcuLz/PRAx/b5pFXL3WmwP03RhDQFmXXr08ZmlmBHm/6EH/DS7zcKd5hHjpLmzKGtXoqS4u
cwrNPa2z9HFhDpwqn9w1M5senBocKW2FIUO26uulAd4c4j6igWkfj/VvoMa/I9ciXroj6X4mTqpU
VXVVy3VeaABDyIWwSern7t6QvTrXdLj8yLwmXX/rIWULM7OObja/qtJ8LjVhBVWZvPkLMXw01m20
tfT7hDV04aL+RMX0MHTRY5GRLdQy92HXTTREuHCRurI85WNqX9dwTafV/QcS7lE29s1OjfRGpG28
RXWeHoZKp3mbR2FEwkAn1krdkWHZovqyfQkTWUGTNzy4xvEx43gka6sNmwQ9zFRkxCN0U3w0iGKE
1tpS8M2wImPHf2kc7Mht13XHVNVBLMDUL6r6rPX8iSPK2e2bz85DMd+W/nIfaQzI+kFfGMV26Xn2
+3szbi9+RnCSEETuLXr12Wonv23i7312dKslMOPqZ8YeMibTE7NJhPfZacQFuMuc6TOhW7MvhLFX
pZ3uSt2AJhnTpyEYDJnRu945Y1h0EgWtb/wCm/7d7w+R37x0hYdDCA/vSj7+sqfsg0YRY9mRb7d1
6i93ja9nGEsd6DEMTjXNBeNv3sp65iy/RGQfZgGxijhnc0Ga0YC6d2rtDyawDN+6FYZMrAZKC6Lq
0WjZ+7IomiBb2LYyhEq83fiLDBDnnEePWhZPB7+c3zHNomUUxxmem2qdFN5xzIC5lCdL+00Ikk6L
wPkp08I+5hzds6r/FSWJCvJiZuRPyG6vvOcikdbhtc6IC61417vRI8xOL6i/R/HYIZNFoGkQxRdo
brsGIGRXaathb2U1Ge3Jz9xA+YgLgvWjGfataX3amUPqBywdnPMiNJoOFxYBj52DeoYYsy1eQ6Ad
E4sUeIHS14S8jwrMJzEgES4ksgx0+6MmP4LO1zUGeuWzu++IL6CJyN+J+u9mpN5Txh1HFuudk5r3
UQe813QQWVaov3aTHAEEqe5o4gXVPO0sC/ebrfkcsBUikTHDQk/VOIGINhccUole/jQlWZkghBAG
Dt5hLtKXWEuwI5rqhkwCYmlFjnjZkllKe4ZzQ6X+aNZCD7hoqZh0rILGwdI6dESa/QlCLLm3u+4c
fbTIQUA4JGggMtC3QzqeUmJTd8bg/InGnIqkmKJrTKkWYZyJWqYP5sU13V9FlXlAqInR4qjPrTOg
94XcfNBJYN37ukRKXVCxdiRpYk3fqAXsAVzmNlGsJAk6+3RxPxQxCNOE+I+bkoKI03qmIgvhK3Gs
Zbtm53KBkqV6i83B2c8NcYUmM4WTm4AKL5cq3SE9gEZEQwUT//SpZkRWuoN/VnN/2Omtc7pfuaNg
zudYed2mCqj1yrBLTOPItwbsqAjpnz6A+CjCOUc2J2JCMsoo005ezgy5R0GbYcpNuFV2KkdQ1k1a
ejcs9CZYfU55QZ5l8QsHbA7NmWFh7D2auOYRLuh64Ocm+o6CsxWTvoNGm+Y6qvjJHGot6HNNhlkE
QMkJZKPdZn2GGwVFbp9OKfxdQ1xcQlVRWvXFcXK4Murproz6WwIu5LDoSRN4RUe6ipVpx2GeUfDY
Nhd0oiE2RM9WqCQO0R69Rk6ls5lBnU56hEWRsvaTFAL3WWbiJOA3EAUSmqWpfU0GjEem8myxugfi
dqge5NR8pKnr3flquJ/amslTP73T9NbP0/iuDSiOC0+vGadqEKRJIGqSxNs7Ri6AVj10cWxfWQxY
lCvL2qdMO5yo6/a9YMXzd3U34RGYO/8guwnxn+W8enX82goE6y251UHmUNcaTkXbMaqbMJ09gaSG
3BTUoIpDaaAEvUczzr+aVH3P6m55XbxTT7wSMYdEDZj5AXHHqYqz8WSCjg+HCmS3kCdvZkCCQOeh
kgv6Sv8SW30bwIy9CcAQ8SjSS8S5p1sxlfRf8XCqNECU9Ar4nmxwL0SxD7nbP8I9snZeI+/W2Xdg
jDHfLNEx9IFXoSjLrhuxqzLy47eaDp8OrF3VvrYe24uI/ChoFv5DJjcu0dSlQWzppcrn57wyHxiV
cwOzkDC7SLUT1gmc40N3E/S7izyav82l+IQruMaGqvOSGv7VgYM51czNOn1mtMmNXOvF0SDe8BZl
4i6dia7oSdoYCK9pSP+lkdh+zaATM/NaRS5hC439x7fWGPM5rJOk/5603aWJ8YAy0dlNyq+DMfX1
YNSSB/zhxc24Qtbg5nMm6xYtYBfTUZyJfNh7NR8ozaOTvkS//eEN0ZC97xyilXWVn5LB2kdTUZ6N
XAHcc+dH52GcufByo/1EW9gyvWKDVhrJPSxmQdbBmh1KrHBjnh5NLjgVjR1ri/2j40YMCp0RmVYj
sivQwTMVD5Z3Vx8+59ou7/TIe6yp3q5FOfehmuz46uT+p5G1ZHuSGs2dm79kDCj27rprj3HUngnk
8S8ZHyCHLc7kMRHadN3eF83Sj7Bnb64xYXCNXxDXJqFe/mb8SzDq7BxrRr+RKr5sYIUB6lOYi3kM
WN1lsepTdFeuvpw92/9mmviNgKtO+9Se39AqE/DSk2RULXRUcSVpu0pngMsdNpMRZJ6zjgjwaET+
FiUe1IDEiPd+O50X5YAHog22s+vo7LlLuq+XhZqJOLszVSCKCO88WXzr+axxiVoghWRpBT7Wxrum
R0g2OMRndSROYG8Higlii5iERpLRknwVORbMvMYmu3j37EtMI2trZkguBq5ILlCUqG/ob8QyvshJ
+mjalX4r4OkmaPOhG9aBHZvvjkvWS8U80PM44W41V66lAcNKPuqs56qNLr2WNQEDKoMB6qn0xF2D
SuSsECiRDEVgypJQWXQJoGUDzGrmWGmgj7kdMLPQouTBR5LPDsa8vWj1p6VoTkPUPSWpFe+dxfB2
Wb8E+Id2XU/T1bDe+nFACZE1hI1VUYGwWVBKKDfQJAFhavTliY750fEJ0BB8mftyQtE2W3FxFraO
8OG9oHY5MpIYVgmHvLmL+2mU7Y8xitsAoumPdBnpIET9zshAMaPsY3crpus8xj5aCsfdl6b8Y/SA
QGPmUAcXihrTW1cc7DZZyzYEVj2lZmRPH7JW1r36o6zmi4SWsK2tW2miX0oLMjyS0XpHjnwa8wHA
RDYwaEh7FjeCVtvUY8bt7xFT9V3WhL1q3LMJFITD0KgDClmeSNSc0J11WWi5NZbi6SWXzYjbtM1p
rtpk1E4M/vO+BVGpr7pklyy1muUdOuEzPSgHUDh6V59Jalia2RcsfibDa7nJYDl3/X1a+OTcCPo0
dE1+eW58cPQRDS6wvwh6E3NZ/SwKea3LX0viaztHMhZGVH/l5Kq/zOpMI22HGHrNZeh/Uit9UumR
O9Ny6CHGB6Nj4OS6y9yKseQwIUg3GYyhJI3AadV4jTT6JyYaVilkHXJZR6UkC5ljC3z9+S6e9TM+
MHEbI0C/SkU/F6HqcGbPGd3KOlTIZvZ9HxaDp61JqPWOHloi3dAzLFCLCSFbZTE82OggnAU5Z8fk
E5a3ds25Ac+dZT4kZClAmhzeSHWnuS+zTyZTSEW05mYtBHaWrZDAkCq6pKO6ojrwv41zdtMSfzxP
7sDl4akPfVTp3uqWU9dYfwqreJYtS6lA3pcUHBF95mnrXL7I9Ye4D3X41Ec76u9wyXOM6SzvoExx
lnN3F2FzQxgEQry1XmO3Aa0+qhr+J7p+9tCFUxijWFIxHmRMLRHrJqyWSezjTk8PM7LF2NF+IiLQ
aYfBIZE2+t6yOdRcyKEd0Q5jxJCn2o9MEWpCLyAmRIYdzrGoSTjsGIfRTZLQ1OOLfSDGJhhmDAnF
CmICgrOjqGU/NxJi3ijECLVguNOjG2+r3OK0iqqI7fQPHMB71LphZiT+kTz4Cd+Q/5Ha5puhR8Oz
72pPelVz7G+IfvaJG4m/k1jCPppGoPo4slczZ5P2ySYPbO8vENBdEWG2bGY6cM2XkZMShFLVx3JJ
lQXCKsjscRWR5i++K+98picnkq5fNNroyM/mEDUjBv8XqAC7fkJC044dgiEjuYKeQEVSrgIPr32d
ZwKL53loCHFzfmi98532Jl+7+e47CNeTDP/FWkZZRuAkBgY8lWE5aTCVtbkIZCEuuPW6YOyZwyaO
HVo58BlZfwy9tg5fdBma6lOlSX2tWQrSyvMwwJnP6IAw7NjNCxHrUjcZ2wjxH+ydyW7cSpttX6VQ
c/5gH+SgJtmnslGXao4mhCTb7PsmSD59raAPjv+6wAXundckIVmyLWUmgxHf3ntt6sL1B50mwM0w
M7Pt080IjmvrhxTZlcl3EZL78mrnTFnqZdYABXG/HI1fvtZ8hH1wR7fLzm7mek/ANV6ZrdyauWXS
OtCf4WJPpBe5hiMJVoOfESiTR1EKRiJGEMExbB+K9EN2U3Y2JV2Ls0yuGJiptP9lSt/flBLxUu9x
XzspXl8pHSKtNflbnLtzQPnV3Ild4Y4GImIyoBtfhSuDx0C5qsXYYHGzsDkb2krrvQsm3y2nN22b
a+SryCQzym0CJc7QhMOpklSnSnv2IOh7d1Nm3bkjScWayoyqjYodI96bKWtxhH/6BpGj1FI6dBIW
lzIwLmneIS2x43ETI8GVpHEfDckiNF51DdS+JAw4N1lZcTEczd533kSQedRfq8F/aSyuNNrn3dqb
d5ZrflPnwx+AlZvsmuQUO4e+7TCAMNVyzPCSV/lt0FmiYoxq+tBzbebJ8xjVVFJFjGUILYTPGQIj
Z7Hp0tWMhrqKTHGk6+ZTMcfvKdPlJ1B6+Sop5Ofs7GWbVEdhWe8IgesLfcvP8RzdMMhQStqygJF6
giLBrLil+ptiUvXh8pDkP9LeK49YeZMDnp7tYsFcHgwGyS7X3H75bIFkURXX7T2bsnUdn7YaHAdq
hGyqYXLQ6/coCDCK8v7YqubSpWnCmVRFxfKhqubomL3BDsab16T94TcCr7H9XRaO5Ekx3j6SmVtN
tfxVWG16jAy32YZm9NAK85Vil3BTeUNxwInK6XiYILL1zrfUHtzI6b9kVh3xMyqivVOcSHm4a713
cSxkckQzZShP1SILU53xfIbNtyvGo6vNDCwcZBPPcLY808XWyEndYW26V5frKvLTaas96yKyES/k
gxWIC9V/7CGntN/EYXXUu54hEIoCkeOD1XYTVUglYkO7HfSsQ9yov1mKiN1a7sX26FRBp8AGcy1D
TW5KDfZjGl5NcWrQNaQSOGYldZRoHiRG1nnl5dtIySE6OTy4eMrsBFo481q6g8wnsizmBrbfX9we
TgbqSq1kllwJLh7KS6AkGFeJMY2SZYDsX1N0Gh+9pkK3qSsEHDaI3/2IJxXfWlzm+tpWYk+iZJ9W
CUCWkoJmJQq5m5Q3rf7QoxYZ00ChWykM5rMBMjCSUlW3VzHpFp1TxTMxRLZkjwNK0B5bBIkuMbzn
9GIKJVShn6Z3Eu2KwuxwVVu7pgD0v6hbnhK6wiw9MU642ihgk5LCFrCcVPLYqIQyDLzIaP88LAwy
a5HW1J85Sm7TlPC2wOWkEuNMT/teTNruHN63vJX2y2dBnb+0aHkEtPt13WbtZs7oqVoujt/cQlC4
LDLteimPV3n9OxjMI1yngr5ELZNUZ4/1++Lzlb855OqLAyL0BuWHlUr9WJqSJGO0SWYlqJTLj9ot
2qVQMmaMnhkO6UeJvtkkbPn/QOzyRbD987kyD+uJGx3/XMTTotX+vp7Ng804naxHeOosyC8U7Swu
5d+8TGCBYtcEzSVslTi0EDY5bdbHDna0AnJagomWOTSHBSO5/JMG8WLYh2rJUP+3paTaKfTy/lTz
n2Rake/ZNfOkL+Lq8jwsnxcKySNQoB2UaB9FulfStFQitYNaHfytWyNhj4uazXkMYVtJ3Itz2Ub1
xhzT7ZdqkeUnXVaR5dMSbtHaU+cmDOCQ0tWP3ljZe60E9lFJ7T6ae6/Ed/SWjlajcot3ddxGqj0u
MPvHTon246Lfj4uWPypHh6YE/rrwn1AqaBpB+4+UCeB3R0i+WAPwCEDEyAG1Yxuw3BYHQZzoJz0O
iHA18ASGkTT24ivXw06lAbAh5IsjYemNWf6fWRkWnIwEwR9MI5zXNVWI5sHVqLVeM1zE7a52GMv6
myqghl+01w77LC9hxch/AfH9A2Fc+It/IIw6rotZ2S+m3yBvPBmBMmf8vlSUa2P5yFQmDvbpgljk
YuxQHo8FwqiAgfilsYAsRvBS2UIABrirRFlFvHhr4xyplIVkrJyfS0wgz5wriTN/pyvXyfJgKROK
o+woQhlTrMWjIpRdJVHGFUA5IfNuVptuvotbtuocrsp1TwNWOibxaeTGtjE6FSFRVoTloVJ+hOWj
KNaaQxd2G60pcNQ4ymazGPOXh1m9Nb57t+cua6iURaiMOb37oiu3zvI6LLVBv18RpjmeqX1rg8NR
0I2/aulPZ4568xk3OtnfMKH0UZ9fRhNXrxPn95PmWRfy7daljqNdrwHLaNvoleJI6zJ6099fo8Ng
7ySudxRjiRAemMNq1vSth9FCZUjtMwV5r6Ao3f3yDYUc25PpEnVSXzNyeW7d4JfEFLm2am1vN3La
6+nQrUwZDjZJHqDNFhca9sFiaVk84BJvoUNlOwNfNAtUgPO0dphBOGOP2zdVvxW2IqZXz8wWmOA2
bJJM9UPrDRoX4Z9hnbPRuEQjx1Jt4FOqp778qef2aPXnTtinoaWKdc4vQE4YXxRGcQmmX2VvRGfs
ZcyQGLjRRTClx7hJDl7o6thlOT1LOdkTtdSmgW28NjFu99BsPQQF/FDnCDjzoa+1dI1Yv+s4YsGJ
0P6qQ0zUPXQCrcxPXlB4CmwSYBgcnUfdb7HWjvlHBcJig3X3va9nuXUq3gyG9FRS8CGntZx2wyHZ
9zV7bP0ce9VMHDw+G45ZnXofJ6Y5Vc7GNdqE40kUomtORKl008pPfx7EaMJn8WYa44KzOQiY0p7/
yOAWzgjekAyDsrKazx17kBBbbsytzuso2ZxwW3ktsZ/lIzsxt8D23YP+j2tvse4JjyGn77A568XP
kQTzhuzQNvZJyZZTaN4ZtkX6SH2E14Ty238eli9EbWXejUFBeSCKKRZ7vkWPbHZ/lQNkRn26fN+f
b7aN+LVlvr6rdc29G4jJYetIQE0sH/rC0A6TTf5Lc+RdQ+RMfcOfh0aS4Vg+LRoc8aWTp2tjsNii
jYJYdqevvFndSZSdMQx0744gX7qTOYGdYNpk7AinljenrEk8DU33xXCFaBGuLgLIe4L70QmgjBhp
DyV5eMfr0sJ+h66mc+M8VqyqUvkrc83OGMpL7BVhKk/GhH8xkSNJBzaTRiDJmrOuEbQpdw6rwMpy
jG8nIt7gtm8AhX4yXVljS3y3CCmtlZmcXu1bnHLGTT3/TaYeETWrWvE8Hhi39lc6Ln5klR2sRgGy
0ZIV0luzNVsybWqGCRo4+zDkJSGB6ZDOWQ1u4200M/se9bre4qu/y5r2G+o9xJRu64/WLfHf7YnB
eOyQOers6YVbNhkt/P3rSTLpKptn4SF8eW7C5KTjnJ0TXittFfW5RXoGvLbznDXHo+1Y5m9Zm2BE
M5k8Wj03WVY8h1rJtq14FhzGbUXyABD6LsgipbBFtyH/iPPBY127tyatXHt6fl+aqqspD16CTl3s
5ZaEwpZ1sDoaBVwIkAbHDsQdIGogsaKorh5jbWqcFLII3hm+oZMay6pdv2VVv4RWIX6JA8HoB2uy
nQ3cKgScrPviziB3Ht3w2kgCKXkYy3Evk+i9ntDYfBKmCKe8sZCzYJrL4kZ2IVrhDA2BxPIOYKXc
+/5I5CQEe0ET+P3MP6bqmKFf8Bx18b6tSibGGUCSrd7aJ8GiGDoreg+wklbTNU9p4stubRc3gNjM
h5kFkCs42DYccNdmDSlXn/VLHQR/dQZjyrjelnV+HKlzxKP/WaEEiDzakTS7ZiVqjvZAS/ZdgE7i
+tljHWy6HjM2JNgr4L2VEYsjDvofgyiudZAgKQzxJ8aN7dhv+8qCkxerqsh0TUB765dFuK4M66T5
zVqbMHZFhCb6DdOITe+RW2HkVybaygYH7djmmUEgSA5PB6aEZVGy/bR0jIb5mfG5bVJP/0szhwOs
qBe4Tt9jNV+8Aq+8DE8tJdNAeZ8N9wwx+0djXdOcKnvmf8+qrI/DTXqsRz85TZo7bhzXslczjIET
Vzuwln8eeis0T5PHWppHyUc1K9KRYFOWAqveYUJ4A2pV4kjLCib9UYSyHpHmZQlAc6i5xnud3uPk
sQe06bF7W5i7uqLvuo0Ph2v5vG2JB8Ulu25p4hdNx35cJ0wYe2lDWHFYeWWYWn9F7D2wSE+slKq/
RZ0zmVXwYi5dQw0j0zszIrKHTy7h6mybrYIC9hBpFsIk3ueGjS7nWPo2PQYKbAuXByHEY5vPza7q
GB2vYsWJnjyrIhk3frmzrsqMOcQsvTzDUB08cjiUFWKFn4hz/S5kWr443gMtgCqlTiqGevjtlc31
oVvnjJqJU5GTMWPgBQnXShGZ9HXbBrfDgms4VUB2ja4DbnPcInE5KOYLrvk89ddD5EiTOVgcr+So
Fyi6BAVD9ZBz5LnTPxbLaDdrz17Bb0J+lFve8k1NjmAQkcqKFBx6YU9yWAP5vXw4JlVwHBt4M1kA
zit8M2UHqzzHPcq2SwHM/7YFIwYRDgXGlAmL/vUQQ7LZA2z67fVtoYcPtur0+/N5YQBWlmG3/00D
/fPfJ+oHQdhD6WZtUYTyPCW55Nak4Zemov+jn0gzy3PJpc/+yIdWb/XiMNIeG2REyW1q+JDSyXAY
MbgWsFNDxpCpLAQiXWnhhOz7d72Fi2phsj00uJ1dhf5cWJ9wPOhHphR506pA6PIQzlywIXkMWP46
jRk8OJHYeoGWHLrlN2znsthkbHmYBCTmugs1xlhGEu/iynrJNJbF7ZiNksxX2WyqBsRc2w8abwCM
12x1GaPELqgliqzV88wfUqpLOLbzn//XrPf/YtZjDqeAhf93t97bz7b7j9eYmFQRf/67Ze/vv/m3
Z0+IfwlwUoZHJ47rg0OkZ0fyV//rPzXP/JfrWDZyvW+7Jt/Al/4N02jphi7ouXEtzxX/hmkU/zJo
0qGDx/V1G7zj/1eZjukY4n969mzPcoXh2Y7AtGf7OO7+p2cvnGhiLwCiH6XmJNxxy5/5QHjVlPF9
K7rmJImg4bMtAa71/WfXe/lx0s6pNPrrwDzcdo804SaEk/dxD+SmKDB7kfPSoFtDRXPFZ5wE971a
bkpi06s2RBVL6wrsYxJhtQiDS+yyn6PUe9LvQLkhP4XkPShhTLeBnN/kJ6bIijQMal0/H7y+ogIy
rA5SHwB4l1AY4N2Qd7I2M5uPxhvLIwCxfDNMGlt3BqAijPKz7ckdteYAmoLxNIQZsJd5wimS4lCM
6vt8mDUVMFtnbKuiNFrJzDSOftRGxCiKiwauAMVtcLeG+dxHeUwuoh92uj1cMt2aH0a3ZPA80cFe
t+Qs244buDGx4lZd5W9Hi9u0w0AWvEaJmhVywsvitF9xVH1Oe4cKjnjTMBhY4fzF+NJ/NlNmr+y4
m+4TX483mSkYbeILwtG/dafq0kg6UUQstI1bp2QrNRAtYdbVG0Jr+BT7GARDT4QqqpINLDKyVNN4
Y+16yr0Wa3BWHhEBcHs57cWD6GEc8sq8Vd0gz3qk3fB9IgC1r8z1Hx27WQ8SJdI1IBUB/mpqvCRv
sxnD45q2HA9OsvLv3XK+DL3/oovq0y4CRgZTv0qthsrkqdlonXdUX7UyjD9EEJQO+iETMBXUI8IH
A3C30g37ylYLQcDtWoBa5ckaR2MdG3DnYRgcmEvecR9AVmEzRF4pO3n6cDEH/R21MD0TqPSQZwFy
RRYhlRpyVmxqAZkrrDV+ahv7ZJirDb1W/SYA/LhPFFhnIMyWtwR2St7gq87J27VeC5iEcVa/z9a6
6eDbCNHwhguBe8Kg2lTGLDGY4YKazHBPwo7Z8Pjd5eFNN8FCGdCgN2w0LmYDUibQrafKMM9p4Dya
mX9fplG4ruWHHSKcN0byXlcUcTeKtBXP8qBZTKHTXhCsGL1tnzMk1lp/F4NSJQ6YRsrSgQjJPEEW
xj7VzZlnkvaAAc+ELf29NfXTBgUp2nIaknv8Ddu878kF478AhpFs+6ghuC24zKiF1zXRImoF56DR
HvGsIJPCxogseQnaZm+0A/NnG/JRmZfbLBfe1oij57Qlnz7NPtYSbGuwwa+dndcXEQ+7oevkS3Sz
zeopbp48fEb70sZlqVfzj6TDcV+UJiC0+hoE084vdK5Fu833fdZka/Y5/WqaGzDZXhe9S+chyDAe
+GOsoVux5e0CcQAIw2XzniRPtZMBM4avNAhULstwrqJJ6l0c0pc0vRXG+HPSBrGPBueK8Q0XQGNC
g6vpYvCm3ZwCao3G4WFSYwFwRMV68Mxu1fT4kGRPoahf790gfGy6aEc34WM73AeAu7eNj2TmZFdR
lA4LgEsYmaDtStgCsN7swMIpUYp9h7MkQYWD3n765D2xLX6OY59vBN2XU6h/6rN6gUJ1SjLtnQj6
vYCNCFODuIBGpS3Ao+a7N1XSOLftfdbMx9r0zTPh+WmlW8HTWPvBS8Qesc6e86gut11cfE59ZG9K
KwrvGMLxy5TRz4r2csOX1r1KIqwyS9xbIYcwBpCvgmjZXWS/BjB6IUVRKSm9Y5xG3uNg4b2phhzv
GOwlj16ajR+W1RYrobOVVXfOPeenm/yKNfc1m5HA6Vft1IH2p+wLBvcQ2iYXpAZR6ZsgmrmV7Xeo
8JeWU6Z00zHFHfJyZ5kuyArx5RWQsHKOBoTdWLDYIFqJ12y8ipWpJos/lugIfQY92N0bom/AQU65
ag/i1W3ifB8AM3W7BmVcw1Jg1/o5FehkqXUaq945RRgJm8h+yStYZlZUkUVOjiSxcX3hEPHKzMQt
2TEWREXMY0Mnigw5gTH3pc7Dl5o4sVffy0Hux6ry1lpSADrlLomyaD7mvr5ObaSbusrZ9znagINt
6zjOptU4pg/myMllUKaFsdrWaa6vsPDjQC6emwwkXOaHyZ7I8YeL1HzIf/lZ9554dromafXY0uR1
NA7jDDzKS6f7TL/aGZhgRudAPbFtUK2N+thZ3ibWcUHqYcO0ucrXgc/ENc7IezuB/pAx08M/w3sH
f2uVQOlM9XQvtNC4DhHsoYbbmszrByttcU4Z+H01nJFwZt9H6DQnN6Jmnlz7se8KWGaUEJ1jt7q0
h8JytXu7C1dJ5A5XYffcIQf9ZOv+M9A/6w7yVfqg9ToPGSBDja6qqGoPTiK2RtfjJqlfHNu/4W3D
8pS+4Tr3VqMn37D40wk3QhCqYLuWWFbobADpGmozyHL/WMcwOpXvSsfkPWntXTzX954k9JJ6p0oy
mqtFc/XlZFLCAx/CE3xfAz9rGvzH2dKmxwB6F7jZ+Uc/IdjGY+3tuNQ+qkY+YRPSjm3I+9+vGXJW
vDHZc8hDHJjdep5IbporE5b2lvfvvaOS/jgSNj3NOCjZ2Cvs6mfp2P2uHsufdT+5nEUmb2MQv2sG
G1OLIw1YFd5dC/bobmijv5hD3ZreS3eDbT+FbEDiDJkbW1YPcopZSl96az1HRZ0w82GYx/RUnGKQ
JpsBtDM3BbxIw3tsxodgHj18tNPKzcODg2JxDyMbPoEZftRCtDvIg+lBH2o65uYIzmaAxzY3P6Ig
3iNKcYNPAGK245vbpNXWrPObkYo3px93/MNrl655PThYlRFt665AgfC7fjeHvKClYQyEMj8dbZbv
jR5+l7gZ9nBJ93BtTy6hBi4gnjFds4yVZfovQ9FjxsHyZbq2ufNDSaGQ8LmNOeZrjgVt5brZJ/AE
jI8McUQN5sepseto2vCUT90r1RnzpmQKuymZRosZuEHoQ4YaVeGEGF5qn6b4OWHlaqWWXspEUYvE
XF0oeQEoCC6h+tKD2rpaBSNvvG2bMR4TErDdMY+jx9ionBNAzc9qiDnONvNjjA9eZTCRBd+xJbMi
YltstFuaYLywogAeK+HXVTBq7WES0aW1sQdG2fyYxVSm11biMLYxfuU59Uk29h+2D96xYfu0biSm
t6qNtli7xk0ZvKXqjUoqC6RoVxzZrWRnz8A5WLDWASJodjnp7m2HtWvrhQ5h33TALzIhwzQodoEA
ziu+krSSqxGtG9usqlv70rRxoAijkvDX9K82ND9sAnrHViOOyF30ZOS+jQBVYUi5L3SW6ELO+Oym
4imo63tDAOV1AE8k87Uuo8cAg9wWuBtbysyuVoVP1aUxM1CryvwmwIyUrf04FY2JY4/GjlpHum0x
y49Dce3Y+4iILbrvcR+TFdMJUy3uiV3vZ3Vq6J/gewJ+LZtHYTlnQKiXIKUFuhzG/kBpBreXoMZr
pCG3+s5sbcZxQDJ1q347t3PzV27Xb2x52du14D1IrTLsq9qHviA9Jw1cn2Amj5Vt1be067xVgaZ7
MbIBZ4mleVzdPN8ClA+i90PojyNplf5lFAa0r6IpVrE30jaH5eI0aLh1lB04Ha2QcecoN0FicgRH
UrMYFLl1n39Q4iGIhAdW/9ro7U6D3nqebfM6hB5DEH5nUrolIe6qOU6DNWxGX5AIdGgm8lhXheGz
N9No8WgZIq06TaT3SaDPbKz7+qNG3WCIW/WHOaApytLCaOvmNcHnQL7asdjPorgwJ02Yc+byPaiS
7wH/YJCk430bDT97i4RgYrvhhv6VB3ph7LPTs6LEhARpL11ZAASPofoS778ysFsChvFXaw0nnYq5
XcoFgEJkfkXZWcsd/iutjHc4M94mZ1IG2ac20Su1Yy1W/Wie24utOfuiLi6FQb6ibGGrO0lDBpsI
FuDTrzDtZwwxNX655ui5VAvOD9issaNgg0z9R3cgcKQ1O2CuBGvMU57VH50mu31YGEA6wBmSp8dw
TvcaI8ZIZz42hxl1YU9u5T85Y/jpeSHPcLMlJ7DKlKu4CT8huhz9xlg79H2EHG+ELS9APs0V5iZM
syq5TFVMJo5xHmF9IibiIHm4rXtwg+jLN17Ged7OnN4GrPNVm6wJ6L3YYsT+y/TevwWT/83u8y8x
sIbY0Ce06i+0Ld9ON42LisqtBcWVs0HxMHcsfwI4D2NSqAOvsTZsKyZQs9c+2D5+qi4TT47Kn0cz
KVmjwAwKf3A1JkpE4kzNaJ1/Ksnyx8ruNgOYASNPJ/INBLxMjViYG53RFB+S2XwvmvKQSLl2Bto5
aSLBU7bNHAh9RXgtHWqZjREHFesC1ER40x5+TwKij6VuvFp1g9HOyLhpO1/psKFFHdOYh6GwxjFn
E+iomvtJaA+AHbct8DHo5+grZ6xSa9FqDLLs7VxV8fm9iSEfQYO+RYV+6BNWZRxB1KexeNv3Y2N/
4Hq86a15wfd+7ckraRqbQrENx/QDqy77vdr56nP/zP5XyVoj8By7/x4pc53Y4qTUQEAoBvUC+pNM
mYcAUbO1c5PiKkyoFG307TvjY0ZwyggSjn2meHA8d4Pb5RbHgL5BjSwvTcGg1fHzXd4clAmQAOIK
g9lzUuJYNCS28RE+renRpaTld2MJOkH1MVgVHg3zzZt7iV0zeJPckdRzrknv1iDQ0CpwC6rLIKtP
oe/jghluoLIaJerxPPkPvSlfw4E4YTtsKf6sWILWjEFINruvTC8ytlGcnrUoeEjdYRcmMTSvwXae
nyqqG06FZvQqjwcgK08fUoIsR0uyn2LicsESisjptHu9nFtcIiwatMwOcuYcVeZEFnmZMt09hgM4
MWyRHJTx5FmoCtz7e+IT3SVGEBqJcq64cSWAl/OLK7XnuDR3WhQ3By2wH4pOpWtM3vg47YAMTsGJ
9MB5TgXrrp9vm7L+Wbr8AAHkVotraEY0A0Ir3mCNDwc6AMEMkQwc+7bjLeH3yOLzVQX6Ui04mD2g
R12PPhu2dfEgV7h1861ueGcrrPZMrtjGhdbVgd+9E1fXuzQ12wIckhzmowt7xy8xWF+aPGLPwNYs
uVuAQUnWvHuuWDeJZHFEI6oU03hRfuEd9Y45QOA1Az65RnXfRX77UIW4tzutfIPleBpF5a2gvH81
mpxuenxfe3ga/ACzQtA5Nzv0Ltz6HgYyPCtXF3sxaTd30O5Bcr+aLSOYsmVapVc+TDjzXjgZ98Vy
/jDSGkuNBVAKRyFXW3/gfbkzG71eVznoS1mkl1j3vGscGqc0MKOdV0UIVHF0pwGfGgIoLGUtGTfx
vnPIyKE4mB9WWbKJrr7tgWLHsXE3BL+do4W1OjEtIvMpuJ+A/iRJUmcW59Q3y6sext0NAsIx8MnU
qkhcxsQTUT26C+GB4lJaxQPMLNHifHUJ7CCNnugr8/cARDm3G/JHnuABzQSY0WhuDm3FsmEw6tzm
qTxbcmDgLeDpOhw5yvE5IfTGdgsLZtF9GJ5JVwMbG5k1cKK06ejgvlNhtNMUMWDr+uA9tGF1N1pM
KbW+K/wWp1ajYNcNVroYB7NGhwBRNLzUtfsrH7hAe1FzknSGd7dLOS/I5yzTcuzPjcKTJqziPqcS
iVJx8puZTohKe+wzk37ilLRRZHLwyx2xH60uPZhmwOludg7cU8Uq82i+GIaWUwKbMz/hZitFlx1T
xzlMo3vXRBm+1VxsbTvQmKMw3sAdMDyN/Y/SQqCWbUnsGSYkBs1L3dve0Qh1uSEfuy3Nnn1BPp67
ikFlVrVXmTQPeEP2BqPYlRyHcVtrO8I1307AKDBxkx8zrq51yoFuzU70WwS4cYQBqCQLoNV6giRl
pT832EJ0rWo3dh8+QBp9tGLtGngD72pf5GuormzxUPw4FPRrw9OJZ4XJA6Sj7xj2Ht7p4RxDsp2N
YJdC7OQStbDIijpZl5UKWqXasTBv0Na38yD4h7N2PU7ACnXGl/htHrPSuvVayXBg0j4KzbSwv9C5
NgiL05gbYU8HtgjbJtBIh+lujW2bfZtupXsnx/Ao9k3QvUL7Yh4butvKT3IMSMPaNhUWJGcyWmBy
IDcQycb/AQH3xZ2ZSLlJiKfAGeY9A1X4sPkhEJw7tDgjjtSMxV2ITlyF5C4FiQ8gwWx+qYxbR+Rf
ZpgJwTkzWjxc9XejgSqlVUOqI9Ojn6EvCvUQKutFlGTODgPJgzV2xiFODNC3CXuLEtShjNq/P4Kn
N+MEp0bZDzQNRCsz9JizzsbxmH0uD3mENXxa3BhTzRtw+cPOjydaR7jUW9ZMwJ5UCFkMrI5Lm23Y
G1cGMs4Ocbq9W1ibjGb+NkwtNj7rj4Pvt1XQCiG4MYXhsJEYB3uKpz3jZJp95+GAM3Pa//FTLh/J
jk2NNx0zfM5lhvewLx9zo44TEgPNKZBKol3+90jVluGQ2LhF6WcbZvLeb7PxYtdaPISLe2v56M+f
sQvdIDGah9bhRRyUAC19EWxkM3trU0VJGEOj1LlYaZaHqODYirLyZql+11H58ch1wjxfPsRLg3xb
KwufR6/EXdxx/6ET5Fwv/uTWdk4DgKM9V14FCAkUUVQRiCfwhglFic7LQ89VQ9ZC//zzR6bj0e5U
VPt6QXP9+UI1waD68yk0D2MzdSztf74gSwQMSwWTS7wtTADbPUdJHNn/PPiN0pWXz1WVXI0KiUmO
q8BrfXR1k4Jjahgo7cHw1oUmeYq8fhZZkF/I627mQeNuKhlg13lwykWhk02D16cP89bo4bzoKirW
dHSu9LkHsvpYEuvo8x7STcFhJfERKKs81fbcCR7zghs/ZnpdmeyvcaXEaO6lq9GcTe6nMj6LBIRj
PjPkdc002EaDS8Ac2ldVDEfOBM65n+BNdriXK6ZS2vhMoB59m90tU0gX0pp3k1yGNOEwVZzi/IWu
cKg9E3ka3pSnxLa+Y5Mby+gwgUin5EZipzprFUXjYDK3rNF3U0hJ5YyAxzlTUmcQ9A827reTPkdb
o5xQ6otiN3s1Dv/RQpdlNLSuRHg3W1jDWeYgmA69yRhGH9d5qh8KHIt3cE7/qrX8hRo+c0vYu4Tz
C07mkXMiDnWH1FUW9ByXGoFdxrXQg/Za0vNQsokzwy/OvtlDpRnxzg1UrVJGuYctiZFVP2qzvG91
aD7mobY4qtBqlAnmnrnzmhok8NPG+gly4bnhUJ3V1SnLpuxoTfjLNDtY21kC29J8SWt/ImS0ylOP
/FrfIJ7EziocxlsL7y9Jb4NJBWhoyfugt5/AqB2lT/tQPG2qunxlGM95v5hGjpLFy4RFjOIgaGj9
8BHl/oP6byFDIpUoIKVb6ZsoTn4UWOgGJvgIcdN7AMkjDyyIuHr+7NjizYaZxpeBvUb6O4wMKhPm
5odsrPeO39BJGIzghFlZvdlizmCGXZrPTXcu+xhTX2iIlT21b+q3W8PP8C6p685UKHafYggffGgT
juoTYLR7J9lPdMM1CT1ObvYq151bFbD/mbk86OYq9kGlv9TduB/MmVNi3P9oZcf2inMuE3Duleax
0m3t1HY3SBoB6TVwr5wBj8B89rFJCDVCqHHrvFnJOP+Z2naGYjKUmwJAT1w26yhsuFs6kE2DZl5Z
xnSrTP/bDZ351FbMoIxe0raCkfZem1ywfZK8U9lRLaFFDRMHLFmM6enwgniWesMBE5f7UDDFLB0M
HDpaBnD7YgvXDKTxzK9QoOyppw6hyPqsCSIMlvZxzUtOqSb1qivRO++aC++/c5+NPtmjUtoXuBSr
ZOi0dWAy8w4MBr5BfWlcC24Dr0dTxgWxeby3hGxx8XtvQ6N/slZC+igt8okN8dOA37lusNEM03fa
TPSaZ8Qw8Mx3MpN8ubkRpGSAMLlsbKz7EC77Tsq62TGvwTiTOLTzMfN2KZ25y7rkayo8tJD2MXbb
XyJlEDpT7zLRwsRckJbamPT+OkWI0HkVsdOHmF6sj7nyeHno6qhtn+q8+inorR8yH5pVGzBzLTEr
AmzA88cH6kuE26lpSNsfZkt+wrOpPOIiDeKBy7F8bYRxTx2ppKxjkNvG1vZZ/cohy1+j93u0MENp
smWTHP0gXLcpR8o8d24o6jZvUoa/vhSc3CyNaSNeviQlstkObJ2pEqrJ9NFB5ajeliTmJfGakyMo
eNWcqw1UYcMYIYnmN4KKR9OW991/s3ce23FjabZ+lV41vsh7cODv6qpBRCAsGfQUxQkWJZEwB94D
T38/hLIqlcrqzO55T2JRIsPBHPP/e39bDwlssnlnnOxQB7uDNlj6HkP6YxJZ1da1yQ8La5p3MB52
IaQbrqCFK5ssa3d2W57cTQ3WArBXbN+hkvQvWmSE28BlMj8pR7+qa/u1YgmGE8ZgLlVYa937yrO/
uA6dGy4bFILvspjvyurWkYU/mZQBx4BrcflFYgG9yqvgZbng62j2u9jzNTM8GKaG0oeYd1xVd0qh
65mSNyBUe88mo0vhKexsanHeIG4nlGbLYkGigB2fogI+R6K0+wylb9l/0ULskm7fYmsWhwm905oo
FnyBOs1DCzZr061nIpB9WaIgqhwP7J22hzZ+pk51Zzv2LaaUuxxAa54vXi/j5vK+E5lNxA8oPH9t
uq2d4j5qkOdKVAn6zJLbFHj4YtsJViyQEIQp8g3N9MlBl0fXNWxQE0zvmtfuyIQihoGaCqwQimwW
mO6ku28c7qWeCEPyjvNrLw/ubV1tSDOod5n55lHHXdmW9bVk3BpQOjV19ZQQPNTU0cnKtbPhEVcY
MSqOHjLMhGI/haKwjRjBTOOtSaejNjmvoEY+3PSLKJZAytx+zNE+NMC9BLA23Kh03WvA3zVs7RrC
0GoUYG3qV8q4bBbdhG1ku8sZaLW8ekvC7B4xxU0NYhHd6rwnSDjd9Jkz+6xBriKcm8IzHy1hfioJ
b7EzvgBry0M8OemG7K3XiUit1RI1WyKlKGnDYH4H2gJNie7rMbFsn3bgG9btzO/S8inpx2Mf3wur
/SpC1jhAetuh2aXcJ0y0u7TtbwSTgR7RsoFdXxaUifWZuqRb6tm60um21xrb+ImeWJnIHUFQlJgL
ee3GGFaF+VKB4aF7FZzQ821y1AmdA0U5tOilCGuNMf1z0vWfGtWKtYzJ14lqGDdJfDe0+TfXpYKk
zO7FTQEIt82XajJfsyp/zlOWBV38VNn9Z5OAtFWfj3esNfIt+0eHCSDGczmot6g1yGrsgbwtjYa8
/mJxPgMXTmdEQ38syH9LdQWP4iFMtPYuAddcjhspqgrcyWjckKpEoFYVg+6p8Kla3EqFsYkdzmjZ
gQfIh5grwaor+pTlCwV9bJ+xoOHV0pfU1VtboQgImChoixlbu62uRUa/2OTAICdAT9ljrxxk+LnR
oMlO1SlvWfmYLjMlEpITlddbSxOoCKNDMppvQ6/gWE2PGBnfKJqBroaVgw2WanOWf13u76AIq3XT
kt03ZiUWdzwIo2k/msI59BGoqNimCzcY0xUYO/KtaxuDmATfGmL6D53Wumk6xQYUU0VR8SqW9pwz
agrw7Cs7Y91i1eYnpAF7M8fkJ2x9OkSUjC/Lfaf9Jm3qU6jmasR++jI1A/gIWKhUDJlIMgGAftVM
PkWj6V9wc5F8QsyJB0AryX0bIc9a1haGt1A/KJ6318hxjp+UzLttWChUwO6tUBhMcHw2Rra0zWY6
MgUN0iJ49GL7RUT0BcJgvJ5U8NwKfNSNq3ydWNOgiwBE5OX7VBH2LuVMdN68c2IF+ThTp4LtEFUF
WiEtznbHSFA1OW9GE89kh1obZ0yAPwDhtdW4zzPdN+nwr3Uco8CLXYlF3Bh2hWZ9quaYKK0mo0qn
05904k8VMU4di8hd4EpS9qS6Ywm0ANMd7Gfhvp5rb81yC5qWwMZcGPS4O2gyMBr8tDtPFFf7rhoZ
MuxX3OipPxeMK5xcEyFodF8BQfb1gCTNIdnaBaFrUfMC61r3h5FEOw1hUuPhKMD3v9ONfMXRJzoi
hHhM92bt0HGlGXQqG3YVRWOddZIWd4Y7PnEp1EwmtxL/7wHZz53mJE8DuWfUrZlq45yJrApaPxkB
qSAPWzDuKcaonG/OEHXI0Q4FE3Wfpkm5VbhX8IcqFnkOoTuT7XXbIcmrfRke5hkHc8iGUFQG7fmB
dqnemgN1AvvWmxCGFFZ8nVK32tFzxgagq3urNL4Aj0uuhHXw1Llmk33X6fNphDB6oGUGEoxT0mas
bJiwsqQHpRC688EscTaXwkJInqCVoppXdhnryEisam98AhmOSDm/b4vhqupJI6SH/9w2RbYxrBev
/Gq3TrPRmjhYYeK+R/R7nxuU6Wp6llMTDveBugOfc5qpiSCgR6hK9R4WygC7Q/uo55mWUjzYDMuj
BxWuP1hW9yE9fAhpMIFVFk+m9go4910QVzrkMj8Z2MBpmMVXJMbNeMOlxfLd8OMhP8s5fTYtLusc
xJxGsQ3/4SZz03yr2RAqOnJ1CLs/9/ooNuYkKQ627TbAw+tTjwYrhW1nNRskDHRkGEUGcwhnjbVN
cmi6aekHRqBcAkT73s4eAXghuiXP4pnyDDVCWwO/0PZfcklbBsTuwzA6L7ocnylHPHW5ZIKrvHqn
ZfZ5zDtq0dM3vaYim2JzD2q6NmFqY5LtAhJVtMNcim6nXKIN9CG0NsyhXKZpc5vYhLxGRZ1vHNUv
5KBD5VGrD8kegi6yKJRfMCdz8XevTeRt87amL18GkOiIGqAhfj2NdA5EFdp39GbRtb/bOYAIFdD1
6DrwMQPbz3DO8F05N26MaDube7DETNl7e5Y3Vmiy0KLUaRlb0E27fpBqVY76l4Hog7VK9Q3+9z1z
X7gr9KfOM0kzkyz2yO7It4YGsjjNbhMLuXdu9HdeLh965xvS7Y3nudGa1fqXsu1A/MPEr7Pr1EKa
vciz4f0hdXBS0mCD+coQ6OUz2TSrXJqQrMO9im34czO1dKIX2PXBm4IuwUasHn27yJ7iuFtFGeLn
0qyhzIh53LTRmoykDyAOhe91Iebf2P5iTiOpDFli+32s30emwF035AzNk/3SfXELGe1VRTeJEmPn
6AJ+LVzgpGXLlZfbKGBLq4Yn16quI2lDs3AJ4JzzaWNVT3HQVDsvmx9sqaljzP3Lgo8QjFaW5qYb
o2Zbp50khtrdybals5bvdaOFKUcDZw4D8mjDG6umsq4H8ZvtyvjQy/6m0Sy682PXb1Lyd4mgGKfN
bFo7wkQc/NoAwWxxlWjG4EeUV5BT5mTa1R04L4jkerqnmRP4xTT0e0vbw8Ht7lTIJ5NJj0Kvp4cb
lr4hxm8X9fH//Tr+v/C9uP0erN784z/591eWXzVatvanf/7jkSZ7kf3n8px//c3vn/GP6/hrXTTF
R/unf7V7L85v2Xvz8x/97pV5918/3eatffvdP/yLxPque6+n+/emS9vLp+B7LH/53/3lf7z/t4Ta
rMVRR//XQu3n9zor8vZ3Eu3vz/mnRFv/xXQMijooriXhhAZU018l2o7xi2mYCPNsU7eFbtm80z8l
2hbsVP57UU7D6ZC/UVVNieTbo3NhWparC2oc/xOq6iK//n6yD9/+/jdLepale57DBzQNxzTFT0hV
V++7OS5cax/a3leXpaQR3806yIIkhIv6w4H59RL6j7zLbtnEt83f/2YsL/bDm5murSNIB9vgGsjR
jUUB/yO/Neh60IlFGOynWldb6VL+cvrFLVcZsY8LrhbfmkYc6MdWYmKL42KpHg9ptsQt4RbDfUbp
pSCGeID0NNDBUOMUbkwVemxWyKeGsUHLgJwM2zjFKQuwUlbDpqubdW0qdz2OtAcTK76CrsesIvBC
9lPh91p9++df1PmD6J0vai1sO48z5XB6f/9FIyg4I0UWbz+F5n5soSUgO1Qgz+gsMykqPSXHNpZf
TZF+pLGxL8f6VsR5Rg5dXvpwnrfw+/cAGz8yuGOEtRPgpYKUbarlg3SDF2TjB5NYWWQBA6jO9E+q
i4qj3IEsNw/SRXxnL7xTqn0+pd9rLIrXaVIabJ+oxxYGUU2i2HpO8hxTxTumc8RON8oz+swRPToT
oE5a6zM7Lo9PygS9ans3pc+EvtJTbESdsH2ZKmKJo7DaR67+RHiZQC4cLaLOZJ+47AgXYDBPiT/0
ZNrn5XDb25yAqDGw7aJfn9+rtLpVIvywlWxIt4ofkOVtJF2mNV/L3Uym+lxUBeQfr3+jIZ+sMzsd
Nn9xrpaL7ueL0sHpoFuesLhDf7ooRW2WRtbO+I8i9CJ6FTwmhnr1KJWzFRNoPdGb1zh01iHMz01f
CfbBNat9m7xbzUGb1bU7PY32uL/ctaMiXKawt4JBSlxUA9kxue1blfsyNjY7MBMNgmDjlEQJako7
hIxRg+tISXZwpzv9E9QOXIph/GElXoMQFc1J5VDuBEQKULbX/HoYPH82vS9pZI5Ho65e8FNeYfpx
6StZtMqWadNSp0yWzxQEb7OCC88Z1UpN9NB09UpR5jZoANhZ6CiHwySRferpOQloF8uW7RTJiNmR
JRUabHr3hO8gbug4i2bOinOxHQudWmgw0ZqKkuTG86aNY6aPY6M+3FodOVH32SKh+Ivz9G9OEwEp
0IVd1yTkSvz+lmpMo+smZ/D2sYFDg805m77QmlDEUy6WD1QzXv78Df/oXOEmdl1hWCZ8C7yQP10Y
uLWarNR5R2NkZ2Hbt7Mb06pcbgY77z7RlTgbqOZRbnUvauIKjgvOsEM6kN/lqPDi8KMhF7wK9333
+c8/27+7Zj3hkNXDYCo9g3njx4FU6k2eZ1rq7Z0F0V9EOyfiozGTAV8h74sFg91TxM3+4hz8m7c1
MUoYluMarjTMn84BTHfppoPm7jMr/Rgt91GUjAdukXywrQ4W8cwOpe/jn39XXSwv+9Mdakn+27GX
aeoPc1QS6pIsUtvdwwrr13F4Ew4jDtYhBTAj+rWDEgd5imrX5lPQOGgnTap25KSsC0d8oAE4Yb+B
z8W0xG2HmiQhIS1hkAmEmpA+pnRZvd3kEUOaJ7i4+SDpmsh1aJB2dms2MRDUKf6UY2PITfuY9xzq
yQlR/9iFX/G+fgr4Fo+lvU1KRA0AsWyD7EjHpo7IIvoAWo7YU+OE/pEO5ms4Uf1z8hDBbYR5GFcm
6O9F1uDWX1vxpEqF4K8bbryACooF3XI1V1TmYOEpi082KILaVQV7IPCwAJmu+TEiRdcDenJJ3MKI
zUgfUstulQA7HJIUa1Pu6fkKKalfiKWrNXHayootlhsiUrbpCKTTI4rGp05f/papdeVN073TMudU
Wi9WlGBRmXDjAUDHc1nBeiK+iGYQs8NEqXioqnwjQW+4kdrXGQ3ZDowQVuwlTjhb/8UVIc2fSPDA
fYXQmWMd6bi251nLBPz17T7OQ9Yd+v8JEIB1yDzGPVkNPWUg2Iv9TQdjfKcFTbFGt0NyDPwkHTae
ESAJaZ3reaD0n1aAsEegXL2fYrZkt5jTVXHFXneHbpVmSHqyhImItcqCDMP2DGFWE114VUg2R0kD
8TxTGLm2HQM6JuuEbadJsYhQBSyW1tcYfT3q54UxkMm15Q7hBq4fLQHH8gPdWTcAF5hBwmgbZdNH
S2o0HhP2tpb3pYDzFw33XjHgNelBGhVNu5PKrK+L2fymtMZa4215HEuUFYxZfsHl1KgNovUHQ0RX
qZXfuwAcMVzUBnIK6kyYg168ZecO139rZTnikc4D+51oGws40XruWGKFeobKFB5oB6xVy6lRRb2G
7MhajXU0QWYznrCTfkYeRAhWY32qpwY6VBo/JAlimgrHkR1gbQmcKzdFJWA32rmaQQ7SkNj0rXPH
+zbrwPH2YVcf2oyyaxUND0ZS7mUf+7j+yV9Vw3U9Jd3G5Qg5KYfKfKbZg4ij6u/zyvqYqrjYZTX0
7hL9jI4AA2E3nztIoruIhfXasVpQU0rfKi9BBjRLnguLfQwksxNbR47VJp3QH9MW4egtTM0Axb8W
svgq1WEcoU8Dc4UBbU9vLM3cFeW8VQJcblmd6ltTDzZTgH5+1iN349K170KbzVxTxtt+pkGtknoD
ogTrm+OxU664JDDSRlz+Jna5xGAJaFDIVIpGbajkiRggsRShKeHTTnJTopldk5BypWcvkyVWyVhF
z8hMHxKrOsUA1qAuoRtU2PGTONpnmNXTyiD2jd6XY8GS5WKYcnNDg2CBmo6Ky24P+J7Vk1t0lOm8
Ow96ORaM/iFcKJylXj9l3K6rXjfuosGBH96ok97I+Q0hnq14GaYSe1cG5rNVWWdbVMpv9EhjGDJ2
uWB2qUYydpQM5U5Ad3XxylhF/JSr8ZToPQl8hSCKndI8G2K6V166CFcLY5V15MFlEsyTYi6NFGBM
T3NGJL40uxS6v3xiRAGJie3JuSni8jRHxs3Ud4hWtbesGOnkQZ8Z0fZgml+SVTIEpXTO6T3fk/7F
l6yFOFlY1RsocbJnhYo6jTpWmW1p2zwYwdLhyRlizTDfNyQVptTpoatyP7nDfaOh2OtAE69MTV7N
NZpVW+eubvVkPynQEihjPxvcNquRqmsZUIjWhuRakYJCIWJXVcXn2gCd0sToyuxs0gANlXA7UuPN
IzQu6r5VjDaHeuA+9kaUGFZwTqvqIXetw9128KJrhBtIJbX8GtTX1oYMWzrRs8r694qGAE0gCPJ6
eW5GCsjV57bqHr1GvirzSDUMQsvFPIkdTy0si7bOk/XsDJ9SnENdG7DobneWqs7zSEl9zp2afi1m
pakjzTrKnuq0d6C1e2+KyIMV5qKH1JtBQDjG2jYymJ5F329ThvocBzL5C+m8mfCX+aFCkahGfUdC
vKJV34B7S6/6PEBoka2HsZjPfRMmq1Kmn5Oco4M9rBRDdpXVGN81mv1rlrafPMlsoiVC3ZWal+8d
6M8rT6/uzNAmipXdgUqivTbiLqW8h9OCnqcDQ4raDTmpZsvrC6o5A3Umz+jvKzw1icnNXBbSW1Vm
++R4+R2OrBtltPD4XdieIHpXtL2QUhg0HGbnyWF/c5jzzKRIFjNGzpdubKB2eE0O2AdRx3om2dNR
8hbEjzXyGNK/GDQj4y4PCUifcZXgKmpHMyJpMXl0KkbSpAa6CdyWQSFApoJaCBGJ8FvwqxsLix/F
cQMSuIvZahieiPnAkS87Upjn7tjpB1IkmG4nbRePnCswSl+0+JW7HKxWMiQby/Oeu8a7G3Xm6tBT
T01Z78yRYngrgNzciToLDzZuSFXFjm9EEw7FsqrXVI+2IhNXAvwmlSY6bGYHbWo24POZn11zJUuS
S92CeTPuO9gF+bE0wq8kJ/Vp+DUzMTNllZauWU09tWVGfHuKJbiE2iODhg609zXI4r1d0rubAu1Z
2dStHeyR7PV7eCaj2nc01vp6eswYXmj2uTeJA/e0ddK913swQthGqvTYec5HktB2sFyIZ3igPwHj
oxlu0x4AWlkY0UsQvjTylOYo9IUy0S4ZHsBy4rXaSJJPxHOHCbJ6zPTWzJ4/kai0MjyWBoNOzS2y
yJJVqLrC4RMqN6InyURZ9eR0rWuHsnHdzU9al27joY/2uZdSQuT3OTrFqVUfFsiulZOqYa9P+ic8
UDgfhOXLisBLYTbHmTGOWoSoOcHuaay9j3F5s9ktuNXCFO8cTQrCPWgthE+RZLtmIPdPhs/ofwVT
5wskYhr79V0Si/tsmGtI5zANpYa5akDAj206yz4DC95RaQQakiTkgbngPks60pqnv0eJqI/d9Ja3
9u0w4CFxqCIctHJ8aZ3wqo2CY58TsEwjhh6g9kRQtnkYRetPQ9mjuspoPZkzrgqMsbSTzFtVniQm
IrMmLFxj59oQQWdbYie0qFk2gPX3B2u2CBQrCM5pbYxKnpq3hQEjFMthtu4gkcFWyWjKSRiAfN3u
OOK1O15++u0hXAoUWQLvUnRosb/H0bvhbsohetpLmtqF+mdXrL/buThPo5qP0UJ0SyBXEIg868ux
7GDNSgc78LirrHBvut4pdDNErml7vggHFd3Y2s3iLWET7RFXHjPHQAsgoomwUom+6wx5XVriWixi
lUHSaWjldSLpKavsiUucadeELtyGNO67kNUIDogVYi6SJGR7mt1+WzW6WoWaeu/q+BbNPnEEbv5u
6Snq7bsyZu8xT+FtQNuPZdK49pzodiiap7xRD5WKTxkBO/UwnlCmbWjWvbmd/Woe3WX72SNC6rLi
nV7QraQBrcsBC7njEIeOOJlVBvZ5Ymo7HEcd6Km6O/XVskxBy5OImamPYpgroDxhlQX5g7Q/bXmX
Oc4s1K7ZK/u+6WiJbjoORpf7vdPwqraeQX6BZ9TK3Dz0GoS9stxdgHadVuVHG+mDb3UFUhjoeRfV
peJEq8Y6hRm3qBYX8QYDUnC8PORDCmMrVmfW3eTxaFyyM6hGMx2sHUWa6ljDVgEbmdWLFLt4TGjC
Notp4HJ2Lz9drpV4tnQSdwPW2UbYRbsLuDFKkGJefnLNjsCnygZsSvR5U3uPtoSUZWXzF1kQaIS/
HXKc+BwmVH+GPn+mz7LLl4KGSNRH0gePbJj2JqjptZdbV7INnzyji3c0A/m8wtrHI7Nbvqi7iHE4
uhP1nbAd2Lj2KKu4CQ5JxiIuLiKSZFi6rU2jXWsix9sr529IEGlTUsNsE9dd9cUakrJGCAKNizK2
tnNNWMaynRwElAd7vrYXsBG/oNE7+oPN9iTg8NRt8tHTm+fsaO9jn3jINfgCLTG6Fp2fFd0iFjcs
MY8O20vYVgvkaJI+2nW1TOtL6e+yScTbtS6Bu8LMbgEZmTSPly333PPaOi34VYaKppRIOsfl7Yi5
etL1yce3x/VBCe9S5tIy77ES6Ws1z6xroXyTApF8bQL1YY6zv0jXgTDzm/ocCTCUQ0hansR/4cet
uE8kzL1g4I+c6UbrwV94BbOrjRN03TEe+oiQtDLW1+UYztsuL9d9q88bzFKYqeRt0PZo9ieWcElc
vrlt8GDV+T6ZTGdNu3VP3uJbZiNxinuysyiRX8n4Ku1S7K70b3oXpl1ky2GP6MBu3+jFENTEFTPO
kb2pljomDTYfz0SvUz2oWwDmFkZ9syY1KRSw0S6n0g04+0kuUrAY3OPdUlYcisjja413rVN/C2wq
AvkwnUpwpzh1KFTYSfMJQRRODg63JYpnvZsJo60gOCTQ5mr82Rs8rGxQ8TwVBosmau6E3dQOdiWN
D2Vr7e3YH4rm1Onc3JfTEzHSxFFMJnqQvLYLbr2f82cpmMoSKoMDWUOJB91YiXnYaMFwP5swggKk
cLjMjbNmuHfConASV6ymXc+912LAUFgL03XLUXESqhh0RD/HXXynBdR6L1edGiN0eoI++sjqZBjF
mn99zDPrh4jE0qUQgspP0MZFOxhQcaT/IAiodR9TKBpcFvyOXVvFBXXA9XQ5AUa0bKmXSoyTWXd1
bX5NS2pDXkBIoRDvsSbOufkQ9YjFJnqql0MaJ9XgG/F6KVSiLWKdk8ckrfPBC/XG2hZl6txHV062
1HE1JIJ2I8gv61t/aNVDNo7npKA63xfs5bLYdFedSEldXqSSYaZfp6XCuA7NCfQdwTpc8Kux5bxe
its5xTgq28OhBb+PRozDi+DJL1Qn99kMg68aEl8CXUWfbcZ7vU1bik54fbFJYo8fKpiLyWuIqd3U
tase992qTopjmpn3gVspaJAp03HknKoBGzXpzOjdenfrZXEDBzgHdRE8RA3N3yhATJUhA2L7lXdI
AqykUFuiphM2vDAB4ulQa9ZLSOuBXQFggTwg2k59gTnSH1SHPzZ1549MPLXLBWxFC6DTU68YiEFN
BWyPc95EUTfTa0G72tllBtU5kMEpkroYcUZHyYILj/qFRTY6mGUuk1RLPiivcJrxEcWpPKezddcE
XLYsoAhaan0Hfocke5W4A66x2STKZUyMrR6gsoj7Wvqig2oA8ZhGu/oQMyMtMAeDoXIl4kxugsmi
GqZjAJKmtqFgL7JqJ2XswaEAhCEa6mpaeZgUEgsB2pBBpvkaBMH1UsUN1FVbTfdRH34S4CkgyEtM
bOgVvB6tZ1mxCg7xcNnATtHds6FCwPlekX26nmLEdzpOipIe3z4xKZB6CSAWxpR1FM069QdabVnY
Nwg3ysAf4nuC097qqj8yxW4CdGps+MlMKogG40YhpI9V4sg2pzGngK6zdhN6+6yID0W1r4WsSO3Z
KpO88rIsDnQKPsVmeyeaYV9QkdIltGuK2C1dtwpLT47cism5zViMhSExHvbnWk9pdKQT/hVnr2fO
Ww+4GjADHWtdM8lBmrfwnW2dZWGcxJSiUADV7G9KmXwq00iRaTq+OtYAnqlXh97Af4pEdxXnyJm8
tEcmZjfnwJN7q5WPVb0gsuOzqNKzMcV3XUE0RJohE/GgLgYplkhM/ycM+l/0Ln1pQzaLsZv6Xi8S
P0m5Hh2Bnk3MBAIgfNWDOdwOTXXWPCzflGyTU4a3b7PIzswWLB8XanHCFgQ8rb2LTeqZK3LKpjmb
fBhb78EsK5QXQTX71JmhPRrEsV8eQoHl+od/1wtSryI/XmsK91RXOnQMLbyv+QRHPUvRnZiMIf2o
TSdCnEjIUtXGYFzC+CfEsYgMVKqTXQvY0/zbi4Ib3cDlr4BfUV008quAhuw8uODgO8fHeIhdEdgC
Ij2xs4eUoEmAB8dWKfADzJj6sVycK5efLg9KkWYVM3f7FxLh5SHo0og9Lp7pNoIi/tsv5ggYLTs5
P0yoE9aFu01C4yEk9+qqBPi0qMiRP+CCNSmLwLKmP0nJlK1xc+iYjqyT8Hijgll7FeSJgHzyzwfL
K+OVYS7g66LKT5pZHy+F4P8VJTxO5fvf//b2bRmI46at46/tjwIDi/38DyXzRfXwq5phkVX8/W/r
tzT+QFD0e3Lc92f9qkrQdfMX2lu6Y3k2DZ1FRfBPVQJYoF9MYQkPC5NuApSmDfRPVYJEleBKz2PJ
QA9ICuNv/wp7lb9YhkFrzsUQajiup/9PZAmS7/Njz0fwseCA2S4tH2GY0kT/8GOBv52NogQIN55z
wCz4acS2pKBy1YtyZHCL+qfCHPNDZ8bupootQLeL9V5v43IXB91DHyBlQTbwNcyKqx7mJ2Da/Bzb
0Qa/W2LJ/CYTnnZkfH2NNVZZJNf1B0LA9o1XPg2IdW/oBI03Xuva2x9OxO33rtWPGghraf3/0Mxa
vhicGgmvk0aWK+2ls/FD58LMp1J5UdefQ2lkO8wxa9ma5DfXFmFmYX7Fpi3a6IQJ7mg4LQKvxr1i
06efy8h8b6O5PHljf1PY5XhN2zbfG53Wbl3Z29cLXEUMdXfrxBF7E5N4NJ2U9VXtBuk1m5hvvRri
vRjz+8LpdOhJLBKwRfSUkMr+FLuka9gi/2BiZ32JXGk1ma2PknvArJ0nJ6MbkpNqqZyOTuPspkmF
Puv24GREwy2OQnfTBL3xRJYDIS8OeJ/IR3eOgnJytQd7Lo19buLGDolj/4tjav8kt7gcU9uxXVqh
qGWQn/50TGMnoks0tecQ0sq276J46/VkOoVUNx77UKwtJORHbUa7je803uUly99i+OaaYbOLvUpi
yim3KfSim5463L4t2o6UsV6uENDXY209sH5R93pYL5wG+YTwrWK1wzIJVTlhC7ht+rLPT+EofKxl
MyQRUlPQTw+PaAWgRtjwbGnT0yQk+nGXRlCJHZkVZ0p0EeWIACIVAgU8MW56Q8bfUumgPFktm4pJ
Dvqj4XAsvfnWjezseUJc2DvZsGmtMrqGNraUxo9OGS+z79wSLmrdq9id90nUZs+yPVdWV10ZZD1d
WKu/PfRePB6nKYn/qj/3x5uXCU44XOU297Ahl3vgh2sc93nIaiptzjkYh3AuTi7mMg5dou3riP0a
cZXxCf2mfT32JsvFOvLtIPcrGZ3ainBRmVvnrjUBCRB4bkTaDgQY6Gfx/Of34k/aJ+EgzdFdx/Cw
nS8PPzURLTGGZtmE+VlIWE+Jsq5z3HC+FZHRCAnB+4u3I+7697f+8n6ekIKCIcxlx/3p1icMZZqr
OirOG2Tj0Y2mv1eYQFaaJi1fr3XzTC0Raq4xew8VN9SK0uEGhXFx8gAWhZ0p7p17AJbhc2uI7CAG
g+EMJA+K9rSNteciwmUGOqzcFQE4zAYPBY1DxMOldGbMzIF9/RfH76cuLAeQe01aEhGbvYglfvpC
qMriKMyz+GyZxitU8ujkRFz8o6vXDFfo90ObGrfjWL0PRFC7MhiJTvXcSViZ1T0cDHBnbPPZr+cr
1kQECZX67eVBmd47cT/OwYi5BSd9VptBzOFpnJGsNlG9lV3NyK7z7UhDHrZDh50gqIZj5dJuBiuu
H+dlYSTiytw2tZOehYNKF5zNgoDAbgIFetID8o4SRKHwT9xuk7Xr0JsbhoCy2dLrxptO+4O8HVqA
rSd8onFHkMmlsdaa7qNtRHTWaqKIAiZUpF2xfuW6gb4qJzWjpkvRNBdYEwGm5Oc/P+7WHy8klDBM
j4bt0bh1zOX+++H+EnYHeNkKCHvF4ByMiKkA5d+5Vv0yRBoDbw/yd6jdgXDH6ZvS3eTdwBIsk2LA
x+foZP6Y9k1El+WgBq3fURcN7glgHlfx8rd07kZYZt+6Tp0paB5GaSevyWKXoXcb3ahomm6rdNmB
WmiVekKN3+iOOgQY35uVayEca6iv07rDbzLdJtDrAHPMHdRWRNIgdR7QHxPlTXV8H1EVpfAu8j2m
8Wqbm6O5R5Lva5g6ofSgcTPtPD1DYlj1Qf25B3V3g4K+fjadu1pCFHMbq70Wuv/nB1iSKPDzvWqY
BiMC2gKouswqLHR+PMSw8xHNY7qhEhvEuINS/QQbXD+JBpw+PiV9l84oUi6/uDyMbgBtQVv+pta0
qdr+9hw9IPxnLkk7+NfL/PAnlpPo9LiWJ/72an2DNLh3ppI+w/K6l18HAEp+/fH7X862pq3z2AUV
ZmOOuPynNtTZAez/9ocnXn7x/S0vHzDKRLD1TPP5+/8Rj8kn+O3NJ09xMgKnE4cmIt7k332n3/76
19fVv4F2mvC5cKQuz7j89NPX+v6ZLr/5/qZdmd0QRq/XOLSs1hWnYnn+/+fqvJYcVaIs+kVE4BNe
5b3Kuxeiqrsv3mZiv34W9I25E/NCyBUlIUFmnrP32ssLArvxtL9Hfnlm2YzL4V9u2pyytDFRduAI
6YxpS5jLBcTpOUYudHBgtcv2Sl0OqBVhB1tiEoOdIq5y3TOPfeuc6Z8pU+luVK+j1v/TUdtEeGpd
Env6Rx8UMXlj/KJSkkvpk2JYH34q/C4bLF7klJMigJqU+A69eg1acUskkvpMIuebmuLdjJmu4qq9
Fq2+jRucZdhJzgz4cwkiI6250LaWCW4iCmja0/shnqtmmgBh5WaaJJGPwyPudJKgmzma01yp3oX6
GiBEmhQ941TQ/fZswpYD7NQIXZ77gsto27GP2MMgqCd/mJ3Rp9Ym2B/xyS7QnaCgepeeeXPj33XS
3bpUJNfY0o58bWoHc+vB6Mw7maLjNk16sdJhMqK3VMgnsP7nnAZ43jwycy18jVbLgAQZiNP3y86+
vLyZo0Yq1tMYExxLEhFh4yykH0IJ20cJ4VFHzl0PilFDvkVaXQAru1s67/7Kt42PaUCa41mn1BK3
MJTRWVOU3rJy3CLMaw8NFi0J9e3i4BLi4fQjBYgSUWJYG9nwO3GqZ9OGXFm65lMSNlcf19psx3pC
/8oBhjJU+6CWWfhr9KNJug82IeHYYIC2Rdv9EiSXNlmR7pWRkTNe1tbdsr9SVa2DsqKRO1aEKVLk
8UiSHODE7T14XmfUOoNpYP8c42NTHbTaPTeR654Ysc9pqxGVEGXxbqaNOiltn07w7SXDr7jOnuAj
aFeQ3dsR7+WhQvoAIBQnqqjx5VCuXxdzmzNQFzo+LSA554gjCMgXzY8mVAcjcRjeo/pSO+PeHbuA
hXiScFUvONKK+h6ZwubKlLQhpxbzvZlzKU7Fq1GTXTnNDu2Zq5oNhDuYst2KiTakh2WAOCvz2AgN
LwyByRBIhn9En56y4c12kt9u2e4g3Hdbx06eCnIKLh6o3xIN3RrBkrer+xbAT/djCaRImpPR3nlS
jPOrLjUuRZ0+U/z1EhAwsV0QcTdDNO3sEGjGWWXO25CAye4rG/0x5rxKdg9N7TY4PrrXSS+fI6sy
Z1Wjuw2b6qY5MLZg6FCEkkSeiNDfdbUdnvzA2HZJgZKt2utE2mwkxl/KtHa5USCXV+MALxigcLJO
puz3ZIOfMSvVw7JaY94h86LAIlcb3a3NVQryWL+Es/+k0bK9Pro3hw7uDp4k8ZMR4IbUC089kqki
ET+dFt65YGUnT6ZvY0vqXO9XiJ5N6zQGY7ElWfaU43ta2wK3Fmz9R0KWB04tDE0BHQhN4c1K+R2Q
tstqnYy3kUxJNxxvHWX17G71EZ1kzPFjX8ySBEw+qBH6rTMkt1baJiYkGyGHI1/QCKudMRkXtMlz
t5RTeSiqw8T8cuX65SuTrV2S+K+9GyY7wkwvhi7Rf5n1J78hcAWEfR4sUjiIdKDUWPd0T6fa+dQw
rmJH7tItcilzZ5e4x/IWYMGQXjy3bLYiyw2qu/YzSqOZRVkUhw572drUasRhvveHyhxdeUcWGy0W
Z5ZDP05Gj3I+0rHjTlSEtTcttrj6ueF7J+w9SzECWSeFxnHaUzu+DjUctC4UEKKHDKpUxEJpHG3s
zVwnM1ZFwN2Sx4xwsM4c5YPUE/K+7WPbJDFfgNXsXXcGeASUkQOs97uJsiu1VAK/VPqVdjSXOZDS
dVNybd4jAiAHKnJ0x+w5GT1tNn6rbqPzUNaaeRwCJCZJ5QIgngZjE7mPajKxjo8sGgGOn8EWtCuM
F+tRB0kxgHHf2wZQ9brWzh3IX888owYTvnKeYz3b4wolYZgsRvxUOYlYTf5MmDQzUGUTDIiFKciC
Ym84X+RJX/DdI+curBfH9C4i4BueVHT0ushbj/QXN5g9n1FcYalX6EvN0hh2nfXNCdbtM6zGKRfO
9dhIc5Wa9T5iVo30vlhXvW1shjTc54gGBp/K6ti0dIQT7jaieqtT/QkdzfQJYA1dEFCOwk9ADVnu
R1MPt4hLZ5VP+5Z8u50QJKIDili3uQO5K8qIXyKgHd2dth/IH1mBZBmxkVDh1GP/2FsGM2jLeja0
LKKAg1m+MjWK6aWC2oTQoza0epNrtdj5yj+jeXP2FCYeRALJq5sOZQl2rQv+tEX6x2jp9RndcHAm
oHiGMXzoRIRh+0YHE9vEe8YVqUTJgD2VGM6N3aN7CltSSZ3i3W3IvJz4ka86h/xnKBsSIsIRVJ8k
TZALDOkZ9i+CUw/jGBgfwMTA5+l2D/Hf126Eb+vr5RXLZrmbTkV4191oOAc0l7bLn81/b3Bgfnkh
/7ubJu0J6tNwqMik3odwr17oe/6z7EP244w+bt9rxtOdnevmCTSRRvpbViDeZB+F99ihL/1xkzTe
lKQA3AZVSlqYFiGhfqN9djkRM/PbFtS56bb53qOpEWLAUgw4ek7qZgIjcTWJ7FtoVfPbzI2zS03y
Q7NJDvZMrbxQdumvVNEHXHigRzU33C0v5dDTzcR9NuPUgDjJPj1G2EMfG5uf7t+9dQRSyeyXKQBt
AOfW73rhqZMXaR0Rca31SpTghzP/X3z81y4Q0cfY6nI76GF06VvlXMOUIaOy/fELMeS2N9z69yBA
NI1t3T4z5aGgT97wSIfv0HWG8ai3AaCy+WWABSy7sn9GScypRdH6DrLHODlSAYDWm/hNmN7b8kpn
sm9JHpnvbYhqJhaDfc41Gd5QY2qEBRt+BzQsLyEDO81vL4wbUgSs5NlviNcz6ZsfhHK1R7s2jdXy
WWwaK41eyJ+hJDUajFR0b0Xpn9wxgMZM0BMreO9lOUDoCh8YrmrkeXDaOA/6c53Wzc0RyLpK3Wy+
yxJZ0nyEKhdrB0YP56nCC3SAttLRwovrp8xSfLPzS3xmu17kBd94DH1CZTX75ltueta0TNvWXum8
BX70vLw0bMMnYqEpG9S6t20qPL45vztMyDk5MG5rfysAQn8PpKf1q2IquicaHJJIvag6GL3SnwK0
gH//cQ/RvWo9H+EL+3AkZmDUxNVF6rVNaOSAwkrPy1+9/a5NmfndBZG+qbtGv+DnUpiAWVQvLyi0
c2PZ2Q9C9najaaQHdJoW3SD9eutgtIpffsn6sjd+cjeqNrbdl1cCRqxrVxrRZtnDTJbnB4ejP9lk
npqugSvktW/dHHnuCBGeXsryVpqW6qoS/tWj/n41qhbfcUm6lgAxeAm62X1V/mLKhxSD/3UrB826
LC/Q/cT7HrWn5f24UBnXxRjrtxT5IWYMx9r0SAa/O9jDf9/Q3CMtSz/AA29g9Z55IoVyvC/A0X9f
QR2iWXteXt+5eAKVn23OqhzVlxwQTs+f2vGR87DoNO4Zy+mz8kW1jbjifcId+/uxgRDEa14aPYSe
k5/z+dI0L+4/3bjkpXyUSfH1mH4gH9LQ8k5TRnt1xOj1WSBeXP5LYHnOjJwCIafFrA0Qk3ZxAXvF
iccPqA37ZT9Kc0hmEG766IxNfQoZc3euqyUfXVjA2+TdRgOlBELIh0dpaiExVRMJuuAx35kenJZX
pKGCgsgp8TjVFX61XB92CRzu1hTlW0mwqjNMwzdWZh8E5BhDmy/NJ6fWf/VaOnxz8gDyIxf77oGI
ueoRJQ0x/wFYFYzGwnnNTCs46C4LmyAiytyQ5+UPTScZtoq6xonxPMMli4XX9YrX5Um02BEF1Mq9
9XDvbrQ2ERfMe03S6anv9fYlaaR7dOoMwUUaj99uz+TGDb/V0OS7Vo/Ko5/p9atJgW95+ySN9IQ5
5ta1gORwN0B2r5Yddt3wpRyRPrfSsvAVe8l2eRw0L4tI1X9WY8nsBG7hoR8gl0/CPixvsbSwO/bh
aFwSFVsPDh7ev3t0Uy+ecwG9xzhxzXM3cq1edukG/sbEKvHhgQbcF1oDTNN30w89tjfLLomFGTc0
YVm0603wqEbkpb7LIk2D+/ZQFQYSNlkbD5WMrcukeg0GEJ99qKIjZZ7prSwc1mfGIHbJ4E+flc7U
Hh/GA20OVLB2kG6HqjFPcWLnzy2Bmn/fFbGbhOmV/V0ne/DqafQFlidkNN3SUBSv3eRWR+UDGTWH
FvoIupH5m28nKCOg9ZxjlOELLOFiXmKzfPp7dCR62QZuPNfyQIBnJYJ+2WtjtK8AzoNnYfTZabAy
YkDmD5FpZ5OB/ssLa5CGVsFPZijdV6/BITo/rxmaQc4vP7E27IP78rMDl21/mcleN6NfRFhoT6GR
kiBom83WYkqgAk8g4cB8AzmrOjaJ+0XsFlGNllNfyyhkaoKJfu/apbhWqevsPNAVXAk7RtX2CYNi
eUyEpZB3sVg1iJXpdeABDR6ONTM/1LFqehpVY19LX251r/L3+DU6hpgfd0zhIsf2tLV6DD2d7O0N
AYXjhvbLl/CQ8EgDuUvee+Vr6fnHmKzKVY6C+jR06FsL1oAEDYursFhVh3ZLkBvYJWMyu2cts78o
YxyyxHPeWgSPa9OEotu6ytxFc8SRRFQGg69pT5NK63NQi+rvJiTJbyWoJ81fWnH6P2jEwYGa2JLL
3OBz2C+gxOUly+P//3XLg8vmP+Li0CKvDovpvPzZsoPlFVPXgF9cbv73IJdxUBXCsVetncAIWzCH
KaRjUhXEutNQqk2eHK/sq0TeAW+sS2HzCHDiccwKKNLUBJZJvcXRR06HiwkxYK3GJT6PTPvqVM+b
tNWZ61Ydc/4i7U9GIHsS02IOrr7YbRyQU027y9xvofTxiC5XncomA0Bsl8iKWpQXdB6TrdfdhQ0Z
ZnlBN0eNpkSYn/J5s9xKzzhI44M1mM9pBmhbIrpV+p9S0/hA0ay1XDYjedmTg8qTbgxhCL3aRi1S
h7juPmIZlmeBkBwf1UoKCaXEqe9o/C/iPzQkZuWtmfZoRFKw8S7Juauk7l6XD0d1tDqh/sz1iisH
4vSTsn9SxV41Viq7QsSvRlexb6le9CQa1jLlD1TfcKwQQkzrRBm4UUtttzy2PFtIpuiuRTpwO6Yb
UsXXkYBHVBQCS90lJPhwvXxvETGlm7JiFVeSj4QaKNFCvrQ907EXmfKwJbWHKA+IXTK7mw1MP29Z
WpJJs10gmQhm5QmHhTzhwmrgT6KwC9w2OAVplG6oXiG9n7GYf/fuoH75i8kkwAU57UDuQmSrI1jv
g6RleJgMBLFo7vmwpOqyWG7bjetQckjiDLnlJLS124EA71Tz2NpFO3tlknMyC5FNKS6uNpJvEKdg
wehC0xCpfA2ZZ/8W4xsSZQ2yJPT9E4tFWznxCfp8czJ8tLFNN1CE7GLYRh6SzmTOWUT1w/U3Mcet
EVkuue/BL6wQvxMRYMtum5T2mnWzOxiiTenes4l8dnPo35a88SVXXM663eVWQ+eMEr/WFzuFwQ23
gjsdisZ6m2LfvQYZ0dGteNAAyJ4h0DA/TCrviPzVucq+g8gsfXvX4A3YJIljbxMB/B9OcrsPBOCV
1u3ROZpgkjosmDA2/a3VGe1Ni6fkSLrhm3La6azQep0LaVdPE8wdJL2he3XcErOfheeARCJnTRNS
7KAGWaeuNaxTMJDGNRJeFkOTuwiGhrWPVmaPmqC4e62zK2oKxKDVS73CSKOPL6HdBw9pCXXayjKy
wkm1fdJIBV3xf6pT01KzTSOyAoyRDgdWrGmV9YZxqPIM7q7tX4lIFzt3zqAErxSxHKrLbI/D/QzF
rgRSxoYclgdf6jBZS5PIDQhBixj5v02qoWXtS1LcdKH9wgH1qvueWjMBC05a2RKUpoG6HWg2UBAR
ei2R+nDKi+7L8XC8jYP5EFkmWl6JWDv3kgM0vsHY1sz8Oa870jhnxU9nIlPqrfKSz+mk/21KF43A
1OCj0vLyJ4DDSZIWPPjI9f6+f/g7JGx2yI7aqov+5rEvoeyUnNpTLN58EjTAuFTqpFRyjwtoxJk5
qNPyUPG/tzpiV+kqOG+TxgmYDSixVqHBaRjPG3O0tK0uho8wpSdOteYhN2KdMzEkGqgNEsrBMsqw
5M2/c7G2ZpG+BlLx5CAZVuGkH3tsBWcHeHWalD6mgoDJkWAYrTO//btZ7upoWND3zc/olM/dskcp
N3+SZZNbmrMJCvgxg4MtYpo3Vdhl2xy2KNrSyMJXXd7KTn/xG67yJOl0fzeeLv69FfzvLXZm4QWk
l0+gS39Sc4Lncssegv97d3lCr8QGjE11CGuor8vGmjPl0zp/DW2CWxabwrLJZ9jyopD/7zEPdD3+
5tBeQ2tsEK51DAYJINXIE3gVLPcVxyL8uMkasZZxAUnniNMIAOvayeuBnHUxHCcUqMKoqjP8EdhE
xHWQdJgOlEY9ru0mUakIbEVl7qa+fLO7iUKNrT8GCs5jHlTluYeEsFIj14tw7sFqCsB11syNUo7V
snGZra8Q+uV/D0k7B8cSiUaVcv5VLB8nbTiHApbruoai1muJAEq/9dZJzk6HUnY0+sPiL1guWy1n
56akZkgjJHigvNaityNSMoz64eTYMBIQugR0A/oCzJqvn5IEL1RKxgtLJC7aJM+ptYlc/9/7Ppyn
ELEc5g+svTpVtbWdW6Ti+tWpbYptZgWMxZHJj701Z72zCAswQu1LRlDPaZzPleVysNz6f4+FLj9E
X9V0XPldtKr0txVqgyuBQkj1oiZap2VaXOgVEs9ioHvXIkwAUI4H/JK6orvLYsws7Ze0mHMph8S7
o0XdtSxzv+nB5BvCdhwK0wo2ckACeV9rF5ICjGs7IHSEVczjVnhwxZReLFQ8p6AmvGmI6i8/N68x
LdaXHNfk2UO4uUmfI8cfngrcUjfMzRDdZuoigfXkEtFbsmmJr9zQkHtsVeO9ryvIRUpDj+m5pIIg
gwJ0aPa0aZB9UouFyWw4eHixVzzkfYrzpjRztYnykJIyCUUEXZCmZ4j+0aTCux28Wsdk1vePwnFY
Rhmz59Edd+akwbRAODoCeXlA+1ysTZ/WTRPDFqT48oE3D1x1PV+tkwEDNorei4FODOCIVe4Q2qcX
NLSgQiMPF1se+i9Zl/xu9IC4jPketXimgCUXlSzx07X0Hft9KOz1qAnjq7U1dwviBvWFmcfvg13D
ouRxUUF1HczIOLpW2rw1ebMvy8R5Qrj72YyhufFTi5pSrdyDOSKAMSfgwbrTvEO6MI64F7BVEVr5
XhqTsxnCgqbQ/KyX6mssV8PKqvxiJ3PCVFcZDtyjXjI2i25s3oUbnJjO+z+1jX7ataZtmpfpXtdV
RClnF+f98KRuKXaC+7KxZsOyyRT2mJAZR7myNL4VzjKKBs5L2AKXZqkW76STjQ8t7XbWHm+10rw3
a5TxoegJhMjqdquVkfkQzrfGeMJJg+fl0NjkxtCqT08ytcfHCJzm2nTckTxH/IZovxSHWtbrIUtG
rHU6MrdqCk5i4gqUtWNz1CPHPMgi+5M3LcgBsL5vfpfS24glxTZ70gD0ITqDD0IaZDpi9GOs/OnC
Zz/tDmFl6W+DF5/kAIE1ccP6RZhDdiyGrlmj4KKerN8k8C3ehGAYMVwMVrackP0N6hoB7IGJmAWr
LEkZCn0lH5s6b89EfgZ/rFTlWymREm0JuTj2TV29NTQ4SOvO7vaUIPoarJvrF/C7TPMFzKp6wRGY
CbwU8aiSI7gveS/4FK4Y84MigOuynOmx60EqKnaCFFM18jd8awx1xVMGF/Rqmc11uWfgiXzS9JrO
jSBIy5ppesEU3Q/akNnvWHj2zVTmP71PnS3okvDWZcNnPVTjhbYotW/HEkfhOeYjnBPzceqmi5NQ
R891qEjzqm9t1vzI/CRTD2ifUM7DETEaIDdx4I6PljNVMDfptgU4XoISsUgx0tA2A+aeQVdYHybF
ylWEsUNURvTjSaYS8Arpa7ef6K7czSClcwrIeXzxfcoWbu194YjC1hR51YUGEQDH3Hd3VerotD7G
8ZeXuVtviqZP3+9QRGVRvgk9q91UeknWlT2qZ5XXXEGhVP4awniO7nH/aEk9pDut68M90zMo3RVZ
ehYFLgSQ4Q6re37qW91/bLH7TM7wbvih9Vo7ejzTkSApRcQ2kGrx793lWTqcNEkdpoqlDOpnd+Di
PIz2h23JaV8HIZKV+W7dDB+EHaK4M/t/pKNjdcYVSMRNdseMjfwt8Zng2lSAHTdP71Qt8zXEYXql
8UjdhPKu7v7yc9r3SDyIOA1oBNAlGQ+h7omnyZiNeQkwXNua+pdi7zih/Y8Ot7CkmfxeFGO3QbyT
37OQWVKMi3OFp5o+zpgmH33c7NAmJq92PHzqKX4Yzg/v25TeY02OyJ8edHKfBgGum/JA8QeItMRX
71QOl+US/lzrpKTijKE8jcJ1idjowy1BX+FeE8D4Q6EZW2vo+nucGZ9ZHAKnnKS62pPAgpVUb0Bo
RZ7Yr6QP9c8553xh2eoea2GBzdAzjvyIbL4Nr9zi7sPULVtFAoXrnKtOPZd19gJ9ATqnNX1lJsJ5
EvZY10gVY9KXxqYhtPwQTlX3zt98pI2N3bfmxGhoFa9ryCrrUVHfGv2KJZpte+9TCYcXMFYqLffD
osOfF8eh1o27BUk/CyN9V9sB+Yh6dLAoJR0oM8Vrx+3tQ9EV+jy+lltNpQ4BLdRlrCCTd7rCLBg7
c1jbKSDRsjDFczPa/gq3mHvKUouenlMK5PpteKR6NO2tzLkmqR59RmGSrqZM+4mIWN51CZQmKxw1
TCRa80sOv3Ff0YPtLSAmGn7JoumMm0zat0EjndMrc+eStPKraYzmOcPxcQrm+iYYGefb+xzKKtxL
5RgvvWFmZ1/lxlPB4In5R2bMfAvrdZrEd1IZGy0q1cp1XVxLgRkeYWQVa6DPsKMnCnMe/Nxj51gY
zxqf1Znysj1tEQYxMMsXpDLUFeJS7Ol+lVe7JW3RsbVrgkh7S7+4eqoacpo9hYHg328QU9TGCs0X
N5fDxvNT+S3jZIcaWds7fZQd4QlxVHRr9rxaRz3NCAUI6OMahtxYnTM8RdOg3WDx75d7jkt6BmOK
vMpCIQGZCoiVkKYdEVu/06n83TiGvSPq1tuGMh5YRojvHkksfnqmYmtRRPVNKRoZdT29ygHhheHF
9qffveKPGS9u740IKqV2tXQ7P4+jnKVE+lmSPvHvpin3Qmv/0Ml46JMAYaE2G+TjaThr5XjJIiN5
jYFrI4sasRMXiX8f09a/c1YSrKIMnGhotv4MTqavkwhQNm2q5BluUNOQ3dKMpLiEuvYsLVhyhZRU
SF1zupVFei2cpGW8K6L1FBAmDPtt2plRba6WxbTMW3UOMhMfkPSfMwPmfBfHD22O7GFwfXnjEiVK
75b1LKuq+ROif9KudcAEC6dc0r/mRFJcKV54N6lEzrqic96aKNrnPvCfITCqI03jimB0WWIK4W+V
U/sndvea6j3Wo6Z9M4fQwudYbIcAQPbcefyOI1hBdtK721GOzNByGgh8muxqVz1RdNQXTqRcAamo
il9UeO8qi83HPg29XUp5bFOR/rdvPQc4Re8COHDliQQR+ebq1NLDPAL+wWnSyQL0elwPj+no/OhV
7s5L+P4RiX1+tpnar2eILJHKcq86CrypFbyG1oC6CB3rr2CeUWrDwUUAuy1je116j5ZVC6JWu+7H
Y2BxWz/aUi/KkAcZ8cPUzf17MDiEZrevWpAQAVfGDHUBFaWpDMH8u+R6gaC+ONJ6tgVdFjfWprs5
p5D0iLAhGREAmdH7oIUvv/OeJlDb5P9Qo6GrZoj80kPsOcEofaq9itB2OykPjtf168Ligg2OLjvb
eTmuWisUR6z1JdmoBn7dHsP+Cj71BLB/sA42Oc6VKLN3B4TLWVGvL1TKmE9C2Y/OYAEjPX+uRHJv
hARL1Ln+PTYttYdA0p3HMg7PuRESllzSTzVbellu95mXdUjzNs8IKjP2ADEYw+LwwwkFIAjgQMBl
N6VRyWucWNtMx3FCdGlXPJiJ0655C/SfDJZCfGzelPUaKiyVaRE+VklqbHnr2ZYClvGU14n+xAnc
ECGt6IzapHmMdnNZpOJ5EYFFiOEhuVMHGRZXFWlkOrlylkIW1ZrN2apVc65iRvmyGY8hAvw9Mw7o
/L6ZbfUia9Ypz5wbb2jOrJVvmosmK1D969Bk1zptrSNzk2JT2CZlviSyzkyzGN3IFVF18jC0gHr0
VLtmkZneAHDh6h7tiOxyRuU0A9CUwsK1cyXPRhwccSBqD0E4GSvCS4EzUg17b1J6lEX7BgwwzuL8
pjwru2k1PkHlRA/LQ3lqIKeFLGVW2XirzPQljHXx0oFGQ17qv3dx4z7G9Xs37KFvVU8JPnPoKrW5
77Clbys73XoldRJhHBTAyDispk1nNcU+1Jjq5M7epF3xZbl0fJPS+XLctn5KyFRayTx3f/TaWAPw
DJ9By5hECGCjCeGQtJ2/q4GDHFSohneFLikpYEOTL54dNc2Wz6nDD5b2x8HDzj7HEMIbN3N4K3ZQ
PHM0KEo1KjqjhFmF448isjzXra8hNIAdDUFwIEV4OMVxehk75jll4wlMtGXzrZAVE1ZcILEj3K2N
hgnjB0ciGdvhHePJhFk6TGgwieGdOQtCyqB5am1rY4LdfmQNUWz6ovHhDbvNwaGAMdcOwuuyiQeL
/WJc3IAZByCqxMuyAS6yGc0lpGV473PEUHVC1HZskSIGRBULjoYJLmqzqwwYjomohypJWuIhU5F+
SgFDErwuqy8qVQ/KCj7gUR1Yi3dMrbgUJC3LV6/1slvxZY5c7hICt5BTeeVO0s5BkJJpyLa6bD/m
PnAP2j4vCp6J4bMS6GptxShl3ALSIqnYk9VpxfnL4nvUqdYmIdJtxYLGT7XxFLcSaFPVwPKYo1SJ
XURD3tvWUSHaK5RhXEfJMrPMRM3cREtAlk8Ov0nWbUOfPbaura5J519CdyA0sC0RmQGX+tQQtQiB
NltVdX7SKXxDKNynaWed7DRmdu3Ro6KI6T95UoHnCL+kJcDXlKI6gSjFyK+Vwds0OMXujUV+gbsl
K+4ITKBOmP0Fpo4OHj6M6vTViSCMGXp/BUtPNzCXxr0JbXEEgvZhNJFxR8dCEEFcH63WLV5FYZyK
oYZ1DUx7i1O1oliRxD/DeFLJvvfM4KXux/7FxPttNulv+ljqqjmhfGQFnNPf84PNEBCkmOdlidkn
qa+ip/GKv9ZCm9XSgtCVWBdSxAeyMhqYNyo7KOU3TDDYuBJapLKGM86g/OKkTXJgDmTggR4on5Wk
Koled14ipci0sfNvH44r4i8EKU34XFmk1HRtWn6Sy0MDRzh/LNrsLtx0JqIOs3jH39eFl5xyp8SN
bgX6FZ+9fkWOp059o10UJH7IWupTdAhraxXFZ1i874qa8IEOHuU+lu/UnB/iBhtTbeUvgTLbR8KL
VyDc6NIzD8114nramY2T4f2f0QKI2+iaHh2P1A4qldab7lnxLh41yv+pY76ZLnKBYRTZc58blOo9
+TueSD0BK7bq2nhi+SpBmFHa2FHXawwzuEij855zUV3B5mwpWjkEn1IkG5vxEDtc6eD+BMze9NDa
mVR17mAFQtYE8t2VpX1fHoqIvdsWZVcdnKqkZsiomcV6sGVYJRak6qlqIrO8jKbzy6aktS5b7T2v
p+EUtHX/AHV1eDAc8o98LIB0blpERHSTE4DM+2zQszdWfDesSvWmiVtsdr4uVgrh5YHuOzC1LHQv
iVnfBRII5Znhtceu9aSoZ+Bo1F5Fq3aTdOwd1rRkZ2mWuLptfEbgXD25DicT/v2NqQEBMX2iE7SR
4mRBUfXgGZG/x9tobrSsfAWdz8k35Q81zpStbftcYwHxunFcH8IwZcJglGgZxupAVwwxYhPDDccj
fc1s/99N7Df+KYVNQJxhUX3n5H+dl40mYa1DnesoufjZBjk2ZYSyfkbsbzyKtiTuPZ6TWQDgkw/O
OhQBBOk25MTbjyNQc7chg2Te4B6uNRsFkqihJdJV3RjGOer19NMokDZCGuq2oCRxMzNbodRtJag4
tQTNTRuurDwpDvSiDULMa+CDQ2Xe48bK1rj91KHTKBuOvdbv5TiIbUMlFQNP4Z0K4kJ3Rlw/t67w
zpS0vTOBuMlGJlO91WDLwxqW5SUm7vlZJi/2fN0Njdjbd3nfvCANYSEvlbnWlPydu8hM7DGaNlU/
VCeHNHVWWDI/oFI/+dWsgim+ZZCH1xFrO2LQsb33MSdmoL9aXTtHjCO9SmtTO2pG+DROmrgNZeu+
jIrznah64++6uotGuNBohsoJDZxqvohVmj4HlzWoE1jJbrmLQOTilqRhDJQIVnpZRCdzMOx7RW4F
8tLJXhdO9WFJZT30/e++N9qHSYZYGUrUQC0l2CtryV1qiBI71UjWY+bXGw91CcnTwXtiD2Td9Trc
o7h94ESjk2/qpDC36EXdJhB7Y/6pRiWZBXgiTn1Xgx/r5gZ2/D/snUdz40q6bf/Lm+METMIN3oQE
PeVNSTVBqFRd8Alvf/1dgM45VKuru+POb4SCAXqKBBKZ37f32r44wUrjYrim6lMeG1qr+SpEzrNH
bwtNUFevsz4CjtrL50zvifyVjvFqlRP4C8O6K+FVIZI65Llh/RTACFZDGw/3vV2emR24+z5Skdvm
SfxEO9C9jmY5uWNUR7Nibu0IV9xL30WpTU0vMUJwUTRTSfO1yV4+Yxhqd2TO0ePX5c+oDFjyRDVp
v71YsV90B42CytEGEGAI3b1HNw18KwnFfrmK2KvzbKy54H+180DC5TnvKmOdOBwrhqJeoWbON1RK
rXU3pupVrnbqVdrrjOgxp0TNCOqHoX3NFD261+26fsiZIiuB/iotVX2KLL6KQJF/bi23KZ1TrYBD
7exGQT6J6erBSN0ryijd6wTdaluMHcImrVpLUGKEGeYMGRoaJMyoLS3EYPxOYfTB6KvhISohpXdp
ggHAQrDc9ll1Y9YAAuN0MtZT3ZlPZPQgK8+t5oV/icZYFOdvbeM8VUFwF3Go70Jzor6oNrfthP2E
NgvL9sa3CBEKB+fH7JLVYxuFdhikh1RF86RKxDtU4/xHUaOd1kMYp2E6XBsqZrMwqmfnQJ4eMNlW
R13V/CMAEkP05It30nNI231rAFnbbWG9dLFpb/PG+tnbVH6hQKB80RFglamq3FNCJqd5kskrwsVv
Ac3Jk5x4iZ7V+GHGWpDfpgR3jJ/I7RNsfClyI2qUtArScggflgtlhK0RTK59BJlVepPtTh7ckui8
XEQtDY4yNN6WCm6IzlIjJ8MrWvLLGCIPZXDbMHrtE4WA15j6K/30ztn4Fm1mQ1E2OZ025NUaLsiI
sNpi0rIdSqw5cyajqds1Hf2shJwiTVDYbuxmp8YK9SdBor1F74uMB7UEj0MbrwxdlkB0JvfODzxo
7l1DgWtdp062ox1QbxjSjHVuUlDWjJM5l4dLAchuccb9H3HhvxAXsFqa2If/fQzE/q1/i6LPkIY/
n/IXb8EUfziqpZk6xkIbmsGfERCapf6hC4IexF9RD3/DFnT9D93QyHowcQwLCz/Q37AFzfnDVV0T
Kpuh2hr3/K9gC9qXYIY5j8ExcTlaugW8gUrYF9qCakHJi2GIPKgFHm2CP9s9Mwwo9VK7SqJE+ZYi
/10VvTxpTSuenAmkiu5W4xGUDzMSbXqms6KR/yNREkVIHdSJxiseLtKsMTyoKmsCeoXVjrUAmeCN
Ri5r0xz6FoAJeF+UyMBOz0ZSP0aFs1WbaG+LRjmOCd131Yf5r1jaunEV4m9o629aLVCIU0YnHvT1
ftQG6zvrfY5qDNhrwDxYtZze2DMqzMn2vb1H2yfBxtTT7TTQEFGtnEphyFBKXM9dGeC4Ynyjkdqn
yaqpY+eqIf1vqq2nUhJ26dYPZT4Qvg37ZFIa6HUUgIc22E/UpfduAHwLLlgxGPlJE3G6ZV9CyhH5
wcZHi+b5Ns6nUPTipu7697oiz3IsxK6KOS1lRd/uesX60ZjjN0eK6roP7Du6NsUNeiFnBbJ409Oo
uxtNCGgOs/5VHruCXM/IvO9hbQrWKNj6/F9lwQnMStxsO7B6xzueAmppqYLj/E36pN7rLnFcqlbL
/RDjS+v6Ftt2cJUNfofmsPS01BJHxOa/8rxPbvpWeVEi9bbO9ek+M2kstUkdPEgqRI1N6ywsBQ3T
KtBwUJE4Ad3sV8//eIpC9Z3eknWN5zr0/CGGIaM2zR7222M52AgJmlDuitwub+n8/jfywByY8omu
sezIluXgsndVNDLaV0d6Ngn0fX5tPUhG20T1271ptFTrh3Tc+CZOOWhMzYb3DXG5fFdNVvgF4C9i
6uKjGeqYv9288JRcsz2rz3d90jHdlYPp1VNn3Jar3HKDRy0vKLiN2L/o+95FCUWmiVIxGPiWBYmM
dj2h2KTxUR5lDu8qTXYciLwN+pLsKTp10AftyDOUYjp3bo90CxeMUtfXLGB3IZ2cDQFTEc309N0u
kje7m+pvdDx27mQ/d2lr3oOPANzWf9cziV6sZleF7LxuawN8mzbe1wJFg9ECy4Vmqj9WKZ0jaeBa
5pToPnwa5G7/FWeiq/8MUeAbFyqIFptYBlUVwhSzV/2TF71wYMj7aiEfbCpkXgj/6kjLZQMn1bgy
QLu5vvmN+K/gJj0PCZwRfOa3Q9F9b1RF8ZKI/lA5GnOAWfVukmsIRrUDaoKx/zxStEOheIVsLMZH
iZKU5HuWqCVKdy0Yp01d9NqR4DZWBn67VtrYuNXi/NDOkefR8IM1NObFoiOSkciCOI1uyzCBMQYt
BLVnhvmZsDl8oE86TfAT35I8Ewy/c9rAPuIxWBtBOdyajv9Md5c4yFJGR4s8iHUiwfnZyEIxzRSv
vcoMk7zGXdZOyk44Z7J4G6ReVbMp3QETt1O8Mnl1bmkiHUkCyPbqZPyUVnvuK10DQNh7I/F8O+Qy
5bqUcQ7foz8L34BIqdqbRszWQCNftc5AXFWMXNVg3rOGrO/SjIDcxVrKi0Kw2mkWimOsawfOQyTf
T7PkgQwco4EOrveHLLLXWpdb22qOG69j98U22/d8is5JaPjnQjzNJesHU8DVAm6Agi8O1oGR7MI8
vG8cxVlPOITXkK6pcbWBus/cdhdjj4G8WZ2lWldenCp0PkGDJvFEB89iMSoJDRTw7FUEbN440JtI
66jfuqGT7KNohjuHpN5300hudkVVM2odryjKfZkm4roNPLsa+xMyGM4kHYf01BXjqUQXhh80P9pW
4QHYbw8CzYbvzu7AFCdBaSssAg1I4gG2DrqLwnxA9InBCn7pOFKq7sxsx4H+s2Fhsqr0bg6KdKO1
7yTvEkzePktnzboKYbFRr9ivYJvDeqQuhOW28qDpFqeWwUQvJnnVE6O2HTVqG2UQgHidkpuBpnmY
iVu/xVcnfXM3ROa0aWHQ7SysG1fLhU1WXVGyVhr5z0jOSQoCGYGpuibtU5L0PABg3w09CrYqys2t
Vlik6ujJHi858agmmd++FCtAtMM+Bm+ypu+fHA0yAno9wGw4AQ8Zgbi5OMrOYc/ZUXeKW7ol7y0h
A/v/PAyAI/ungddUoe64lqYahma4hq67X3gJetD5ftDZTMrTykRwqFnE2Za4u23EupjtD5Mrqruk
dI7j0DteZbcuBjaE1XZ04GBBzA7UmjUkuDSMRugBZPeMFLlYQ1QeDl0w/JwCFa8kENeQwaIdzlDT
V6lZHh2pWDulKsxNViBBVED/ZaEB9cYpXkA6UVKfBjQbJnuyEsDl7JE/nt0gjTaWvQtvqNjZGz0g
mJ7D8ZxHyL9yVMubTNeUjZjD9nyjPYVBS3KRjhsiL/wOxSva1Yq83jXEppIUjy1C7mHFKprXH6IY
HanuYdR1df/HMEuukFpkp6rG5ZgP6d5wnaOa2vpViVt5g0uHHrNhjueCt1+ZjYIxhwPrbBQIjht1
znVuGyI1rFTsGsWmSz402bYxyDM1pGKeylF97rLwe1dEPyyFpG+9C9auas2tGgR6XaBtWnM0T7Xd
r8PGmrbSLZ2NLcxZ4y/7Y1Wjxy7IJZg4gE+WqxM62RndNqL3ARKkEVe9NIqVM2Zkr6OnPY5mEpyi
gJ+3GeLeIzEzZgAAkE5MXUjo0R6MVnLVoE3zkPLJdR70uISD5CdrX2sHSjEi6nUr0GutVUOp7/VY
bc9paT0atOXgRZ816ezyssjO7WQHrDu52A9d++s/77XWvFN+ZnFRimTybKsOvW2TCuUXAFBfarUS
TJV/X/uD67m4OE++VbinqdHrvSr056LK9ooyDfed+R5P7nglzK2GAm9tRFP5pvoGNtQ02dBtYxas
D3jb9RxPBAqiMxq3hm7CvTLW8XHAHwjmyLnDFz++OpLCt+Oq4X0BCYD8cTXaiQYze1lnG9MhuKYw
8Su4TtV5QmbDVYkdZWXY1bSdoiE96wHIemSw/o6P8cOKeiz0ZjJthhpyYW1cdcOdhL56HnyrXhNV
ZK8UYEr3JkRFJtH8aKAHn+mPsdhl6dobU7NmJmidzX7TcOTcxtmQefksQrHNGrxaq2z/8xe/0Nu+
fPFiXttolq4aNmLHf540SOpvlRYG9n1qTRAXYm24Bn8ebF9EO/m39I6wKQnwBQTTbfsGTTdUm7yO
2nNBL389CiW+h54lQxNXY5OO2zFKMBwmxbPqqyZo60ChYdO515D+V5xXSKFwNPNaVqoym5FPlB6T
AwHDFBIZMuawMXtPWYE1AYKFUzoayaOmmjdp4rxWki4ZWNhwLXVfnjFarfA+1A9N4NfepKbBllny
gR6X/8E2JDvxkrf4GRRHjfhf905hC1vTdB2Ulvj6JVGqiapJ9LOKUOOMiS7tJtLu6kltj1XYqTve
88XS4wR7wdAe1XYaWK7E3brsoLcTzhxBZjUliUxtw9x36DGHZ0xrBaL/wi7oBSSu5jUxdt/Ana5U
V7YIWrKKcVtaB1rM3TFpaNeUMb49Vezz+hxm3Vm1C1pRBVLHXidrBg/ztrEyd+fW9o8xzMw9o+L0
aCNgrQYCVlDlgT6vo3PXZej9gAhVajxtC2aMnu5kgwdxaLxOBYNcEnXqiQ7uVlFHVjhuLo5lI51z
puI1r+ljH0Y59isnuY4DfDgKZbu9jL51SludoxaiUJvQbbWMAHhXKB5V/KdrI5moaNeFsWIiwUBy
DIIIFnOUsb7Sk24Vdn2/04etUAA5gWcHr1PEzqopzRer57DsWetsiBMlc9AJBe7bOtj3maV5sZwR
IAddm1uWrqXsFSZNt9h3o42CEYWKeZpd9RUCj5AmVZ1b5xyDz300qVulQZxaNqV1PeW+jU2E1rBr
Ri+tUTNs1AMd1uSHPgzNm4P4MWroYoKIc/YZc8KeqfgtmL2fQJrGIYPkMSJ1IavCxHZXid1yBhKh
vHUYoM65Wl5HhXKDZcG5wYyBDgdB00bo3iShswmzP5SqYh1zV8MdlWtHcqPh/89horZCcp11IB0p
eAYHYa6sMRppLIfHysLdHI3qt6yh29CjJE0gPuHXUchBFzjmkLzVm66T9RbdqDzFjn3bFE+ZnsU3
ZckqR0eqoiMtplHGyBNku0jvjBMyFmS7hEz0AusyvqZ/2MBPSdHFbV7QkQKElyWPBg6YSAlRNQf5
tqjTCL8TVx04ftRH3408yw+USN8RYc3pEaQAdQ42KIS0yAZT/cxsCSxz3zwYGDO34QiTwG4QWIxD
oFIcV53/kpjGYPb1KHYNwXJUc0xzKdh8YaQ5EpZjnXTlPVoQ2NM0bb3CbO1jTUXlmpPS/WQx9AMl
FzcEjzzooY8Ht6yLTdoP5W70CTDWYosZBau7wTBRMcSQDSP/VsnkHa4A+Uj4q0U8+p2qE40SAYij
2BACKSSVYU2DAc1cp8pdrhePMOXNHRHo7moZZ/FQoBdM6/6Ai4FfIiB0jJjJn53T3aup4T4GSNsB
dDjAgvx4hTKg2voUUNacM50NjbUC/44z7Jjhqh7VGZT34Ju2dY8Iw1Ysf49CKCSGCdeBq+DGgDK9
rVD9nZTJca59kh33LU6GVWGVuHOSQN6YrXFSRvpUpTvryGTQvtrFdIix4D5aWklmVwDoiGw32NHF
XYeNmoJMHj4ZU1kSKMz7psoQP2b+g0XDBKnJpFzhBEoPKH3TAyFmEB19RjeK5HfA49Qrn1xhD63B
OfYR7PbkF94wU/xWk/ezxoednK2SeX4XCgSoI9Rht7XfszyQ90GrWoDokMPYmJFWRU4qiNFTemU6
E8RipHLj2l7RoSgymTLdg11ZN9QQUMfgUYpMzlxEkRyMhAXdoE3M5iOl3JL0uZNM9nAlZP61XuJj
QRpq4o2Pm50TYhRrkNgT/JNQ1+iV56jLuw1IXnVXjWCWbatlmcGkI8/xkUv9EYh+eTLzDretD+PC
R5O+aaGgIlbAG5j1Fi1YN9j6MMQIQrEqdp2yJIgKc90+dQEFoVD8FsaAp8tBNfDh1JiDAg3tfuqy
hq2x58cohPkePLNO3nsz1R7oJCQ7MzdmWoasb4hCXdl5Q0evL7P3uVlVNPAJ8nr06I7r5wBP7gGa
CHxI1z/5IkuuI1TcORD+p1Qzf1Cw0a7K+VpTuvTxpvuyTI1jSjHzMUW6tAk0IbZW9JzVin5TqzWu
gNCw10WFedip6Vv6QLv5Cd3k3tFtpEM5y2+R/PKr/odVOtZd/KxDbz6GdT9thz2ms/wuUn4ixQau
V1XOKUzRmmFKNnZjB2kW+YHzJCboGVQR6SfGKeqGnnUXp4FnZSYfhDOBA5O9hZFIxS3B+XdAzYvq
P4se01Ev1s0gUVKa8qkI8nbXqlI9FuojOhymPLkRvTpdti+rq2YK8vMUmM4WIulPjQzZ00hu1tZu
EL8DbdkGWhhdqygc7vqgOWBosbaBUCTDazE+Jz67HZOjMGyml3KAOd0kdEcyE7fZyCh+zmBe7YV8
LQYAUcKy7T2CrHMnivzWJq9ppXRDeluI6oF2ULClV0gCk+mmV1NbQvP2KU920cCcTKnHY9DG32QE
yBLIRLeGBJHtMnDV7C2QtE1dwzer2eW67ztkKGZBzQGShmrp12FQuN6Atoek1RD5jp1aO9Eh0W0i
bRsFjfO4l8yN7pmtHGjYAlkU4VPsN8qGaPg0bqp9OYLK6GqoB1YxMg1k/bRqEajuMzzsNMagvBix
Bryi2EJwyzdqU5NuK8MIN0zl32Lo7IiPlCkktK7xUAf5CFWyii8qCjBD9YBu6ohsjKEnx6bsHxD9
p9C7xmFndCMmWMBIy7R5NEFmFNWBxfvD5I8JzW0Xiq8y6tcRrXl33BVt/E7bMd2qqaOe9RLsCs0+
+lU+uTt5DS5z9M9KX07XfZeQnwtaftUJwWRW1RyMpsarLe29VtevNsbsvZqNw8HVmCQkgLbWSWT3
8CzL7xPF4o1qZEASnP6eHoLLl+becrBUx1ht++u0ACxRSuMXaYgYRgZt/CZGeRNUYK1EUTKmiaS6
TyoL/cOz5tbyxaF27sHpoi8btvXeYu7+cab8v87Sf+ks6Rqs7E/Lp3+BeV+RLv4m3z63lv58zl+t
JVX8wY9o2UJlrYC+6xPKW7P+UE1Ns1UmIQBDVd7pL5S3+we4HcrkusXUBAEZhds6b5vw//8/If4w
LGG6NoBv07RoTv2vUN6s677MgUyLzpfBn8Hq1SGR9J+Xe8WUYzT3YYdaY31H45oY6iSXe0llZpUB
vpugD2zj1CDhCHkFKuXvTg0lyBgsDfN5uDYxGTNIggyagthr5S9wgqu0aMxX3WnuRVHFa3seMhif
ddbnhPA2ZMe1pf1cm/ld1ps3bqjDV8yPjvqIcejHNKWb3I6njRaF4yqpjFcAj0waJWSGrGHhN6p3
oat4mI9XicKaL/Wp/0Ap22upGDZdI4xVj3LeSG5pbDwrZvbNGAFL57+CnobNWO2qWeut4ffeQvXC
K0JvYB34gL54GjAqwjVjFLKc79t1ZI8/hxkZxLe3dipBXwmFtsqMZTW6jKzd2zCRh5c1+aZ18YjU
UxWfCUY9KcxL9iyYqam2gEGmnijkyAXv2Don2aXke5tQFDtP02uiuZx8lw+uS7mh3WSiTqiV5ljQ
CSYszcQ6qiEthtBlLkqv0jOZPK7E0LbnOELlY1pboAjRJsBe7LV9Ql5CDkhdH2/DFDXiYN6UVCV1
DDxeIwJnHRnugxJFEl+xett0NCBaBXDvlCAKsYqHmn1gw/oNbYBIUerVA+zn9E1rLZagIIW3kWuC
6SnQGPgOQLy4fsWcpK8sfNwQG9Wj7ub9uSiRPTh4y2dMNhXbfBtZVbsL+AZYFyBCHezv4DbvLZpC
Wz3O4PSIAO9rpzdY0iaGXGe8Kfuwgn2e/ooTiMtDBkuV0I2wgQU/drzGhJ3PLiSkAyxKXgi7KMjN
YW+ANB6gXh3SJMQlmub+nlrk/MMOxOSULDFJ0EERg6GD1GxcQgjHIjvbcqRcZZP7Qwvidmcl9nc5
NdTHwsBcdXA9Vup1WAYARg3EWI2IWUZKqkt1jDMScbBVTBbtvbOh4+2HUIymK2ZBnJYkFOu/KCgV
hzBrX5BmTRu4GlhiTQOeJQZZo9Ib6j7BCQdinb8nc08qlkBLrTCXOzEXH4k9RvIV6ncuHlQvrDp5
H4bPfuiiK2dlzPnYpA/bhJ4SQ/pra21gUog8N7rnZALiLN6U4t0sdyTwEdVW3dgzOoACPKtpABoZ
x7etYcpAOpiQ1BNWlGBGJ//mGkRR4Tbyssj01xVeTg8n8htn5p8NAxj6Dhbl1ahvUQ2uEHohhh3N
f9CTw48hee24T1g3om8byObzNBRmsE+Y4cwO9a1mAg52i5nOiWg3Z6kuqUsACsCT8VLCTTjY6Cpv
qx6rc4t7pKJ0tBGZs6kicOx+CNdwklnrtSkyJbB3BR3MnVpWpB856vcIPVNuyxVMmC0jMEF95k++
cbkiO007Jf1t0+QHOAr8to3dbRVA9CS0HtDIbapgb/iWTkxYrp+SqH9L8fECrAVb15KSM1k1DjF1
bvtEGTjCLu8PJM29FG54zfSTFoRjd+suZ5eLkgKZPrw3z5GTR9FkDjPNN2NT0zgQctgR30ZvzKeC
pFCUydOXINfYw+Rg7AjtvmESAgkaq0E9HsBIGKkQa8Kami1BOW+Okd0naYgsP7qRMGxuEIknq96v
G68Mxru4Ha/Cp4jQllQbPS1umvWAVhHB6a7s65wUUER1uGKpUrT+vhLjuqffhzinNdPqJoz1BEs8
6nwQNpjrZYTSd5VOfXWMciIEUxfIQW9W6c4N1NPlpuURNdN6kAcfz/m4b37ip+sUXio6IIgBYgfn
Mk6g/rhsab1xOynWTyPxd6j4tZ2eqsVRG2CTsB4vjsvV5YIZEAVZzHYN7VZwuqiad2Pt3miCqk+T
5OAJBtStLT2om3qqD9ZcUur83l2XoThPDNQednd9zbpDuWYaTi0S1kiE6XbtzhwIp9EBeS6by0XN
omU98TUAIQSPs1zIXsuOJDfJj6vLbVoDclKGfbFWhsm+0ziN9nZQe+E8EsZTdW9E+bGAgLIN9Okx
p0xnJBh9JnPa051L96Nob9QFjz5fFHN4jAjCQ8vihdQJLTmW5on9KjmGpnVrBcG3xs/u6iFokEkO
pNkGMNMc92DYak96XBFk+yrRN402/3KmVm6rJngYrFyq6+W2mqYZHVWS7frmCe5sQM/Gc5Iaf+Oc
DqrLYDsMzhuIVg5nozwR+PcrH0dzozhWvIttPHYzYGOYvfXJ7LJX7WspqQsIQ5E5BUdZHG393e0o
Odhjvg0s/N3om036f251XC7cmXjQZjUfeNnUGobHKsjp0hqjvVeqlEqypYLTcjmBJxl6DoFK0goU
fqF2/vqbGY1iJElyFHjShwehZh1QnmNosagkWgRkgQamJrG6Awfnd5V14jZrLKJby4wJv7anpYWX
uce2mAmwNZ2PueVjDzBUwB6NoA2kpc6f77S83XLx5Taq/5VX93oLy6mhIxPN30hWYyOdCpSLy7dU
RUUB+Ln8x/LdXC4mG2LR5erHVjxD9E31vsOvdVwupmakeRhVHTtTDgmYknGziivY9qK3hgL/F4EX
868RzXyT5cLwI3ODVOlFJjS45t1hmhklgTDIEFP1X/pIW2PEYK5KH6k9wVg/QoxWyhA6I4VXvt9h
3uUXZNPlasaCNdsv9wz2UE2b5a6stCy0xgvoyR6T/M9HLPdV6M5FV4fxukYwfXmlTlJ/Rpw9fKCh
Lhypj5f5eIv5Eyxbn95mud5mLaHCJfvp3w9ZtpaX+fg4l7e6PGa5LfdJMx8VEkuz2P7+5c5/e3W5
48trfnzUj7db7v+4YfnOPv0bnzaXR/lOS8tvGJLhjCU///g6Ly/96eG//U9+f/9vH/q7D21nAuwt
EA+RMjEvDeDeg4hp59DXpV2uapA+Jhbx8x3+SJf74zFZECX5iqi98LTcZWZPHCQc8qH5YNdpuQ3I
rz4iXSVh7/eb6DCIMi1jfS01io8YZHrPGBqQHZjv6BPrKSDh5anL9eVCC2W3r3w4uFqnVfsCgKRX
1PCERHmS/fxPiImufa2rnsppdCO6juoyGngKUGC3RqBVIMU4EXlBVNzYWfmB+snnMfxC/hlwbCWr
y/WFBKREBJRemECXp+R9ita9YVqUdxIeEBdVF+QfW8RhEzcJl2jl0rQ7Li9CDdwdoW/zenA2/RnP
zdvjWeHWZfPTrb1jvGBQEhurHlEiYM+ngFO+WhqaeADrwaqNlfTQdEVMi9hxlc2Q6E9RF74FOo2R
BcCyXDTzERwzGV6ZPiwlfUx/SChDbmww9mGETURBcKPbEsTOiKEN+rHpiKB3CgggOTq5+WxoND/h
jmfE0PNaC4Nq2aLP1oDsOVhR/3Pq3dsy86k/zv+Sn1gPftknUJ3mAWG5bfkaGHvtA8+7fD59PmN2
Y47B6+9vkebrzFF2DHnMnAzqj4liGA5SfmSm9IKvyNgUkwstbnmImH9gvAcv5KeaG7VKaZovjBdV
mev0jo1V0LgfqnjHlACBNGyELE6H/RKHq7elBN6uBeTG2UDjl08JpwVER2IgQuQjLJ+LIvQAi/tm
MmTD7M24+3jg3z/tcpUU3/eYvLzVkEP7GnFLT+tL6G43TrxYHfKvtfMZK5mAzq60jMzxZIThVPfq
RstweFMkkv1Vi/Z0T3UVHcU89+kjBCnsC7+KEE/I5ZdYuGCXq8tW5Bj/SOEFidGFcR8mdBVKUuJj
lSAaVll+6YWcSwu+suWXWfbtQO2MNao7kg8Q38//13LfcjHOY+vl6nLvxw49/9i/u7o8eHnIf36p
RnYDc4+r5ZBb9rXlwyxXszzlDH+5vmx93DhFCS2tAGPT8vKB0lqIt8yPBy9vy1qTI3nZHJZD7WNz
Ob6XD8fM768DMFne6PKRg0I6NEfEWXHbRzGf9xdaWKj4yrRZDhPKJvm0xhn1nay3YueGXUIXNgzV
zfLwj01//taQLpktc4olY3nZU5ety8XltnHKaJViGCq0aP1lDFr+96bTOOUvm+4yP102Pz59MQ03
Znw15E267diu83HaWoNLuGSZ1vnBEj+c5YMIlP1kBx2WLxs+mPzIXr5895fbbLrLaxmYyury4OUt
L1eXrcvF5We83HZ5vS/PjeRTmyg1Yxhj5jJwtnZIBPByfTny+MaT5rRc//jwU6FRSFF6FaUXg+jy
m37aL6e3gHyaw7K7RrpqA7iZf4OwbZnKLHvK7zeXl/gYqoZ8rPdOkXoLICqeZ3DLWHLhRS23Xa4u
9/6OK/WfH7c8rQcCqFXysLz/8vm6ZQe9HDO+M+/GHzvzcqurSzpJlycsWx+PWja/Xv/0qp8e9fUN
vj5L0aoIo9ejNqnxehnwl9PIsrU893e3XR6y3Ksvs8Bl83Kx/B6Xq8vW8rx/+6rFQju8PGV54Je3
+t1tX171yzvhXwbCr26qNmxZo89TeyoJRldOuwsecNmaHKOY1v08p/5yz+U2XHoc4sv1sjHY/Hjk
MtwuL3556Kd7lk1fwPhD1MeQPO/RMDLcP8e85Qj6dP1j8+uty/Xlqctx9uchRrrBEAGmTSaNkh6T
4/IdST6SH3GbTghyrKDZmhKDQFNSfHP7p2SQxlqtW/WJ4QTg0FDYd9SF8QvTUnrC/38QpUFTRLPG
Vynk3ioN5UnXfPe20/PS0/3uIYnhV+XVgAY1Tghqp6VOg/ReDiSeaMbcR6nT4jyNBGvaQRMfMpGd
Jzui3EidhJZujV2sI/sXZ9lK6wYLNca8Bv/6D38MJ5MEpzAvqiaEKk7W86Utp9flxHq5IFvmr7Pt
p1Pusvm7h3+5bTl1L7d9vMPvnvfxDn3inq0atlfI0m+e0s0XznLsXq6787xvoHROWWw5b87X+3mA
+rjxt/d/ebplzrE/lo1ToZkHteXpmWPL+GZ5JLCLeqsP5d1yx7gcgr/fjAIkJWaav2twCdZaDn+l
HkkC6BvEAths13Efvtvy3CoFP3T+3MfCJgHsJclSscUptqdgZx97Fc8n66hj5zTiGYIZ6dLW2Rnc
a0N2YMIhFjiKsdHrzHw1Ecj7g/pe6L65nofnDdjWdI8CJl/XeCvJoCCVbZJT7bUaFHolUNC41S0N
MROmbxY31DWpM6K0bE/VdysIza0eMDMsFafhLaCeqcGeQPpkgzmjWkVT03h9mE8gG2pitlFOa2Zy
0jjP7jnFv8ywFrKoCJZRFP/ZatvXIBwUMpZJpTbhxAzU2ajydVTBKISvSmeuwPuYx13b4sCYreGd
P85AKaoU0OUoGWb51icpBChOuiFNlC+4NVYi6KddUNcxeCM/3UiR/1Q090YoJCBNXbOzCuVXRurG
ZnYiboqQT07sDp4PgI8U5kosGbddGL+FYxfsbcyBFAc2de5/a63yzsliD6d8uU4JuaZxQKzLD+Lm
m+t2bKa1W6pbMza3duVb5DfLn6NTzM3oYoXHZtiySAYTl8jbMlfdG9Z977YbKkdMa87eznNyhqhf
owIQB0iBZKIgGKgl+SGC8tpkxaRcSeD3TlpTuUk3LNuonJPxUYJX2qeVOCoxbe9sIJunzxOmnzQR
gFdmKKaJCCAcRZJhvUsCyhaaoBXcUPFUpPHQw9Y9mWMpPFtKryrrJ3dCYWXbgbsRjvsQD82IhaSO
7mKzfQnDeJdkg/KYE0RJiLb2qOTSXePeEisGqBgrvH8lSf/aQg6hoG0gtwsjFVM3ym/ZaSZCfbFD
i/Q24s/3iinRvWIgRH4EAXC2tbrfWYp8bZ1rLPqoxtIGv2uiUCjX7Kds1N5YfbKqFKm2lXW3H8CZ
8+8OFJ0lZaYW/XumdT8Ih3ag2uVkkirWuTT6rYGFBLMASjdjHvWoN3mDXKdo/ZoxleeqDXah0Fpy
6ZFKGge6i8pGKaJXMQTDNqHAWrbVPrsRTdCzzqVX4WrV62RgjHbBQ6eaBa2MNk8tf9oz+2001B9x
MciHqkviozTxWVk5hCk90oiBoFZOv2Utqv7kTpHz0Kfa/7B3HsuRY1uW/SI8gxZTSNdOp1NPYAxG
EFprfH0tMLM6q59VWXfPe8JkkEkXwPUrztl77ZMxMXeGau1XU3TCnNXtJo11hWAsNPlVFCzDn8hI
ygc8TL9NCAFJZ9Ze2lY053r9ssDMlPXpLg/ir1Uv5TMzRUYFYZjAU6nv2byQG498zGub5i3fSMRY
3g1HaAFHdOleWxhs2RB/rr1e25aSH6wqT702VN8qX64mQGF696FPtBLS5S2ajIWoHRkmlPxBxp3l
VaS02dboid3jUn/hZItvqYiEsq5Lspy6doPICg66jvZkmG3vSPr0Tmgqg4Qa8ZKgL7AE44v8B90f
BchwQHwoJSqkKYHLcdD6PS0R0iOpkyus+zOZWgCTrI4ZQyafp01FyR63XmJeF41T19ZvEmK+i3kK
6nBZIU+VN1w5R8qxs2cY+0znrCnlrxYaRQrVZomCYxFa4W5CeaVSigaWuifJkoGqZDfZzHW7TS4s
fzqsCltvjH3EffSW5l6JrfyFPKgeq9epREmsmqDTJnBxXc6FFKT8OKUjgWI8HcKpF1kbX4mwEPx8
WeBkMvmzwXwokGxMkFE8RcAUpdZFvDPVXscexacWHYbCi9ZeRq0SD034uq60j3LDU4ruRWW/g17I
mMDZykezFTKKIOENmJxXtWHqm0PfEcNRH9t8K5KLAhcBKIY5JDusdTO5u0JIDhminQQljFNEzerQ
AFhO7GfsZmy/1UrVdw3SFSgZwLVq2ACoIDnBq9Rp13KPMIgItWko943KiVCX0eQJEp/yqJIsO5eX
Kei5qUszTeew7jcFIjTOmqZNYtXtLhnmGFF/QX0lGfkEEq3MHyGlbSsyuFYD3k4zQ28xrXf8coCs
WlpBkRh9C1H/BR8bLZlyGyewjkpF8orayv6sZpkTz/gpMWKflVV+1sQa49eSZUcylA7K8omqULjk
8spwifPzJAgDaNt03NOUA8kz6s6cqkHeMFkyNdhGMYYOqt0EkGN3NCOshwP1/lfmRzwCBd4gkYFa
ItUdFCYr7BK1pxjZI9V4ty+qJBC5Ym6moIFRsvgjBUaRmpVkZ8QE8ZDoi6jln2VhfFj79Gi1TG9D
qP/ixBx0DcVaKznTFIcPhsLMpq1HIzSMzrKOfGpokA+KQgIFeo3tYZToVunzTUu0OMCNyNuq1p1S
ltbxINX0gnHtz0dRQE/G1Y0o06Ne0lVHSV7FbjK9/DMM6eoL60BqZsrGOomGXbK8jKJeEw5ww4uU
HGRNv80L+r3CyWLIIxSPNhrhcrLIXHUawvy6ZevezMMH3W0+oCEPVKkFRtVcAnImPWdL3N+ikGwN
TAKo+ab9kHOF0Pv5LU6xo4SpG3Cm19anae6sxyiJpn2LEjopVg8mX8JuYLQn2DNuaE2Yfjb7ra/l
JVz+SHtY9GRkGgfRyQp1kAurd6ac/fgIybGEQonzspi9EDedO67JfZAXAvEKnd10AxVwKa3N295F
HpkmbNKa5jmUHow1v2QT9ljjQ7FWFE3KSGlLbjwlXmdP1Oet8KNp9KJwj5ASsw1bYWtaDqCaZdGp
s6MqvC1TRrCVMvGpz4XWGZPufUUa1rTK+jRjB8QGxmUgMwEqK2wT1q6glGsEiab2vqDUmIua/JYc
CsgsdLYyF/kuGacXs4t3klE2+56oGUc3MuJ0lH1oNGSUmPGwtwi/0OBNBWISb3jph3hAL82+qbYi
V4E9+5gq/iZLjQUAaZF4MYRwvoSY1SyYcZ4M/tdul08qbaE9avHvulxPs2KE2EdZ3BXkafG+MmAq
V8l4XQvRrZU7KgnT7hJNcOEikuait3aUoY5u6vXAqkQneGj4CCaLHRbd24j6wo20+t3Uxj3SUgmU
kOlaVvwNu/MdpQluReoSp7bsH+GjW36sjdpujsxfMVporSBdBUGMaPcGSTddPrNNkrR7bLwWnH9o
R5sVuZa17kl1ciq0s0EQCNykIBk4OyzCESbcdJq2XtUi6D4a9diOerZizKbw+OLHZOyOBjySvRFG
dO3jHmYSk3IDLdZdJIOuL0ZIQu2yvHiQFSUFNDi8mIv5TXQjGKdCVxwLaxtok/OIDCBr0TLrZr8E
ZCpN8Yp8IRvqfSI8WLLeAHRmLTbldi9DfqDGNgh2NOt7GQLzicMFZ4YCnXR4mLlVu9ysVF94K9Fz
B2C0QZMnNNPRebIaqveE2cEw98zoz8VqumCBsBe2D9ksWn5eTF/roH6HZYjjBglQkiIfKtRzn4OI
ASW6S4UNZ5ZWrj6g7EXxuOynMLyIHaSLqNkbW68w2RpcyTCh1m1aV4wFMByJmHiFss1ATH5KNz0M
M8kw7IPYVeXB2i29y4Vk3FsTm/BMDGBGwBzpRQzZhXorVhfRC43QeIfdhVSm9tJpEegoTA/uHLfI
+CPJb+vSJ46qvvQcoCVTLC9Zgn0BCKfcgRJJF/OjQCLqEkHQO7VuNox+8znWG3dhBzCHEOEMeJYS
VoGxhzqtAMGKw46sLH064fL3ItqSbqrLL0sj/TbIXEOunnJYMMLcrzWlcPIiDTg2vDV40IE0r24u
YjMSsslwzInlU1qbnVW2wTygJLAMb+b1HzYqIlQe41CmD4OobDt0PXbMsvgsC4OgBgpAmtVkpDWg
shgkbTxSh0edHO3zgVE4oW+/WHkBScX8AmI8vcG8fm3avLVJ6/qdpAJa24GUVba7u1lhfOXqpd3w
U3lrvHYoe2iQSl5PLPdhLWU3LnGagfeZgKijS8K5uZPK9KXuSSnq+klzC6Ip5xWxEwlpz2W6QMSG
OxVWS0HqDlX0Ulpf9bhtPHHO/djkXupaysipOjdqsSaH8xD70CBQruAnNxGmIfAkcTx2R0G5TMo0
QUDM6wCUy2iXGwF4rDBu5lIQGday09fUJiCktFt9QKKvstHBEALeSBNNLLGp4I3RTWa98QVjog+T
s+RmaL4kzYbzFiNWkeyVpFe/0kLCMCKwLXPTmXbUQRgayOzxJqqhOav/oZ2W3ZTV5Pn2dWJDnl2B
LZ0ysYntZOi114LjUhrRyq9QpTla2+ZOiIRtHRtEMGJf7JQEVWhLWwx0Kk6EtBvdIkI9xj74SvAB
5kAOH8xkedYdNGPR/LjIQ46JS+i260R8S7zqtq5ySh7NLigSZs0C9DG2uVuhg9aJrXnPh7ry0hDf
b9ob1zIsQt+cFYJV9I053Y63FBM/HhnVjQFH+OQ6xC78DCJH1p4PHCMQHhSzf1Rq0iG2FHIolvxF
TBWmeRatKcaeZxnghTsT4kRbPc5T92Imj7Hav6R9VTpDlFUgf/yxTPU9d6PdMIZhisMq4uap5upm
UK+BVpGg2huKrVREwZix9RLXXezR975JcqQHKMrKwFDxBEhp5mLYQSO4kuomyQVyOpgtYLdlmYgv
bzHib5i2uLmExQrqJPuTTPov+vfB9hL3qT58aFS57FDPn9t5ohq29DutjwKrADdphmXrTsObHHb+
aFinxPIjQAgA2qBXfDeNkB2w6/IODPNR5ggCdjitCbgs2B3Ba9VWbmmtjT7nCjuCdHUZKsLqNKKJ
XQrDaPDagWVgeF7lAV13JF8qrt61X9uLiIWXjkCF11wrgdIMeelbrXJPza0HqxuRK/VbDWK5kpTS
+p2kiC6U1hpCgRR5xpDmRxOX7Y9g9v9ri/8P2mJJNU38SP8ztWYP7+rftMV//83f2mJT/ZdhIf+j
jmGZ4l8q4b/JNab5L+TDkGnEzdv016/+U1ss/ctAPoxi0NAk4Dab4PdvbbFi/MvgF5alY3K2ZI4W
/y/aYoVQ+v9dW6yakiKRb6BbFMt0U5b/jT8xEHOdrFTUaL96qzqwNCn4XXH4XREco2+0IBnEgwE3
e8bxnc4t/UqkvItU3IB+yEgCWArzciJGkeM4ekv9AAYGmoOOhATCaFcIWC3kX1RDF9y40q3lsHcY
s+SzMeLYnyYOiBXEjWNVgSvIiwG9GQ4hZ9Jj8dQJiYeCpkRs39GCmt96cOonEUFwPSjgdCdMMmx5
XPKWiVM2NgdmQd4q5gS8aeNpJDnNF6uphXwhnonUAPwnl9Q3mvTXIgOvFlS0l90c2mVIsELdD48C
UV0tbifbSEbWRMwezoAjrFcUAjTlYbFjTuuLZnxUSG/8BThMVLf5EUafzf/SBFi1scnj9uJUVZ2l
zmtbpGS40X9ruvaesiyCZq29bK2/OdKLkq+hUz4OVWpyniYKTo41z0oLI1gEIsl1oWntMFK5xDPr
PevTbmrZx1uTsuFYEHjURGmMn/Fg/ck4bTeygSslC8ZSuopRLgcNEmA8sM2LBjO6rqEfQFE9h/BU
CfYaKF9t+umERBEiZz2SUX5FatxfYwDytpHpDdlZ4l24F7GEprhTS0chz6nty4EEWgoZcmldLIrF
t2b4TvsrxvfodZrZNWPezlwFTdmgGpSf9cGBHRyTipysF7UA27Maj0tCJPlSqPq1yW9ZyhOORI6S
ITF51Jmjhy7vjX3RC4+CUkoOFu7fOlke5P0OrWOx2XFSgaQCRMGP1Qi9NJbID4gBJNuA0zpXMpRb
Z3Jqy/WUIJQ6/wKDlx9SA4RESey2NE2y2xlCt0tM4TkpQ489F+jJmOjBYSwWCJxReRzZ0s/I7L3u
pWI/tZfz5bEHDu4q1LY4KkFUl/X6xEbZA8xkEi1B0Mvcaa6sgd1YiPu5lBZo5iFcBq8X9fuUVfUr
zdEFq52ZRyQy5GzEOYvTGYnIpy97XNQrVdzVGHLXVDcj7zDteiF5yerq3q3YfsOZc63c4fPNjc7B
ggAK26KuJWVl48NmEzWVKoYiDAcYGrmfkgmpax/GpM5PA9sXjEek2EfyskeaAipXEMHxCkEHXscD
RH2FLzs6c8mBA3Nh68iGcZKqzNe6nLiwAhHQJBbxCQ/3Z7Lqr0O3iA5ME8ewhg85Ha/posC4S1IO
PH39iGxLg0xwI+DCvGRpPJAqAyMKOCKWI+NPFiWcegoYiesoB5JqKCiko1+kWPvIG2OQPcWXkGWX
WBGWAFrfTuZ+e/JAOoSAXVbRYGWQbJuUiEyympKcJAmOgt/Tmxd1BUG0VEdt0B+WkkCCSq04PwLD
88nomDjz2WvTv6VLQ5gchwb67yhR168yZxsE+enMkh665VxvdNX+NmjDH5CpliPIverkCQ0eTZg5
JLLB7FWDo6qhPjZnhculggi2x3KAQsi+wO5PsgwsXhLdkjz6viGDqcw0XyzWHal1JgKeNfOMmglI
1SLTk8wVuVJ6BoJPTIlODAAmhwMkWtWmry44AlgbiuEnpPsojkvoJREbTyHSJ0zVzS0uaaiP1O+R
HiHK1pSzmjO1JxYx4H3K/llSHsXaeGdjG9r0ZagMvObykFAEz14FVVapQ8RIDaGy4DdQb4KF0LNX
lugto7RIy7HjTF0yR+jVUyxab/E0ax6UZzD28mgGc9t8Ro18GZN4IgSy4jxbGzs4iYIbZ+WOLe4f
CUDWzbKg7qur+VSMQoh9vDfvVTJxCCymAEL2Q7gOjzOFGzvSxcqTWtK/LOZxsgIbN6POZg8wzi3z
G+4oAT5spajOqFSw/pj9TLOmmKCtaY2XCrMGZGd4o/m7dUPesKeDmMwfhVl87MXmt2qCVkvGoveN
yTyFOUtesmwZGgTOip1vkh1yiGoCvGShHj3yJSsnxiOBocRPZcWtxcvUIVUDME/cgbQikemocdex
ECjNeymqyTGVBMhshBIiRvmcm7QOVin+Q2zYfEqNbxw5+j639tjcQInqyp6QY69MpeFmKHnlNOtV
CdP1USVg0ZGz0BtmoE7SkC67liY0nbakChIMOilIG5vjwWyLlBXwjZidRxAjmQeDM8/GPZqWvSyI
4lXnLKPMGpXFfIDURePQjkW87p25foZqmR7QLb/oKJMvVq3tMawkhJnM9WMxA2XOyK5Q0fX6eig6
ZhJpZ7BOtwlCpVN04mQPFgjwsqXN1In1n9oC9omUldk/IXBD1odPvdVb8CepY5JsSlQCAQShKQ+B
NiBgz0v6mT1bbl1TFoeuUHVUxOnXqmgXMW2EF0VvvUG1fo0G9fi+wYttpHLtawQgELlXPggaIQUR
621irb+zcfgFxlwNOjWlLUgV4MikdEgjWj6cFo6lqd0XiJOuAH3LVQeWimGVgEn1zZOYscURCn3E
Nb5uQh8N2x6IN7lcn5o6E7yhx9hZsBZCJ9FpdIiUoaSnuLboLixMZ309p+eWTmSqC/p+bosM4UC8
UM/DU76mfYFA8ltGMR+YtX4mznQXDYZOUUix45W6F52y/kIZYJWWHQEoZBTUOrsvGhoB7mbKTDGu
rrw3ryWWThA/b11LCwIa0+aKys4kmroEfIvHxRAfIkptWGdHcsTHfNkbo/xJbBlJocZgnKORZrgK
ezAgT9lyRBWbbKTNpwbYLN0CrCUa7yR9qohvo/3c/p4hmvqVVD3ravPR18q4yzqWkUhVdK+3DgvK
pnvSt/QB1UfaTcCohOI1ThrVRzpti0sOhGuEuzSLM3N2PQvUS9dfSRdX2PTLS1tpOqs7jhcpUV/k
XpL9rf1kI5ey2pf6QQwFcmQL3cZezCJfk0yClL60UxIGhwiqtVitX+SDwlRlp2fn1XDEJbEBO2iO
QBk7THXWUDUgtoEzPqz1vmMT1zKxZdHmBMIktcjAf5ItjC1sHBz47io1IPeF2qmGUbzmwIryijQX
lohhP2rUMumbMdNiFYsE9iDVmr6YSiNe0+IcC9Y9yXphrySQSnVp8dRmO7J3xyI1yXxdktFdVw78
9LkI3nxZmehnDc0L/iwfca4/SgRalEIqb50NwTepMTrGTMm2beR9HwITLupLpoof8Y9+ll0+rHF6
Y6mqJ8sxjPETzeD0M6O8ywb5bXNpUmICXAD8a8ETYMliLXq02zqqxPHvQpCI38MK5sxD+JSo8VMS
UjNHoTAitco435pqW3l9BQ7LDBPAxNsXbdMDQx1B/v7z758v7LGlPS5YZbIKTA4q4sgmYzLlb8n7
Mni/AqZ1ILjqnHvmRLjAz69LoJO+NojXZiASmFWkOfx899/987/72TzKBgzjxMBbzd/mlLi2Smrt
/I+P8vP/hY0kr44+kxPNjoiqwfbsP1+0rCjpaf2vf/fs4bEP5Rzn//nNf/n25//8ecyINDn0CG3u
/vPXgiBTlo0I8xFNNlN/Pe7/7buUopiTVz3p1OeLj4UisffPs/31Dn4eKgM/YBeKYP31xD8/QwG5
lSsy868MYMA2TtNXyu4nntdoNznUX6G92wj4+Q6RONCGkOXsn1+0LdONsY0yiDOFI/U4lv7WOltZ
ym3e1L8/X8K0PFZs5gNpMwdtU91/+fLzM0uZYxdsm2wXZboGm7JL3iRew4/qNofyQO+wZ48u5ytI
ZMyKeZE/y9sNjQtG6L9Jx/5Rl/0jUlNVcyem4xAsBvuWo9yA81Gt8qAuKDAmPP7Oj2rxR3suaxlN
TLHl9BuX8DHioqLTAk+MJvr4lyzx54F/vvwjtf3nZ6At/dxYNWwsiLF/5Mh0GgU/hN2F1PdvBefP
z8dxtvwtzfZHCDYY4DCFguf8+aUV64+xhCqB5EQ6KFHU0OD/+Y1iDK6CYI/kG7TU9Xatf777t3/K
yzL4q3pkRJ80iwDU7RXkGwHzJ9j0J7b05zvYyv+ZYlpTmzdjjI5olxvwSAZfcLJvUua/v7SMO2rE
dpDtHxZ/PTwAFXpIcbMVeAFU/1W07IAWAwEbj603+dmJDuj5dT5QNNwvfuN2rhaQQQEpahoIAvAf
1sPr5Ae9l9s6+QYeYddLerJCItP34T0Ys0NxQowRhPfW024EA/sn6tkOeSUOFOlgPXQu7XXvfXuy
E5NzU9kPWeu+pqZzmp1s/1oa7qsp+Pp1+eIHg8sT5nZ41yhzVL8B6ArZnQ92UJxew3tPcCEbnQT8
GpjGQ7JnF3zjtUkBW4BbwGMztr+B9NhwXg8IDV18kZPbxG7VurV1L+jtxVyLRXF4d9Nb0pzV8spl
WQtCwB4q7YvLs2Sit657S3vDQzV/zMu1pJOxJv0ulg+g4HviBRZfFPxucMbCszDXrg86QvzIw7iB
D51NzoXnDs95H3k5O/XpYfK5JVLoTQRdpKc8242tPX4jjKZmge5aih1gwub0yuvIToMZ8DLUga6c
Ta9o8nUWhT0Aus1nTCPAAYtmRh7f8E/ip3GIrQsSayoENgGO6hXyrIj0ZHGoFnMT2BLoFqIAe/hS
NBZcnyqQrO+kjzH0+KlWO/XkhpHbZveJFn6jOGp3SHLfKEGP/TzZfEHfwF2o3lYVgytSEodnJ2eH
fkSy1yMX+QlRquJ1ZV07b6DWZM+wsKPBKRePpkxEVTTqPPNuXpu9aV5z0jfC2eM/6mvlyQHznXwj
nFBrXDhPax9kL8viJC/KFQ997YQORnjY92dZcsZzjFQ5sQ+IiqYnTpjwRCfzl/glAsHlWptB/Et8
gNbPBRv/0IorAUU4xfISPjIr2pZ8weg5eKsfP41uQq/31657En0PYFJ3qvYJOBLBs4o/9ZZNsS8c
5RFj6q+yOKcT8qvsRWr9NgKv0pzFR/o7buLSZv8Ov9gsatyv1bkQ6CEf+0v5jEJT2H+rfHCa6X3c
z/mtl3dw3ou9xoxRhw4CIEb0GAOHBfdcKIrLFkfLD8r3/E3ODkm+p/STITBogo/VQ5VWFwvrfbwU
v+vEaV+kdG/2AbG99YJn3k5f9Ppm4afP6icA7FFz68p3/hzDdUTzfHJBM1s2nBDuOi0UBu88fxBd
Xi9XxiO3bHBe14P4RciLPbxRK/mQ0h3+Ww7vOVGCHgMpJxz9m6QMXHgdpBFyBa88N0GnJkXBb25/
Tf+ez02NG+mm1mcGVxTTrdieUuPOmvdyPccvvDkekg9EzI01ukdq5Y26jehMIYHWZ+Cv67lUIT1v
XFOOKtCWaLH7TAaL/C2MnOWHT0ZyRxsVm4lwQgvCoMwNV6kdEkf4IUmrvJij2ZG2s12lMjtk5nNT
P1n116D8jhuHHoLXtPuKRFasWxS2Wp+HTNKT0P6Cc6fyAJp5J9WvkE8jm/sRaV4pBRKdJGn4VMKH
EbUKH/miIXytcZgrmvKdRFonrx7k+mzeV+nQ9JItcEemHPry9CqhtE3T/chZPJYCHiKufr/CQq0A
i3tRy0bM5bNHLRAQG5/JzAeQYOwHxRkd9cuU7MXP2v2wPlgf5pU7LLc7ruvofGJxuPb2JYkftWD5
4hMMUYLpiY8J08LU7jbSEiDb66R6n8pNCeCF5w5TeUbGFrMn33E7jGA8jN42dzPHvjOUeI5AOgxf
zKszh6LF44/WQ/mt8Q+Pl3IqXzasr09OGGmTvNPI+oSEJd+FPy2Fug8+KkByly/Rr73aRuWqkoBQ
XRZfvetXEjZ+pqZkCBQKBuQOHRiEvJL5sLz1doyN16buRhUjWNW3QUJm7YXXxYf1Hz0xcyYnblxp
j1wtY3jmJZD3xsnaGb2ewWvO/oIKiydn9mEqpXvF+8pMlsVwJx2kYFs5VLDSXuLU26xJXAd1JZfD
PYpdzmcxq1boAbJOTjrQLlbSLR/mWWUgfQsYVXa64I8HbhZlHPkKKY9gg2KPVJy/L9KPd/UunP/M
oSd+cekGd2tM48xiQ5b/PHz6SiWFaVdL9itxPYx6GIULyxZ/rhSEjjoV+c3Op/HhcfXJ0rn19vRm
2taHcWP54z4aARco/py++CaYaMduqwj8THBQvV2yDrOwi9zobSWEx2rZ0kF4JuXbtBkbSvkAWNg2
r6lBtpy/3lbuKEOL10pCllOcONgzHFrb5HYoXC62ktl+e8uO+PXJyGO5MJzQ7g/NifXLBC8bWDc+
9SsrcecT8XIybgWPx3oQvBofHMNONQ8cTy7/O5OCEohX4Sw8w+Jj0lzs1/Rldr64CPqdgFHmEtaC
M1ecb3n/vC0GP0voeNg+pzCXPbxXRPXcWF403dWql/xFJizXq04sz+HdOEMGyh2FOSqwUqYsrpVx
ZvXTbnzKihMPiwS4PMrcP0eOPGHZ8YxrwFJm2vXCi54sxgyDhTMpf8lUSZ0Vm7ndvb3zx+xRQPvj
7DoyVUb7ct0lp+3OMUG+MA1KhLjxbqsT74w54I3FXTu/b3DTD94NQWesoVxZze69TvB5KuPjve1O
8ASFD75Q8VwcJtToiWFf7BcahjfgpAsfI+4LLnfVjz9LQLesk/veU1FwbIOVng8vAJop8u7WVW7M
//zVvA1SffYZZvk3L4vFn6fgKL7ukLzW4UP3xcea1BvuSrnuWbKxGvPCeGrrPHpCsmcXJZz4y0Xf
zeZ9G6Uqithgc2afFDEImz1F45nNgupPD/k3tXiT3V70iNdmDZZ1vlM/iCm8Ds+smz1zavPRCvSG
tQkoFUtc8pAuDsLgYXRwRSKX88ojAd1bTZ9R31uuSgZfZ9fIVwzCxoaz8GhQDNxhR3focxMif6L4
MVIribuO/6/FvzrqxzxOdih4j8W+N3yaWg06re6hhQ2rP9W0D3LZhKniaOdP884hnUawzdQwb5Oc
LNkWgONLZDw/LM1bWQTYXZOPiRsvUg0gyUaBl1M5xKxk5DsYIYopLr5EaCJbND+Z7q9w05TGZ9uE
QX3Ai3GU77J00osrU5RBWWL6mg8SPiogkKlaO3RE3llOJx5mSlJHTUebKDOIy17oV9a5rl40cNqH
mptIQwQzceiX5cWaseZuw8CsznW71Yad56hDtWBe4tZflgd25iLgz+ocM1zZEatH1cXvWTH5s3Pl
/jxGZ1BhSnGMiz8mZ/0XllbjOeVEyQCOPIXPaeTS+mFPsw2wE9I9nvz+xZhlOWefzdjFl26500Or
+t37uCVzOz2YTjHINb95W4Y99jgM5fYw7FIV/abPGliWx9i89PzzNpsXSXQQxY1kbCpeEARMcn37
KDy3LeJ4r3pjvmIEELutUdOe/cE6o7DlZSX1WU1cy8uCanJWZgGmlcVZKYDJe5qCnDDYrcyO+NtE
pyTCl3maxiMvmBMHYwveu9tx3mF5Ze+Geto2n8oUErzDJp0Voxt2pBuAqmGksE9hIzyxQDnKeV52
cuQWp+5r7r6Lkubfje4e6NT1sdcO8pP00bh8KI0AgncGXrE9kvJpsjVmQlYPBCPbIVV2AO4PDRXp
PlR3xi+rlTjwx++NrHvpJzJ2EEd5QpotcQ39S4aW4hBxRPWT4nFtj1wKc1981NV+Ng6q5qatFw82
8W4od3NieK7JTfDYW3oag2vHxrb1GIB9m3N4OqGlFpRz904oNOOahZRda/+o72hZ5KQrgKq26wvi
vi8+clXq8SFODZvucoG4E1kKykIbQdVqoWTcU/nC3vRKvWmhHk/6K9Whr/6bZco4WqUHzFs4M5lw
c2OQ3tm5Sl0STdCJwow9U3yk2dndRJTHxQfN3eZAp4XuSeyLFBDZuhSCs0a2OHqq7sWw/DydlthE
uVbfL5hJJltwoHQaxcVUHsR3QiEZQjMfZWBQw2+SUuwHRL4xocgC5djfZvzQ48AcXiY63dohFd4y
hk3rzMpZaI78ZOHk/VJNtnaBdI9FQmXm7+xkfpshiANT6lxx8Drrj64zC70PmiPVQQpri9/QPUqd
ofRFDCrDrY+vlvhJQ523oidBTbgbu2fdReWji37mmE+PltP58eVnY0JKFYejD+vCB8d4tLSg+BM9
Lw8seLBBzeSoiseUyq7cMDPuALzIrLqFsGnSTqnCNiQQnOV3RJGexE8XdRTLoF2+CoOPxCx8Cncc
uufBH2KlIjWaSGxCUOj/Ay8fb9ojHotMddMmKHo+SYiIuubDYP5pPkbSIfuIkxOKnYU9LBAmB8vR
TS9s5XeuOMVL+KEKTBmYyU07vQNLKW0gzuTZ1b/MmsbavsaJQTPyLq0kNbtMY9JHeLIee9JVqx43
WuuhQoTspHxwm8ljSAJTPoU988t8YP5hKBg2j8S9zpVdY5y0/tLSaG+PC3Ek2kM0Pa35mzp6VbwE
cfyu8AKo6MIXtwsVgZKO6OAkdU57zb9WxR1u5fv00eQc5V1WYGbJI7mSbnIiOD20rUNHMBd6fWfs
7fYX/42v+VV+7h9oxHSQegtgbrY+Xq3xguwhhJ81ISR3otQTznicEggrVNoQHnwyY3RofEVbR/1G
ibaDqe11jnaq93qwHLh2U4PI7gMM50k7xcxuXg8flJlwdElzjj7N4Awc7SnzsomzZUymO1dk3HeG
G+kfqBfcpiEs87DDgQLLoGNTHn92gvkgUiB06z0xzh+WL/nMmSzmXvMSma551p8psngypWERvDsn
jAMhI/1rPxKx5pd02inc0Ue1fDG1kUNR7YA6Rvq1qwt2m5+TjOJ+diRa3LauwhFA5542hn6Ljk0Q
PcvDrkndLMhSV6Mwd2U2xZVyno8IrJRdgfVhp7jFoyW2dky0qaFCUbKFo3aF73OXmRWQNO7mU1XS
6/xUbARwY+m0b+W+pPnjhu/IOxsqAEHldfqhDtTTsJeoyj7cw4vmxifjimoUxPEV+8hxi+q8J7tB
8GJ2ofKp+J453l2b2Z2fQDj5OvrC9U1/jz6G5x7ARXxI3eZ5w9HteMUdSLOTiB4BTvZss6y+So9w
UavzkoF0PlYws7o7N7pDBepA1nTSEqKTT2trIv+5QonBZiuozhOqc+ZECEjM+Rd0h/L+P9g7j+XI
kWxNv0rbrAdlDg2YzcwiEDrIoBbJDSzJJKG1xtPP52BWMqvu7W67+96ADjCAQEC4Hz/nF/ameY6f
6EXFNypkwU7lKuuHCO/b+lQY4DCgZGy66qWM7q0IbsFKva2M66lcqdjwGAdH/SDqcuo9MYKoD3Hk
5UTdGfKXZEPF6htTJ4Y/IgSll7MIdDDObj1CpQme5d8CjTCFoGgdX2AZegQBm3nNoYa7Qp95Ckfw
4VDM1nFwANDMdB5xLq/1sG95toEgENM6T9lFtMsQ7+sisM1P0sQRFTHcWsUq2JTKiWIWsypKOpTa
HIBBqwknvhvDWU+XmusFFGaylWGtBCbp7SHv9tq4qu3doPK2xg+Em8zQp2f4YjMeRt0KDyz3elZv
SPWLQy7n7CBJNhFfUiCmuCWboVxO2+88BdqKLs7OdpRtpvglX/FCtJvwHO6HH5T+mDXlqwR8LnWf
h7Rn7onbzJNrHYFYrKLHzt4G+R67vZX/TfbewUNLaWilb8fn5CN66l6xDMaAnNnVm0n2ZO3uEUvw
Xc+fDjjiJNNL85GWUMpATNCPu5cKP6fyeC8+LICjiFOQolvlF2q1pixOAUprLkgHaKRREHhepQfK
TOCDSB+AACJCoJcH0VEq6/i5vAsTr9lhaG7unQNB/t1cHRsvu414MuKtX34vbupwZZeAcU7gn0gO
uefwyhhWar5PnxzGqgFDF7DJK/8HDmeb5JA53UWjmzr6dwAc13hNf+vWCpkiXc5ewsde3XXQNdFA
uVWAMTF9dqtv5SMp1bc2viHSUnbYvXToYxlnF30TwKFjSZlp3tN1JIDAVz6epv0BfdYn51unrHbV
jun9Ba+kvu3v2ifrW0gvSkl8WwRQBbedOe6D+DpBGiE1d0AFuneuALPAj+ysFe8mmt+tcYHeCPHE
g22vtP4y+a4x78W2jEcEi6kt/CTPrzcUCQrKy0/la/lavLmX5rFmZk9e4wq4AGgBvbrDB3GFAFW/
GjeEKu8xGpFoYUfX0GtPPB3R3iSPsTOvxvJGajse26NQP/yL9jV6KJ/KjYzKrvz7XN8HGBdXK1/H
7xrpLP+9aiBWoP4NL2G4T6Ntrj04Ubt6b1c6nOp9cCI1gPmKvZFOKyum6PK2MGXc9a/oG696Xh+O
GlJ0OyHMvB/BInjyOu7pSYIbwttL9wwb8x7y4Dmxn2fSaKimIG4PTWbT39265+CFelUIdlV8E3fk
2B6/UwCyZG/7GD4RQqGwiDm7Zxf0dM516kKGAYoCx3bVP9lniJrkxa90enJofiQ/V7BRmcfvskvz
afyB9FDxot8WD/6hM1b2U3Qc73kS3zGD73PMnOJHA4uw23voetHqrfKiB3VlQzChfuop5+SonIEL
ZzwK/nW6bpEs2/WrrvCCF0D24eoqCfe9ttHE83yyPAQfVwh8bhLtBhPzfTIcWvfeLnB1VoJrxIaK
Y5CNzP2XJiQgakE1YqtANIH+DjhDQiRJPoncU6fYALz6nwTxhbjtVtGpBMezS2QJK5QaMkAkyPfA
PMP3eB6gwv76TyZbX6uwS8E9iHs8gjPYcej7LPsvi+WjLZ5s1BYSMwRtWdEP/HX/RKvVQzDgtxTX
qKxZuMfKRSBXl21+ORCih475HTcy0uZMh+0u/O2jf9tz2d0smt+PBi2w2AJBv0PiD/BfHW4o1O79
ivLQsggq+R1L06Rgr26WpmMnjbqxRZ7vmhF9ql8f73+d5tc2N1Cqn4dYNi6fQZc02jPU4A7151ct
279WP1thFgrvb/9JDBDpVcPQ9PUPR2/5kmW9GIjLVNhM6+UQv339cgFAhKJwh5o+jLuAAJJ3GrPG
fgMyiuSXzOFG+bTtSxxk6yo7xH21N0073FLZFztNry6DjJoXHtDePOv3aqIQjw53jeruu5LpX6Ib
B6VvzbUkydRo1LcIvCMn6txGgfLqJO1lY2gvLo6mUw6OshWk0RQXXK3+FOrSXY2SBTpLAEZwhSeU
NRIPLG/uCRd7kCiWZsyqSsa4xya7V/eiBlaQ+LaL9Cow2TB5Sgck76zGPLRTDQZP3JcL1ifpRw45
PuiuSi9YxHfDMJ8yn/BMYHnST+tYRebc3UCvvAiqBLObZzxBtgZZjoHJm4muodKMhIpxRlYurbf4
ZjNfia7CJtsaqk3fpQfX83fhGEe7q0AXxcrRyOqHMlK+C2u+yc1k6wevA0JHDSyTAIwAlkpXUMML
D4yKQ5XU1DZW117anUoCdCap49svI3BRb3Tya6BmuHDgZ8XkCHQkMwCqr4wipvsNhwY0SA0SOsXQ
K5dheh58+31qR22dlNoPkCSXyBU9BwkQVq2bdxhhqOoxGNK3fMA7YJAmnk3YgF/tPsLceaWMnJ+g
4/S7Qswh1rzRtlT2M5QDklBMp1sNmG6bP9lYequteqyr6QiY5JBl1FlmH7asdtvU/fU0aatoqEFH
5Xh2UhHCYzMU7TZrE68eLGIxunu/BtVoaA+du+ude8uA4lLY2qbDXVi1nFNAzrM1X7hMrw2gPzQb
YEXErwbRVjq6I6IgUBMNBETJemRcMyTd38u4e20CAbllNoj2GONrQC5cscmyL1ob8ysFV/BTODsr
v1UNNlOrcyuE+cvxpgpK4w0RfcwDzdusnZ6zsiYP6iIl2+spOKP8XQ0Q/g075YSY6Xo0kKxOsHAc
sQZb4VUIlkTWqQks41hBM7iKfxRwcTVbrINseCgdRldcvqE29M14gAd2gfEpoF1zXDf4la0ykZbn
qBHf5lLDpUxzFEzpmU9m2uPYqcWhyeaXxJrpUvD0A1aGmqk9Kmuwgd+Y61N9CpCLBHkZ1diD68Y7
T9JGVdtHf0BLc7KufKrSsw1UYxbjwzj2J3QbNrVVgdztM3gY4nKygzs7RP5M1VsyVqQ/9EG7HR/r
jIRO6vbaIaaWWWqt5gWR8aDjQbiqTO07Oi+6+4EtKVaBBZdrxA8gtKeTZqqoElQc3J0mBq/ex5gq
6ldKNUpJq6MaKudZ+FsQvv4Z8OvJjdt3dXC1tc/kAabiA2jyGiAm6NupCi7n3vxu4SCAHABxNBWx
OXNxXKgFVYup+BHDxkJ0rbtK0MT1kvkM+PlKrRLij3pyobP4H74+xBcQYUyVbq4SIwbuFnxInep2
OKGpPyA4DKPto7Z9r3UHRnHHuanhw3k9NrF5/2E08x1oZ6wEA6aFvh+NXlzEJ8tqnqKO2UWmDS2s
xY40DP54a3zqk035mKqZuWvN+VwqymPIu8nVNZ8jyy2RJycjg2WUE0zUKq3I67r4ZRrUpz4E/qXV
UHiEwow5Ck3ICRCOW3jDno9Ji95Yl6aDXVOkwYKdxDkLUyLVIbgu3vu6/OG31HlMCpDZEXquWFcG
jo8hlqt45nqdhUW01ktet6nJkJCKiz9FR9fpXoqZ6qepkPZU6Hv2deqTMRsjtL2rF7NsHqp8OHPN
z3Ot4cvor7Fmp2qqYLntkPRK3Hs4s9fZPO+UsryODJ3cB84sePzNAppr9GGMd3oxGqtAtyBHFOG1
hr4A0OCUjLxAscOVZoEgTD3F7EF0WWJlGrAXRZ++KYWDi+zcfhjSJadKq0NgJK8JnTcM+PAVN9X4
ADR4PNk+U37677RC469MDMCIQOHs9q7poo82QqlcbXn65wC0uoF8KdBq3sA5QTzDQXc1Srt4EzfV
czKWg4ej5ZV+rZMJUUoQLNm7mWma98MyKBdU4be0fbXCmVddaMOqmETuqTC0AerDur5R/PocQLY7
g66WqFIS6moxMbPxa1RjUqo1bfaohN2rqenl2tZkqUvm6pAm6bM09YYiVxieB6zhkahRqE0C+9Tg
eYVMYaX3OwB2baOk5VEZbRvrb4MycKKshoKMedmSBHHA9o54eOg5tS+guDl6MsOTGCF4R4ZzqAs/
wTlea8BUm0+iFkTsIuepxThja9XJvZi1t6IPN8hRH138ewKStaVJ9JQCLrHVBATBZJkXOm5AU8vs
MyQjtilwu/d6P+0PKM+oKFl5un5Uugtb9yk3CcoMgY9MYIk4rJqY/mVAyhERgWxt69Obm5KdEg0p
oywjRduT0E+cc9YV/jrsO5ezpU6S5yOWMZVKor3Mb7sGCaLeEPPKakgBOBo+0TMdYjSO68hXVlaN
yHUETnDTdOWbmlifjpf/oZT9G0qZg2Xiv2KUrd9TnNDr99/tKj73+ckos80/hOHqumpZJqMEFi+/
vND5l+3YlulYrmrwD1zIfxLKdPcPR2eDzThm2gLXxi9CmfOHYaCsITie5uia0P8nhDLoO3/jk7nw
TVS4B7DaIKgJS7ryvX2/jfKg+b//S/3fSYwIkjq71R7wv8VIWR6xva22juWgogU5NMrQvQkMwmqS
IhKdxuO6GaIq36v9MK6ziggxaEjKmSoaGTHj+RTzihZqV6ynxMaOKQYqDmoFOn3ZtMGpJ+EhnKKn
1+qhfmKPdmoyht8kvOiaAmhH8OJYJSKoZovjlGV12BUEzNMVcnRqRVbVtZxdY1vnwST3KElJEeYe
J/TX8hDOhTkDiYqm4h2d5HmH5AnqKPxEL+ndDR5tz8ZonouSn6Xqq7pLSV3XztqHSDeOFT7Gk4Wg
UGg/IuwTbLBjp6RQKxsEHZNNLcW1/FqSfXySFznIwcw07woonCKoKUJ0ZkuXEDJ9nYJdPhu70gZY
VqtA2CYHqFY2HpxOzHtbtNUWR4prLQheLOQy7pwIVkNCggJt6mM2T6onpnu6g3GlYCsOsLImje3M
ME5iHN/HqiY0CAikBKmlvMBZVjOJ+7WSgDNJ7vzA/haVW5K1em2VCIFCya0N9X3O7cGDUQWIS05G
JhcZ1Q5GVDZBaG6il65AXBsz1jgBGldk6ohkD0R7C/q+22ImJFOMFmxjS3wkA0JWemmSuYvbuzIo
ddAE3Put0NrHTAsoDI1IO5hzcAotC35L8MNUUMuFygznN9Ru6l67MZOu8Vw3CaHuhogTkP/aXoWJ
BpN9GBAcTj4mLCFSGz9KQUVJLbJLaRYABe3e93MyXg0yCk09nZjB4qQUVz/UwiSkrSZ7nVhgiM04
uw75IkuHjx3Z7WVbVFJmSbvJSXpMun3h990lxAXCdzSc+gg1iMgXjldLZf+BACxNyK1MQXNIHAjo
TnYBI/7CFK91mV2XVXIcAb/CIUaYIkZWYZVM1G8sH1KIRSjkIWh6SHUdVFDyUpk9CKeiuOuSbGM7
efqYoDdDnJ+1o1fqIcN+IjBhspV9J1DEx02EAfAq6Cps8IAy2LHFfJBfjqLGCsE6zWuI3Esmjdus
B8KhVFDSOyHL9kguBojTZKPm1R2mdX2LLCN+DqQU+3FfDAP+YZXNtLbGdFUZiNWx1A6yAue9Uc93
ep6SRq2Y05RiIi0d3FsqgXDethWznOwjdm7dNjyhJFNtcFK88g3l2AaMQV1tW5eTc9fVzXBl1RlO
ltbOnktUQqb2VkFQQcpjIPsG7qtE5mSIPpgf+FlGAXEw977DvMUx2+qqsdx9PN1Nk47k1qhSRE2c
+w6zS/RFNmnie8VYRzvMp4aVcDEXaLL4wvLJ7QZ6AmU+I0Kxq4oyMvm4JqGrSeo+OpSvdWr61+ZZ
T8P2CL/qbNPpbEvZtynRjM4/sh9rX32ahhFRfdHfYiGurNGFWvU2JPNu0hxKbg2ajqqN5aVvIXVg
KEOzGZCMq6Z0vNBn/Dq01mV20YLWCPUcxaCoNHbSQ29FUcic+/TWqXBbySK8PpKpQdpOH1Z2185b
IxRUlWZ367uroSIz5kfhXRFCZ0TZCp0GPOygokCT99UdVmm4cIfqmx0dFagRx+GOKH7fT+AkoWuo
oNZd9GwqgAfuNJz76UbT41ObEx3pOvQf3BLWji/e4qiP1mCZH2ctv0MHKFr1mmGjsOdbJ8vI7VM8
9uoht6ZN72TBFmoVZfARmkaJu9sW3+s3vWpxlOm0+qQNcbJBUOFHj/c5QtxbfRofY9WUSKMYwqTp
7PSgbfdTF93YI94SpCwoB/oO44ZdWydNM4NDKU3QMauXHb+mjt1JqKSWcVVmogimbj8XVEIjSsdY
NLoeT0tyYRJGqsEUUoZmZp8M5g6HCvK7Dv3oBIV17RZ5jS+51oOybz40uyGr4M/KCbC0ckLG0NwF
vXatoASGpkRUeomSKx6zAdAQKRlpkPLkYS0b/NAwn1siTPwTikt9nATkfZS0uRRoGBCzhZVLqSnX
n9xuRgbKsPGs76sSA2yLmrfABCmf4g1eMJQbW0ogy1nU8lSWVjV/hHZsg+5gS9YOI3o/9edZ5hg2
nZIOUDjZkIwZ9LGfEHD82awiHGzbR9MtcHy19PtCoLSodOF+UvFZqQ3tZtQBuUM068NEPzI3AmQn
W7mGOYwBK4q6NaaWaF58ZCa6/8VEnlmLn3ss0HjQU2Sy8FOsNUrhmNVeBxgKbiZ3BtmM6nmA9BRl
uICpnT3uBmW+lO6J/9E0eMeosJ3+TQDqogjxLwPQqGnr6K39R/HxDw+XyOw1+ot32uf+fwaj1h94
s1qkjaEmao4qQ86f8ga2/YeqYs1GtKl/xqNf0ajzh+saCCK4SA8gPW9Zv0ejjnB1qZZgIZqg8a//
93/+4vnc/G39dw9o+fW/G5RjHCtMYeiqqRmmbunyl/8ejE5qnqjhNIq94mqICq6y4MOcTx1O2YJ3
VoUlKogIYoeITX2HNbdq+rsORpyYf2iIejUC4izMpCCL9wNg+3Ivoqu2elZBAbTR9W+X+frTvfsv
J+v8d2erW9LmjcujuerfpBigvlml46DOBDmVXI/TrJoMypuN4pxvPE9uedH0+HXOGXDUPTTgW5s6
YDmfJ6ffV0r7qmXNqje0PVpaGxzjKaH6l1HhbAcdXIsBhB16RlQg+Eas417Z+ntTYt5GhSr0rzgM
GgtEBL4X5CX4lvYVZU3UMdnGJ5J62BpV8SY/0+Pn1pYxcR5AHtPdD66PyxQ1Gr6qDYghKPohKyA3
yY/IQ1alupNn4JQwQzgU3JtjQyFRlG8GR//zpCoD3A7nJE9wOeFq2BbC3Fg2+RxOPOJwQUWZVFJR
YMIT3lMyrVeIV3myXdFuBt/zW4OvTrZNkGwiR1zJz4SZtanNXRWyK//GF34VlOwiPxqwDaW8CdiQ
014ZyXjQusxDRM+rEGqRe+OpvBeZ/2I14DzkMaIih/4Bt4bAT3pkVMxRgmlXcVZD5l7Kw2mImvbN
3tB71LDwmIyGm4pPFy3WlvJrh1Z8aI4UOIMga1yZzcnAGZw9kpwD8B3LefHllWqjLvb5U+X3Ncq4
sl3GbCnN0+NHpqxIGi1/8b8Sr00MV7hCYUb+AI5jlB3102gnL4/87fLLl+34VlV5QkqG7+IS+rLN
/xrq6W6xjkllcGqTnj8aYiS1FqJSmEJ11wIBNwAhJINXg2I7luHUmq9j7d63srWIeBxaOLi+DCs3
clV+uFFBPTTOfqJ4KCh5VEhhgEbcdtQJui5HLIGTg3fS9/46nl8ivkMeF+vnbYRyZMLh5CE02m6L
ymYXkT/iu5l5/LmrA5aqinEcHOJNFBnoC5Gy5rCVPOymNGTw1m8TgxJqpLZ3gqI9qWhPnoHcDV9R
y/2m6somwQipryjuuIQ+cV98z0D1oMgiTV69DKRfW14w1/KEHq6/98jG1V1yiyTmPTUk9PD08iVp
MqCs0Eon/drP0kfS7ogpmQhfwVoOGptB2L6sahUcWue1eNDboXbZjVG3zp0OOD4ApxaUm+Y490n+
rDUpqJYIPmoS4wCPrsQbVnzrLMzjlRXwwihqeJ2q+gZ5Kp6zbqMP7Q28OwTMmk0npZUT/YpOLPCW
Lus/SZx/M4bqqiE753+uC3QnjUD/sf6eFO1fBs+fO/4cPV2L1IujkrBx9T8VgH6Onqow/hAI/5Cu
cQ1bs0yGyD/Fgcw/UPERju06mmrbtv4lDmRofxiOqVk24kCqJVT2+tto+a9GTxW/sb+On+gTMXQK
bFEtFSawuRiT/pbMcUWTt75PUBvz9K3L0C83ueN0XqchWTc2yaEJQh8MX/PsmPh0iMk/xmOD2IJy
jeiE7cWVmJAop//sLZvSvxTo2k+EeqlRAEQfrlFASW0iagSMjxgiQ8qhGkWPM2NimKZbjB3hs1DM
HF3QpB3Iy7LIbhure9ax/A4EGoh1l5+ZbO+qyrlWsWmTDHDzoPNqIZnge6nqfhO1fee6xUM8Ywxs
jG9OmQcQWEGJZNPJyKej4497N8kvzEQF3xTalwnvrSe05BaNvlc9JjEKrqZEpLASzW1igodAc9sm
5RuiZ2sWXh2nEPJG80IlDdXgVuxkAxQSJf8I03QnjBH7vW1e9pu56a67MaUPTRvYOjgR+sXHEPLh
KI3gixjGQzcY5C+SR8VGSSzX+c2mb9OnNTdzwbw76SoY8oH2NqsGLoXUjJNKu0Vi9UhEddcO9Il6
ycw67tw1wr4vrdnfl1X+vV33PVSyZooP+NCj66JDK0WSYqOg8qgKq10L8PizSkG2Q7AUtyBE26xL
xSYfp46P0Ggv+6KCwzIA3sj4uQlXoVFKpqF5f12moNaRjJe+keE+EQcrLm9bxEmcGciW2sEHiimt
OIMPdFdD+2kiQUNtfQZSnvwo0uskMK/MoLszumBrcYxt0qG+20UROmy4RZHrj1fgJAANK8rZT6SW
sDm+IqxwoYREalUKPMadb9PotrTexGhdDmU6HFsuwlQW4+005mQAiJ5cSuvRSSlrQPtQ3M1xvg65
1ygfF7sBAVhTJFhLjZV9UI2EWVqCmrVK/geztYdOH5x9WLeXFKTKE2LEWAMaDYwREN0zVeveRtHR
RJgHj0DmvU3CoxyrTzj26SDQG6RzneTCKqp4q0JKN0Z83/N0T9h51nsVqJftWxQD8ufMKZ+TEDhY
Lh4NO3kqkxKaXA9rTbPVR5R836b+UriwFolxHDQ5IE7MqIKg6LCaxm3ZFnfFYN0iv3goQgNwQDkc
60CsGwscvx7415bZnLUcvdYgWiNucUuVc4RAuzdnalimTswjWqBqRXJqx0H19FZPLr8WjRUZCJzy
EzMncBlTk5wXepieXadpVirQD6d97xIdLqOTUwOS9qpTlT2UOE+4GtnelqFTnY1vlQ6wqw172G9U
UZFCAvHY6zdp2xv7QChk8IT+o+prRPOmfu3W4cHHc2lbS7t3FEXmI8bf82fra5sCQIb4JZUYmWXR
SUTN0lp47LIzJq3pPP/8p4TWEIvAf+8WmM1nW5lLRCw7iv6f678dDk89tLZFuy41ozuOQ6vueTA/
1xCpbnVMkeMJonYBNnNkrruqMhBmudm68F/D/oiK9puN9i/dh6jqfRPMW/y+EJ2EFGtHvrsP4wIQ
qitVFUq3aI+LydrSGvQSsECifrq3LZuWRVzjkT5G0FF+fT6S/m7LnhNjyXqW5lxKYRX4CpF0x7VV
inBpuzrSJDpZbhNysXxkWeSBj/4Lypxyp689l09hd8NeUTFBCDbUzz0/j0SpkP8sH+qj+DZw+3rr
1DzdqJVRSzT9bZJHxj1a5qdp2pVDEn8Hl2inWkN34+jfBtBgMxEQgCoH3rVdXauNXxErj8Yp6/td
VyF2PfTF/TBN9WWnhdreUvPzYu3TLZ6UEEUPMdBoGO1aGCC5E/a3EaLOGlgFAJDlFiH/lTlW8XnO
fONinPr7LFLQZOwRTPXtmQzdnDrH2tYq+BjFQ+MoA8waAcm8RMQrLhHujeJNG7anbn4eVZK9zgSt
05+fa51ssKmg7+9Ia/oaBMkYt+cCY5ZEE1D25wYRcZXJW643+2wqXo1RB4loViHGor3zQNDsIdqZ
7NtIsSjZO9kBBa1vFSL+Ob7xt5bwoYD2tqc7/cbGXOR+JhA+zojfdD7OotbYFk/WmGyyKbzN4tDf
Kg0pzjK0Ypj34rlvwxkrh8o5Ji4DbgN+JvzRlWN91sKbmqdry+QFQeapao5QSuP1lHcwpwPc82xJ
PKMnQacsCw7GWIU7S/NPCMn/abxVNxRxlnUH/2a9dw/jgMjFfjE7WxZz5F/1vT1sf7P5alGRnTeO
gQVH2eNgbDQNb6RtkyWEpGIt3liLzdTcRVBxRvcvKhMlzyY60zxyn6oTcn0qhYY+IND9sUDU40t7
gsKSrEfxhNafwgYjM35LelGVUusgSMLqU/VgaS3b6l//IO/8qOTo1QibY5ChKrErZHRH+XvYRMQK
WJvb/ipSVEhl8r+GNL6JNH30slYKnVgqFLJ8ilDkxS1uWZgqRRjvyz3O0c0ny+qdzSRt5EyiAs2A
7qBiH3qc5SJSdW7Mr1U1HJiiBzaAPsfC+3dUugYvPtkMVZxbl3VlMHpKMMy0gxmEsKXEGPrqOU8k
lyH1EcPz0slGxHZ2vFYKPxTTANEmRnI3lmaDKGfROS6GaiZKKkgKAg2Rdz2M5zVXuCRJDNzx6y4v
Ah6L4d3SWv6RTsm7OaHktehlFAPGO8vib95gy7a56hDmgNqHYKz+U0lj0b9YVDSWbZ/WgyCigm1m
VQ/LvYfEjrTN0lSJG4ByKs0z+QtsVW1RHkQE1Klsj76AYpEE8CGWKzrLS7YskJ1NNl0Ouepr23K9
g7hBHmls977Uy/haKIJL/LW6tJZts/WtKuKWDKrERC7XdNHRWFqJVBtKsGX3lqfsa/H1DH49iDam
LiKsm12vSLWYIHWukpz5nCP9fJfFYnFmKj0aB8v6IJ1rU5xrFzOrz3v3+Y5++VxFeUvXlkwYOv55
4+zFp/e/u4c6+IF4sDvqPNy0T+ezMZIGnJ9tMy7fkOFCqlberK9btNyxv22zcxdpnRQFzq+39VPB
ZLl3vnx7l/9oCqzAKhSPX+oxbd1wBZb1JpYeN1FvZwfCvlWUp0A6l1dmeZVCHWPrpfW1TQ3Und1o
xm4MivrY+NAsu9wzbYoGjbRdNiCOHpf/fX5AbisCSfgyO3vtCvpDIf147V+tv21T6iogQw4CynCc
WY6NbbS1UyRRxxBmHVWDnbZ0HD0znaWVu0hozm79stxCVXYZX3c0M3z6tGW9jPDpaWJg2PJtXF7J
T+fCIEBpHhUiZ9MleA7ViwXbZz97docq/nwldcvWQWbGWItIYR1KWMzBwMRulpcTMBwh37JTqcN6
ll7Gy43OF0vQL3WbT1u6GsU2rlzCDER6ErqLQs2nas3XeuNYCm5tgsBz8XP9vMMSYr1I1ohlY9a3
+GS08Vb8kgZatGqW1aW1LJbOe9nmI97o55W7/+ouU38GiL/4bn42Of633A1kdb4xtotT1+K3ZcE8
zvafTl+/uXhRV8YSefkEnqRZtl+ay27EYT/9wZbVgFI9dHxLee3LMgxf/TaB3CB/Uq+iwvOJH5er
/3Rbrij0or998Att/rdDjMxVNtkcfizb02U/ZO9PpqlHu99A6v/0q76OlyANvp5ReF9Fv05OpPZ3
ezCHzbJ/MSLg1FB3VGuU3wY5HOUqr49Bnfhz0TeMVl/bwEzzsmmo1IhaA8s5pKdM6eAkW/JeLLsF
U0Rz2WXZedn4t8Msq7/t4072xoz1i1z++LDWn6jpO5vlU5+H+/xsX44Fd5yroeo9Mrfy3JaFJc/3
87/9LLXTeVAUo6SbaAakp0rkM/F8Cavh0FjoTfQdFbx9DxbraCk2ojShQ1gASn0x+Fblizoug3up
x/Q6bYGn+3xXyGBAiYkSqiUsQAKTW+pnz7UwzI0v3wAsSpBWL4eLStpl+iW0uDqL/PxiAtcGmpw3
sP21WFadpeddNsZuptJdoML05QseLd32sl4upoXO1EJ9Ahw86N2PzCjrDedN8C4XthwWllVjGRHi
/MGxdUi0TPDWhux5ehHkXDYkM+UvWDYtP2hZBLGKxHqW7lrXHMt9I4OBUEYJkRwaHbekbCCHwMUQ
XmFgYKonx0CBpKvX4VOAelJE3xfKKGWSA+vSatosPHY8iLIDNVPxzRxmAz4apvaNXCwtLAvWRgQ3
upVd7yg/urRqfGZq1UdTQHbckezak0HjEVRlj72sD5h67SfcUozWFAXeQDwUtumUR8rQxiYI/Oe2
n4fZU+TwMsvu5rMlzOAYAvzL9FndxPJ3OhWch6VV8cO28dxdxnhSQSK59KXH6PLDl4UlHSlzTGNX
YFWgzeaC3y1kYFYwlxek3RU4tp2freOGaRwWN3iPGNZuTodAbEz5Nk4QTyqzGLfLg+NK0TBz8ZVc
mn6rUdwxfIjxATJMJv6DgnwWNHTZ7BosnnNNIIrbxXtdRmODHMuXFveIceFro+hDBa18IFUYBhXH
r0XmxGh8NPb2a5Mpn6A2QIizbXxSJIZZb0dFuVmO1kt7zaX1tQjkoNSqzRNmTM5mORDScIxdS9Ma
My68QX5br3FeaQ0mYye/xx4o1Ku1KcXFlkW1PGqS3yItn0UiiSDLP5QCAU6nraRkJcGWfNocNwMA
tqybuUEzbPWOm6t/13rtlGcBYNHl4VsWETlCOOZ58EGyr9popDk5tObiYFhFB8o1WIwEw3gUwoCJ
+7WOpdWwT0oKg4CHjnGM/mwB7ouiYRXCk1u2RlHEyZn5W55X/dF3p/4Y+CyW1f+yLa49xQXXmQ0X
vZYXV1RnhnPn11QltA1xDYmiHg5sYviohqFQ3FrKXe/MMRwe396GlEo9B+DBzs4zH2PtrNpOYgaS
K5z5Ws1ugdHae8Mt12lZ3ZXN7IC0KO5nw/f3+OlICV/rm6ZO4cWAdBXuUeK6AyR/kQZIdTiXhNvx
ZTcJ/TSq8ORimxciCDeDOmFag2lXChMeQJTA1MFIDkkvi2+9fRuPlczCtHgsCnS+4Zesxrj3sYCf
bxLg0fuqsdtTOSDFrlNTGSqpZDeYW6o743q2lMsOBDM24HG1t+wwQEgaSLg7NvoBVfRz7quY6bkN
on0TT7RVIbjZovbgohLsBZVpoqMxX8RRp5AKnp4G3YUBbUO1ApcGhl0BdaOZAuy/NlyR2apOdaxD
yJetLqneGz3rtyamXhc6+ukEuajlJIoUJSTPidwDKhpVV/deblbqMUey0lPwucKN04jOKTaNK5XZ
OHQfb04NdyV0o9jHaRjs87o+z719RXc23Otd5GwnjWKXarswjXMx7AJ08q6SafZCrZZpkACeUCwq
r7YRF9KD7kJz8Avpy65f64YWe2URFWvFcS6B/+RbMDiyYmse/j9759HdNrNu6f/Sc5yFKoQCBj0R
s0glK9meYMmWhZyBQvj1/YC+q23LvvbteQ8OD0X5E0mECu+797PtBOW9V905lfGQ+RawDhVvREch
Nbf6r04MPdeXw4ZS667P5vbC7nkIuijHRUZEY6BfSRMryJNcefNQQQqzHpwiH8lbi5O97UyPoynx
kiZFB93Ucy4rfCCbpEfvbo8NPVqRrRoq61NifnFbiriFfq0IB6MjbS5ijj3apRmVen9VtDasZqwR
28YyqQRnyYfaFQ0ck6jbBq2Fw8MBIt/aTJZDgdTPJGImn1pUo8wUqxR7JZIzeZH5zkZTBEewODk7
B2WhbcgeDndIUqY5Ec6Xl/MpnOhBuyz9kQvlw6GakevnNPHnIX7VGbnVOJBYwp5mI/lmgtQEc06N
0xSFwtsDTUrlSHEsI6HUxBsT2QMlgOCZ69Gg0ebGBJFKq/TWXU8zI/bqb52zrDetCBgHG8wLj6m2
T4kubGTIbN6B7ZJjvosthEohlK/A8X3w8RlCNbIArRrrLz4hCL+tdxOY+dE33PREiuked0t+SNP6
S4VzZlViMVn//+7d/0QBIwRqpb9172CFNfHrL427//pv/qtx55n/QUPtuabl0GP7SfTiqf+gg3E5
hUIKdCzqJwm2+I9pWmiiyW92TeZ6//+KXqT9H8wKqGg8k9adBJ/6/9K2k+8TPWhEO7ZlCzYEPDUX
rffPohdmM3P2qhJqYUqYQJ038Y2xeG7aqr7pUN+t3SyKdjERWifEqfS/JTCJEltTUt3a1RwdZd9f
G12KFrjCaKichs4Y+tA642bx+4IgDqGvWqf29pTd650fae/7pfmLkOdnLQzH4mfdjmNK20NOhBrd
Uxzg96EkdR3OCBfHbmdyqhCmxtsUQCrhfkz3hZR6NWPO7331ioM3+8d7i3dNz+9v7nsO3l7as6b7
TobTWIkWqPC6HXlraL3LXZ0B8m0mQPxSwDgPwpvKRTqS1mTEWUDTfrrW/qAD+uP7c9p8duZcY4Cz
fz1/M+bvCvULCAavvbXsIV2LQWCqAeCbU6cBrHCoY/TMqGGW1Uf8XRj33x578e76OX9/i29vc3lL
y/Heff9Rd32aUe/aOU6Hd7nRH8IGQY41OQK5FAhiy+rQVHrx14acgRWFeBsN9c4zNwVyyAuraox/
HJI/fyLkjcvNJfylGf7zFd2NURDQ1OzoRSByFMkYbQph16d/HPh3+iu+OM1uIbGo2a60cFL8+jYt
/YdW1wHS/VlgNvCgFDWjS6xZMJBj24WXbJ6C67mldS2x1PaDMdyqBgRGpmp5qiw72mWj6x4TbEK7
v3+25Zh/l4wdXv/3/3LOHw2tnCmxbnBJ2ssR+qkR79RaWpHo+l1bvxKChzreiL7aln8xTQun2zRX
bpBU/7gSfj/sjpSsiB1ECjYt4HfqOegGyeBZZb9Daeqgd/XxMZl+ufn7V/vTUZfI3XxPmT4yveX3
P30102tlItKUrxaOHgQCvkZTwrjILACsf3+rPx3Fn9/q3Ql2bTOsQyfrd94U+wTE6XXYJ68VxXGa
r2T+TOh5YtIW//6u1jtLzPnkeYr2u4Uzhwv43YBMjJLrIZLvqACC8InISNr7uXnsyDLZznQRwUvd
RGQVXFXV8NApOyEiWO8ZGnz6VSol0NOxNkMCkGlw5T6lzcDnlltNpwAgix5o+rJkYAl1gdlLb5B6
vTXYpndGwL51GlnBNuFbK9x5P6W3jVfCmUudBPm4BC54kYXdneiNz3btxPt/fPPlgL67bC3TVuai
cUHF8v6y9drQpQ3KjZvJLt2KMb6zugLLesi3MiJ91y3qLKzYG6X9hzazs4vEnm6HQqv1ODp64xb3
gKtrBGO+uOgVa0uvHHB1JsQExqgjNBeL1HBi2gYzS+aU156a9wsVsK5x98zSOiENTaDvfI1zNNih
NwAt+Di5gLUk+UeGTJ7//pWF+H3uciyTuWsZrBz+9+5WTfzMTWcn63ZlTVZN389HarHfxnIqqUU9
zgkZ63PvGSu4EeO+mDgchvMGbenapGJczYlxCsvXIuX/TfOTjF0ySCvxCXOr2MRWGZOOILZuj+jE
IskmtDL14PfB3ic33PCiR4IjgHcQHnRh1D0aREazjjijlR2YOLy7/Jj7LTQUg9/ZSX43au/OL6vH
rj+JdNmeEGrrWepKduybCmeFcgX1i7+yIrVY1OvLodd3YTU8wn1LR8hdZd7H69K+R4j76DnZfZM4
zt53Aee4Bd1S7WGuoBGf0ttubENtZ1VZ61IOzKN2/IR53KM3TGbLFpvVo5XEt73SN7iMoNThb/Gm
4euE2ILtPUBOEeLrBc+SqZQu9q1ao1A19uyTHmwTq9RggE8Z4iO13xwD5yMKnRkZaWZdlDq7tE3Y
WMnc4Sl3GvYS2vggSuVflP7XqHG+lqq5dewHt2wdODvOZylIZocPS24EWUNEKOYY8mgPW+5F5/FH
Gt0/urQT14mDdYQUBjILBTSDoulusmj6x1X1+8BFRByrVoZi23eVejeCjG3o9A6KwF1POmOVjztP
p8Zi1nwIRuxmIeyLICuKf4z/f3xXh1nXMRcttv/uXYE7aY/UYqZd86m1hru+zN76xr0eZxiKdvqc
+u7Hf9w9v6+9PEyKnhK+IJPOlu+mnBa9QGFkPWsvm31aQUlmGpP7hqjRTfPiKD1vfPNoduhHK2e+
/fub/37j0iqQy/Lc9xfR+rsbN+xxVKEs4Ouq8mNFJHgyAeq259RAUoM/ttsr49UYVP6Pwyys30ZJ
3tg+h+9Z1pIV+OsMmBNqgjmD42yTs+dzh8HNzPUqC6fxgFriJWfPsHJ0t0Qtz9ctgyec3ezF1U+J
g1Ti70fhD8s/Po2HhRO7qFAsiX79NGlszMKFfYp2gVWQuQwbYYVwaiG05aQ5XWRDK65RE4AXsssb
5N1AdT2sx9HwULqy2FHiXf/9M8k/nRrWw1h7hGMJzK2/fqa6Lu2Zfl8LVwU5WZYZm8q1xVbH+qkK
pzfdAgVra1K3sKeEzHvZc26VHyYVECGYiU/pKMKLPVWIy8iDzZH2sCyUi6KM87ruzPBBJPKqo6l5
zVJE09SgTBLkVzVNmMgGJ0+NM/jHYT4va36dGj0iHiGy+h5iTef9mja0DcMIIquFWTf7u2Ldhf21
UAHAaN0zKQvyUnUS1yttURahKpru5xbbQeYsN37Obq013Rc0LRXswKKl4bUeqqpbu37rb+ac/J0B
/aTpFCbN7sACsOQ9mLLE0ob1HhYHDLnGP/mjIvW05AuH9iG0mFbHLNuHHKMyjvJ/rL5sjM7vVgN8
ZV/gb0C0ynC2/P6nlR6x7n4+eQPd7LSlGYPmRWUXKjImkCnipMljDJ3IPkRklcO8LNCLR2/kBxOR
zoJf97axZ3mO2DkYaSbUsAM4NggINdl3Q1J+zEfkicmyme0id9tlXwxveGwitDxZQRBjPyzrHxdc
YNVYF3LhNzmygmhO1ARS1HBTBS0J6PH0Mrc5dIcUGEpGdWotzfZ+KN3Xv1/T51XfbxfAT0fj3X02
dNlgh+WEjJXgZUyWE5rMGeRKqfJhXaUeSckB0+iATNMVKDJ92cqVUs6jJmrx75/F+dNIzwKcSZpR
SKj3Q583aXuYnL6FXE9C7mB76GJl+twHPiELYjrFDpqjKiYxrglDBoRM3ORjmd4ovzr4draf+eCn
oMTF7FQ+2FLCtpSfY4ieaYPkyxqHaLoVZuIvjuSPxHX50omezPYQA1hQu96ag/HAn31AA0yKOGHZ
KCFLSqwe4sLci9+yAjxyoORNh+eSyC8X3IwDRtwHG23NwbhLgXdhsj5EkiHKszxSE0zP344+yJ/Y
fLbs4EUoYqughUhR+RvV1c99B2aBev4pXrIpmvDVE0l2+Y9j+/tF76KgxmOPiNukpPHrRY/nXi3O
wnbn2ekLcRVUcmccRoiUrX9spP4wSLpsYYEDoBhnM7Wc5J9urzZL3aIpRburwuItqWooX9WeofPW
G+hbRHTvitwmdK+wH/7+Ff+w5KUWJomjRZhONNz7jXMdhH2lAofhuXA2qIfBM3qjfUi79qu0FJ5k
L1gr2XcXbpGSQxEuQe8TO3kIaQBQs5J4Lu/Vdvp4N1dAP6aoSTZlvA1cEf1j2P3Dhe6aNgp5i8o5
Vbh3x6gL41oGidnuigjp6lAfyzZ50WZ2OxrOKo/jt1ZR2/374TkvWt7d6VT8pI8/jtIcmIVfT4yv
AWLFMXeX0P21SWAzY/9aqZgOiDqFBDujLGirLTCvPVWGDzLwDpC89BppBll9pX07Wk23jiKQqk3A
QnOOp4dYDEessf9YAv2+X+NEOkydivMCfuXdPEtguXYizZg0eCWC8Eq5jIMKkZwJ54k699vfj8wf
r1i2SB5eN8ek0vfrgXH9hEixfmyxiF8NnbwiWrAjZM+9ZnC2iDEnqMCfR+IR/nXB/r4j97DZsZi2
lxNyzlf++VZB0BWWwq4AEc7d8zDZd0KxOwwiBa5wBOubgqQJ2X+mY0RIegipN3FaWCoG+/AAvqmX
ty5UFr01PYQBM2iAvx8Y8XtRhA+o2DzSNlKe837UGCawXlGbckcZ9gujCtAAG7FMWrVX7Bu/RTGr
Y217Wxeqpaem+wo7UGDPsE0b3IKMYm/WxCH8+6ey/3S+WCFzptjdevb7C7kLdSCtwmx2Ux+i3EFk
esDkfMjaOVmDfiAkuvNppNHd24YoDdYsHA+VpIjYJ15+O0EFl058b43jtz6JhvtehHdR0JKNWtD2
sOZj7ZHOwUhD07uG7BYQ1xWz0LwumBf8RFx1Hnbz2I/8q7limig0S7jYnIB4u75+busrLBYzjk0q
PIe2616y0fk491l5MKxEPck6fJ3reJNqEe2GIhqvMrFIaZu5OqGAaWvWAH8/YH84Xp7vui6DsWIt
Ld5d35HhxZNTuHApgZJaM6rh3p71ZijAXZW98xBH/Z1rNG/J8M8i9h/WWph3MISbSpgedJVfb604
EZT7G1XvXNwm+8Ts7X1M+3InA9BRxAiKw9A0l5oeNBpQ6puWVTtwJ61/DCh/OALspRxoNEs34reZ
oSqquas8u96l8XTT2DkMqtQ0N/GwwPwi8QKwT1xPJcRxW7b/uFz/UEgHQGNRzWUTo6jl278eAznD
Xyh73rxTEzEBYbSTXvklqcLwRHtfbmIDeFlIJFeiw20V0Rf/++n/wyjjm5T8bFe4AiPXu9PPSqno
/CWCMevnfFX5BytYJYtHIk4AezfmP78xW6E/7CVZU5IPr3zlWYzjv35nL7WJUZ8F76lz/0spYa4P
VefejhRttgRz3meFJhdsrP0Hw/FMLsPg1SKI/ajGAEzrGPi3ifFSJCYCwXwKwdjG6HAHkI297E6t
qMGQlb2x6lQUY92yjEcvaInwAf3HOhk3TjoqMoe6xTtd3csoe24nshtU2yQvHal31tRmd22G89qy
SocZ0GTbW4zxY9FV6KirPNzncrSeU9v+Qvq2sxnkSPoFe6KrUCx/yBbBS6oA7+uVwLr2gWqO8WAH
LCNRtT3FaMEPlL+CqyDO8NqWtnHrmLq5myXOo36w7mhs1I/dGy3cHgS/dp8964ng1+Sbpq7fDPKi
6eMHxQ7iDqGCcTU00POrvGDP7UWB/yFRYMDCcDpGfXw7Q9Z5agtB6PZk+R+DNoF2orARdNK2bwo/
e2Il0x+aJJyvR4mEr+rFZdcRsjS06VUlxuSEVhSSOQ3/p3FKHswGQxySGX/ri276FLFuy8FTvpBc
Tb4pS3IcWhD6UzMbVqT8lfdJrL7KqJq/minqTS/71OFlgBNsx8AJ+xhLafdaTfCao34gstLLy36T
Q7dhv5fpS0zM7MC6bG4ILCMbKxH56G5iDR4wQ8I1lxWr+j577oyk34nlp/NLCiEAzCIbIYGp4mtm
9vi6KzGqTJRJzi8Jr3IuO0/usiIeTsnyUJq2/v7s/FoA0qPVTbCLR2+bpJaD9K92T+dnPx6GPNSb
aqAm56E9304wd+CJlPFVMEzxVWiTTTqEyHrCIC1BjZtGiUKtK4+1aj6PbsnuZQ5QzYdDf3l+hh4a
51omzQsUs/ONUTbzDVmZsgzqm/MrdP6mmzhLbIxr6b5s3FOHyuv2x0NdkH7FWuVa5YTsOm067tAs
pvsWrStr3Mp+HNEC7Duw4QMSgQtgw3aAe8/2oFjXTxNnYBspRX4fGKd72yu3YirEsxGV5bEluIrY
9u7CrCrjQ1cJ48NY1nc6Ux20j8K4FQ21Yz8myGA0rLUTOsEDScCI9No2XJ1/zFniX01ztu5BZjba
ICtiVOlwyzKhGaZsiQCP+1vC55WZEFIUBXc1qorFUZ4ddFUHK/Ck5TYx3eTOLnVyR4FJb0Z8esDT
Xcrvro7IZI4Rcc3E5nSW8p+yKcl2VYktpitk8OQmrbEq7C5nbeXtWnecnyYbxUoSapLXjGB+wsJN
YqTw73KzaZ7yz9nyIs6o7DD2gKOtSu1qti+PAO+me7crgLmL+hHiLqEqCPepkVvJxi0XHhhb4hu3
ja2b8zOWrrChcRN5bbwVMD4X0p7VnFQ9K2Qz6Wdka86l8jr3EvSjy/WNWrsLymss3OGK9lqzc8TC
ga/U41KjxGzuETrghHqbFJa4N3Ny5g19CwOJzLqZr+3rwCf7qnDX5uipnZXyxhoBIvHOQ3VlTJIo
iAo/oDyKZkgBw/fBXad1/zkc7Y+6H45iLoobd5DWddlynZTSI5C6yYH/DiVM+yp6jdx8wgYSAuQq
zXrBm+foYqFXoMvJ7+e8v5u80f0EdbjA/l2NB2PE9+CMT8CI8ycrtjdWZVA4LhINX6yGnh5d1nJy
P9P/HbdjM3f71gjTj45Lo3153bVY5WZVN6/0yLBqeWX76IJ0WclGTvs+wkQFNfIJJwuBAnP2uYAm
lVXpfSLLhnCR1H2Kkq2FRAsK69DfWV5MINtTZdfiwWv88gZs2WPYN8GjE8/pddIZX88/oaqKUQrh
AcyDEo5bYXA2qL3eMclcqNAN7v3lYQKQTV1oto8ZLdB1lchmbxWQ42eKS/sKhdujH7j2GsGzRb+t
nB4z20k3mTK/jANOfYwZ7X0/RuLKt+MPTavb+255EAv8eyw9SK0h7MxSO5Sdyee8HApJj2r5keTt
5D4uwOIP5mc/b/Su9kbiTF3/42gVKfs1l3tR4h81bLUXYYrj5BsnethrY+iZfDz7NnAV+3HYnkCC
rmnLkagyEh7n1R1tiqGpNwx47skxvGrjdMD0xzicbkKvnm7Oz3TEQqaEJ+mgXtpOo0U/Dxv27ZhX
0Y2bPfk1aJNcOz6lsVAeTW0JwEpUbFSt5rVruPLSXagnfu3Pe5LK1dGivpZW0bWaVHkMRVod7Qp8
SNsm/m4AW9ynTrGlRdveyRiqlzXa6lhLrzrmrs1Vqubo5jzZlTa/jZKBjX5gztfnB4e+gUh9c2cS
T36yQc96IRFKSBJfSD09uhG5akn9rTT0VzcQzDnU2fgCR1+3hz4jaIodtb8u1biJbUB/wgzDtVMQ
8FGU+aWc5n3DNuLCseONof2dZVWvcZp+SFPcHX024ZGMvxlTs2uqETor7Hd0aHwK1n16bDel8vaz
RCuug+TURu1zh0A2kM1rok828zgbmNXY2Z907H4wjYm8rbi/Yzm/LkYkKSqVzPnaIUWONaSR2+Qc
dM9y6m7nYekqVzeZCpdZl85SYKMkUTBb0mdPBnt7dr5KGe3sNt6N8jIgW6hNjTdAUdcAwV7nboSN
ZpUrA/8lPU/SQBpwUaNJrhKtUHBgYYn3rydgyEA+y2YouRTl/NRP7m3t6nktsuqQNvPBmrI7ILw2
oOUYstlhTGzC2UaxxV2/a2NjM2nyUUGfOBktRzV9Y8d5V1n0VyfV2Ku8sqlA5pPFYWPJ6vC1qoK1
spkedaeHk1s9Ik7TKzdxPiRwRFd9C0NaaCTPlkO9NsgxHMce4ZIZyTkxmL456+4KP/jgTnO9NsZJ
7NqElQnOpqXIqFZwBbk9yXBNeo+g3KFbFT4Zay18ZcvFc1sYN9BJX+LZ3TrlLNZmM/GFLPG5qMxr
SiV65Xm7wpRruLkQlNv5NRpiKGxgmDvN9cWchPvIQKjdNA2iTKO+kikJBihCSgg11q3ZEL/WOhnw
YuCnmfwoe+96ahH+aIdLNc2zaiPTpMWZVF8PyiCWaVxSW2295FNomHelBFu7RMM2eJ1bLcF1uQwJ
tvpmdLpal571hvWTlC2nxIE0+9epnu/MFkpsLwg4CWAr2xInfVp04T4NsJNT+DdJOgVFr2Oj30yK
poU7X6lI4z2OIiKurHBXD+VJivixm0m6cArnkkrgW0EpeeFvtz0JbEnyZrVlihGowFXPyuJCYcxN
c86xrdsnV1ufa1EhMGjg2n+wb2KDZnTok1k/AOUc0V1fxNLgAFcmAgbHIDe3O/reFmtrBTigz650
EG5n6b6g4kBsXGOHb1xkx3WvmXaFuxYJrsJ66uDe2tk6McePjjCMnRqGm6bS1jqm84m4ejj2JfNS
pdUhl3Gzw594YQF6OLR1/7VgAkyqKb4DWX+jEdsCCCACtqgrWGbDNB7Pz9rYXDeh3x+wNV1RzrGJ
Ognx649WeYwV21zqjI6oqmPm2QZSkIhIMdITa1ORTBv7xbo0qRl7SQFQOGyOXh82qAxaMNqlQwn+
/GK/KImrLjxZeFx39G7qozAaKoqVWa/NRWEs2d8AnBoquevN/kotb1jbU3VUrmL0FKPDXepdQB6k
MF7a3ur82aN8LLaWSjBrwqVLwjE+uuzdSQJqSb4GcslwhZMf7HN7dIDWIO9bZB8NfHAdeziNUzzL
AEbbIP+iw6rYqDAlIwO/C2ZlDkKa0FyAauPQRTH6Y+Rg/CwR00Y02+E7DiS5wCwcmTMvDDaBl17j
AvhzW2Pt+f1+qpCNDAPGAEvJ9nh+oC+4xVnn7xvD2YxtHh+azkEjXucZZPCI/n/deMUxdoznxggG
knX56fwSW/BTXKhkMzc5fIy6OM4QbY7eOH/2HBZLVo+wjEJUteldt4amOHcl+AeOct3CkxcVFHs+
XkHQKfd8l1vERTLxR2Z27MImO6bLMzFE5JlGHVAlwls1gm1+Ci7PD+Wsuq1diKciA6RsNiRMnV9P
Mp+h8vx0cEiqs6Ta18UUHqc0jY7nZ340743YZRcE/LK1xbCPK71TTU2+nm7q56hqx+33H43Iz45c
Uv3KtkjAsSJ2efg1MiNOjueHyXDi41g+Z2WYf3/Z62zvonAT2Be4qoptZ1tIxFu8d3nfG8QIpF9w
yQSEICTepdXrjHFcX1upP15Gqr2qyTsrGuKUEJvT8WReE4rLJ+ssYy8441A+Y+zK7OA2cgDOOGfG
GkyWd5VRsbrKRpjdiW9W29qoJDd5imCjJcM4jL7NngiOFPkWaiYMkaY4JG5tbp3AYXNteXhafALK
U4/UXnoPRs1eNUvNr0OPhV50DKyT6b9OstuOXjRuUrL4hqEjkMsX0fzdnwg4BUPi2ao4x3bZHs/e
xO82RehKeGJ+mFbPDkbE+cnGCihVGBN+StOMSOjCZmVFheCmWIwyptt7MDHPL58ffpiTzcGyAahD
NDv/4vv7fH88/6elIYpV3hvN6vuL539VnT/ujz9XNQqA1pIm8uOzjecPf/433z+JM2XPjpzV94/0
4x9GkL6IyyauXGr08ud3TQ1nT8wB03SIuaiQkBzOz0DM/Pzj+Rfn1979O6Qc2Rao1uP59fPDEDbE
7fz4UypsSdEco5vzSzin502Tl18gt7NV9gL4rj5haucffzzMCRvpcq452+enjOn9pe2PztrLrMtS
sBaP6pZkqKEO1k1Zn7Rp2FdoKAmMmJ12i98zJ/5BgBIaFQnUSy9wTCZSKezubUwEkNxQOKs4d78y
EYGGZHDepXA/gE3OaxX21m03iZY8uWK8cuEQYTTM4AhTnGlagGh2BTNrQGAl0+EbQZjmbo5y2qfe
TP0edy7d3tj84rF1uYkodbDPvs/VJ1Zs0bphIAfUMSvgr1aCzpWxx02zb+1INqAj7xCsIPsc42wd
RMFzScX+wnBnXJCzIqTl1hHmthzrL8EYZpfBBHxNSdIJu6B7zBK2dD0850ST2ZiX8SFqZndn+s59
0SEuKmbM2I28nTEwxD7ZWC38X+Lm5c4S3SlrCIzzejBKPmo/TDTAZ20QPwNN4Lj0140GRYoTulnl
Wf0lvh90fRfbAbRDy2L9FN6SHHArk/Ktw6KY59DjmD+/aS2CXdSx8SAPZ61b+zKZa3YVCV2EEYUF
GzuKRdRYqIiBXxEdm1JDb0RZeqfcqj6N/U1vFh+CtB52TQg+kWKkf6t0+UUXSYQVvMYK0j8YXU1+
vDlUq7gYj2ESAVLbGnmjOLOLLJFcSahyzSav+50qC/+IH5ctD2sjUZB618tvLh6gfaQfI+RbH0LB
cqaKg5OBPuUopsMEsuN6BM3h+x0x0z7RdYCv47VZ58UaBoBger5OqtfSDsdNyxZ4K5yQxAWHnNo5
Bs+mTa12ftjAggX0m01huRItoNK2SSlrifTaMJpw3wbzNzSO6bWC6YBV3INEApd3cvRwZyE8i/Pq
mUCB9qhsYsD6BK+jAJZ4BdFp72jbPEwpicE5sQV8hKND6QNQq6YNGHjjZrYze1uqBJuWrF7Y3eo1
PZxyFyqpb2JS7XqWfIVBW56AgXBVjIqgA9qbCNJrOoq5YkNYsnenBJZvGqoD/CJ+YEMz7WLaRBcJ
fVksd3fomHxWJqwNkBoc3cZ91BLCJJShyciQuJjrpM+Nw4ygfhWPhU1aX1GdgA0zE+UV62DCVq0A
ffdMJRFVVPQJgjQz/GzFuPaa5tRRH4KVggk498AbOSHq9MEDkFJll94Xck6amzrYJUGDYcqR131I
haEdjXifmuW1KVB/aEcw9EcRESGTzreu0xJ1kzn+Okrtz0Nm6lVrE+MQxaz3QUQS7MPyV8TP1oi4
NC56AmtLNk5RySK1CYtshVV5axhZS/UjJisCUjVlrGLalVV/68iMdFv+CE725ND3+KPMduCqycBv
QIfoM09eZ5K2cIo1kIBMIpqCkoE5M18WDVhlNCxGODrs66joZ/NbQSvZKONPRlm99cNoX/ZiNsBc
hwT4uMi18rnaho6fcxvx3/u4fjZw+75GMSnGeMw2LLnLdRT7BNgPEbnWFnmjdYGc02noSVP3O6Fz
8tYVgm2mTmyCdkNkcFOW8y7pINwEcniNYfLcMQIihNE94d312F/GaYJXcCC+rJlzl3QmIE0ovo94
zG9Cty6PQrMAs0z5ZBt5sM3xtRzA7RMaOBv+fiKEpu5JRQz9JLrvRus1cK7K6rpN6OMYmsw/1hHJ
7VwK/yoiJy2fSX0TTc6tvdxFg4Xnuh7FjQobNnG+zulRqp1LMgueLT+9qpcHMPKRTWmu6NRlp3x7
Z9TNqfWr9Or7g2Rs7IjMCeqIBRZNiI1JBkm8hIvyx1QdkfCJTIW0LYJtXCJ9aBpPEpS6M6T9sUU4
f2RDOa6lR/8iDwPifq0CG2fOSLWsJuXOacKD31BZkXGOHsEoYJyGw6ZQau9OhbFt4poMob65GIsX
W5CjV1lVTJs8kuunVhfuFqA0beGRpJjIi7aYlUNkrozWBhQdSkTD3jb7l6mYI1K9NX8rx03otxvm
Fbnh1Y1XxRVEKBmuvNaPV6bqsmO88OyKKCbsN2y/Drn+Ks1xFUOFBw22wE5G+FqwtL+V0jpMrrWb
UnKLFqz42BjVCZXzTrOCvRUyhGIeYtpDunkhe2tJj54/xpI0lyQunucuIYabpkY45MmOXo7B5YbR
gwSRfUjVa4vyqpkeWhJyQId3DizN8BPFRhyRkY92RxYXxjgTsOn6zbFId34jd0Unl0AE7kyfv2kx
PN7gpryYohuWqcMW9lV4gRuK7PV0wZsmj5S8MR/5276wbvzZ81HWEjivZJytVDVcD2FJSjciiw1Z
ZeyxvGy69DNjpYx+vI3aY0f8ANkPAFJYAYaZ0dw1VvU1TkGM+bYmgDVtP6Z1Eu8mii/bssf6SdVs
wzqZwO8SYVwzVd62TsVVZLMLKcN4NZRDelQ00zcZg/Y6DO15OzQa0vUoNxOVepKr+/imJS29tfQH
MWPkHJMaSOFiidEV/r7pE5aO/IOmgQRPtbBXqiiKVUnJa1sSqKm9bnsa0YgfQNu9DiIkaVy48At8
IqSnzPqSZb7c2UPDGEutay+aOdh0agjJKmgO1GWmg9M36bFtFFT+KjiAbgd26o1fDMe3jrCy/NPo
++E2Q1OJGkvSbBv98kKh+7umFGCe0qwGzxckt7XNHjaY5I3wy9EjfKJMbu/MeJwvUtqr+9Ah2IPR
lsAYxx3lHudWc2sFH3Rj5fdVFq6zJJS3aBSKe7TxYOnA+69F/6npg+rBSZL+aoziT9xu9UPn9Szr
nai48IM3qQmQi3tdH83KIFN9+RFlXL7uXJleWrocD1FGjaFW4XYARvdmkETuVd2m8ce1rh31EaMo
5k5ag2Gk2KtO5XhDhkWDvYFwJYNSkhMkyV7Kelir/8PemSzHjaxZ+lXaeo8yDO4OYBsDYg4ySEqU
uIFpIuZ5dDx9fcG81VVSW5ese90b5s28lslQAHD8wznfsablweFrXslUAI+BtUr6tw843sgD3cRv
kjTkPPXGW63i6MrO9NrPdfFCutGeEZSFHC1/J0dkXDtDGwWiILiif4DBXp6b6TsDie6Spdi0+hxp
ZVz6x7QYMAwPDhkYyXwwLaLjdGti3zCG8ZSyzIJwH+0KRD3stig7dYM73R8nliQ0LxDYkr1TK452
yhTJjXs07R8J3GSpR7j8eWRtRRLS4Ib9G6bUq7KL6iotxoUhKRAH2S2HKS2DOcGshN84MACBPY6p
xE8NEpql7X7spycpZH/VaQuY3bbGoK5IfoLxtUpC6R7Q7sU7xzT9c95Qw07ll9aOwfAyvERV6e+L
2v7u9qZz8FMS7B3GCM7sEPExtDtTD+MxZ9+0cjDWbgdPnPHh/sJax0DUdadtli5qm5fTLjcrdejj
pAyivMd6Pahh7UaESYehzpknzGLvVIFLFgrYhyl9GDl1rcSStySRcmWGhbsq6lQEdslExGAFhtBE
bxVRWmtzgimxEMl1QMpzWGJ8t7lHpLPDSTG1KnAYVW1kBSCqzST+3lB/jhtLnhwcC4STIWWO58IP
Sq/NAZ4m9bOVF1sYIohTUbfsalXApQx98s3QOz74jMdBg3Z647J4s8zuwIk0I/1QI4OPMX7yoO+Y
yKo76f+ysGAfRtKZZefIVa8hUEZTWoOf83i9CBJXIo/XqFkIY2sLckUyQwfF0OCQp10+LXS5yF1D
lgQyebMZsR6E579FUzheWrm14jR+jGbMIvngUScps6C4cJmo1HR3dLTt3kSs7cxNeZ70EeE0jV/a
gV6LJdbsJNkhwkRxruZDmLW4PztXB1PpZ5uJ0Me0cYlMV8RZkY1nduswbY1Xa2Yr47a3VDeA55z5
h6ZWPJcVjSfDtbOXhss2Q46z48LACBCvMH1IlSZu6k1NP0O3VK9W+qPW8A0AkOiz8Ebv0JbAVpEw
81LP4ktc4oCxRPmpKOfuAobHehqnlxq6HsXZQKRj6mXXouckYZS/yxCc3IqY6GFITOoy5lcJPpcQ
XlTTpE/AnSy6/hZSwbzrvHWvRqKZYEvEqwpqSuIZ3L814wW4dO3KLRbcRPcfnYj6gHQ2d0XZSBi2
eWPtdSb1Zh+1VbZvl+Wljvv0zIpCP7UC8sgCOnb84ExL8aUBznD7+MHYbp9m9q+6cljeQeZBhOom
a2p3zECRflnCdL7wPhifxGiCYonfJsbETK1HNjSQZlYudITLAmaEvsBoN6iB+Fqd8lY5d3apO0yM
hgd27AvZ8FWO9hk0jXdP36iZyoXto71sBhn4aBe3onT01lVmGQwx8SdO3G37zFtOJYPibWKbzooM
Bk5pY2SdQ3SiBIyys3Q43TJ0IxNLyiadvTPe0TtRA/F2Uk+/kmZq2BmBe/kga0ga1ipJus0YN9hq
i8jaDLEdkQfPWNE6ZXlUP5cyWTeopTAtnXWO/8Mp46CVdQjlXVK/h7G/7o0wOidkfWaxk+xjFgxM
QPVaOXBTmbYEkSA5fU7TYqMITHhwKk3guFaED+fhsAWZ0q5jzTLIkt/RohoHGdcghq3kiN6gPX38
MNqJOLiZLwb6QnGD1bgl5cB6GXnij+nYDbgIzPGoE+9rGUa/DMybj0TzIJUs6wNiKqK3yU6kZCzr
7ZIVxUZPzrCpWkBpfqOiQ9FH87otmmjnLgPJsfWUMP5ncqf1zOw1vu/4E3bPMujTsNv1E9UhSMwv
S0dIBkjv1eJMJIy6Sc1SpPyCMbbnlvCTbWxY37UwqX9hsh57euJdapFql6riZi9De4UyMj+EYQV4
grQcXTgygLrq7sopMzejIgkKxMmr7ggcd/q82xKURX6il1IKpZO7Irs2h9T7zbffG3ckmaSa0PWp
/Gtl4A+dxZx+Za5er0NusUmQdZqZitMbw98E8wXJgNMGcTG9FFCIL0QEASZNdoPqFVin0D9ggWE6
ABlsTPZ47F/KOK43oW9/kD2oPXpPQTPvh0OawYjpobBdiXQp3F/eYCPebELwDFK/CFWIw9APK8/s
ECvYiJCLsrwH/MEqAeTCNBDBG1KbXoJsVBHr2uWnEqhwK5bjdI9EgNvgaXaV0a/ZTyB8xwzSR1Ud
ALdpMSy4SNbpirI+Q5SDCI+5Fgxe5hUka8Gk3mSJ9a0Jt51lU+kbrP362t/lEMpILKj2tdAVQoN4
WNfoTHfgy/ZjWdcbcgcJla83kxex/ax3SlTifTIP+EfIYSDYMUycR8OywM00xr4y822WM7gCkwY3
NBwubWF8nYv5B2GbCXNL4PLloqFYLMI6VIZ+gEviX2oja89W1Xsb1FQFC02WqA25T6VjJwSGg7Wo
p3JN7EMbOPOXtLIpU9xj0xec96LZEIHa8Kp3I/LbUrJoKKcSPW2rCdxz7+CQV6GN5JKRDLUE+joC
IfuKbW5Rpd4qS+MvzWAwqWXGT5OKnodIRpRY3jVvF32sTTK0Q+2eIhlYVod23OjKjVsy/LKl3xPk
kdjwuEpnF7YheD7eUcdK3tllrbnzwGmsMEpP24klW55V31iTqZ2OHMZaBtYaqqBtZJMKnSjzVMis
XM3OED41DJf0zL52wL1wIpU5ps3rn5oshjKQRcghBkM89+U31xY5eCT2fX2hrXsAhNwP974eShuM
ksTZa+y9ayPBtSAZheO5TRmjN1SOhfsaG6QXE+kBrNyM501TL0SIhzNwH5pwLtaMr6GlNzEb52Es
rSP2O/hlwpyoZRGJt7bHrAdT4jqOO+csUOUciql49N2+Opeg+xiCgp5xXWpO1c9nDuFlNYeZ/5An
zEESZmtJ2sjV3PUvVFAtN6uDWCbuDo5npxuBl5/lZ7SN+tbfLSY8PKocr6lcUjSb9jq4ywuw2+Y+
kXKPFkibjRgqTU/NFzfVmvZfGSEjT+ulyRaYWBjmhVYZppvp2zDZ1jpNK2PdOYz3YvAzfry1Yfgg
J7S+x3mfs+Uof3Y07bu5LkNSnn+VWRefkdh5gSvTn5O8j7qIgtunWO6lN5HRjIswEF743bbLhzD9
mNsyyNaAoJgjYf4duKvBYamDVcZyDUR+WRdV3q2jviatSaYUslgLCWEoBeds8Ys9L01WQfkSLinv
7ZFhkWekDBbqGQL2GzMMoqWS7NWdDrpv3WNm9dbakilXx2vYisYFjCnPPPqL8611UzNIzJhUt1oB
namsrZ2Mw6Ep04EGnaOEOvJWhu+W21Y3U0iNGsIj4KtO052KeDJdcpuZOfo01AhUfWwjEVRtRJL+
Icunrz3Z6Keo17e6dNdR29TnHGfBOlUVG8KFftgDvbabSJ2IKuqBJGcYpDPxI7QY0Yis5ypPcl+5
07hScgbZNfrOUXrG9xwjsYmnNWDkyPtg1N5pdvjjidlT+EfINYSc3G4iVo4Pvo73joukiwlttBFQ
hHYuy5YsVseo8KrVpIli9gwin1LGfsEovpra8E7NDA7bSqbk4IprxZDFMThxII1FloQpYQNCNuyO
BzlvXwGjT0eMfdUOtJBaV6yfZqFY6DtNjYqk5twXvX/6+EHw28+a2Rqzv6QJGF4kB8Boj6FXi3Pc
Ot+pKc0feStuMjTja6wbL7Di5OKOZIY0yWhtGQmNAbGCPM+D4AJ3YU6vqUj+yZPX1K+uyzTMZP/K
S1rf12N99NIjZ6VgAldsl8Whybr8GJHgeChneXNKIqwIC7BXS9aw3lvzyoijcZWj8/jRU64Nrfca
5i3F+eRkJI6T4174xkwd4HxK3XJfDN03u+qyl5qR0I51GQqP0WlId21fKKr0YTaJ51nI/yupkeAP
OofRb/sVRnBC/jLatDruOJEmsR4zBqbaw2DfhBpsmh0fSa9lczeH9IaNxGDeZbQCCy4MK0qPDUCD
M5K54C5k35Zz5N26uBrXxlybgdb+m4twbW2qCOP4jPcA69ZA4ny/b+wKkJiO5MqnF+tTxm8ZWAQG
DZMVtA49zVKZF3+xeA+69Y4Y23mlM8DEjMbci/KzXVf5tDr4y7nG4dM1D3MVpP4A8anhKe9qmwlN
XIaXwgQXNwv/mFNLH8Ycl7mqO/ROdn6Nx9zYz1HA56AvN9InXbklehsdX30sg3GKf8KOrHxXsKdk
BTV3h6UWtMrGJa06Z02yVLpxrKU+9GU/BR4Wr41HPAV2kJGRpvqS86w8FpZuKRXiQ4mC6qGojWuh
2/EwqKy7+lEE+qCO88vEcxk7s3WUBUGXzRwCQkALF2fXuBfDustlcs4Ab6312Nu7tsw5rUqT1Pj7
we+NdJOuAVSz6m37wLvjmmhKRbOpH6sofQA1r2+LGDe5kY4nLiYhNdyX26iuzX2dDRem8tDFmlY9
k4mhNnFrP1clNUo4IT4aMzZDY2J9L9O6fEzcbkvOg/jqMWhZYwXiI+Hv2JZN4Xw2x30//urrXrw0
jtk/emn/Unbop+iHCThyovyzzONflVLjr6pivic1oL0WPaw0aIWTRZ9HQzmHzp6zi2eL3eLP9Vde
gyUaRDvdZqqCFOlA3fcH7V7jDE1JGBEKP4/DJrKa/GCwSg8T+6VL/Ke4WLiJTLpzXTmEc444BFFy
Ote+5f0Rpr18GOtlXMeACCpGeQ/N/YcGpIxbtp0fxTzZzAdM8WlBNb6Kp8/45Px7jwtWY8ofde3M
+26u34s6a9awEhtF04+gSOj5cfKtiFBvs2Dd8FSGdL6MbtyTZM658TAzML4HC2abhNMaEQhhWmt5
aLo2wQSAt22pqftbtLTphOe0Z+RMAU9TZ08GPt4oe7Ok9YA72dhh24wDu0XkxnH/5hI0QUVe9Yek
mqJNn7TZdrEzhYMqJmoKr9NzVizvNfd34o3li/AHZ9/QR68ynuXFHM2Haeb4SV3ybc3lHjOdZNWl
aO/CFuENrFaX8FS0NVuWJTljaMyutnWOCDjh5nMKBCT+rc+j6mFSVXvMCKXY4BjqTp4Kzcsoyu5K
WNHBbKpnR8JQG3HmHLy2paDp5dp2qbgsP3I+zdp/YtjfH0fyyQUWgZWuovAZjfBnMXnEsmVNdmrI
sr3ZHQ985fjJxnUIa9VM8y5+WjH8szHozrFdnNnR0mPV477wLR0MaW/fqvnDFCw3zZCr86yi7jqY
5sXizNh0Q2Vv8/tbxMgZ3aooQXmHtmligSXzpWIuOPRPkVGZNz8+dmqH2Sr/kTGeWqvZ7B678bHq
8/ycYy6g8cysLwgTMXCD0MULtkyv9IvjBEZPeF+dtK/Y/vBStBj/UB26bJeIv2BmOXwr5xTpoqrF
sbC6NzoC82S3vBP8xNkSvHp1J12RwJE5XBUOpywf48dpJo3Ro9YTBNudP354LKhAbgy3lPf3IzaI
m0WoAHmX8ijSDhVRaiWnUfvuum/wG3VyIjY3mrhr+RH19NvGMk37fBh245hZh8aX6VOIME6Zzdbl
XCS/aySEmAHGXqtoYiRTHCcDW2DtO9HnNmHsGhVdeOaqlzgYGwbQIivfcgJNWaq6ya0oB3vXsR39
zG4bmd6NyZ4S2YNdILgrSLnw3PpzMdy7Z+gC7bg3sA1dRGR+CllovldOwyvQlY9qYNI3dib/1dBz
rmyFbtlEMeT1od5qKFGbaiiu1TIm1E+06FVWmxeTWf89Y+25R6DM91omr3HDeKfx8ItNug2EpR06
WmstKULHYqwvdZaTnIsqkz2UzyGcEvPaFuqbF6lqF6vx2TaihzZGcDtk5bwLVUfTFvJrWpHfpPa8
E3v6ik3wlDInycN9mQP+GYUebxPukgnfwRfVMvjMsuRm4TZkUWKrFc8kLo/wgPsvUJ2tfg74FFS4
zSpmUx8/UiKariIS5gUa0wbgOPugL7lo2pPKueGtrDS/9C3he2MReydnQt43gPHd5cZYXMA6ot2W
cvgUc3Mz7M0+I6ZKd4wPaamWyD3UXUTyxuTX3zUrIp1Y5pkskhDqji+PtrMQVVaR8OZ0rOqdwvnh
IRX61DHCoRqQzdp1SbMz64m4Ha2qk9GHv2bGQU9JmC5BXSJU8D/mVSUa07KOHXY3jK8UYPezp99d
1yB73nFQdgKVIXVGWMOu6e+ugyR1PslliolTGB3o7aPzqbHMf/2tqnnfQYvTBFSPw96skIXn5Vwc
9KQxCxTRmx6c5FNeP/mko3we7TB6mpwJzUWa3vwpNh4AH+zItnphqqPPnePHyPN895aRBQCA/r6L
GGbQyYQb+fg+X+J8OUNIdhmnZPolq5i0YTI7tTkiDNoc50QsDS2G3zZflpAVFuYC0iAW9GFty8zB
R80GWGDwiTiihZaIsMu7vHyR7bzrisnDX5KXV6nxQZaQKlcaqfl2BCwYsN1FUSm76mpXxTujBiJS
IJPvwHw6BypyHgmKjdVMrBWDbINjhkp3bfbzEpCdxVTfkvqiKPhBik4j9Z1h7X1L9A/jQstbg+z9
rNk99IM3PPHB3nXb+psFeQiE+Xjal8jQVm2fhWdk3/2WrSYLVkIYyCRYdl627schPI0RBW/RDe9c
TgaEUddxIw1OUJKbw6vYch7pdMUjbeWA5UdCD5fztp8r4ipftSyylyYy2hfqt2hFTGC8kzX10VTS
Y09Lv1wlKc/Myt3XwTGHT0hsaXHdQt9Y7VhX4MWwN930goVDsoHUb63qrcvHD2O0WPbggWR+wT9j
TbZvG3/cQaw+ca3yI2o96ymUx2QYsltNRMApLGbONIu2RrnOy2I9975hv1o/8m64erMffY4NO3qA
KPI6qzt4V7oV/rZ4evgIrC685YwDNvSPIG9SsVqYGwQlQT/sNyyybePSDLqm7T6IBiczW3grO12/
JnzcfhxE/i310V7Oae28opOKEdk99yMdSaos8nSdsb3EXfngitF4oGFABBQTmVItaXuyIuPY1Vx5
oCmvarGGvRhdEIru+JXOwjpgHHNOjOyi/TxbReDPeGbafCm3PjpQBieZIJzIRlm7taOwIcTXDnGb
tZ9jpuJrlt3fcmHHn5bhUQGT3WL8n7ZLN/wa6/5J15a3gVc6XSBVHMfKkcDjok+R35inoejFSmpj
2fCe8HaTLcZ/DJf/P4/wb3mEWIwxt/6f8whfk+5HVaJ1/J//49cHIvVOFSRq9v5v/QfTVP0bYEFb
skCA1YZxFrfqv8IIffvfAAIpEH3C8e44KP6v/wgjdP/N9LCps9PFZuvCdflfVNN7GCEEVHRsd44T
mBvxf0M1/cPYyuaKExWwmg0PU9iWcv4w09qc99kgY3Xy0Vbs3bCfH0T/JK2y3ctm1oFXjfFVEohZ
W4tzKAkWX5em3oKuN3eDmP7C9LPuJIT/ZDr883Eg2kEstOCIYO/93WdLsIld23XBohDCBxlzcR2k
9o9Ru/WDWX7za8bf0it67GL1w+RPf6OK/O6r/tevv7M2fN/H4fwnqMFP1dL5titO7Rx+ZZ49PMs5
pPbqytNkMrGYFFl/PJDnTlIM/Zdb5/GfP+R/hbN+2Nb/+LNzq3CvMHU2XfNPX3WLPCkaMkucsmKS
36pQZzuFnKfQg7dJiQF7MdLotDCVqNyFvIT0pyryY1alxSmFwbRzuoTQ25j3dzF1y/4vH+53csLH
N/NPpCa0TN7SHx/+v1BQpiYbtWm0bCLDrt2mXfNV5g1a5ia0ggLby4qCiNhaeAmGLL2NkRTYs6N8
k432c86I/EDCcTNhSv3vP9cHWeSPL42ngRhNqaC6Ykr//YYht6IrXFTBp3gMxS5qQvyvfW0SIuC/
kzkYfRImMhkbKXa6iGnT5aM8khgvj1VLSDsGU5rKPXzSQOWNZnfTu4FhhrwaXSYApnX0MWuIeWif
HTYYKw3dg2jYxDpNav6p4lZBb/uqWOISdAkKYNEN2+CoelO9/8lIbfFkZPUjD1l28a1yYxJKf1Nm
GpBNUx8HX9+GKHzvStHe0MBVq6TznEOcul9xlL2yRvb/hmL9HV9wv4pAczylACnihxB/AoBTK8Z3
HIUCX0AFTCLsxEZJZKgZX+OqyxGOL3NDvFalohVad0xWcbP+f/0glsXJY/Gk80D9QUSJUscE56fF
SXpEAJANzsgpdJ6WYd5BtnjWS0aFooluDsWh77Erecb88t/fOr8za/75LhDkCSldE0v+n9SNpAeo
i91VnNA/vBv2Xrjlsp4HfSBi/VEkacA1+tvx9jtG4F+/U9l3CJ9p8Ur4425FhiPc3s4FskC5Z1aN
erpjaBR5j1VYGIzizIX9SXq1e4u58eJeTNidFFDO57aVf3l07PvR/vujA2nbdu/0HPiwbFJ/f3S8
0LHGxaCwrrL+XAEjODt+f/HyZU3yiP+ESvyHdI1kg8gqWefJNAbLWF6sucI1tJRIp+Laugw9grZO
S3mcPJ1vfZU/OSbwkkozjW/aLKSLrM4MQnSQVRzeFuHZPG7DX6AUf6Ds/vlmBe8xkLl3EtGfdzYS
GzsMVSZOEw3/ibo2fGihtZJIGKONT4n0Dn3vXBu4qNHZC+AqkghyfLnYiZqnDl02HqNpVdN5Bt7i
Omv2wNmmqmNmjpODrso2rnkXkcwS+xtVWJj47lsvQ0dugJUWb5ZC8ytJqd1BpWr/cvz+jrz4158O
7rCA5CvJVfvjcclyX81FVnPfZLLZg8wv1qbJxwV5git//MKS62/84D9Aav/8TqUcj96XMgQx2u+3
x1x7LQ1y4+Ax8uenAjjDY520j1ZN2oQvW1gKhRfv4tzxTh8/8PgK9RN6d/EX1Nef1B6bETCRyehT
qVDc//1JRfRR5U1TG8c+BBpJ+/wscj/fuSq6c4USFgETK6EaXAsiVMO52B05AVHXOnvPRhrmI6OL
ojZ6LlHk/uWlLX8/USlC4AhRjVH08UjjNPqjfqqzRYAmdv1j4xdrZeTu1pI9wQUjrDsV+YTBDeSg
89ku5t3bhWR2Uxch+x3eK9GUk4HTuOYqGh3jNMmEbPc5QdweOYHlN6eMVINdW3Ebl6V093jiUPCQ
noBs1d/ONv9iqqVY2TokX2SQ5xmWPFO8xrp6iWr2ukfuOYvwZkYegTqej+cUfkRbRwhDPXM3x4x8
vHvdl8WoBYpsDpq2ovVAJ7nRS2JvWC1uLVzAexHV5iNuLKwKp//+GOYS3u+k/zyIJKWvyzucBxes
jKOo/n6/00oPDy0DZnEkeu2+LFWfzCVegipRRqDK4sGZWVTlzYCWnrUiHpk7YEWhcf0nOuYjNOYj
SqYxiblKPIkYrGo0/ladHVI0Qnmv7WPST2lA2fWGO/OwpChBYzoqAG6zc9Spco6+q27zZLLaYX60
EuSvAXTp11lmu8fSQ/Q7qenaRMS94ya3udgkXMUi0visQsT3iyAs0JrbGnliqYnn8cl9/fj7Oc2d
TeczzzNbXMLrGlQ6m9AWAVsdM3sfYRfhED4lyG5WXtL6x2neh8Okr+W0BGE+FCd7isp1b6s+oDzg
FkJB2zczInHt7Tk3kpvChbZjieOT2/cKN2BElFc+VZ584lyL9/eyiDnOm05mjApx9xzbTb0aY9NG
N4Osq1YqfCCBG2NEIR57ztAHuL8VUlA01Irh04H6H35E3J2LzkOmLyN3mzm5Xrm6888YA8kK8YnX
6aQ9H0VJRHhDfsvaZem8MQsD41jHprqxv7hmfr+Bhxwt0vyNftp4zvO3tEy/OJgA8B1sraFHoIyc
BkXYVK2XyXytxig6DJb8NvRDvq27lL2fAfm5ssKKCWhebmaXFQJOZOcYVGXjrESdiIMcr8xIFGr3
dLfM1Xgq226d9777PJGEsKpUGDQe+F9/CdURVdmnD6TKnDp7Am7ig1moX+XM3hIFUAProEPejs6K
ySaULDfuo8dxJH3UHJCT5l38lpX6QXjsFsNkfHJtrvnkUMj3w5PKxuwMSlitgIuUhL8QVZ5V8YvI
GvcWW2FLajuFR1G0u2lWbCG8Jt8QwPjeqS56MsbwPTTtcDtJzChjnPu7ue8pZhmrX8roc1aT31Rx
1iTYN64gViFbLJ73ZapbBOrlpUFgdApjUe8oVIc1cUITyUiYgyPGDy/DOGz9tt4NRkj+baefvILx
UMU2zJDQ2IpEbpfaBM/AbX2w/KwFUoTQxKuvdsNww8zlsudew83YYhUxYL6uHNyNq9hmGpGzUN80
GPf/ucPb0tz2Rcid6vO/rCZ895O2O1VL9ZM8rmXl+0v1CCTvyklmb0jG8XdMEbO17Exk6YOyNl33
nbiK6VPofE3L6cnPEvu8TFQWDp0040ZBjHE5XowhD6ZGN88dPu5ITOFjTxR7ivyK46OwNr76lZRe
v0UZ0gadEVtrPxurQxEtpy53p5VI0zhAZRLddNp8E87c7bHCEd4W5d/gERFArvzrKETzyB8Q3Wfa
uofQDr8JP9Qn9k7vhmBXAYIU9W/leGui0/uVuDOQIjmd5zI5dlaiP4vwubVxI0XD4P7sz3JBy1rZ
LFprj8JbuE770JUZBoCCHbdZQlVt3v3JMi657L51ed88CHfET7AguCunYznoDqquU8EFa78kJjme
jfvaVe1bgjmwqyQ0i4rgvSiMBEEMOETYVaynyUWf0PELZxw0bDM4ApeGAQCi0usgWr0zDa4WG8Fm
hVjCJAcK7UbVGJ8Z+RU7OblsQVF/cBBUPwpKChJ7UOBYVv3I7LM7jB4qzioJL3asgAIt5bPJTiFQ
+GFGY3mLJTCEtNEu0VJufmhGsQmb8a2NVzinQKeWnYtqBe0Y2JlpzVeq0CiSTNeFl5RMq5uDjDj0
7EAxJ10Lia8OyEu3bTuEWEZ117q5+6h3o5fhzvuTeQFkO53PhpWFnxshfkXmrIkE1RltNJ9kLAey
0mscSIWa/M+Dn1VXJ+REIh113JSxKYGAGOX+rvmdGe+trLB5nanQVpaIGH4Ow3wuwO6jgUh43kak
wJZ4MO5uVBxcm2ZGfOWUaOmi82yOVNfC7ACxmFdsh9nbGDXryUrRbgp66gI3e9c1xmHsrceGufQG
O8EZtJ93MZYLMSFT8NGclXTGgd0zbE7blrAly0P0jFoO+AOh29SLz0tnVyvssM3B53QiROwu9pq3
VuFJ7NfLY0kO7La1yxHbZ8I6J+1e7vy9011rsm0y/y0sVPVULFA50j6dtvALWHfdiWKjuIvb03k7
GxxOzpLxhrC7XwuruE05OeOhDNGXo62Tq0li4Cyr3UTPAHdT6G2lspmbBO2w0SE0lfQSPtJrHt2M
fGHVi21d5i+MvPOz05312Bp7v4JhiFQBW83Aupdp0fzYeQgJRQ1sqAvlubaNT35riTs8YsZuFMnd
PNS08RmxO3HrGujOOFMUVm6UMcVxNl3nwcbRtMrcLsDQ4KMl1l/GPGn3cyGGne03X42GMjvSqI5D
q1DsuzIUfo0Z7jPUxPgOaS48MXU/NQFvHJCJecpw9N41IPm2EeV70RGC4RnSOTexe+tVUzx4HbwI
5HwzkgzvPI59y4bRXvh1frT1QxnkNavsHDw1S/qWsHgZ1O5McnNM/4KqWJqLE7DaxxuIurALPMfc
TnGmWHTNdJc4UIWPrDjBXRKQfYO+RBDPAAflPLKj2fZp2nIdB0kdhAeIANsIC5jXkpJlHOU816dk
tMkiW8bpyDlslrTEPjwb+vFx2ijELLnlqwf8yFgMK3ZgqYh77FIW61Yk4f7Q/mxsR78l0b0AQ30R
a4PECLEVWTpccd0nm9DK/G07+te0cRj0LXW1m0unJ7iAkZfNLJWXv50G/Vy2m0xzLEZj5u3Dqpi3
Y1FNWwA67cbwkQWkzt1ixyb7onMGDuRUgE34+I0Yhwb8BAl4N/kVawfctNA310zyxGaxU3mO2Wuu
ePPaZ0SIDsP0dc8C5RDHpbcN0ZtcZt7gO0d1Ps+7h90nNwLejNYWntwvt/fe42ok/9QTb/jVftZ1
SrsrCO1BKbGxyI/IjDChJSnizQTkaix6lOHtzP1v+0HdOu02bJez6YzXUg00KqL/ahv+oZ9Phub+
Lqz6l5DWm+PbPF22Iq13TndEfvDuED+qekLzNxZfhiqL9wiROKbZZXWWekKuSgamJ9WmKeM34nPu
w7A5xnbissWnS3mfywWqgl1899zhVXbZwTUVlrjZ39RVgciwlAHhbhES3e555pHddm6JoKd+67w6
2xUzVhoNeTJCc3bI/SiE2FJuWj2QnQ4Hiu1pCGq9uxjAt/bo38vB6gPvZZygD7ez89njr9risk0s
lOScsYeL54MnYbLkEvx09O/sncmS28qWZX+lLOd45gAcgGOQE4IN2ASD0aqZwEIKCX3f4+tzgfdV
vntvpdWzmteEFqSkEDu4+zln77WH8gNQzkevJ34/6z9R0+hYM6BPvAwzIo0KPYgnK+nnDQ7g2MDx
BiU1xvXhNdankVmF16ZNtkv0esF2mm4mPowSPBB0a7htJWKnTTVZ13mISm+s8eDNWYpCvmoJzks0
PpYa6MJcogsNi6dB1F7szP1ONxGAmRqapQoL6xzz9iByaeJ0Fzn1pZ4gjaUJcu8WNMCWCG1Ovzag
B7BqmZDQ5OPyWiaoyqEOO4bOhGjqXvpVsprVxnDcugQjb4V0da/VMWBJBDNhNzBAXyZft7EQLUNF
7RFau8iCQxJ3LRmtKZtsgFlwAMlVaaDEcuwqm6VqJczarlmFUauxR9tR9BGgPXKWZV6WgLzb2Mtj
jR/bTL/1qfieR7naM6ayvQ4YpWkVj5rTHPpAdN7gsqBTqW05I6q928b9VknSY+r4FxWvLwtGl40M
oLs08p2N4cZZ9FMudsmaxM4dOujNHZzCpJU8IYKKDwZZ0mZj1Xuc+s+YnoqdSbgnJvdozwl9g/n4
mJcICvqJVc5BcaXVv2aLEsMssUJ21ZcGSAiurn5jmaC1uhBlfRkaLyJitchRuW2I5z2TxkI2qJm+
UFWcEOaUO6cqOnJbikMRmjPrmO27fRUTKGsWGzYtd5P1UAaD9FNF1q9xstgzTIGVcsbCOTmvcYD5
Pq0BawRJgPU/Mrc25FNgwvXe7EAgDmqoQVsGT+ibrrEanysOwawfTOmk5v4cNJbKoaFNz9gHNfoE
R0H7OdX21hysF7QFy0aMwdvYmJ9mlRM2iYW6zpl3N+got7Wxn9x0F+joNBcM6khQ2X7aziZBtf9h
Frclw0Y2upq1TQkl0GwPNBH9XctEFz8gUSnLHxnYrU1XhK2fGp/pMGKdgMuGdBJHqFbvACe2l1LB
KO30b4NhwejoskvIQRCm+OAXDkZHaVUOK+0UfVkOXd1eVWANXjC6oZfJ9skw+J1aABmdJ3K0Al4F
qQrFZkDvvyI/lmGfkrB8xb5Nte48FUPUbm0Tj73Qs5Nlf7MaHU2+xHI4D36QGFgmEiv3sEqSK+zw
HvPVVbz/iKiGEHu+TjkuaVbtZC5PimqCpeJH/L2cXOznsK0yYKuThmU1Vwa7S0/AF8FbXcs53yJo
VDQSRwPWg7gIn6WNnbZKzX4TzEQUE7V0SRp211y3DmREfTF15FErerjRfQNwgmMPH431lSSmT81N
OZ6AEmELMwA3b8NWnlsTwR9VjnkArnWJm558UoGJU+vTkxwj38nD90JUv/WQ5RlBBIdcl3LYUl6n
smvILhcYOaxY175p3VztTUKhF9rTvmMvIUo49xkPyzYDbH6hBTq+hC6CaGqLZWesmRXmUjc7C+cm
u0+a7HSR4SzQEd6ZCJkDV36n4ylOTWAOe8YFwRZlf+broXJoYU1i32uFts3mIPXqGqOaM8bGAXjm
LwuG3INtl5eBZfikxxy0gVXsQcLaGwPb4U7hWLnye5Lr/adsKpJrFOY3BvnL8V+Ptx12XQ0xOqtO
GVNRCbXRDa6L+937DUUJ4AHHZsetzBZ0nkQ0N7VDB8Sgjq6VacKY6MphPtXBeOzWx5r7Y3MH5rHI
Ix8YVHgdDc0PRStO2NrD6/3G+u+fbBP40hQiOUWN+2aO9leZmYPf2xNNp6wd3SPangszH+46Y31J
K1iAVuqBrGFOgAx5VwGD+57tQSCQdapluV/EuGHmZIbz4AxAg7Q08IxcfKcqhmiqL+PerXCD2HyE
eriDdfHZrl4DlSJ6R4rzpEbfxUfHbi3TfaWhj3R1zjCR0M+w0/ggbefESxqKdt9b6ezR2safOO6j
oUu2GcNDFk5sjo6tfVoWhFkZQaUI6Y9ZbDOp1b8kSfjYZ5E4yDLa82sfacqEXrxQzaH/zzYbprTw
HxJCnZsBl3ptfsxxa28pT373C+ZDW9ZcQGuPMTI5/dcgPi261B4tURrpjYOTGp7Fs9KHS4t75NaT
lA3T92GUeBHiNXe3tYfLulKOqLLZuQlLMYvEPGvhaNEQafHnoIREKNEiB81c1PII5y+qxaq59MVj
u8TLtQoxPrJJTUTBcvEEBJs8W73uS2M0thTRxrEVk3XO8uVzNsvohenFgwM7/aIwFvgNnp3NNAfu
o92Tlts2TyJ1YG5xtNgsue686BabSQAimVy1NMfbkD+2Fg6bjLBhP8nn3E9TxLhi7CYSpF1ONBWX
KFy5k4j15DiVCS4lRRZ1R6zt0EbxoTGG8gZmIUZgA6w7d9sLOq6dY4xf8kiDxGgL69IWxYtd14+Q
F9JL2YDvqB37YaziaK8MnnIRGjD5FjAxdn0rROvsokDpT1b0nGaqBqYfh1+GNr+qSo9+4IjALUvT
jZTdbYX6HH1bN+y4WjCXkUuTZ90CEA8jgoOwCeMCAvmO5X2clgf+ryzVy30zsQ+Efdy8ZMkxM2R5
tqLyJ9rn9lFmJRiWQVW0AtldDWv67g7O+2LgyaobPT/z0qNDlRsQb6fwVI7miYNqemiUtKlQpH2e
ijV+WW1T6YYP43wzFtPhaoQbz0jS3biVDZKo1QNvRS5DEmzm54rj/R0PV4blF1RbArhKZvmOk2oX
VRcv7gwgQSuJOrbZ/zusBJcyp38SDhQ+aIy+NFXwoSkjPtmlep5H2VwQXLzpmaWf9Qn1k02P7lQt
2puYo/JZN80j5bbaljWp3ffi0yjrEACi/UCnKLz1LSGuOcq2Va5dH3L6hw+VGMRDJhP9AQ9qCZVB
uvu2Fcu8uT94/ztjYQ0P6qVYOL1Ju30CyBO9jGPa7rHP0X+fOQJ4I57+uci7p8GV3ZGtENHwlJX1
ti+ldSkDnOE55I/VFVAMm2FiEmD2I92RAhuketUrrUGyShtjIaOwJJp6V1P++ONov7qB6fp1k+Os
xttv0xY9VGPtbiBq0kxJ8KB1Bj65KqF8zgLU/Va6SkWj52hBn4uLbQz6rZnFLY6C9IKEdOAziHBp
VpO2ojaJni84erJgCerQHRhEM+Zq5NmyyBn5NkwCTnYq9sfExqFRRp+E8bGp4n+SxQPjfLmpY1Cp
uXS3kG5cCrLNOK0GVlxkP007wvGmafMpARrXI4r2FYr3kzR6+yjC92rosb6tN1xHz4uE/6cpVlI1
1Sy7tFoWRY++H+nZ338qp7WHD/y23cGXoXeKM/EsKPq3rhlMXLA2qd6txbuSKVqa0VKOJ9wQ+NH0
06KjCSYzkaEcdf8IMLIvte2gED+PIA7sEJthCcaJAoP+iTIvdsG1IViaRahNezfSjzlxgHgvs+zY
NhQhUINf5tH+STKZhfvovr7qr2M9WYdBr57GZh68ieV6N1nTY5yE9KQGEsxb3uYVGFD2cUE5yfrV
mqCitD45RWbLGc8k9S3qf+W1nHAJtWdkysyqOKpv7Rx6Yko3ug7L31aTamdWf5x4PBmzl7MPUheX
FKJy2xwPRY+6T1XuG0LR+Cl2AmDi4a9e1vapnHnGE0L1HeYBNsp2pSo0IZ7rot9gs6q8REs4ZRUJ
QLQyMH2q2BBF8wYCKCStOJhPUT1JyiosHlwNOxIWORzSikDB7r6bg2acx0x7mRqxdkAwcYT2znVo
7qsQwuc0uo8ipUHlIu3HezYfk5jGOgRX8Jx8uZMZgEyP+nKy6s3SinTfZznvdyK8eUxrRC20wWZj
PlF2buScLDdTP2ojgSp0+Q+hLZ9JcHGABffQhXqEJX25ASvs7vpESNogdnTINeYYViW3CWcSnFmZ
pzsLjU3N/BbD1z9oWfPQyQZYxgQBZSrBhlXZgZGC8qK8snfG9JPWnEa1RkvP5hhKf9EJqXfUUn8K
mkR5Bkduxi6yA7/c7aLqY2XnXqPpaYlm6S+puOlh1R1QzrSMidU1ziX8IQMxNymVG60ce3gpDWNs
jPiV0YT4HZIBICaOqUWU58HueW24CBhbsd9U9q9a5v3ecdMngIguhQ8oV638YrMx7MORqkeXfmAF
33JXjLtadwGt5EO4yQnt3JSsS95STfFuIoF0pq7mlzFMSY16a1Xl00Da3V6vfrQ0w/0V6lNGbkD/
9TmUpCp0RvDZ2NovKzSz3RBg3uTg9z1Gz7PBtpp5EtC+VzvUQWgrT7h35J4F4g0U3YvARUk0W/Bt
zO1lmwwKakdDl2Bs0TWkLPt4gpjTdLkDf8rcuYX5HoThN7cx0fKa2PkLG47NjGR7W7oxqwLVahSX
7IlEeEHo3nZaPaCUmbLdQt3etiYE+zl57yKTiUfaPCdN/5PAbb6Kv8eY00LN2MmIx+qMgd1hpdjj
9dmruIew+HVpYlr4cU0aXRqyDKl5v7gDVobSBtKXp6BQd/Y0/nSrtcXBRHo74mpLmjo/aGXIMT2G
GiwOTITZ8cBN7teIMZ0WxR4Z2Zs1Fdl2bLES2U21jTlZbXKLQ7NbAT+Oc7veppn9tGjy+ywGm/VA
GacyLnYzXukdRvHGo+88budAsliY69db+20lM0zYps529iytA81pWh76uZYYMxi+ssbP9ScSMS4P
1X6KoDW2U4evuktwnxu9vk91mkAj9bgL2dpbCLA7CmhB4/Km5eUTuCIQMgREtt0oTnU11DsM3tNt
EGe8F9EDzS8Y4nHMjJSuNoO4CShtqCcvEyX8GSOriXZuO3P0PpluwpkUC5yHsiaBGgB2TLNrebJi
CCSyXr45Yde9JXFkPdrR8NgPbohHhgBYUFevGTYlTsFosi9jxppAgFxyMDTmyaPgEJ/jQDiPnO0M
Jyz3fX5EaFld2vpQuNZbodSHnZWVr2bHr9POeazKfuPSp98vcUPcD5joMTcon/Q2e4yXAcuyOb3k
jAw3pLO9LqEW4MEs1EX2EecruR1NNzgsvXQPlcNBqcrbhJaTSR1sUB3llcF3sd6VZATs65kcc+YG
fP96/S0LxmnXQl0r0uqkDTJ8sWB59xoEBYrmAnn3dLV6NcJyMuudqPKfxTJQYiRt65ua+kCyhdi9
MsW7ES6Bhy97Y2Am9iv8j32qagbu063gwHWCJ3KW0v1SrsOOwAi/m4BY87HR8a2Moc+p9KdR8mrK
oce3kucrtXkBx4Azc0ewMSwBW78BghGHwsmnLSfAzo8rba8PgLLSeF+sJFkVgtMuKtdzaTV5QVwK
RsFMiQb+o1crLD7Rwv+UNc53zNMPVmmrixkPfoqa5NioqvJK3BgZcLWDgR1hB16bOpJElC1YHYfT
RBUizafWKFIs3EUfwkoQqqVn1euw0cwfzKM7j/Hgk2ItPphq5bDadeWJFuZPUWDxTez5mmdrGFtM
AmVD9zK2KiZck8SPm0NroxIlc/JEJ35rxaxuveTwMwc5py1Jkg767o5Dr37o8eX1jSVOQYibh0Bv
e4cw1Wvr/KGwxhBXa3pCqxPuBg0GHiZExpLMw/UoNzZQQ+hlRLOzN2PjWzDwyUWIIwCcVugM0qNg
5fRUzFCUhm6KWee4DHzbg00kwR+0OmdoOoLbNml94AjRydyVGds588xkqqP3qq83neAoUjK58QS6
1N2wpPQLnGFmq8GWaBWhvjdEg31mQR7lkut1dqPknDrdsRiar42TF6ujLQUViE0DJ9rvGSPmphrN
H5OVCr9Xy0lmMxU6GPttB4KxDuvs0qQSleIEGsiJo/Coaan2QtiOSskBiB0mhhLtCKm/jVf8giru
hRNm5bIj5RKJCuxnDf2nDYOrKnFRZNqjVnBUNRs2b9QznowaX+udmOnZSLN1dHczk7WubWsvsiu+
oRGWYdqgQE21Dn2Fjtasprxu7QAuh1pJGitFjbIoNBiJa+iUPHrjFAhE/OxjEpab0IEU3KQ4GWgY
3xBRvYKAwV4VQ0gcpbZXHSe4xADvqNf6zv5qwHglsJNaRjJf10CCUGXDupau2AeN9btWhb5LFJJB
PfbzOA+ZgMTrttGipCZzgQ30OpCgLSlLH60W9oOmtxcDbLuX2SES2r66DHbzMNRBt4fucpZDmV3r
ZcVHLrpD52AFEaAlh4U5wTAfpppDSRuxeUFtCIb6zZm5VLDFvlWir/ZRMNIvF+15gRqwLdFlbK3B
Wq497xx6mu4kHf7rqh2azeKqZQttmKFa3B/Rxfih0fmmWxtUuBosAI5yjB6oXZMm7TaOhDLohsiu
2rLvNlHCBGVuQi/R83I3Jw5ebAu0DjuOwj5dX1AtdLtCLjfNLkCvUIV5hlEhbHDAJLutzK9Npc+H
YSYhuzGcaYu5mhLUVAFezPfEs1thPDqlBsM7EIC5JxQk0bCCimpzb6xJGIRGNLtqYGai8uE5RCr4
krvGOW1430ApB6dArOCbftdqw5eYt88TobVAEGm2Seiex8nFipX80PvI51zYs/Umf765Pzb89Q/u
j2kZ1L7RhF+gRKrtZMUwuu1KwnmM8pQ4Fr6l+4/3B+83taMSr21tsBxN0RxKJJoBDtpTYiTNiZBi
WL/3+/960NFEc6rZu4iVXX+8/8024HsWdQzZc8eh/sbQ2GxAWs1M7/ltkIXPQck2CYZ09U6tzym6
P537j2S+5Ee8B2wgRYW//3/f1MOcZX96EOxkv4vt5KeWRPWp5uXBGBfPhO7Ue2mV1gGaweH+Z//6
C6KG6N0ZFVAQRjJ/PFs4NG22uT/x+020vlinHy5DHScc623AGgYU6Hx920cu/yxPZ9/B+XRirPpS
p2a+t9Z7MK0fyaajFbreuz80KihqbShfZJ4QZ2CFKb7ItDzGdFg7mvBLfijNOfahpK+t/PDDXqzP
+z/HGVae8LM2B714baVJ92TicIx9z/n/Fp4/HDevc/XrP//j4zNnKYzbrol/dn824xgmtfefBInb
j+7jn16d60fOv7z+Gv/XNzpo/8M/+qeDx9H/gQbWwLwj0XEiesAa8U8Hj+P+A3QXKXy0qSA9Yt34
l4PH+ocgV9sS9GEx8dir6HFdi6L//A8pcPC4puXqpiC5GeXj/5OD528KVMkIlzBLyzSJk8et+Hf1
pD7Y9SBEWB5nEWaPhK52z4CCEM9wsgais130YPFmV3qr18Cy09BfMni3f3rT/ifzyqpc/7OGc30W
yiUTEY+TJOX8b2LyoRXaUpMjeSwyt95XuOoGN3+AcaJfrYWLB7clhkFwmhwhgbBou9Dqfs9ThYKY
dW8j2YX+nST8r6Jpa31j5CoFdwROB+w8f5OVkjpiOJUSxdGYK/DemUb0KpF05Jw7n3mXiBvgFr8u
2+5gmuEPic3Q6y2qKiLc6QVrzwGU2l1fjAz/LYuwsQwmoeMuKQYow/LQG46HyqwJ2CmBQqgKRFbp
cGYYW3809OCkhdPbv3mT/6rYv78iUt/4tiFlRpT995jdWhMtUg3iAYS7CHIiJmR4Ee5rOia0lVzp
G0ETH9oUkKheyUOa9xtKRaQa1UVNxWtcEvRcGIBRGBvt/s1z46v+9y+AxRfdlLa5XiR3ke+fDEJd
2yXNqBysGtjfg5HiFIvHsRT2fAiFS468y5h9NvENuUxiM8vIN8ZYHzMbLrUZpMtjjmNYzP/2ef0f
X0wbJ5ngWclVXozI+K/i4kSAVTHaBglzeqw7JFEYXCPP0pj1VHpxATu60l0Id9cLarpwfK9yKkfO
KjCyrEV/yId/F5b891hwyRKCYFwB1nL5LJGQ//UpzS241zCYBt9M9HFvJYEGOJxOjKG0BxfV0UsW
PKQMwZ7qMUteC93ezdgYmPrZ8R7TMoD9oJquhSwdOoo0oIYpk6fZDI9FuYgvzYqxHYLmYTFRp2VK
o1OVyld7nvSLDe9Q9nJP2lODk+MxUZZ1nLTSQiwAtDCewJgr2slDMP8oe5o2SnOnfVuWF9kiNGyq
9sgk+RvbvsGWbmabLNEpDdsrbgltTz9pvjbFVs3z7xit705Edo8yF+2VQxjlBr83XAgX6u7iLqt5
YRzASavX//s30SAC/O/fRcfSdR7nusc4YPzdSVfkLnEredf7xthv7vRWMwS3Xbju2UjM5pig4t6k
8DtuUzBdJw6GZ2ApxS2JihvcY3gJnUaVrGtraFbzq8kZfc41b9Dcf44R4DZ6WAHqfJgeUeD8rFb+
ccx2z/trMMDBZ2bDlfkGRxOmmHK9bOKUUoLLO42GvKXKeAXvNByj1hFXreHm/lMK1+bU2f1tcG3m
sxHEbWiB0eP9Jovcqx6o8jiieSa5pTw7bfHMx9hfMyRdfttZUBRlMRP9+wjeqkfSl+sH/M/6Ky7i
Fc0SPcKVozWNj4+zcLlsEXTYBsx+qwMlXdGK9nQdEZ1VtvU+CsviSIP2KCHcP3QrM9ywfsy9gdR6
0sMHg8nhfiEF+MgGtxV2T26aWQPYpqDx7xRIhgnb5MLwqLvYimff1Vn8wCjAy40wfMqTL7MGQ5at
rd1E+jKjzR70K+0KQ5vnK4KPG1IgGuhVo7b6aoUbo7o5cuZzUMJOiEXLCl92kybbTtCSvtt+dNXD
mo3i9kLBjFAR8J1GFXtps2qf0VbxwU59FMPwpqpSne6fkZ1FNA8jU2eu21L1mOKbFbn6iQKTU+to
WRdQIwRlaFe6qeT+4PC4sKse3Zqmt9Opc97l5iXSIU4gN4yfRMIQENTc1UQYd9Bg1L2gwwxYmdXK
OZF77FjhxQJlfaVcm6+jxrfFoKuFRGm+kCvrkAQr6yfXjpNjaULf66vue9yFBTwWLISz27de70j0
ytZ0mtccM3Nml080hBBqkGiDpiy5yPWmnYXpB2N0xUkWrNGnQP5LnWVWTc/JWKAktPT4cRJRuE8G
2JJLL2K45w2ZlZG53MoiFiTrVeQBJPGxnvuPqannG3EGtOC6/N1N0/PSd6a/6JP5DKeMILERUd16
z5TitVgm3mS9dB9nEsXgR7knBOvHPnSdx/uNFcLtcdWaN7U+hrhU/fEHqcXrQGVIXtn6WJTEEDLp
HzNXK5fL/S+Tihxv0TXInZvHap87xBhUYRs+NesN41515CJBabbepU/OH5hEU8vGPtwfkiCEQqS2
p9bMR09AAzoY8HBf4BM7hzCVwmOB0Z7vNyIhwzmbl6tY/0akRO9nsFE2ZvXgtKZ9u990FDGnWc4/
7/fyRi1XXh72G521uR0wW8QRyrX1ZhqCb3jMCvAeGMfavpvQxSRC3zgIXuFd5CdcmNXNzdYp0uR2
L2FBCigj5ItWFacE+cq7HgvgzGM74kvFplIy6ypoYt+Dp3q4eTTQ2n7X9SR5C7fVrn2LvJWpfemR
R1x9UyTMxfbnGKekm4Ghy8XABC+z3nXCITxV5s5Rl+jI+lo6aI6mn1nZuzdytTLH+K7g1twIjgv6
+R3C6BnFzIGo48a3EWYURThgPNKpBV2CI3pCmrKAQTjXxU5Dj2atMRdWRi5DCyQU3YN1IbQS1wqt
AMDCmb4LnYXZAeYz4hTH+UAhtjBgENNmSKDoiCr+bbC0oZ4AvWatQtFsZJ1oDBh6+uGesxExc8xx
cD9FWf69M/toL1l8/TwpNkVD9hzw0WhLaNamFUN+ECCuyfwz3pLOBt82t/XNjoqnWIyv0C3t3RiC
l5zWdCuyaoot6HhS+FRIqlPc//FuZnKBgU0wHI5P81ilyB/i5IvV991NdPY2qSvEVKstccmU+Trz
XW7ar0poUApz95qby3heA9I8XU0vjj3CbbXOE4eIw5LxKEd3m4ne2q0bp+8STcVexnCXsAR5/cgi
gSt6KxemGm015gxtFz9C3ODrZuQN/IJvYba8IFGTl7ttrCAE8ZDixhaMych7iDVKe1JaWzAyjEzO
fH43FcYjYV/OzamWaZOKgB4GIDlPRY5vZQyKNR1FC0fhQxEUZCEqCm5eGvOKHCTuhAEa1G4BiBdo
Lt6BhvNqvwO/mEMcwbCYDCaNlBgRxkSQJsrS8SLDnakXy1UH4F6UifZlWfyZefZ2NKLZV3GW+mZc
XZeeCQ4FGea/GhaxpB25jPM+SumplPQg1RS8CpLYw1RYL2k4b+mZiw1fR+0dcQui86k8uP3gbGcr
XG6qfmqsRD8FbRzunWqq+O8Z/YtOsbGCZlJTkx6jeVo3Aj17FLmyyUZYHuIkIRcmGo+gBy0oSzkn
8JCdda5K9xKt5wC8vFNnNSe6atZpaQeHbg/Dzp9ClelWjFXim331gMeFiBb3F4hCwLOB+ZVDDQNY
q/kVr0jPWtA81Tr3Ue9N52TNCwxLJrRMSpPR7x1zemZoq58LR7Idq45RppE6B7A0zY14ACCuhS0/
SsS632Ineh/S0cKEheh9xBu1pYuoefaqa5B92Jz64NQwFzookHlY0AbawrV9rQfUkiiAi7acN1qL
qCm1b3qSo7hBJFxVJVCrat50DkEqTpIkG+UEzfH+5LUubJ+q3n0oQ4ybgikNjJJSoCuNocvl6WEJ
c30fua/DgEAthp58NDvQzJyWIx/Zy7d6lYt3ZMBIXtmsNd2jxH2GTD3Oz1M0kY2U9AFeL7In+8H0
XbN+zJoBxT65wK1WHcsBctkw/WqsonwYS7Uyrpvf1aIIhA3ZwBOrIlSlPupJTac1xASZlaZJfwfG
rOTDQwSFVNgOIbNGqeMw22Mp7IPpizGQdxXNvIQ0BkCdaqV2NJgR339HF4AzKgq9PvANOpo9BHoS
jbGjGWFHnBpErxFnw8SU2mNdgYoHRi1H9RoElXbJAKIRuGul2x5FD18TY9sRg5TYv0jxXW4IbI3Y
cWDfu+rQoFDK5KxOPeEmmyhWySGmV7FZSdOtO2SvPaE7Wq2gFTb1Gd2tU0bmK6MLxiYNxpK+/BIs
I8qg2H2Fg0MO5cJkeKxLRirY51g3GrQzKnnrZ/G7sdDwQw9Onps+58nN5seAdcdbdGCmOj5BL9JQ
uyXdQPojLsbXzOLShVnO1tQlV7t1OJuaeeJr0ZRu73f7fpgu7Cy8xQMG4o49CvXy9NLn+THV3N2A
ROVBFdF4rmyLSdhsBw8cU0HOk3P9FY7BjfHb8Mt0kD634kE1gEkMyXyvyQv7bEDWOrtt3+/EYJwm
yrj7IzGSl7MycC3Wi5nuEpKkgEyuf7e6/6u+OuNGQKebO5F3z1Nv+rDa9gL3BPqb8Ww7ZMQgU6fR
2hjc1YJPF2TvfhxBd8ZW/r2hIIPVFIeX+0/3GyciCG0UOO+ssCTeqBZSO7to/RB8y9P9r7QxNNu6
0w7T4v6GEBBvBzHjv0vMk40O6I+bIuPTq2nOb+PBWTYO5dcMIS3ZWqLMHtUSfxN1MoOvuOqUdE+y
vk2ZjWqUuNCxDKpnkRmWX9PBQSg+V8/3x3qLGU+ItOnQVqbGUXpFSM9R84yfwFNdV9/u9wKY4Sdb
oSq53w19ZjqkDYZdsa3tPN7ZyqqYnjeA42zDfCKYi7BVMLpetMzEJdFtOdYoP73J1qcrYrlLj/rm
JeT/YNt4dnSFLmyuc1+uI6em0esL5rQ3PRidi96pI84aZysFvmURRvoz8QTiOVpJtS1PMOhckr5G
QQVmhDtaU3C7+/XyIbnbqByfcqO8KNZfz3ItJtGa9qi3rsDvKcRpXMoF6fR636lgezh0mBmG2qg4
ygUHhlKekWcMsmminaQWPps93drFnNS5iibUPxzseoRyiIi4KZEFIVj/7/sQLiKuN1JEDd5ntswZ
26GOGMrWfRsJagV1DK8ZeR4OF9GZc/kAzxYhWV65W/5FcnaisDlMbX01giXcG7H1VROoYMjdLrac
G44TcZa7IlaMDsP8YvTZ16a0fwSNCM9ITHzhJnjicyKuShHzwYZPYkyu7hJfm4ZypDNeOeH5id5f
p5inOuuS350zyhrN7NKxCyhr1NDLTN9r5q5ebSRfNCQu+iJMsNPxK+5sugLm0eSMNsAe9GjzE26X
uz+tRX4Q5eCPanjTCoDsw/ItF4gwbCQmXvgaVcBGkKqWByIWqAAVcqsRD5jeoquUHUZs90u07jCZ
ZB5Nf12gFamI9ENVGWZH8u1uaWEHjHY54Ro4JfSC1O9ghPNO3txFk/NxdNptWw8nRL8fZf/MOT/Y
Id7HQD5xqtEbRz8mDKc9a5h8rJzpIRsAt2UrdbAG7RgLAqmF6n/hWAAcaKUfU7oQnugoBId4dIsK
CjgndBVm9pFWG4xZTIL0lE7Oulzeb3JrazeR7euJ+6sFuU5Xtj3UhMToCiyplNbT6rfZdA3ZiqVe
EQ7L1EJJsR8HTNapqWlrFLuf2Nqztlq8ynpwdjBvfkxuzyF+be/kyqtT9U6EE5YVW6GhanHw2DNC
EwvePtPEtMHOCtVvoBwqc/03Chdmqzg1Fo19W9M5CHRp/ZFC1azyWyXy2sPTk+/XDnJRLd0nC8cj
yxAoO9NwAbMBIC5Gp/ZNfK6jNUmU+CCo9cm13kPbvLo1+I+4c+mAoosrsghWnhuZb7ZbfcUBm53i
ihIYpyyqXnckz6Nuz21dQQZ01tNXgVu1KCuMhfJBy4L3psafFTf1h90zUs/smvxOUAmePWSBF0eI
vy3WEIr29CwdnTlYZtIwc8zoCocUlKvRXDuE+/u2094Hlp8ipmonCU/tqortSwVVswUv+F/sndmS
28iWZb8I1wDH/ArOc8yDXmBSSMIMOCbH8PW9wMwu3cq2qup+b8s0GsmgGEEShB8/Z++10bc0IcM3
xvW7WX/yGVNKXJStKyV5OHQMG7IO+swJwEe5bModgQqPzFfALWdFAAGbpVfd6PSzPphyzSFMDApy
obQXzcmqu+YEOS4nFJxcYkPT1cG3u28ljaNg8NpjJUbSOBqE4DQzbwQ7uw8xDepScx689ADhUv8u
9QG9IiPjE3CWaZ/q5beaWmqXKe9Rn50Lab3JKrNxKWCsQmehfHubDarb5C/MQt29lqDhpEtd36o6
eXZRgWhz6J351NQqteknMaB0N15GSzmtYKT3s3OyMr79B3dEE2coF8/Csm5Emnj1J9s8UCiAjYkg
b7f89WhaHz0H50pFNFIlpzeYD/AoIwF1dkIo58UNXv6E+GdjyB4Nzee8NUbVkThPm8xhGJQD7Ic2
JOmNYzpARXtTVXvNtAJoLtB44tmoaRM9RPuS1/uhrcUqxPgb0JsYumxE0jaTprfQHAxAfEenABsY
uvOrZ3vyuLSuZ/LBuYrxGuQzIMIg6eQ3rye1aNRfqtLfatlgFZyFPOMoi1wciS9xgDVYayJAvTn/
gaDWOxILM2JlEbZ3vN8uhQrI4IoPTkKKpRRjdWyWi/vN+4VlkAMb/Jc/DqXz748eXL8lVjB+9ogR
Mgh5qJXz6WY1NGsrF87G0SzEiWW2V3WBUn15AJ2p4wy9ltWEjA2gi+tuGXzeL1SKt2L6GbMHB0E4
UqzBIeiTQ64VlF63XjKt6RMFL1+eSfr0jmWxqGJk8X0iVSrQzBYjdE868ixubeH37DQ1b+NmDeoS
Jx62UZTOTyHBoEDG52JrDNGju2vIyX5OXPXa6J65+yss2LZx2uKuGptGnCZjXps7NAnuc98wVvGV
966PRYUeeapeZhcHXoRgHV8l4rfsOJjeBFQ+QT/gImYAJEQuFHFctSIVFkc6/m5N8sH1dDImgqut
UKOj3SF+0cinYIIrApqr1jMRMKSBZEe/mn/yYbucsjX7YCGPRPCMXTOR04cYOv86xLO5A7oj2Siu
0mRmNW7aih3gZK1VBZMzzumsgNKqbjYWRw9tw6nuy53PkbzW9BL8N4b3wBwBC+jtRnhz9oGHv0H2
R7MhTMjeaJmXnTOIpKZRaW/Sx8vtUiMccniWjwBdiaKx5+5rzDBsznhd5s56XqTVO74C5T7EnvpW
leGJgArtex/SvQMmqK5jEedXlmg2Sr7aSIrx75Gkx9Mnq8odrU8VxY9OmLi/inhYK6yBgnPMLcf+
cy6jtA4afdrXVuv8QCxP2nRHWqWr00jP+/jJHxnoKAx/KzbU7rqKsIwigjPXbmHN+z70591ccuoA
cmuytqAy9mlMYlFNd3pNGFzit8eWNM+gi3vnGtURXq+8Mtaa02tnt8H7AEHAWrPZ/23W7Z4NpXNw
QJoEkVveMkMZLzTbiADQWOILfzrZ7ODuno6GBMnNcsutGcf1RedeOwbDAdExqGysvttYU/kSs0dY
pT274KgpkhVxdNXOwtgI0jVd91Tmj2N0mUhHvKQNQUC65nw14DAO9rdy7LprnwB3GTUUXLo4SVPy
xviGRRDcSIqlVO5laIoL6fbJ2QBOxHhwPDGdJLBFTRdlpP2jgHScWZTEFhEfd9h5qkOjEjGLlDF6
Qe30T33LYtxGOrBPb/6JvEvtsfmmgUZzFc4IGUyOzgB3EQ+mDY4DyHftxfSyYZ0O5Ixpsx4MGflz
fT99xnFHiY7m7npvS/k22S5ydJ4M/XttWnJbVhVLWOd9OJJknFjG5jFPEOsuDpZeCI6xsWHqGc1v
iLHKvZgGQH6kAzulzx4oU/O2FL0VuB45M77bC8LS9XlrcIBxisiRovqrOaM7TOZAFMRm8+53Luh7
xkj1pPcnhEhn2pxAi4xPty9ud/dNPKNVK52ou2gF4cEWS1oztOPOnj4nf7j6pa+fowxsB28vIVHl
Rz57A1plB6F66lzLaXiPSq166GtgujEx2Fi5MuAbjGyWCE9fItbPBJk/ZEre0KFxaDGxsaBHb+eq
jk9d0j/NDhwDz/5Zm+OmtElwGSKNYjsFV4BFdNmpd3QmNTK5FBjogYgnMmyj9Th0X/owxQTI2cm6
VWO1V/tqgQwiq+wvcY1HEfSeu4HcMNSevTOnxlzrUpJRunQf2gKfcNgRc4lgb9+4Q3lQGUQLUDDA
LjLeDsuyUHF77mfziqussMOOTFLVHCeVPUejSK64RVAcdcbaqTGgw4K38YvJ6hLiUPDZRfpCOHvN
SrbxxMYzpqE39D1h3i3bf1rF8p2zPVU4fMLZTMtv3XyYkoTgACu5OhqzZoqkFkBQE+p4xaiEXCZP
ZIRyOjSbTsMmqfGkIkJ7RTNgbOaLZ4XkPrR9tjXYhGwiphK4P3n/KGydU4xK7tRX/ivipxriMn5x
oynNV9ea1px4+Eeys9cQC33FRCUVRDCkv5RJZIXMUw3YyRPxRv0HXMoP8kjQJuGi2cUGHzHZz8ZO
Ei11iPp4WiGrx6nOaMxICXOtXCVRcurq6qBYkpLCL+2s8xxJ9+CP1RsxtPHZJjFnNZXklOUyNJGy
txEHoZY9ItUz14lHBJAw03Cnx7seG6Ya3T2hiRjEurgObH9yThU1Y9jROIKAiQzfi+qLren9cYzp
mtqVcUli5w3YUr/nXPX2N8ahqtvtuJQWRsPAlyBp+kuCo094EN/8Cf0/WnIU4T6nV4YmGY2T0Ngp
lt6jlYgZLVGmdlaC7Jty42wuFwkuG6Rx/Ql7LgAJnWTenrHUEbjWxZcJhhL8X7swRRCv1Sc6qcUp
MktsLoP2Ow8Ro7dL1KhJwMtNy6Ayep+6PdkvrdY4LzNN/27IPhNddRc3N5qz3Yd7dzBIEJ7RvPGO
oJFkn9hN0r7W9bwYYjpyN2mcnYrcKk5xlHurskHJW2PuP42aYINYjBdkpItP1jLBPzv9uBZR8stJ
yZ3uY9s6OnruHfzurYgqJgeo61YOadFF4LCw024FtgClIZqJaJZyE9KyCBDwjUf+wPFYtkwFAr81
tiMe3n3uppO1ElqkDil9oYYMl2Yv+7ZGz2iPoO5HEcBlQ6AP4FywIsrhGtuesU1zBvGq7F6FmcDw
HsJ0YqLNiCkvTcg/kDR9TslZ697uLjnw/e3tftrJ+QajQ8n2LqjdqaJWrzuvvLpLyKg1Gu0FN4+I
7HjvpZzh0xJRD5Fy2S1errmJ9iur2HQTneLshxzRroAkp5qc+8Ly4lSqPWOQ3XmUsacGd8YGtkAO
VLRgpxDHTFlddqC++Vo2OcuktaRNWyF4rDLCYNiN6X4o9EuGFM5vy+LkD1l8IIIDG3Yo543pk+4+
cW7e5dX8PcbAzg658J97I7mAkNE/Q3Muidxx4ELNxgNM2H6FFV+iQcnGVZuQQmU1lUYcWf5tMES8
zgb/JEu7XKbm7ptf5gH1/tHVzeil6YxTgteLyDKSJhfsWYDI52uKrWY3hfiitVicYuZGn6Merecl
6q6hJL0aMgovuI8XpLvaQDVpjopSz3AJxMqGGtV9wfSAIrT06P4VRHYy2xR0dnbKFHZQ1K3/kpb+
zo+71UDteh5z+gmqEEfDaOpbrVeA0poNWDj5fVQ6tpT+y8ZVtyd3enqRtKdpLbwkkghFUoUKRPwc
D/cjI9TlzqLk2MguJ2WrKMJDHpG8zsHNEd9mr1ZT6yuPdsbuzoQt2ZniQQ8D3SRpsaZVxhzqm4qX
bCzWjYBhfHOOUuOFATg25ZJ5jmLvtqWzxbaPceeqT9onlZHZV1d0KtIRzIRqqvENY8IvrZ25K8/1
HXWmgDtO1VrOWIvuJ2EkzB7nOWo6e+y+BmQpFyCeuEtUXa2nkslmkxKj0muufZlb9y2uKkJr4Dpf
YlO8ZfWjw/z/2cns5AUWDx3qMjF2ceojE/CRkFqDlDptAa7eb5vImv66Nk/AzO438TEhs0oSn7Wu
Y0lIUv9gWr47rwBT1cf7RVkO7wb54msyP3Z34l7vSib3eq5j7LtfzRhrg8S50GyujvcLYscQci7b
rvs1+G2sHlVHA5yvPKp9zyyBy9NMpl3ihhm+tuV6iX82iBrsl0gU8kOIpP9YDsbfF76XuBmu0ZMB
P+vQmv3PrCO0LJ3xziO5mMsjVqHyeL9mZBjkNd95/0ufqxZt7F9X79rYu163djkbxfiN18yV4Qiy
aB3n5eJ+88+FjZocQBOzWiw91fH+BPcn/Oup/uO+BgPljD1lX7ABmwnxy0MsBMPb/WHZ/b77E/wl
173/Cf94wkwizkLM+HZX4VbOwAfxR3RbLdLcKNbgqCLKWJfKxIyXE8rdKjb5zO6q4/3an5thrFGo
Rh21Eo/4c//97f/HfX9u/nkcKm7cyX+eOY9IOGM+2FPa8wHGfz7F+21Nk3wSSRsdOfjxlYSJdSTb
wTrmAwD+VWcXCDKIyBoGz6d1+Hx/gGb9wD8nD6M7yvbkG8Xfz+vOJPbStOT3hJg6mQzzk/s1I/Za
8Fnd15+77vd7y8Pu11rfa3eTWx3+PN39/r+ek5BwQmgk+rm7HpkOXndMF3ny/dr94v4DrNgaPjEy
CQlP9hl+HjoZ08FVMDXwTDUL5Lo9UhcFAtvc4f4x/6W//vOx5tlWLV+q+zdpTPr6eL9QyzXLgSBQ
z0lMztIwYr4qx6OgPU9Tj5t/Lu73FfHMzhDQZpp1ISaJHBX+/YVg7y2O94vJxWIYZYB/9rNXvvqp
QuqEXgBMT0kOEerPRdcEu8TMmq3rSBlMCe0+H9a8V7g7k/CcIPNeNA86B+PmHTDCkSXa2RZ1jTg4
fjXK8snMaMHicZoY5Qe0zoH9keUNWmxHgSZOns0W3yCyb2KHh0tGveaJuBUiBZ42wXvx2e8wCH91
Kn5hQRx53fOd1srq3Ztg1ZWttcLhHe1a07xYHG7kiiPUi3AA0gV9E7V960QanSMr2sbz0mxOwnOY
OfHR5Q8MhgBU5g96cczKGYwGCMAyouVHKssWTUbQtt206WClFVNN0iSduzjPQcdSaR9Cx7yEloV7
msD3ZTbcd0XQOhDKXf9kgcJb0a1TCw4w7ae13fbvVt480DGD3fNq6AQCx5P3Je13QDEk/XX+oY2y
L87Wa4aAvJ4IarGG0xEM39cMFUqzCj5uBrPe5HtBJO1XMbjfNX2nt/g+R7f78jrmLIQfaYEwmBeE
bUYGJAZHKxZsFljGk8UeYPflKukzjJqhvul1276Qvf6NCEEC+/qc+E4xHgice0yZ3KiCvWUYPiQA
o1fRRClfWkQxS1eufCzmxJUwzaEhA7Yf2506WMRRL3qUma2bAZ8o9wCJOgGQv27TshM7hoAuCAkj
A7md4i0JLszPfeOzchagWxyYBSW+bMJtq8LHpLuWFfS/Cn4F4V7kWFPXrDtzpdjT5q2Xrim/GAQ6
DAdNYxcitgnGuiYCxKIrKURywTP6PHUCqIrT9Su0EU+0qC689jaQE0lAiKnAzya8e41vBKk9C/yI
JU468zcA9m6mT5q2DLgp8A8WzLrAMMQ+nEFGQY7bwSirN06v/2AD0fKVFUaz5thO19SH1Zq+fADs
CybS1EExIlr5RyKHKUATvUYhGW5m2yU/tzCeMGb/DJ1wbQ9HmeGJajre474BA4sbn5Tusgh3zWjt
LUReKx3lzlbX6mzbxd34KvIe+hBu+w1VstiVJK0AJarUPo1GH78U8XXjJFEl6eVpxuBFFnhhv8yl
0T4yVd/Oy7bhfleUYaYks/BJLyeNVcj2Ny0OTBEK+1LMnXtw0wzaj0W7YI6Ee4js0X3R+rhmgh7q
W+aKsAzs8GVEXXzw2SQGVV3yBTUTl+YB0eyk+wq81lScliwfLaecn5e846pJK5Q+IRUPFuqtj8YP
XQt6JZMxGp2JVr2M45RelUxfWSjUy/2iG4/j2OrPcN2SkGdKa/Nn7Zk+e6xweHEt3LRksbAUzr/y
JOmP2HuThwS/ZDAUW1LhBeeq3N+77rx8TbTkKcKlHFvmuWIw6ylbnWoyik5W1wN8dJ/MznSfCM3G
wzyrB70Xz6A4v2Lom/xooldNcvfNsbqGjboxHIhINzlrEN3aVMa4NsiY2xQ+th6rNa8GOztVld0J
4fd36p0Mxh7YO4XQgnLRGs5u+lbI1KP6H+DQtSNHwfCC0AN+kcI/b3g+pZOkLMz1S03sycUWk3Up
BXLFEV3D1tEmCFN9SvCYdBb6jbtKotg4W4b1WKvFYAb3AOoDx3WlvZujcoh79RbwZbGf5xr6ZUFi
L04JuW4SYqUR48Ub9OG/plw8o6yInzva83HYFa/OcJrm1n8mq4TzSvZeGNNwDv1JXlLNeLqrbuqG
riQ20GM0N3vl8Ov/e2WxsTgG/pPJwUN15QL5doXh6OKfVotZCcBTrin3meFl+0Ex9F5otgGawVcP
0eLzWLTNuiEzy17EHaPTJf/DnyD+D7eHR2YMxhGCCnUGgf/Ma/HDuOtTBP37QkPuFPbY0iLOABr2
4zUL2WcuqM8RBMgtUK/4ClFlBTmQLC1JwmhLQBvKuCg+LWJTXRnFTXkErTJcPrBd1eEvSRAKdKP+
+zfunmvwjzfOc3Ud9wQ6fAvV+39WvONmyE3CBXnj/M7ZAFnxDpEKr4Y5I3uvcmtnK69aj8o4KGeK
d2ybss/Z3BtW9iMZJoinlv993BCCFP9whP4GymWi+WP/QqBiW5y/KIHpxjxAuIV9hyH8fyDQLz6e
f37wQAFxEXhLgIb9z/STqU3xzBhOxamupHSHDb6GvMeLAH6QIag+oMqAzx2RIzLn7odyEk4P1iXt
/G5TicraoO0/D94PO0sJOXe8D3/pgNSp/OSb95COUu5GssNWUCJtXNDW1ery/v9bwP6vLGDgNHSO
t/86xWn3q2qi5Pu/O8D+/jf/O8NJ/xdfNZJKXF1guiGt6T8cYJ79LzBYltBdl+wk9+57+jvDyeQg
+tvxZer/Mm0XA4pNBpRhe+L/xfAl3HuYxb9/nXx8aPxHqWiQiWA7y+H6b14bXxD0FVZeTtNY/qrS
ugjmPtBn2NC2c6SHRm8Q+UxS1HBFMYfHcYJ0U/VH8OqXCTazG+dqE3k0e4sxI9E9ZJtAGFK0H7QU
VRxN6rDxxSKLiekDGo9er11pKC2B1wwRpWf+biaI4Gj3f81OfdQdzT+lpkq2OVKnFXjLq6apbN1a
JLobo9FsR/zX2yZGFZ+l7SYvcugYdleQbzbFGxNJbiE+BiNlF4aJvk3RtjmV/QD1DEtWZhOZabZM
BCZv22hzDmulUCs7TcVqCM1DrgoNiZ74SS40FewMdh0Hgp4MqyYTVHXWN6NZ9Ofg9/ips51S/buV
xw9hDgWmbctj4RNqOA+Q/tMeUUDlEaraMm/GreZCpWS+McBqtI1dgil/ncbxM2mWj1At0PZAIw6a
xPvyCyotTDrozULqRtLlA1UTi26n9lOaoba25WuPov08Z6eqnGeGjooozBYxSkHZmUsiJRP6uys/
QrgHNu1Rc6ZfFmyINHKgdZiYudD/EAiYjMZ2SMEfMIIcUBiWAf+LKUd5BS8NQWNdMFzlvXrQq/kN
40V6DKf66PRAUoyoUpumA/gx6J2ko8S0rKFN5DosqoWJPwsrSTAK7yd6zCv8n99CLYyTI+33nSli
OkX2Fzb/PRv795JQiYhiOurtrww2zUrr5G3iZZFs8OD23XtYWGeJgDnpQowm0GnorKAyJuKZVboH
NTKhlym8p6GzPrVeX9EZ3JnWWXT9T+my2+v6954Q5EkAeildb++0ZksHUmyK1jpb2mBtajkiS2x2
2pT86nLCytwYaFCWPQlT/gyVT7ctQUlYUOxP876qimNXMk0b6ehhPBLRafDZXnoGEzhsIFtPISYE
MUDqZ/tsh+jL9OnLtH9NfQi4JMYzZ85MASOGK8SSMoXMumTrGt2llZY8TFi9ECDlF+lV6RZNJcFY
zI+25FnA06qmp5Qm7DZpw/jS6/hqsql/zkk1Rnuz58RSPA71qcODzBBqfKE3ne+1dCIrRwMyQWrA
wfbDjxl5ysqb7MV9tYV0SAGZahaSxvGilGmvEq1YM5CmHeqm+cZk4IL+B5C4R6tU1/oQnBdy7xCL
A9pI1N89h+8Uti+t18cQj+tpXfbDNzbIYVRusq72Vik+ODd2qksLHrbUIv9AM/o1RbiNZN/Z0g47
gmuZz8wPzlXFsTsaDi1E1F4xBtBNrJpz2VnTtg1HEjOGadVZ1q3KvGYFDJYgGSyYYZggXeIste3d
9lF5ib43fmoQCw5dFtk0uEcn6BN22VUcbgC7OaeyW1404G+vTIetMSlFp7PeR0Ud7jXH25GW7cN7
MjQMny0KvhipvJWB5iAnc34xY94aP/6RaIRoyrF+Hicvu7Hu03Dzczgatnx0jQXiOpotESjZCacC
KrgqrAHRfqBOxdMq+3XupFvTT+wz8tivtmPyElbibWgSZ18NvLFxz/SE7AMr4FvhL8GrEAnbAbOK
yWypqLygR+UKoHwpfYT8BFpjby3N6k+5XI9NJVbz+GXNRfJio5qdjSYF162KYERltLdGp94wh3Cp
GdzzoDUmKF+N18N4dKVlJ809qVoWW7iHods0MAgc9ADKpyZRLv9apLASUQgOugXpExptkzlvnYWX
q+BEo2oxBa3IULEvWtDIOLBnG0HCEBPmD06+Zi1Es1Xm1JVxfXNgobZR+Wq2cP1pCuxMZ6xO1dQe
MJF8YwEtNtYcPiUDW2XDHR/1uoMyZfokk4/NecBbGMwzMQjaXBZvXVl+Z7x7SUdruBkeC4rnh19F
qvH76Sx6ZRMTOP1DS8t2pdpZbhy7ARdpGK+iZTuD7Xfblsmp5+DftMkCHNGHfFPo8uZxGAhHlYcB
JQAGbQOhOZCSWJUAtmzPpwvUI/qPmDKFEDC0Wsf7FH+CCRQPE9KYeNKtra9qBhG+V+yidvyM3b66
Gm70pqbuOLA5oENcTYj2PBRjYPjXnYBHOSN6aCL9RqbPUzxgG/GddviwRDtfrcZ9UpVdHseOPxVd
M6xbd4gxITfzgUi/+bXSdJwKxXgaMy+DFQbuSfroKtI5pieuxo+YGC4WtHYvGjM5TvIBG2i+mTLL
2Gt12J4cYmJbQWsNVH27I768vcXVQYRlxpk082mFVtc8JVtFoAsqFimp2TWf9tCkS7CsvoYUW2wY
rWO8auNbGE1XETEL6mzS41u7+sFa47zPrvU6iZe8U+OJDXq5YXb6rMqsQl/dvGdz/qXM0D/GSeiu
OZZoAs5bZ1j7BJUw8S7sXaO7P0mqwE3iOB8pcPTAkOl18OnjD0enm9UuNv0pmCwtO8PVXSExm0+y
35hQ1Z9KlY6ByBEnxphNTR9Eum/UKH9YjDH+ZVeAnpe4qOGFSEtQiUxXRDoeCvlGe9H5QhPE2n2m
rpttIf6UZC5lmMXp+i19voj12CZgGNEtMIcYqktmNkEv8WeC4PbXBRLPY7+YEzL490ghL2Mz7JxK
24UcVYcGD9tKaTlDdGCbtWLcNPuUGSwnQAegX9JVCJxP2Ie4NCv5qft5fxXLxaTX3z0yno1wy+5A
rpXI5AYF4R7dIj4/q2F0hMVmBeYE9JAnu21TFbwzvhihrRX5LjfSb5mG8AAM97Iu5VrAxBxNm+9m
GzOLQXk4bGdC8P4MxPUdryF+j5q3Pv7ddt8mnwAg3GNqB1roJXKF/5R2J5SczWaE2bOrEBIGIka0
2GRzCyo97/YoO7ObVewm/OsHvGAUcqMJlpVSRNcxLalU0SYctSPTzothoftrXLSRRFp+j6O0Xxnx
8hlnuWRz9Aya6xRi5cE94YwHEXFourqEhCPzX5RD/rGLamutZ6Q/ZPQYVnNqsGjO4r0Rpdp0Ju1e
hAb9toNAuqYj1DQdtkJpH2iQHfWyVr+BTK4Nd6/aMv6g5WnsELNbgVQzNVbFuCcMlUb1pUYGOWa4
TyzqbCDLi0CG2Rwuqi9mC9HelLbci97eDsW0T/B31b09XPLh6oFsP+lh4T0uhwz55/bjqJ7wqxWb
es7ILkCCvaE9tRhAQLFxsK2sPsFlJBoWZpU/kV5EH5jqdttE0WV0KfXFGO4Gui2r3nC13ZRVCYMI
dysnDMxNCQrMax91t2sfCtFUtw5S0Gz09r6YzRfP7F8yJwHpP8kW9wbGLyt2x72Rm25g++kcVKQj
bQy3YSDC34aypTJXbe8g6XPlD2iY2YlM5ioYkPdubFOgYY5BzpdCAEWBHt+561CKfO8WdbmK2/Ej
quR5KsSnbXIm6ACZAvEGbMZsjDknsENtYpFWC5XBC/FySslSMOrFESvcjV2+vlaT+01NPgPPxTM0
p7cIj4wyFFP5pjdXfnkYKV20YlHB+09Zqb47VXvQ0Duu+im8YJj8hchiX9dvMAl/uA0S/7LfoW86
ZOzH0Yv/orXJhP/T9/ob2ClItmw33hofoHn1XSU2LeRuN0bmIbH9C7XpTdOtA1GDK4X+ZhyHfRPr
68iVvLxMu5gUEb05Bx6Rzs2EkDMedh2s8loDUzM3207rdp0zv9lji2AVO4tuAncljhb41ry3TPvJ
ZBiAj8r9YfdQkqLuPLbymQciqVJ0sYV89ArnhZW2w5f7S1F4I3hv38PW3DY9I2tUT6cMMLDoMHog
zsC91RsXuZZ2/bY8SJAt79n+fpyqY5cOT8D6zl6BZKm0jOfKaE6tsGJEFYiHkpqV1vRPmG8eK6xG
HNm/e5q1UZTYq0xumUHDYsRVrPQeTQ7S89naorJ77qrofWgeI18yaS9euujBJqAP0+BmnqMT6rNf
jvXAFIUBK7+wNtu9gZiCjuJp5OdQCRv8FzmDxmy//F421JCj28vgssaTuIh67rmZNLlSRrkdkAFs
vNFxAwxTkGNNvLQeYP7BgftVM7DOqovj4zx0ceVPyYmB8qGqMLmS6rCaZIJZFQVYUx0ic+wCpvuA
9UHr2UyQZtr6BR6Tr8oKEs9DPAp8VI1i05XG59i2H0PTnsd+Oxr197bB57DCZvvkYpa5Sk1ugTZ8
af50mL1vluu+I9kMA1m8lH3yBDXvW2uNV43qOinmc4z1zhrjvWyrH+akPyghLk5DwbJMuxxa6cKd
nokie3Gm0txpkfhwo+wC1nHxbhwK9VwwO+opcSjoN15lLwYOkOALs6vMX2yV7+ObxPIRzKHcaqAZ
11qzaC3KAzuyfBVpGmPvSjIflR7fBpiUYfOgieKhDTlSpKA8xH2D0Q9gKvaCW3G0qSndqufr1OMA
jgx/xVxpMYtoT2oJtSvEQ91jXEIKFHGKIJ/kEsOkl+Sa6nX01GLGCGQ3Phfe9OLNxdltk6OT9du0
E1u7t69AIY/WLG96Pd0aQSwVIcL7zquvNZMMBNXoqZO1o9lnWgPvysbT5CAyGGz8UJZ5JJF4ybN4
xPHrTgZqdgaodAqfHK3/aDOFAzVbKdX+0k3rZGnlBbf9Kp3HK6+UFBgSk5YIQaP4ho3gignoalv1
r2x8gWb9UOtM3lpBj/m109tdM1DozYjzPO+njOq1aRoPvhO9Eg54SNx07Rf+EZIGSmMDbh9+gCLk
HWBNxeb90IzePjKtdQRicBVa06eK0/sps8ytbZu3n62mPwFP+K53aycs9qndf1VRssEY+lxU7Wka
qh8wT7YTEJBGtS+e2MVZfoN+sYXqF1j4aTr8dJ6VPFbo6dgwAhlrfxt2+Oj04TedPC9v/OZ29VvE
CW7OHOCLzkuTOz+7WI84/r1XVVjYGtqffqf9iLrpWLrAUUIdHKp/To1q7QxfkcBEnZLYshwskZ1+
Vqn83kH+H2LrWnREeBTxB+OasgUkZ+rNrlHWAZTfxarkSapBW2H2AQFn87VHaPdIXhp2num3GPjK
ubX+jv52Se9ZKmBmXa7x0XXea4GPstX8K5rcYyntj8HEeTwxOZTq2jMTkflnr6XfSz6T0M+e+yre
EK97nqwKoZRfolzBMqCzR7f7Z04YZFeT6aLJcQOW/6g544ND0h3jCaaj9V7vJgak5hZgSyD88Bnm
9yFFYxiJ6QJ9/xI748buH0Yfh/nMn4g7DzBKK7TltLgHOryJs5oegtaeAKy6VxqNN09QjdAcI5Ms
GZjcJ29JTeqYzPsuyPr4ZyOiLWFotyQDgs2GF+/IyMiZaqlGjmV4hAlaffZUc3YtirbD3SZWkzb+
LPL0TcZNuovgNQVZCnglHB6R7HB2y7SXhmUzCAt5mRpxrOEnVwawdslRDWt8x5Ry20zxoTKca+c/
SuiWZIegJpflZwvmzE1RPjnzw2wRO5ox4pr0p8Gn6UT6SeKg8R2rx9rE42KnSD8AowZmTjSkNcFJ
1IZhH2l7OnIzO2JOHHQn9JQW4SiHbode/JtROY8G8RblAgLJb6A1Dg5DZ6MbbqXSbgUZIJPRboyM
rdGIGSB7JSDytYQnObnq3OMqnwwggG354U/zCzl/z5ZclNXTBZI7zo5QMEFfPDdFypaosqH29eti
KfTqcN5VbAMtZ99xMnHScC2cakc7h+jYlSncc110H7G5G8eGPZj1ZJvDw/+i7Dx3nMeyLPtErKE3
g0b9oJGXIiSF/0OEUdB7z6efRWWiciqBLnQjCypJXxiFSF2ee87ea9dG/hZmD0KU72NcaphzuZKj
Sx6SDS4Mp8PQnXaUyYSAcI4opCtVmr+Lw/qNIOinErw1uFrWCMQJR1qPJ2wifOyL5qWlPK+j5sPU
AxL6EiqtIYE7jqpGP2u1j5OYn5WL0yGkS5FP+giLVTjLaEaM4getpxcr9xN/Ya1SOHFU0todNPUm
sqMN/O63WSJNG8VNiEqRrek1kYYzzI91x4VCQoYJq98UqxvSg8aeZCm3tfkVfOlxVGYvnZkYQ4DQ
9QXYLeD/JpvYAYLvGESLLcerIhOd8duLJbcfWZNCftHWiLLWXeGpUXmRy5icC5Gemj7Vx3z6SdUA
XlBityLhioaEdLLGnmQp3cVP2Aqrc0xUWCMPS43oSLHCLJ6vxuHm6WpHRa/4D4GAYmfwz5LcQtOM
DbRuuOOEori29RXiKQIyPFECagWjQ05LnGOi5gSdROT68J6Q8hLboCnQtCORd+u04hSguzmDMguS
iMjo7uhLg4jHddBcNujXWP1otOGBnSsFE3R/05jOwE0MK78WDfGx6OPf6l6BTV6UazEIPE3PH/AU
vLdyQeREC/lIyX6SZtqN3S2o8mUBf0l7XUXqIJBfNqXrQUH4PKKSZDsxp64QV/vap6+Axkmya3b1
UKEtV9VlQhqZ1bbkShRNfyw4l+FrsUFPwNwbUW/uVIJ/8PuIR7rOVHUEAAyVDt2Q7nZRUGPF1EeK
af6mJJ/ZYStvGmvuPQJBRWTRlatLVEYaQSOqElqPaEbp21ksdQRwYGJmC79K0FwSCu3LdjflAava
tGUHYJuMmi2DnXNLqktDilgh195gBqGnNcGm0xG7NGHwxI7gaw6JOamauN52PS3zIFUco4YVp5hh
RHAkYiSpUp9I3Xz0JcQHg6o86oP60NTAaC1FeKkswAVNEDzN0GlId3rxNYQjGgABVxk7wQ3bxeha
JuM6TUlIS2WJujlHPQy1QDKsEEsuBt1kaF46shxdcTJwefrKKsrHbc11q1b1N01QKH/Y6kXUcrZf
B9jAq8ui6nbqEvuQ3EEyDbJ6lQUiwXkMDZmq5CDuS3JYe9NaV1XDOxRNK9rs7cn2S8NyrbDa1n6v
PBfpN0OGz3o4qWQEdarxXJeYTjD3krnEIcx8pogC4nZWtClZk6OgHyyDgae+zHBABfO1Ft4csUoc
tE/DNijizxA6NBfVbqsRLUj9VqrbJJXwNGXVVknJ3AgEEflAMR3iqTM4GqDsrQZpD+FWHxpZA3YQ
lZEjNLW2DtFjdCOnkpKQuFfovUoNhUBKwycm93q214rkmnbpDXbGpkyxsVk6L6+GFFym+mNYj7+Z
aXK5e82Kgh1AgQxReRZi9aUIZQI8NOHaLGdyXTMWaU0kU/iRYa0Xpux1Zks0DwbjIhdnuzZAfnCy
1fNAHh6Xp6wLXXaq4Zh5A8KnOFaeRql4CSc8B4/1XO4J/XooCfQjgCaztZ4EjcYf3ifJ/JnVtW5m
GzhQFRoFf6L6385FeutEOryQCTuJEClwIYWdjPlLOSDaELRp28nqvmyrLy5xR5HARUcS2eGq9dDY
JI8fCySvg/ItrS2AX7NZfpGJ6XamULk0ljktAsCofnNhfw2no01fAA3TOiwxQ1r4gQJJ+UlL5mGI
eCO7FBQPekZEPLJZeiiPXDEU1iqp4C2HIOMDDGl2iZqheSysB7Qyvdq/+4jgF1T9XCZbVde2QBef
/YiwBFmQtlyyAVNU0WkwO8lmYLiR24IyYfxhW8Xoqks/9STHaEdMDSJzsheS/F2y+q2JxxLdyWWI
ox8R2kwwYeOPlS+5no6xn1Br5eM3gTtERQwvSsSmBIYi3aFnceDqY9XfRAYovRpufa68TatDHeKT
TEua8GYadivORtwa9GXRP5nsLqokxiSmrmJfQV0oC18kpe6auLxo+NdpgqCiG08MuV51uoX2rI83
QERnQgxAXF6YobhEdCJhqiMuFzUumfRJzroHyUdTHYfnokv3GorFw9CKWzrMPbvEqOIinoEOCEBv
C8RCF0CdE73e0pz+0VsCPwmxYZfkGlGO2RJZdaHLR5yInwH1PcFy2nlIhvXYV6sAyy7biO2oD7dU
T95x7LyhLnhohbrzwiy9Bjh29fhnym9BTEMjp26EdgKzWtsbmXREIuzJimAryhyg++lOtWRZ/CHT
Jq3HT0mFidRMhMBLEYngYoy3pjevDb4T1Sg/lZGtliXO1DEpJ908LifnMRj6yUHIvbdECZxWWd6E
COE1M8V6lk8kQaGEM96t3nr29XQ9a8QmEt2L632gGCEiFjvloykgRMzq9iWoGCnG/bp6DjJYggYx
V1YdbvQZAXY3Frc0B68y5o99PnmR1DKVBdhttEtktgWXUkiAwqh6E7q+aADAWW6sOhn+uHd/KCwP
//bc3x7+7dvu3/HHz4uadTIBJWqwyDeZfoVLI63EmbewriDykOOKcHeR5cJ2Vxkxz5ccuaqtpma+
k5eb+72/bv4Hz40MT8An0xYxYGtt20XZTOCZ7iILgMq9KLnNhRt8v7k/tAwo6LiUa7Hr2328AIHT
OzHZHA3CoEI8rNAeU/zPi9iYTHpe1piZs3e/W9716fe7cys9+Kq5ZH4uSnQrG7Pd/UZYhOp/3Gt8
TlZfJ63catdiWYF36Hi995f5x91k+S33x+XULg27RYEJnYASrsa+W0AKkoY/b+7P3R/e/8Ewg57j
/q9/bpZ7BkJzh+vF4BSqCf7n/s9l/qKOfctEk/QdJmjlrlVlLmzigMIggfPMOBUx+XLvr5v7c5lA
GLLVfZll/+gLww/uhXKr1wUuMUKmIW0MG0OJvmbGNyfFSCYKAKg50RDkror2aGIrSvMtFVniTOIn
TXm4JQhZ2aVyY7LvSZui2pfSNLkWPIVpZpkkBdN3F9W8kySSvw3M/KHHKLyr1Wkj1SKL69SfEDaX
HtqxkVhB433UShfi9KZkt0xUk/Yq9lO6g29zjGetOBnZFDty00/eTOYzgTJbIU1+RSzbcEVUcs6H
6YTD7GLGQ4Lo2m+xyhEoNlVfNRTsTZ/7CXtr5KJDfgKc0GHjqSxWVB3mBys+zXmv0PqtUfW+MzYS
v0YuED4mHMyC3JYVwAosuQHgxcCE3VlMmUtoA1T5VBbJuRHPyiA14HhAhBLQgLVc30IHLbbU4faz
7qfpUQzIfc1b5dTLinKa2oBPvzLufLzEs1L+GlkSeXxLd8qAGWW5eqyjSF9zYj9G7WhuISb7hwRj
i18qi07zg7gYxnylfGvklkgDwKYYJ5QjAIrW4P9juF50Cybe1cSi/RvWrNRW8zmMNepepcgfMLPk
D3P0W3Qa+dwEBbkm3cW4FxOv1TkqGo50RxFbEg6SLD+FhpGdROGJ6dJ41GaSWonfYaRCuy2HX7jq
pRqKTCsbx5SO9JEe6TaI8oscVBCBi2o6EBpqir9o1Z2ZERu+D0shDnsOXDp5rTtxYaJUxfyWVGwl
6ANkngRufgqzCTgPA+Hcmg7R8kqYPQlM5yhvJNHIbd8wu/WoBxyVbmwdq4QtJiMkPuEifON6J25o
0z1RgHgkMMRrJkooTRioZMzk+Kow58xKKl3x7s/98c/3f9FAGrlQn3hj9nO0yUvoQdmQvSqW+dPp
86HIKmrXuLiqcC5itT75ob6LBf95REUrjJ8YsW9iFz9NWXBMMhx1ClSpUXqCTJnZrSq9FEpSkcdT
fhiA6ejQ0ZWt5ssw9x1OP8VVBfGgtVSKkj4cCgYwG7i0VUXGmhIRd0edFwMiCGFBRosZwADQiqtQ
w7Xev6qFvOmTtiFBV8Zd4GMsD0O4xj51qiFYF5zko4PfEnm+2TNBkXo8RySQjuaZ/GLmScP0WElN
SUNrx/bWJoyEEqzVXgZ/OJpT8g6EkzKVjaeoN49ShnRGwkCxYbRNWTJank9SpD3EC75QKR8y49gy
Ru0Vt7dkZilJdAXA7KYdbaveqHC35kQU0Pz+HiqKMIPQxw6BX0bWnzcUClGC0t40Ew72rPxq7O3A
zajg5YPx4oOHtCesw7EWNI5O7SDpj34fGI6lRStBLsb9kMzgCLP+rdOVizpf5pDTJqyDx06Q00Ns
odlIiQaR5cQu+2JP0u5IBXkSs3ZkISQwaIbxVfXCq18yeZUJyPSY0m5qbf70fT5OSV8T2ah6Q3zR
NPJH6yerzekOG/nzVGeuMJFgXkk4nzX9DGlkW7akqkmPQx9ONMmZWRQmYBMUH5icoOaCSKUWuOVl
YW1rJiSPwhiSQgj9i92MvCdaUNGDcgMPOXE19nloQOKHeRZVFwzzBkvmetTkAwRO2K3ytmMQNuYS
QuHWwmiUlw7OeQ4omxwlIkpIKWakGSLW0WiAPLc3qOLAxov5wvOvPBoUsqNk1c0I1C/D8DW7Y1Yp
dgo9ydi6Tk00gtCETF3n5ABWwWcfSvJrp9Fw0ZodOQfBNupGxYWF+CoJp4r6rCxQoODb+0kriWW6
3xVl+CthNoSbAIuoTh9hZpQ9kJBuCtCKCRGYT58U8YINNJmSDrloVLHNvFtKyUYR95PGyE42osLT
605y6pFORDQ1n7HZ0qkvscv4GFMDiwl58GM2er43crDWBpsfO9CV4mGknWDLk7kkxFZQ7YL8Ujfl
M4qpr16Nb3H3o6iaturlyXfJkN2w7qqPGW9WhpZWzmXkeuz4mQeMz2YZTS64GYPeGTSBT1HLu1VF
e7kFPehNlVWQrTg+SCHBFpXO8LHC4+gmiaIdtM9QUOaVxo6Sw/1QBpL27mvSjeTkBz3K5C2gWdOL
x8bJmdDbdWiJ3jwAy7Aw+tm6TNlM0yOcyoCJ5iKNb32VoNHSQgZEXO+AWt3FLGCC6KvOKVtPT5BR
wec+85namDBBNd9yn68DIZ2fhDnesiKFu0DKT1qBKT8QpWuoUTPLGIkctD29Y3TVBhMD9Vua30b4
IHYTT2yHWdlo6erHmPz4rvAP6LJPalCifLNSOmNNrTI7Q/ulEZFuyPUHxDxrrZf1mbastVFM6SFi
KFVr4YXYsAjvO3lulhhcmFlv6AyZp4D8Os7oUtySizVDKuiyjVVSuJgaTpoiLTKngTWmKN0v9KOX
bMh7fra+03T50EGveEm7h1BtfoKxf6rQHlCo1W4/iL6HVX/dLcLoMDBXhObQfW5hbBGTvO6pjW2S
Tb9qYRzsTFp2C5V+W6C/4ByMwRtl8BGi9SO2aDL7Thiof8RvIoD4E4ySwG/VhKCDxpEouh3bHoJG
9EpcVTkRghRLdWvVwMQlnzjXW94YyOvMRHEZjMn7iOvuKhmZNyWhYB4h6pqkSQuuNKiQMmdfxYcT
JRtRMyZGxYqwEY2GNGWzgh2Si8POyOnVlBxEoznKCJN2cdCf6L6ka61DpyMOte+RV/KVdoBr1MaH
Pq8i5ernMiVKUidtyWh59QlMJKQHQbYbitcRbMP+j2eWp+d62QWET8QuzAD/u45Qe1i2el1xqQrK
Zlx1dfX6x0M0J+talYbN5A/qik02w8Wl+JsCJhZJiMGZezpN5E2vxbDcQclG6ZJgdb8L8BGUb0r0
Dbb7l3w2WiaHfMn9BpB7sYrz7o1H7UYcQjQaYrpvAqQR4XIvMtm6gKDeTvRT+QiSDVDO+b5sGiTq
Qm3ZuT+ztW91vWJR0UtP7iagHRpzYWOcP6YszFm2sN6zuO/D3Ig9DtCh5K/f18tNBSd3FWrC6/2p
JDRJYc3S3KlaDaD+0GSQocli1RuCIonsXaFmbvb3m37wAQ6V+PYMCxK73giuUZMCDgIH7l5KjFxK
G8SFjU6rCrJgPmnrgCOOHlBAhpXzBRBjB6xRAVTJHm4s2hLgBSyBnNfZlxTUcMyTZNNF5qmrgeyV
GQleahWrbiImzR65o+h2NVKBLOL00USUeFEwRnslKCJeY/zNtpXzARUpYXEqHIKRwUW8UI6lkYaJ
bjCeUqdyT2+h3Ldih6KjlNcwU+EPzVZS7fuS8B26Cxadx67ay+NgrgmDOLQx1VGXBfUeqonsSHiJ
WF0CBiH3Jw0gWJxSNMGh/rJzN/DZ5RVXDOghianS27n/woiOW6XtilEhjnF5E4KRgUHXRMcqsLpt
HYnu/bXHtJ/293stAYhuF1NENVP9kPtZdK57PmlS/S0DZ9ku/vpUjnAH9ca2LcRxJVYD4XKqZVcl
9Ywwdw9txguIiHaVGcG7lVkfyrwx7Vns9eWy/VEBOyGOWEtQpFDOTbIOfihYzfj5joy1S9c0VwU6
oUDQUEqZdJP0MXAlP2gIQh1GpBKDG9VitFLP6sUfqPUm6B/AMD6UvnmJM4TQxFysshLJZT9DX5Ub
GubAgH7vGv//8z3+3+BGpxvKX5E3//wvHn+jBavxHbV/e/jPpyLjf/+1fM+/vubfv+Ofx+i7Lpri
t/2PX4WFYImTaf7+Rf/2k/ntf766JYXm3x54eRu107m71dPl1nRpe38V/B3LV/5P//HPXJun/5yI
IwHBU/6THWL78xkW/2aG+OM7/jRDSJL0D7gb/CepjJl0FYfSn3E4lDX/YL8nQWdfIkBwJfxphVCt
fyAfs0TDxLnApVCy/mWNUKV/WJaGq0ZWNPibkB3+N94IQ5LJ1fn/rTpcE0SF0B3dMhVJher2t9QX
tuhVpxm+fpKmmLC/fIlPjgL6tUtkOSntS2hFyJToflNGbb/SgxBhgNHAB4ka5FjL3ftN3CCLIvcO
cOfS/rjfzELYYLHg5v6wGOMB6HkK/24gu1SpIavcbwBK1btIkf98+MdzQo5q1GdVSALGFnfbdfQv
lIFMtktKk84sHd/woQSOdbkrY4Nm2v2uX8moWHrDcNTida702sZAj45suRQYGvL4Ak+DikrXaqvT
aA0IX8MM5bnJNRWKIT/mzkfQrWBYtWZ2DElVz8eRwYpFT0BpibbvcgjCiAO3zZR8WbnOjguV3C5k
zMZUM+x3Qi9Jq0pugMryVN3mHVBUg0t/UJWXKVD6lWDwmoLYfO4ma2uAWoqQ1GwVeWYU3aAy0jQQ
fFBuM2wcy92mbrgrL7gGBf9iwjVrc3+dwsJnuN+LyK3ZosetFqTL/Uaaq3AtDtHD2DfFJqqnzd1j
nsDWXbqzFSbjzTLDTEu9X0n61mw/Y4LwgNsA924gKEPNK5HxbYNgsHl/Rhy36hVEESGoLSaBhdTA
OpvvpEGBDc+yzhibeuCvm2ABK/z1cFoAD24+xOfRlLrVPdfrfiMuLb/7vb8Cv2RT1jcpvltr6UD+
ZZE37g3J5UaYdWR+mUrLu087hv+8njaO+1WQEDu6Sa+zjRABDQtABzbtTnVWDlKDZtiunmXtaiTO
+EMGJfN1lHNFy6h41RIMTn4mAzk7XZE27AgOYEVz+mzbTSVcKxkfSXfhntWtLcXJXnrEQrLb4JcR
HzCu2EOz8vV9Y+wTCXC5nb8lv5LLKOa1OEKgiDVPQSmYkBzhFmyymvmBEFO1/CkIxGMcjqSsTshi
BZiJtrndhXjmnWo/YnkTuSjaXCQ3U7+dv8RnqLjMv1S0SBcGjeDCsMrnNDmMPQYXZrGMvi3kcPif
k4OhHmjt0aNSc0+/xY/0dlHPycjukUyEjFnt/JpfFYyqLyTREEjP28b4RWMXTB7W6MKASIeFJQAt
0AutDfOulGYnuobRrgynDk6l9VX+ZB4qhf4BQ/BZfxFIpA+89tBesR3wTqBnxsXTrVUyxVG0y8dp
0fLY0b44l0ztLzxfvmOi8D6TbWyXe+GUjUw97PKdeTgD4pS2BRnCMI4mGi8O3pLZYUuo7hrdHvv1
FD2i1cwZht06ss/rbyj6Bls/mk7JtgAJ+i0yt2wZldu8u60MFsDOLAdgKDJ1JB+p15zGkPrUgWQU
yDukNLBwx33+KD8rrxkdfI01hAhFOw7c5qyg1wqc8urv5m1fe2LuKRTKwYoE0ORSmht0jgxa4KWI
GYMgL73qB3ak7Wv+ZTznL+CyHuKBHHnP6PZW/W5FtrFBlCNwFDtn9tc0XjqDbjhYkG9DJsTkmUjx
I4Bl8XGq3Kx10VObT8pBeIOLwx/Daat+qrfxiYEQNfSu3LbMoJwlFVlGD+2mP0WzCvg4+Ov4O2Pa
AtUzdrOjrLBSbNQXvBt0pQK7OyfFtT9UL+PjEmCxIXWUyZblcLL1B7OkDWezuUqRnBHnxQTU44TS
0pXMIDblTNi3EAF0J/io9160FdFJPSEaAWRMSCQqckxBNPi89qyG7vxr7ZBqNra8ggRiOMlO/7W+
2Ujsm5v6o+y0z+jHOrPuTI2nXwMkrzZ2nmx+9pGd9bY8uKRvl48NUpPWkV7pK1UOwSmM7DMHI5H6
AJhv2z9MOeWuM0Bjmu3mU/5ciBvpxuR8yFZl5IU/kMQGJMfuT39EKdAfUTbpryrxBA5jtv4IItiD
DIahKnENtrxv4Cpjj7h1WE3ol/etWz9Vx3Zmr8aagbhoY/7m82p6EWfqFU9p3xrlnbXDnwDu2qP+
ozJzM8Dwetwh0z7eyp/T7BBEyUeKSy4/bix4sV79jiQQ3eJPG6xJ7EApsSkuEjnjjdd8ItpZSV/F
zWIJRca5mfQVJWPPElU78dv0rB1gF7MsDuvAg71IowKVtKM9R+9z5QyrYs1qOXz0AOy25WPcIisl
tXnNsQwb1/dPorgtn/yd5K/zdpM+Ct8IoDm+A7na6Y7PXv40Qmrnkxg5/J7x0L1gjEbwIy49RNci
J4C/o4CAZzeIJ8e9BpMi2eRc6Fh3pF36hE63Rx9Eut0nTZwQD0PthQSdM22JN4nv6Wc+3ufsGH+F
sWN9B5fW32kPBoyIWbmZ+G0AUIUo98a3on+Oq2PCAPnK0BjGJD/GX/iVaLwOhvDRTDllwapoDvW3
dG3f/KNFY2mC+WH3gRu8wEPPihfi/uyy3hS1ncBIz9at9EKouSiem/HBEH9xHHQInADVsdpmnq/i
fPOy9AapX8RGgdbtPL6VeEPRf7I9uc5Xv/+Qm9siUebTi11MJlWYj1Bpp40Fq6y09eyRn6EGli2O
HnpOFgsDcDRimpbcBZtg4cbiyLip/xHS2cUEiT8Rl9pvuuU/9C4rf/T4w1j/xTW12S78DuhY2E9o
Lc5B+paoR0ydvNzWgaO4dfy3eoe/L+LStxerFQ6HIt+MwXevH2juJNk2pwHYrVA/yiAHxJVceFL4
WNQ0Rj2ce/1AdA3tPpLK3YhE0uKY4EVCZG6jq23dZbtpP9PSGNmFs4y5anM2YA1L5T55t3bKLr7o
+2mjnpSH+cF/Nnec0eDk98Kb0XoVS0zCRB/H7BsvgVYwCDgwe6G0ypVT2aRuGnuSv8FqmctXGSmP
tpNyx7+k3vBUrNAZ4eG30y0i54i5P/rA9pSM2KWglDrkZXnJ6oWtPUdQ+yFQWw1XhNxAKFUIJy6Q
NDtmTfmFzjYQ7Tna6xeLXJoGzrNTIeVHj5fj3qKIRO2K8WQTx2tShulhy9V6iJ9mksy1o0SGBkjW
9Kj7Dl8vl6SPnDEOBR3dEzxjdnlhIYLw7gg0kR5C5MpUt7a1xZdcufWz8KgShUGcKpdenRkmykM7
vkXJmahy7mJKyqd1i4VA3stYSLC0dW6ir1E70q6t4Gcpeyt5MYaNLCP9sANch9/qa3m03mFE52ee
xf5JChvkwJNJpeGYrxW8Cg+VGXtmezqMa/NLfcXHckgvEznIy3La/gqGW5/wMmJgXLcE6K2JX18r
HszLs7Duz7MXPArSrts2D8Neea82Zx0Z/a3+GE9MkMyHkp8xe+Fe3eT4fNywA796BNX4JiINeoJz
LeJn2PMe0YidkEhDjb32hdMgKqRctdgrbNGi9MmL8si4gNziTqaT4Q70i9fil/UuvnaImgevfsZF
Ta9vlWKmvk57aiVexZqaXZvWnQ590k53bLt1Jz6r+/Q8vQ6v9TPvP78s6vYlJmK7PnHhoNvuFNvm
aXiiAcMZW7oz0R+4hNITuPoX6Xm+haMHsS7Lj8yid2wDwH60fAYJIf/uHstPdVU3XFppzHIOuSKC
fN82mOhfum1wFZ6MH04cYmyfxfYVEZL2IilresgLXrdxdfHVnK8tRQmv5HMZhL/gI0RVULWbGjsM
vuJirTn0TAxlhZIcWAzW7APBFLD9e1Z4ekYf8blVkWmuiLVKN524KjpPTC6R7nX9WsfInWG+oS29
Uj7TAKCULX0ClXkofrhOW8xUQLG8kPURrosfZudreL7tFlOm7D+zq6oe2mfxK3Nn681coYBN8hWS
L8aGTXNE9u7Pq2ygun3sL/Wllgmxc/oLKUpWsoV9OdiMKc199TjJZCKtqmvyzR9fKd7wwC/AJBak
jhXtqke5d5jBNBiu+H7jJIuuAF3VtCHRNjZfChSulDb5RW23qUFXHAkmSiA7/pgaxz8lD/4rr6hD
OTtHTh5AR1/3xIO3K7ZN1q9Geb64qpxSPSM/qUG8l19jtul+KnDswxvx2XRfO4zuK6oJ6WHY8p5n
KHMPw0xrlFnuMobAXGnXyqy6bMvwXSzNVIWo5V1JnHkhQTxfbowwt3aLY8A06w9fSftdH1qMiTty
LO737s/dbwKVf7VESD62iQYubRGtlxjQFGIb3BpJpz0yNqTaZ7uMNxBI3P3eIIHqu9/LBIHXFS//
kqoNoqm0349Ev2E8Wr5l1JQ23/y3362W2HQ1faCO1OBJL0kJwltVB70n51SKWoOpDsB4gaiBXyib
KBFo1Z8SC+kIfJldDqR4o86T2/h5vbPyisv+/a5Sss+fUpLj5Eed5RaAU/FKO+cWyTSUHfHIFq1h
eYSG47T1WqvXWeAwe0Xk1YF44rfySSZmQrWHGz65fb1R1G1v7EzA5186GT0HdjykuDG3Yyeh2oQS
cqVwkCEXGMpjl8FnsUuOvYi6APIQQrs1P1TVT92xtw1HvupX5Qj4vYj3grmiv0xjVDa87Ja/To+C
11KLWpnN76D+fGUM6B9CJzh27/I7G6R5z19/iukG2iRDbHTbOk+h263U9+5YfbDrDAaPrnNIXijq
IBPNtA0Nu3+tME69o1N4lD70a/slTG5wa9ulJFffi7UxrGSCjXRnqoC+eYwn5Vv/Ez+ySS3Ti/Zl
utoZ+R7SwSS8aCd6mONXvsq3FB5S6pSH9oCYfOZT+Csg+X1LNtMtXEkfMXXfu3GmCc5bhzDyFP9Q
FLPTG3THf29uxUcFm6khDNLB9S7tefOwcrDf4dsCeh80Zi1bfqmvgA4YoC2UKFbXA4o2rn9n7LIM
nKmHjwgLJ6rYcMXhBmA8YQi28412bnfBcUASeZokWkVebtjIEVHRij8D2kEAdgklextvxj2/jUke
zmeLiHp8S2yTFHu+VG7z5q9K38FsieDAhstAJOcCk10FB87KMnbyrxiC7eD1ryFv58BbLXjfozOy
jkUH/wnmkpNs9e0s2snRR77vNatop2zqjkm03a3bL5lD8MNPrRRnnpx8g4uzcawvZMTCtQ09aOjJ
hicuwqViJHNUSyY8XN8v7J+VPX0UaS+xsFwx36l2L+F3ccGvxvDh8QTYxkWE/YDjAenUT7lJX2uf
HT41FbgHm3ltyoX8GQeV5Kq7YK96AVkDLvb4YV1dkNGW0YrTyFRtniKTXlljlGSxtY4iqVr2uOme
4wetcI3XasfYHPnuQ/ERXhkEKHBIf4jzPfuklBHI9tz6nJkOxwUM6hdzRbIVw9eJcMdHPfLkH8AP
JTsqAfalw99RowWipL7K23ozvnI0qrW1Kh9IBTTfZdVOnjGaZkd2L91SBG6iD5Dp0AhRgTpdsRKU
rXShOD+XmQdugcNeFm7aIBR3UAii1lzMYhtVot9ltzCdEcmrl472ExfOzKFhJkjnZaZ0XWwpn8aR
7UBm/hKloghHDa0he/dvij+2p/q63C7NMgl9OlNST2OHguifjgE9AuS+L+IvXvT+wD4SCtnwMR/8
/hOlD2qIiOtEw4tYEyeLzpTNEI7E7lP7yjBo4rKwZ7qTQOmAvwXXxSf2uhJfxm2J5WSNhViUNmNo
427ENp8r9pJ6QR/sNX9XQjuY1x1TUdHFujp+ge+S9oyVln5L4zQfy1n0Yd7oIkDuuHJiJLAkA7Ct
Lge8O9MVEN7YfGtfnCQhUAt7JO3uQ5ld7auZzhk6lniV0pB4624sceE7mUx64hYptdq+f2xOCOQN
bKOvJdE4hBGeeF00J7b6GWwmXa74cfjA0k0rQwfNvYzZXnErCsDhKk+8gQFsPiYsvLxpwxGH2Mzl
O3BwgJm/Df2vFEqfnX0wRkRIma0F2j5BtBuOFptpYuC+fHOFWUY9Kp2dvcxut44fDEC6nT2/Zh/W
ZdJOWeINnSstSePnNHmCiJm/BmSk4Tmr18FwbMalzbIM7uLT6HPtpTkUHHxhJV9FzWHIeSlY9Ng4
0HSgT1DRQz3Mr/1jsQPDfIWEy+FE2HumreWMrcfRrX+SMx+SQLkaGhdOop+ZO6+yaZ2FO4tRi25D
xXmGcnBGLpptKhTNz9kZwUR1LIcXul5ciXztMbQoFTwuOfWX4UGHZl+1V1757LaEKB7LB/1xeoS4
TRKQxap0aCgWClvf4YtyOZuWH3fG38FxrIbt9LysFCAErhx5PnLCK/Mz87zo7VlhTT6MX1w1QHPG
McsNBvyOlXdfPCfH4dH4UN2O2OTAFW/ACDs+chAtvjrNTZSVGG6mcLck99AJjVZEAReUEfgCqGIM
0KnUi9tCuN3fbw4M7K1zzyJgvrui6ITtOrMLbc8+21+XD0250iQnQj2EFc7Aq7ELIeQWTi17EptP
tXGrCeEdAVSOeeNSS9puNK2F9E2P91yhWEU5sZCaGBJbTbt9Gi7yjdDn/vr/2DqP3da1KNt+EQHm
0JUYlINlybI7hMMxc878+jfowsMFCtU5cD4Subn3CnONyeOm6+tscCiJU7uLBVuWXRzi5cHhP1RV
ps4xBlwBsE3kFZt9eEJeR+5Pp7rjsV7ln2EGm570FhPC7Dl9DEeeNDZs1O8x0APGOKRjGt9Fbc+k
RLqtt7TWJ3q6LKdiS4bKtRKYKQCVaTjzhqdWAHPvqUxnLhu9Qn7La+d6q7cGejlsyeKQotPfKx/a
6BjYnGaAw7e4ziSmV42umWEVszJ/Iof02KX5x9Q/Ngm69KpPDq73EzrJxqm7tQgBZlvelvfMzlI5
1DpZjiuWGPjGbKN9wTah+MkN9/tjWG4C45IArWhZCmSVHNuAlhHG4OxUrFGNprJDO31ZKIB9LLdN
r6CZgDatuuHIsVFXTkSeDP89d60T2+9qcPQHju1Q1U15n1ouz93wT2pulgnnk+zyJN45FCkKdmRJ
P8W1CbaFF+Pdd+GmKG/qPbgGd/VHI/w/9SBVKW2ismawdxVscOJcar+29B1fgn0zrvtiy1Q6z6jK
AYvVlkddBLGBeC94MGNKcfz28I/YCxBMS3No3VL1eVGDdX2WvqYetO5q/hq5FIRz1/YVdzrzgVQa
q8rA9q8NG8lSjk7IFottXNru8NLc9V32mbyIjv4B6E8PEZmv6r+CfjdspTcQBL9WvQnmNeaaa9o6
+VYYv8ti03gIfT7ZflWW5Z1DklFt8caF9bvl2W3+EYv3ALjI4iCAlUfhkyM92aHP35nHEmfSVfAL
EGuq3dm8ty2wUoUJfizTqN8hT/N3NOJzvqQuhVWRkmVHTSc7kfN/GAYdN6I9mRmn0q46e7gPTvDI
eAII8AYOPkBJG4ZSMJ+VV/pvyA5srRgnF5nocagDU8dELIWP40H+ZdcVUZqAnj4He1ZZe8t/VCf3
cfa1R1bCCt7AtQVg9o/JCXZwvVyX1IHi3UzzY/iHdmsXX6qXYMNq/eZFwvRp2gPF0pLh6WZV7fyt
SujmodWVSds/zEd1Up1xH3mpizdJM6+YoxEYH1h3vxzLOL0wUnAn9NL2CUnJLj1IZ22+TKjsqZGv
FZvg/IU9qlawrnNTGmTAfrQlzPAlDP8OYUne47ZAPIoDqV3/ZX3xcDKs2L+xWOQfubW5fiuG3x/+
DuUxq/8+vuFYwwNlc/l+PtLX+VDfmjubYkz9hPrNa0SY4Mhb9X3+st5maNP3JFhnH5xLmnoGLBJO
3xw0hP/+QfnwKzvEFfOb6EQI8S5FCrcNX+CIRK/aFUK+eUuYXEWtwXI7yK9oy9O3ftP9S8l7duk5
OcLzeWrwm7fpvMoO+V7Fos6ndwJ6ChT0qq3pt6zkLQaRx+CCzCHcjA4MqJwIXHPih+wyrLsCruoo
G8vNL9Z+3Iwvw1PyzAMzqyXJEgrjJXKAt0AUH69Cl7uBwTTWfRBBCNqZLvti8ru/sUc2y76xSr+k
mplrtG3M9ZI+UXM2EeKSjbHzEU2WTo07O+MW4MkOmodei3bAK5biJNPA8ynqK6YNosakwtutkV1O
oOccYDmZuS1S17x1+NTs8ZLVc6bnVwnTaj1COVs+4zK26YzdpNxLNlZI6Eu1YdcRIssb3K0JEGHf
fUu7etd+DK9942r4vz+BY9ncdCJmGLsayeGZrI/A9IWpJukDfc22uJPx7WkIYDm0Mu4VO9ExPTFq
n4pr6nwzz0iyat5FKq1s+sEG0htrR/j0N8Nz/MXYfQDrfKyeQut23+2D6Slr2KTXql13OTKslfYw
9+IXhavFNOFN2NXg+l/GB1xYrXUpXRQ/MRESr4pqPvCRUty0yk6fIcqu5IgGAMVNbrhTwuoKnYCR
Stp4oIjHtXxoYbt1lFM+tHAtHqj7TLdpPiiO4Zm36hlQUaIFRTCOai+jGEOZ5EVNPnreUbQdntFw
08AuTWu0eMBi5QOV9O8NzklUhF7+RndXwJ8pvK3w+zEle6JEzjayYXZL+GnXxq/yoOnhB062WLjQ
AdxEF2U+SqndsCzWQbeuzHvTeWXjohIMSYNTploYYOP1cEDbyHE2jN+K8N5ylJ9rKorf5UpaB0+G
Y6BnzVSm5eX6RxBhUN+/SCClfCIN7CFJO0nxpjMzsPpSlCou5vcAAZRHggdqwkHHSY7s2ijq6WYE
P5OLltClt3ipTggy8Wl0ZLfcZTw8hMocJMERQw+3+Owe2ld7iPsVDsTBp0gpuV623+S3mFbZb/tu
jstBRa9P95pdswc5hzj0V3mFi/Ta7IZ1T8I/fai/IwSfCFu+pTcarrtwo5kuTxpo8hdfuIDN6aql
xzljDy1e5vnEXwxBUD/9ZUh4RUNS4rZR+e88wd+ZyY6ZPk1lkGBFk06JcCFcSzNYrVW0nFl33MAR
05kbyfJoWoKmBAY1oCkGQNw8kZNVM023NW2iejV2Xh548hJH0BNF8Yx7LuPGLypBObNh9OiemGbT
NYVWVox2IyCIB01hm58Ex/4JJ/dlsH477AgI6BeS+Nk9D8B3/p5RWxPw1cAH4KppXpQ+tE19kyx3
MglgVvE3QJblyLKZq/tsqZ7Xq1S0E7rB6ZkGByYbsUL3c0PiAraHZ/EUuyi7xGPwIbOPEd07MnLk
DXePCDi5Rgu7bXkFM6ZNV0bMqX+CqshcjjMHY6hzrB0bpjVQrRKDAnlZBx5b9om3S2QcP4mWs/KQ
A4yZiw0xmvVp3DNlnT+SnwCjS3qHh2RtOeY7lQADcxZSL8pM2XU8BCfap+0ryCWTIVzL61/J4Wko
Wu81c30UTOK3KjnxSA8F78AR/g3f5juHnKzZy4HUbyyCjQ/GvTm+OeHwp2Jz7W8MqP7LrhUhztb4
LvRV5SShO8lAcQ6osnVPezKZjPCQE5YnKXHp9Y8Tg7ROW9v55LJol72am0/Y+2pXtUs3mX4ZEmZp
1X5zgOIt+zPdC9OBbUWYVhwzTNMfKFLPAtuRTGdqJrapBgZ/nVgA+WIX5GE8aaxrYRXeGeq+JSaT
dw4qQDPfhB8psMtLeS+KjSFsaC7QcYCd3hbQ3LZSfJmGB3aUfkHszEZBsMFLcbuvhDqPhysOIS0P
ArgFpzlOx3yrrYQNpSPWApEdWK47ddkpshfp7s24gA7RzvKO41F9wORxmze4CaWwKcDV3WUE3TF1
20NE0TihLAWniljsFjzmm6SsOuUjMl0Q3S1tCFpZG5M6eeYY7Tpe4I7F0qky9G0QujOD1AhSwg/9
pDvNDlODLl7XzwixQXyvltcafeK25a8x1PSVzYTgd7rQMKdhNOBma9iULAk3VJq+eF/RNn5QuXBo
Yz072pR36SJss3P1mr5wqAPnYLTIBgH6Q8MIl8AIjMKWhgPQlE1yE9VzvBvOegsua53+89/Et4nc
l8B7W73nXryTbZyD+JVPit3tB/X/crdYGEhreV9/4KjmCNv2Ht14O/gRSMD7+evhliFOSm687/AY
nMdj7qHLp58SLx06ZhxZNMR26Wv9yqM5vrLI2PDkytVuytNk4z6P3UrCJAp4A+7H7yIljIdOMab1
MIhA9pmO9GTXmJrS7i7/5cq+TnCaWGX0yjiiufaEO9mmmTZMmoBRHxN3wjGF7QUr9cQtkl3MHFN5
lBj5MbZdiVbT6VRvHullMM/jZL6L8xxdBBTf9B9G2TM7LMUdK3lLse5pwTMKJ+nIwVJPO1pfXD3j
rx8XazbolcSgH71S3ut/0S37GvGU/0dD+MqfZ8UsN2HX4P7HVB2J0luzr//VIkuEI31lHOJ7qa7M
F1Nc3p3S/3WWKG1VK1qA6GwB0Qiv3B3eIwDgmTDsTd53tnHUz8iE1uLefKF3OIL3+UGtDM2Vfvfa
oFHI9Eu8x2bic/pOJJ7BVfxLn2Pbnupx1VYrmHvD8Ai6k6Q4mDYC/cmvwbNnqprKrnE0PLThN5HY
VqXR6c2drXQ24QaGC2ZLNruavqI3kgo/82omlejo0Dxxuh30X/64/GXuy2AdXss77l2MwmzZHUR4
LKD6DlaB/HTDiA4WdUj17EohBlYvwT/pZaLf/G2m63aNLOKe/hOo3haUJWz5jf+vd3nv1KyOzZu4
Ue60FAW7uAnv+sv4HsQbaStD417L30ztRz+Mgz8o3Gl3IdgymeXRW7wbk8eW0dzqXch87VtwY1PQ
xR1CNA2YWbckKSfzOGzoM5T62oLjhGmpG10kb/hOLnhO7IRLJ65Y8eVdeVdp8kS3VLXLu/nF+KVG
8WffvdI8maGJggTxzGg1vfI32mt9Fb/UfXJm7kyu14i9ifDQo4yP+aP2sOWi1dpQaKAueqPJrK00
30H9Jj9lO7uFHyy74CZSbF6bZ1o+5WRnh89P0uqECsNm9BJisH/GsGrvFUWhNbLkM68xuqlseLf4
Pt/QBgBo6tjBC/himFwCNF1VXxa/Yx1+Uy6odUi9YB2wcaJdoDd6y3ybtjKNW3RTTvpvuulueG32
S4SMRQAclniFhOROwXLfnrKzfhJsbmn8UfJg7SO3fimv1la7JHZ1GT31C9qtMqyQhezljXYxLad9
Rm88uuEOlNk1PQ023UWE0fieo3uhLE/YebWlbe5F/Vp2BSQdxgYdHmUWCvMvCpsHdqK4t7+1H/1J
593Svv1ZSrYQtA90KWc73GMrO3GdSdexxr6rm/RFD5yD9ot1JM+XvmE2IKq23OcfajFhgPWM12kr
5B0I3Vi+CG+oOtBENHbzVZG3+pkQM6lerZ24z9g+OXqqA+uy3KX3IrKNT6zc0S6BBP3HFsFCkd5j
5DRE9m/1UbYlIraIiMiu5MvQOjGdmon5RfR0zGGveIdq4ClkttWasjMgFZaI+Fpf0X0KtNzIqMHp
xJ9E76Xy2hMkzY4ke7BpLW0lflcH/hJiWVNZL3yLx3CDHcDfiQB5N/Q71b0f2kBDX7NXpiUovGDj
060EKtvZLrlh4LlLXrstKirsGujykzW+yIdwsoctkXrJ1sdL5MQkQcTp7o0WNtiK/Ci9U9f9NxJV
HYJHflgkYoENo8qftta5+gy3PFoz9dQnmhD6NiDgulV6EDjukc85pXX2UcSih3vUT+BXTA+gYWff
Hp8V3V2qU7vggaJDOOhXqgL4tPgfnHSvSbIzrwjLrshcr+179YaxCXF06paf7NhAYxiAUVg+ypkT
hJNG36EaUitkaBTC1wSaUnUMYPpeibKNizStMW/EcrSrr9Nrc9Muw7720mQbqWuDyPZRe2ww5051
hb31mgZb/SQiIOFkpvwxfwvMtdiIYvYxWB/Eay6aR8osRL1TCKXFmzzLZid4YnYxPuh114/4YUEP
QdRLxX9l3UGxmIRfDn41u2fqH/PQNohrqRjzVVzhqd7TEP+NrLX1jF9JGFpuZOClJE1OdalPMTEH
aU21ZtCykImUneyn/SRTjXovPlkf/q0m1GYuvd62mY37MuQR4kl/2OflKRY3+rf+nUCP51JxEQ+G
AahpQxs9epJTdU9GA8fJ0WlciWeDYDdbJ5eBKaNNcYs32CHzYHZrzIYunHSZcs6C9woNi8LiUsmn
hg3Yo3bYWPlLlF4HBSdksDHIk9b9v4r+3xsxBOQQwoyCMpZdUVu5B99j4sg+ZY41jw+rMTWdrNgM
pYNd8Jh4HYBawF2keiq8iFUtoZbdsMrqguoyfVeKV/SaGF1FEHUs9q23Tj/4W9D3Jr7O1tI7ur4z
3jPJKb3hK8q3gKURZO81HSTJklArOa2EZUOe4UhrvGcn47BmTAPs2G3atP9Gj6konqB+6S1or81b
gkQ12ITFgYEbOKahCt9kA8SV6SxkVOx8APULRHwGSdta+p52IXMa62heQliyG+qWAXYfTshZVSGU
iSmaD4+xPRtbk7YpljcKMtQD5zRtaTdgwwH+P70E2HJj9oUIQt/JnUtEwgvO0qfkIxktVwIs8rjf
MtEncajQjCC2lpfLX8lOcgZHnwn7fry2xUuUnOXsmJUboPLSCAHAnoWHMGyH/pJPEJrWGT3IgsbE
buyPSvo16TvVRCz2mEzKNfmGsIS4jFiIIEHl9lIMIWQn7JYdM3LZK7kdM9a848ECs4uoblrLTA71
tq7byO7Sp/piXZAndVD923VLw7rYCMKKwCgvXan4DNRtMx40XKmTBxtzpG/7u/7VX/4a+93S7f+v
z//3KRxMxC8ZtNL/vhGawVIdqdHD8QtMbcPhyWp/8Bhk3f59bfJ11TVa44IrgLU1TdHJOgpjccOT
UAoU5fTZb3dRsJg3Lx8ZJYr6YZK0bVUf4GyQK/596e+bMnRsG4NZdH7Lj0lzzreh1XX/82tWDdCg
qiyP0TZKBrHcOOIY/UjDorX/+1q9fKNKkNr//TM1uCj+ffTfN/5+7n9+xVS7BREZ9a3N2Ci9x78/
iwklO97y4d+PgoQlMYnlZAdTpz7jojqWZOPqhFAFK1iFFyvpkenVQ1O4ftB6ExogOW5bmH/6ZOMT
Gt2TbjrWwXQd/aZlyI+7VmSKdtbz6Jym4aelZC+KKnzKYt+6aqrikUB7I0qmbSTETs3z2vnnMR8V
LyxA5pTp0xdA9gDAH90UPV0S9KM3t03gZnFBkkcFwQLSp6XIYiclFm1DkEhpTIM0uUMnmirxSYiS
Z9YXw7aPiE+ZOOHo0zk39S6icdV04ybT6WxHw2chFvJe9ZFFQbSaTNXhrmzjnGukib3bSCYzxi2l
0eGStbK0x4Wb7gYmXKZIL95U3JLp7QlIlVlPH0yFNKt0JuDowClBKfQU/MvsLI1oWUboOzXUFg0O
Bc7UIWtsBg7CpKHYPIjjNi3CZx/LWDVwxDBI4tMe6KyyZIoSRE0Ug9ZMySM0xoGRfFcILy1A5lqE
yGtWY8R0fX8MdPlfIyJn1hlDB9fozjP98jIcxLU8Gz9xpn2CmErsNNJ8aJ9MbBsoE0YT7QvEtm2M
mkI1aO31ioQxreCw4QliyYiuMORkrGcAwTzOlTflP+aYx86AzcYYveDi0DaoxeqeNCCeAntU58HW
quXXl6HLKHxEdZ+/+AVMItDgV1AJUDcVbcLku8i9PMPXVGzSbNdoX+O00XJhh7sEm0QBOY5L7jTg
JldSlM5OlHVPXwzLbZn9ijHKB2beSZrGdFjNibaz6AX0DD1EEjUHzLvjU4xNSdcue02af0YV0xbS
KS6BJQyFiWhhbsnIE+MDokTryb7+ZYXzcZLxwmISBOWxCJ0zQl6b8I4CldqmDCsSLAYQ07TwN8wM
E/TyqG0NpXOKfhw37TSj5oYCJWT0FBW9eFSsREcaJOqQAHVkGXFkwmYWm+kv+NF6X5oTI/PURMwI
n9g45/nwh1BEp6HS5EmJXY0PtsDyV82Cn5ipci9POdsSuPUrmSXbLtYildAfZnPaYVPGUxITDahx
A/ues6Ckgla1NIhqVRcYINXZDOT0UwNK78h1/DQimUDOR+tslDcxISXohZy6ck9XVaRuGMQcbbGC
TbAK8lkpE82u2criMtNAMaHkHy4+Cwk7R4oRYL7tqgRyKoEddvPfQUi6g5Swc6uyYltdRUQeZZGn
wz7bdYQ0sR+Mnj8XybpCdFvIKjpDEO5ji7PtvPY1DtSiTwuGavW9zgXoK6qHGdP4zANTBQ+glG5M
GYn/XMeHLiJQyRqivrxMrkPwGTXjTlLRfYmIDNhig42qmetJpQ0RJQOwTSzakyh4hgUt5QIP7FUh
J96kNDi3g0X35E7N3Qa0DDUwmv99TvG/ntWIBDh5q+f5oSaXsaQ11dJDHJMJ8XPHCg6XKVSBIlZB
4zOyBDtLJvFqqFl7LmRSmGT8Fg3xfRy51wV+444wJQ6y7K+mILff+SFgCnlSzqZKyVFQH7kucVb/
SYAmGi6xiNg2y9HgavXLmAnqO0a9K1mhV2lQCw7C3k1VYTcQRMjAAFZGY7a7pI8+gFzEDkN0ewDU
BqpIfMOgo1N4xbPe91GJRFN1taR2ZTKGui8U2sQ4iKChkhRY3lVRu7kwnWVoxbIO3wh0O2lPrSzY
uBzxOzVDYywwax6j2cWxhvEbIzznUiCfRLl71nJ3L2BnFR3cynYUSeOxPifRasJTVpKAajTtZ40h
YDGh2E42Zwxlyd9lf5MF/0XwA/oUlZDs0CIywbwPNeKL2KJJbh18tsjCfIoJZUo/A1GpM6EgxVO7
YfjeEfT0bo3LuILefbRm6G9Fg3B40L9SPfs3tbrlYafbw+ygBo/viW7IduIjLZHlLLQZf5NgMyM1
t6QCDwuVfKkbKGnJge7NQXeNyiaEamI91GJBB6bUKXjMUMo1I0IRc7YDVjlKv3UTMN9Dx3nIY32b
mm4foDfMxQbCRTQ8xO5lAmHYFC/LS9z5RsiiCnXBU3AOhJypsU7SR2QpoRuCuNjJET2aGm+HxRiQ
9BKXVQxpeBTTYmpdqyOYzml89HCTkUCLa2BCwnoOA9/te+0MzQBxs6YWjoVZRSeFeHE0KWiCbNrk
tHkGs/EMVZ7h1c0IG+YB5EwGdCLKMB/WjUlzs6RhQIQ/MpLhdLGNfeE5x92B07uBkLmUqXH4QBDB
PbXENmMsAe2KUEorvaa4XM4gx4SJ2pfsizQhWu0tFSkaZOZhboUZOiPqiWJoWpRLDOSXfcw0dbnz
tSB1CobyoWQx2hcHVPlLze9WvQ/awicLgwMQ0UEjhUF4MiBZCEyqhspUJ65RXxWpFJxQE2kSAoBf
Y1QJKkIn9+s5YVcGjafQsCYmEFN6mAJabJQj1dT3q0pvSi+AYLAydO004cKIrtWawNzkHf39yMCJ
nq3fDWsGZbA/bJiW1uJNRKNdGlM38hHIA8V8k0yqywLr22kpqBXxFJEkCncLo1LbNzOanFBKq1bN
bnIeP4QKCuzIhhx0zUAdnmREzGW7Cxh6yZuYuSUOk6w23ppEkx+ZepoUDFVgyG2EjgLmJCZMbLWA
ZWuarqUJa8/UhufUmd9+mt3ARMynrOub/RBA5aUfIOvRsNfkAKW5RVLfZ1Shass8WHn2qfn+goun
i1/ElxHfgp0yd/eJFchiJawhuiuHxlusoZuJTmMMym2dEXuh45qZvaH/lOnqE4qVZwmI2GLDJ/GN
qGEpYpqiRpN+lER7FHUl2WMpOuMAZwl7DLsnf7G1HvOAUlK9PEG6EDYvs2FsoVbYUoSoQZYqz6zA
/mUM2ttKwER6M0AybjFTj0aKWEJ+KkGv6PXMwBjNgzKTXUuQhHPH67dbLahhaUFOEsL3aTTDjT4s
NOiJmfarimVPMFFNymQs1Sujd/oa/Y/Y0NlWxRSscBNjKT5DqxguVVpEXo7raxhRvZJCVPyYvDGG
FHUMKy4pkFCnDtxQqek5piPrFAzStDU6qi91XNhYfliuWNKkT8MYNslRxx9hrQe0VzWdQUZR+tUG
LHzFlh8LLsigpz3xHResvPvZbG6rgzW26m2WcR5upVWZMZI2E5x48yOMI9VlAnzeWNKujGjmqD6r
Vpq1wxBqNFNAJkkGWiFIKFgmUKUfG7kiz7mUQcbA7cQoaYOtuwlR2ywzTDtmA93VcBwtTomB3k9T
6dLamlBDDt1DUZR4iw3yBSHCKIP9qhDUVxK3GpCY4sBecHKmfRfukrGdjGqvjmrwUsYY5QCtb2qk
iqai6q5atR+GVQ6HzLL2k0W6YmklrtAfuXaUSwhUjAo7goETUz5F5NHGWyhpmI9CNu54rVymGDVh
5icEkMnrFJhfuIJoG2VSLLfJ2xfou8EhU9nKcnhSWiLAleOCatRJcZLYhlr5DnTQJ6Zrnpkc0dcQ
i1PkVxoi4BHjIIzAsJGB7t1yFSChkpSkjDQpNxFjuTLqz0FJbU/yqsAUXRMrT6slcqry+TBo4Y8x
ZLgeBF9+QmXHTybNIRhz87acoOBJpyyEbyVAFVdcyBJIjkuKah1ZL5u/VV1Fi45KGxWNVy7K3rjq
tpZRCWuQ8JCcmZade4oYAbFnw4RIpU3Q+zKGFc0IylXcSI6lVftKzJyiMd8LmXN4SAUvkagdQZ1H
KdRQfJsm4VIzWvAq0jQbouY9G+NmHSoDuskhMTwNYX6y13uZFFruoaVwfrQhiDgjz/hoQjsnBgrg
lgh9moYFTRQh1agjgFb9t4gxCPZzOe/02lbMQA+MlIXSFDi6xnDo0EfIFKcgdn3gwYjIkxt0Myxw
O3q13A1MBrXE6VPgQ1JGx4gsmno+ZksRaccWXs9FMirqXY2biNNOQDcxQrClLNkTnueUT7FwcDi0
4AwMW55k66UpD3XqhlO3VNzQCvLwoHEqM2i/ePYVYPr9mrbyFLZXagp3ASM+HACFjeJzAwWppgYy
dh9JlyfY/JgO0bywblrx4E90a0UtQwVJuXFCLK3pV51saCdp10GkIRZPjzjoNlaCt7oRSqmbBRhn
aTzsMrSl4U2TBHWNyxSyWmuZl20eDHePe3mx7zireW5B8Z031WK3rUdauDh5XfteIvOuCWZ8JaYU
WpknRaf2GgjBEUspgmWJxUlciiCnObLOM9sMLPq71pdZdzXVqHgvCf0FuuWRNw57rSFhE4aGGfa+
AoaPS5GSJB5o5czu4I2CYkclaODjN6Ie75UWacnE9RWX++6jJ1XACsm+lb6JOhCvUICc2S5zihnE
w3SCypRVgpe2Gr0+kb7LCDQKEMxWxaRtrSV1ehyXOl8DF60Ov2Aa7+qpTfaW2bA6TJW2Th0w5YOk
1SStCCaFpvXMtO2gGNswfilSZAzgRr4xSfhVaooDVUvSY9FXH1V8owxm+/OBq1tSnHGDDsEORl2B
JxQkFzCSmOWexnrDKcAAdK2g00WPqFf6cAwLjHwsbVhKGcx4y4jiItnvHEyUEKzOcr7tavR1nTrn
ZNvqelBQk8MHNb0OjUuN8FErQNjXff07sfVqVjgdsg56aDzVOiJG1EeDpfm26vvDqUnCTd/Px1mU
k31uovsb53JvdW1jY4uOdtCPHC32r0mN+Bpbpb2ytHc0gKgrNWseemrQghNtfXibA6i8AEEevaog
5uobQPgYQq+4n+FGFTCUh3dNP1DL9kreMSjVop2eJtZ1JriKxlzD9FBSOLVAaoBxlSirGo6DgFU/
zIUI8i30bbLgN6QZpVjL33N1C+VIcpZdH5YRYQmRcXSSoUwyPIDbBcKOUkZhWE7Vpkng2EiCfxNr
JkRm+sK8sVRK31JdcfvFZY3ZCkGJ9oSFVyomM2KLwctF+ZeN8iecKyjqOdkd1ogST0AGi14VVnWr
0F6T07WWm4WD4S8JrWm9QjHiIdRZqAbNwoEc/iyz2TCcZXzPUYQmBOF7B5HOlfXhnQmqlptY1wf4
TgKOSRAsynx0hSqmzyG04XXSv8zghRGHkpoU1LfOcoxB/hBbminD0j2ansZA5pLqzQdGuBgAYrWo
Pv2C2VJGsHZii84j7cLPFp9lZjCp0hSxHckDYRWOKE5TVU8eOQpMPlg9RVTfa6UbVpKC8FTUcxmZ
u/il6MNtrulptDqk0wIpQAOJ2oJ4lQ7JTwgJ+TIj1ZcLWmXFksdqpHASMVw5BAeBwQlzoAQyptLB
nyPzptU0RAaaVxPFr0CJpJNRSHYBl81ueqSaSTnmt1kRv8xSCr/IbX40LNIySX/NLY2qptL8cL69
Zzq1F60NiLLORdXVG8qZ2hiMblBF76qoosvadgMHaqQyzNt0lNXYGg4ZCpcpZ24f358IGKCnBQQx
BqyGWhlcji5aE2qxM4YUIpTUf/kynrgySvHCJzqZ/Npn6rqHZZxKLm5qi6ZF+kx9657PMfMr6d9m
RfPJH0/RmL6bUjN4M3zVQzXCHMPAU7L1SCwQ5FSf/aDCYuIpL+AvOhNQvb1lYWYZE7cUc527veQf
2ehiLD4tdRVgN4cYSnotrYrcMBsFpJ4MxWndk8MruiZjC/LWtG4mzgCOP/uo/qvmbua5rU9YpY1F
xVhqodzUlv0vl9TaTgM8mgRR8NCoyiXjT76ZZpxz1HhG9r58FGuoI73uZrW6q4tc3xgoD5TU6Dxf
IAg1meRU/JxdKBOZRyBKEqOCOXlSvT5kRzFbdYulJQj5oFwneWxtFGKLXVCo31EmWOcoLi+zyFDn
ICujCzIVtJbJxEuWE8iruqPHmuuDlcNfkZ6llcP1/RoQnmRs/GsywgptL4hZo6Hr4L8pOX69s4JI
v6efEcafdVkYF5NyNFnDtNJ742EhvssY9WPmRZ0crRR+c7XzBt3UydyEs9HVPwGFN6eo0UoMpTJ7
FkoMKOrBuvIJu5eqfSFmhRsYEGaHMDA2g7/wekdwegY9Ug1HWoY2CA4MAUWxL6BBmGR2DIn6Fc70
MlLWETRW170HgfCIC0PDSpQsOSzzpzzN2UbWkr3vN+J6Ghg/VLpFZNm2ePoyxy8MbKQFRLGN0lxq
wQTFEGTUOYJQc5uPDnJa3Ux0k+aBoQ69hlfQdA2HlQD+TmKWR8znxtainN7+TDli5IRbx5KVbmJZ
NJxK5qoKo/itd4sTWaa9W8DnYzMuP2J9xIZIOMm1fuCsvQzc2Ufpa7tRVNJ1COFvFzc8g9lCa8+f
I1nxxq/hyAioGfIDRh7fQYz0PRvY/FvGsjhIsJrSe85nvfpOA3wjIslEXlws5J3/+8Nwqq9DuwxU
aVq2Gy2tiM9/Px5UhjnRqF6SiH6YbBJ/LDX/fmj5579Ps0qHifD3+f98+Pfr/+f3//v1ua95Xf99
bph0GAdPEoZf/suQGQmo2X+A7r+P/v75g3LXCwD8v0//Pvr72t93//vh//W1//Xp38/50GbK/lsC
bYilme78Eb39pOTdTMtb/J8P/7769/msjHxLyKB9yBY2KMsr+fuH1cXE7X+fC7P//z/HnYXaYWNH
TyObIa7OwtoCxiavVUqZO+yOZ96l0G5VP1ulJYRRf8Qo8I9lm/Wg6sL/R955LDlubtn6VTo0bpyA
NwNNSBh6Mg0rzQSRhgXvPZ7+fqB0TknquNFxxzdCRSXJTCYTBH6z91rfEkNtN8Piti2TJc39blvN
fz6RLN9i6JBdOak2v37g/m33uwJFIU8fwv39oUhT1R1h1DjZOjEhplaB23P/vvsz95siq2ndsul8
jCMF4zYMUu4ub+P+dCtr2raQvyZV1hAMWz3uVh2tQARFbM/CAcrWQisyKpr5fspcXJV0f9W4fWpj
GjR9PdVrvSA87H4jjy2CiLCoZ/SNMwoRqDNG0X6PAlqL3NSofsYSEEkmcLWmYxY2De1CIjsSYGOb
aKE4xQsoKr+f4Mvd+2NZNiDd7gxwoDW42kLqsTfcn+mDXJodnwzDdKAq/+vnUoJ2+dw7fecDRyMb
fHmF+2uXgbCQR4SeFFYwp79+3x+/5f6yf3zP/amxpZMiDTmu0P+8qeQ/7+z+3fcn/vLa/9enf71C
acaNZ3XN9tf3/uV3FiSaREm9TyUWwDCzGP7MDJACAZR2GFhPg4pwUZbw2RlTe0goPYOTgp7Rm6Tk
ZEJE6fKDcFtSsyufrkARbiG951ti8uqD0A10lRL6+KRI9GHvxG1KgiO6laoA5QVihTQw4aOvxZ+6
Gma7vqIRX6cs9WtWLuw4NXbZkAoEXacmRs9S9tl5WrkyQoCBQdRbjefT+xB0SgFNW1N4s55ZgBWn
ZGBIsyoR6axITmyb+HYZ9BVmJZr1fV4j/DTZi6gjUIMGhkee3fqA4Ou6RAPFWsDukunSUaKzscuj
LtKL51angVARhYvSB6wLVTKbRTf97ha/IllRwbYapSfZyM8sb5v1mIoIEaJ4kzIFb3oCbaClwuCR
2JeJZGwDc8TPVXSXVCqYzCK/O40SjaWODqak0KbrFjV4Sq5qX4yTTZrHiHENLbE2l0T8YJAkrEo7
wv2YEEqapVBfCnqLfnwO/TldZ7OFhEZqv7UgIegxrgxbtqR9EQ4d8lNi5Ik+3wUmBhDRsF4SZJUt
fRDitSC9Bh2KHgKGiLD+6Ajgceu8+RQNN0nTlkajRkc/SS4ETqOJ1ko01CF+Xf+OOY78vaq9G5ry
IScd5tmGYpo6SRtNRzseFggDinOfIDc00uoFl0FG5h2ck7oNglVlUieVEtIsY6mZAXIwPghqMW4r
g71DQA+WhPd6bwzCiT5B3bfPlci6WGJn2uYwTABGr2kGn4ZEOgyKqaEf62KnNYuj0BKINmj+WZDV
z7xa6ra8HYFTmOKITEpi3IEMzDHGJH7+00ijfeoPGMeDSjiGOTU0pjOYQkSUu3oqnwIoI4rYQ9Vt
KAdUSGDgIsvrPJFexVa56QmxagHmCn70SDmACyacL5mgP/V6PV6oPcpgkJ1EQwGma4a1MeDRVBRD
doIqTrimkmQrmeyCckvYG/5TovbaQ5vKPzUZF3+UXkkMQEGm5+h21be+EcGltPNLuBEC4trEWY43
arLoevX2i2bgsvEbBMck1erSFpj4lC51yphRTcmkmeYKa1Ylp6WNBLbJDdGmjSU7RWJ8BX0d/igo
b/m+VdpEZbvVALjNp67r+pm/E5OIRLjsKi9E/oojJJD9RKmz0K5S0R7SzEIDR2iqrWYDtjpV2/RK
aG7a0j82IUEnqpozjhTkYYwYzDFhjU3/VqX1u1jyDrISEWzmP5SFdGnCka0fx7sXnF5jKah007eU
6AJRBvgE5IYSnhBKqGnQYSUk99mx5r+GEaLqORdh6oD6X0NVXrehfyxmnVov1wf0COGL7RqKCnGb
Q0FeBd1eRWE3YOxpapBKDOeuMkDjK4UsQFObVZ+ZTtmggZBoKzrwPRV9m0RpD/FL0rjGrA5PWVuj
MowRynBsETC3oXBiTQ/AT0J0O+X71oiCi9ExJwe0hVQ1CtxRkd5NEhFRw+ToL+XkOqlR5zXJEhcT
GtqpD/2vlhJaR1zkibCGYT92vK+qiy9RW4IPJOnBpWvC1T32PbKYaWX1VKbg2BsO8F9Xm0Fxl0Y7
PHfFQNtyeK6aRkRbGt5khezeimKB22pofkdJlljD86J0idG4EBONZsey1vUCSG+yFt5JLDtCf+Yt
yrbcEIFXd5Q+1LGpvBxGJW18lLDkP+7zYGhB56EmRcjhzQJw4iHGVAENKEtQGuuNlm1lBbCQJoRn
MLIDGq2FhED3zvWBrG9bktqrGV0YzaoryWuYmvqHoWnmtWxS+5hKYlV9MVB3hCd9xZBSKbTl32MM
knCoSTgue/GHIFYNRx2evqBByqzaaS9qJsa2znD7uKOEXygUeBRjwYDmmC2q8WlsZfTgakS1WLBn
uZz3LeKaVAuy4yIy48w1ij46JOWcOXWWHaiTEkZ8F6BHELNjCM9TZdRe16L/H8Y52S1UXNeaG3Dl
EXCasvcpI4xvRoIGJB3Hc0LdfjeUNFZIlAGaQbSeoADqF0cyERC8wst/S3Wa6aIeH7tZQB89YbXQ
ZSxMYq2sAw0p/NRPh66O013lTkP2QG4VY2pufYANppjfYvHV6x+JKUZoZsonnaZWPkdQRHVm5kww
vvXlUtVlWjhJdqgHLiBqdqz25vHTF6vTIE4l0Bz++hjHuyRiyTYzLMhV+EwylyYh1SV/El1OViFE
IOqGlwPorQO3o82MDWp57P7ETM6sWxnqc9G0ATnm2muUQjaMid7ZdQvBZlhupCHBTBHk11AIw12Y
1dZuUsfXUABU0eTKtJNY7SEv4aYWtMDRMuQEMTooUpdzaVtZJC4t1UMCC71xiesRDTYHFftIsykk
j1RZHlpu5P98db/7x1tcfqCJIhpzzv2BvpVZzo3LOzcH6VlIUiA/xiDaJt5ydJEv2dgufPHcY/k4
U3CaknZnyiZf0kgnfEbPFVuyBAAkteXlMBGz+k0J0P5LFjrP+5L+fqOanArycnO/C5adCjobNltt
626X+O+B2oHYvr8ppWkG4gWn5iFczvBEZT5o42Re6UtOobZsIioZdEmx3Ny/+sdjZOExb+oYjGo5
pjh5jzYSSpa0gdKhvkwInug6NnT58ln+ummWNWoXacFapOO8ViuanRtpIbPeEalBErBnyUVvbFpY
CctNbGhIme73oyVbaa6oxlipstGFPkFXb/QlihcSmbL6sW9NaasbEIvM5WZOEfIKbZWuB3K8IFUB
i911Ja6zutCOoVEwQOiyvJu6Qtndv6pFQd6Vg15QzKAUGyyM2ApaOGsxjS0H9+7v4f6VzlbX1lUk
XGF0IJtb2rWNKe3Qsfeh7m+1CpqJnCD6DQjZlilXqtM2VB5pixS7XDIrL4xNoGzN2zywzmOvl61p
G1R8hIVo+4GAZcdolF0pS8quUSDed8yhYOBRHxgyQ+WCToZ1aRng+heeWOpDUygRlJZ066ZGJSej
Zy9DH/NS+n7kSUSLUuJmy+uQNfpzWPYx95tu+UoafMT0s0Jh6N+YXIPgQoI0KYjcOfJ5L2FfEpjQ
oHqVFkLcOELhzA311W3RzpI30h/dzcvN/fjf7yqUFNOMYg6HOwCgt3wGrNz+vLFGGComWoH1bBHV
ZqRsiORQQVQ6eEWH4qViwWstIOFfJ+D97hTjKS+m2be7xnxSlOGtLPHU9fOilYznuHFDcfxUsMcz
7hvbYSz3/52pfROqrTCeZGCEs7WluAN8M2DmpWYNfDLxCKFIHAN3mPg+f4dsIGLKhA7yaniOjvVc
fQrPxZ7WlIhIFaX2shaEuRyzIF7jaDIO4XV+Ay/2PZ7pWPjX8DlD6+EZE4TTdfYTiOJyUY4eZU86
iCW+JFoBJOyqBNSwcKdZTo3VbV/zBTgGgsRlUJ+f4EnXA6BXtxM9qI5hvxEf53P7VXB3QjZI4JlD
4FJFD/BN5vKViBW121d+lU4vDvlXvRIfMaPRJMxwgyO80Q/Rp8QuBnuqxQ/NyBnwGwt7vFNt7LBy
rkcPR4isEhzwhRgGWE0JaPRZensAYOVEF0Im9RU2Y4QWzwKVUsHFdh4voCnzMH0FF/mAOg1wgYM/
FiJBSuv1u2Q6I+HuSf/WTvKT8K7s/Cfq8az1GuxYCuxdctcOrBkYVuS3+GU6+98j3vCXAQZ26wUH
KdqqGPi79cCgrbORdNWKwOc1uP7hAHx2Ltl0r4pXzgMc8DPdCbpGh3Qff+K4LAkWcSTVJVhDhaOU
orfA2AvgoRNWxCgaKFCoqBGTcmElxriBJN56OKC28MbPoFppjzerddsJqfxhwudtVkyGG7XaWMaT
kHp/wbVf/gDb/1feZZciytvm999kE54768IFeL/9/v03hCeiJrKc0AwTaaqkaTrPf308Rkhnfv9N
+u+yGoc4VSSMmuKuFJCsOMlPYV9sks9uFzxCOU3RLbiif4kMe8o8yorGwTzOX5whrGvR6KUL22XS
bWIBfZZN5JMtnNQ48EJz6+cXmJ1DCUPVVgRPsAioNVk3eDKSv1eIJigDf8w/ofu5mZu9QeE44gHd
lD/6h/gxey5/tFQc1rJd32IylszX9EPF4OL1p3TH3I8OU+SExVi/UbyJjoRnPDCYoTUg/YJ5liFg
hW9fwdg0eUQCqzZXxxrMG8rSWcUd1f4wjmCYR6rZB713rM691f23/pwdwPGGPzEmYGgwfuKAIthD
37NLswGmvcWfiCFFAuWQFq+GJxoLzxUfOlYbWMU8w1UNr0FA1o+UbIth1j9oD5yyLe3HR8Rm1QsS
C/NUuCeMEnh1qQ2nHL8dkqg3I2KRvUk/0eq7woPyAwqmaznBbf4kWM1RvOg5XTiN8qtJ0Oeh24qb
0FNP+ELJGC7X2KccrPftAxhABM/ZSwFZBNcLyiYHuTPmSK5TAzfAZ+yso22ugWtdcYVN5wUB8KyI
6xtgsshwWB3Y7TqyN8AsgX3SwQ4xEO67xXixx6cATt2RSPYE5MNK50CJHLr4Qm/gtEXGd5psVhm2
UG0gMmz5EwNXuUjf5MtXm/GDLThvlQnc03bV27S33thXeqzcXNbmGwHHkL2AFk5v2jtKQhSizi72
TOd/OfMXuP//OPF1WZRU3dAtS1b/fuIDsm9QdMnDSTb7E54lwqMZYzi9rob1Ki8KUxJA7Pwd2wzK
JoxGVxxJzUL8XrTK/8ubIQjhf7wZSVVRPIsq2Qf/vAq1uB312uqHUyRTK+QfIaNh7kwcIhBtOGyY
P2x8dmRZs68KzmV7DmjgYrO84h+Jzve382eixJ/Dwj8CLv5x9//TvAvSg/7yyS2JGn8mZZyI7Pj9
N+RDUV5Ezd8jL+4/9GfkhWn8S7V0RSG+QtRlYi3+zLuwpH9poq7pPGzqFnmrjLP/TryQl6d4XJV0
Q+UEMH77r6bo2vD33xT9X5ZuGCY/osv3V/x/SbzQTOkfoz0rc9lQLEZ8S6XMxZLt7yd9pEdqnEpN
CPjr2hSWRRTQAj1r0MS8TmqNdC5TyVqP2ESyPVSxTOgNxRnRdNUk+tbH8udctcKiOa4QU+I1CEAE
D5F1mZo+29Hgs9hSIqEU2AmhUjmYcgPrN+og6QVkZcbaD3J+TOkrUAbjaay0AxHcABs0Y34cmhkJ
c8YATyXCv2jdhBgDCGtWpa2rV7DA6nqiizwTw6E0iKfT16EoKxZcrG96+TCmiejkdepJQ/xiTXD/
EzOA4ZuWLGM1tXII2v4QEKMzZkUILEpNOzRx+sOcgnkvKluS0QiMoxXYyrAZkQC9DvpO6Jidpzyv
L2R/rSdNsfCozdvMZ/qh6wtaQGH0Jkt0N6TdQi9plEubmz6wFYCNPnpObVqCxbCBJlZcv4gj9iRS
PrFMKKHoKSWdxk5T2MfDNZlJVDIRZp/uN60ub1EXTU4iIuMAEmSl8uBOHdNDQu0KfEFMdGPMtAqJ
FftuJDyqaHJPGr+vqcvZ06RhX9awQKKJ/Z80+w4Z2wW6e/IA6I6WcDM6tAJQYCaCLAm5n271MG1F
SxmctGEpYKaFpxfjWV1axSl8e2Q246VOe2MVD8J67AuaIL3Azj3GzZ6gQ6YqYO1m6jtRQJkIuE9Z
Ns/ZsAAiR2A/OY3GiO2/G+qYC5WhIDnAOrOVketcAYxEazcrqKGomk52ZYYItp1NPkFWx1qcvURh
cDbTsLcLAo5GwXgV4SIRw64+CAOYCBbcS8HOVy66zOCdG+a7r4UDAG0BME9agqc3IqcqWHpmeFx2
ijWA0tHLFDuo0ByTAukNWiU7x+zTjhHcwK6FUTTq6R83/GnaFKZPfZRSWGFD3BAmWwblOZDzN3qw
hFkQHKrJhEYIJn3dwS83WWVGGzOiMaoQKYdpsyOOqGchYDRIgjWoOw0uIZK/MIWK0qOh15g+5vZs
QkEkhT06ko/nNoEiYaWgr9AKFMaMKTjRqtsKSQIYRinMz4TlFd2sQ1bqDeRq6n0ItgLmcVup5C0m
hvimm+Ex96VPNSxQ/PksyQVcPOeqxtNaoR+isDfZswhpoqW+ue50UirFEbGobu1ysqHoIsfO2FE3
6lvpy8yIIBPoOouJRslyTDeCZSG4Ezpmcgtv+QwogkSzZl2ohbQe/LTHRAMVPernxJlbKnpqXLvJ
pGsHU0pafIMhxF1wCFNACHCIfsrqdwPRDfMsf2l18sx4KcDUBCc+1yLFq9J8icnl5eP0k3Womlsz
DkE0VTNLHimH1cTqeyqLizgA1coVsPhFBDY5oZhRLDvlyTA8RKb0DJ0KQa4UZcDkIxR0GZ97IpxD
nd53OQ3XvsgpjtZYgIWGP1GPYKUTvKDLCohHafiUleKHTCELGVm7YW+OqFLFf6oL42LorJoT++uT
AmKF/NIQlbGqwZEaEvS+dJmydWh+1uGboeqje9MzGOWD/J2jBKJDt1IvbZuf07EkTq+pXidzJnXB
7LH4zknholQpV34Rjqu+ydk+0U3Qckr5Yp7+rILhicJehSrCzio24xXbV9MfQRZ3I8UnNi2dEn6m
SNA4eMlnnVbboESGILfDT7oPkU1C/VebAkFF3oX8rR4pe7EcIuKO3Vi1RINGuddZBrKPDMJdwU41
DiVkJ/4TsdY/STzlp9SJWoYEAnIu6ks+z54wVJfUeg5NdmqhNr9YqoBkOPWR78ubivNtarqTXjbX
KK3e8zG6NKmPFl0XAoowtC3LmegA3+zeM9SNuxKKhanJE+UHZHw9RQzHlIFcGHS8RmIu1XAW7bzf
tYBsM3ZWXV1+57dwCC5pmI47eRJPeqtxIY/KPs7Mo0y4T5ihBVZRS8ahJgOz77EglrjsDJFiuW4q
L7KfvqepH5GnM32Xkbgth+ltKqlvV73yGiQlAOkqehlF6RSGneZJr6U4JAD+AxJyVGzZWYQOv4oM
MHB68xKBXfY7f2CniRegElEmKs38NOf9TxS35AXHa8X3HzRJRJYrI/uSfxZzSJTmYBGw0sbF2WoC
g0yKmcJKCN/SfJVJ+z0UBj0rrnXLHUNgUmhJz6J1MluM37qMRlggFKQv628kjARhxnHtkJXLANg5
kYzwsY/MjyiKjr1EcVzy0bgztlyFunmSB2ZWP25vqlbvzTqm3WUI7mgF50Db+dUSrZczcsfY/vah
MG+GvAaXIJs+QDtxj06N57g+yiQDHDXxJqOfUaN9qN1Sr4jUa0WUMhEDjZNZvbxtMhpZ1mssqo9T
UKmkPIPp7CeS0oXoiaHHbHj1Rq8A4jNvoMHe59Z8nYwCGADO8WbSz9ZgfmhC/0MX8aop6s1kBnLl
FO4qtUF6P6gmJ2zjimCXyVTbgixtU2LpyVeV3llGFNsufjEidpNkNAROXhkJPm75LfP78sTbg+ak
kABuMHEgEjgYCv5KBCloS5YxfOimq8qFYWMOIP34m0t13grhwFysgtbhI54ymaVMZXhWPZBGAZ2D
1dKe/jY7/z6/DUq6tSo2t13UI+vUxdfG1wg7QsEZlOpXNT74laLbs47/tsvYEESsooJGC/edQbFv
1o1D2c3BSiO8JzxPs8rWIhDBNCkMXbF06zKm0hLbFgxVRQqdMqJ9rHbGOqyyT9lKz62mHBFDfsqt
9h40P8YeNW0keTkkYJT9cKvNZz/Z0Ay/9pjwnG6hveoGG36A5mLrJqw/5iQ7GjWChqH+mCfcr9V4
sVL1UaqCIzXIb7nStw3wVLmlqEleRaeVL9LEBlfnFBMrBBOVsOFsdEtxDj0cIb1HpyXHBG9+5t3P
NoTIVjTsi7KhBl2WFl8jkZjJF2ooL0zQ6UuB8drk9PUC7RuzFYhC37hFEPGGXiC3pgc/GFP/STXr
jfqyT/uUI0Y7qaxLbTNoQkAXO79MaWusBd94j/Jynyv0GlkgHINSo0OTWOaao1RQJZXPIbbnhqUf
J+xa7j9nMME09R6MOvgM+vaqx8LOXNaVYqXsIFIq2CokTuuIXIIqZGcNuYW/CS0dppU5llVCIYVt
wQheCOCkhNCNslehTGCsdSgUMUWam6KfbAnoq4+JaRzmPa3tJxrwoIED8dpKS28jY2gZM/G5m+pt
ZerbZFigEePLnEEyY3Hqb0zcueDMZBqS1ONmXQN321oe1X+4bNZAkGdi8amyEwCMo7O+NUUEA1A5
/VB6SWsBGXcPtdBSYSj0XqvK71bSHuNA+DRC81EjiQ0dIaj1YSnOzkg5FpB9iVGoKczNnDzJCcEg
iq49SzVpzQPJL35PaGsTS16b8vHToN7kKpj3hIFOjeCDRSgKdSxWUM/iARgUhY64CTxOmYgciGWS
EWPC+AQdkX41gKK4f6mZHQEq+BJQ//C0GQjVn8/c70dVFdpmh23q/t33m/sTMscelufyar9u7s/8
umvIRKtIU7T5x+N/+fX3b76/sX98T5LEe0Xuco82Xys59+9jhsU1cf+ScR9v6a9fVWnSxlSGkMU6
yUBF91QYEIbvL3y/kSwR1tDyF/66oaX217sdppddhfvX9yfKX+ZHdv8d9+9S//6tfzym7kTWqWyT
Kd03Kl2KbrmZsw6XXbRAXnyRws79wfv33G+0mu4K9Q2iifXnIpxhPP/953/d7RMKol2L0KhKWUcA
kPz3L5IKPfEqjtBdhHfX14UV3Qhp6R3cHzP6MVkPKVrrZIx8t6Hn9EdixD0sIsxGujv3LzshuOTg
SLLOq4bwIBwb9cRsNWtH9hNxfMX8oIOCWPkOM/UOAMX4NjwoTxSizsShA47bs3KhzX7NvJyI25f5
hRUpAPriCz0ZHqM1K+ld9CxB58ZWZx7wVMZ0HNgFrQEC3eKzdYIFOAO5HkvjIX02L8o4r76oUxIk
UE8HLLHZms66uOphQQ1ud+P6Za8C306GVPKO9ozEOB02wCb6GBh4MkfMPJ0Yih1gGL5sv3JiegCq
TBgO7aJ/hy5JITRkarGVz+bow6FaN57ywlCC+8AlCQtJ0Mr/UT4ne7yHRGyBWsQ/R42fvD/ckkxp
x9TD3CQ9I7QLacDgqFEdndIZaRWX9GxeABdG1Srx2s4Vcc4EbGbDc7YrHoPWLR4XHh3wHSSvhxz/
Aw70rSy/QhMe0ZmYE1T3I7eSsTJBjd3wT886PQleph+37Hv0XeRlHsX9RthQtmfLipcSGled7BhH
CeFD1aIQXVCwrOvINmBWX6vPBHWrz+NjLF6FjwsCrda3540G7X+fPmXvDNDpJVpJm2KdkvxXPRB0
uEJBjH/btOkirWQWuSs6GR+W+2pYZ1A94D98qInwKzHLdDbMw1YktwM8n4zSDETemi2mjTMl/oAe
siHU+lU9l84XG9PgYB3bwZ5ec2yo77TyD8BMtYcXoKdnIMUHiqcjFWBEP6pisz1cpf76Arew3pj2
BeMSD69U7K38jcRtrNWL/21uIfvbyH7BOZpbaL6efomO+lb/zj/5PwlOt/oF5+9ndMWu6H8Lndu+
qBih45V/CRwaPiuWXxwAZQOdPHsPscbuyKTS7Zt4yV9AWFyYFQvCJ7aCg3eczagdvftvX9bVvJgX
FGSLyNIZ1a0f7Cy8hDI4yAtFJFLJDBd9eLryaKNQLA+c4kqUxnsrrF0xsRX7vTidg8dXDVExjb/1
3oD9cSZNLyUJStvoQNYpWfsrKrIm7Kr1uKb/6oFow0l/pZp+uimPj1G/Fda3FtzpZwkRr7DjcwRF
aw1gvbs+xzZYc2k/EyK5WtYiD2PopRgW7IxrKV9TzWkGUJgJpM9KuBE0cZ4IaixxB6yIFbkOCPH2
ZBtUHrF2I0eqOKb2SBKYC123pZj0jjrp349S0HCDHcCNHo5E/kjmg4hoQYlt6EirYDcDub/yuvG5
8qobXh/OZcJSkJLlgz2uyx/NgR2KjKHbo85CrYegRk62r2N8GF3S2V0MJRFxLfUZranCEDKdzeMI
8ZyYrw0CtHXo3lSiKWDZgRWOoEA7f5wpt2TtWeuUPerKmOz65Svx6g19iWdqPszfhAkQk5OtM6h6
9gQp4iic8PsIK9p5VO2Wy5kPk7Nsj5k8IFKD+MDbVuLp4Ur3kp5Xfi7zox9sDWocuyDbizvti5bV
SMbI/IC5z9904Ib1zVhto1N4CeC/GuviOK6Cd4ok9CZeaBys6JC9R06yQ0MY7djnFA8smDhyhYfQ
sM8eXLRIxici2cQRj/M2DPduQRoXeLrTe1Fe5IfuZw5CYTrXgktyZLWBA66je7E4aoW1rj6aU/RI
+xUbI1y5+l3+TugcST9Y6VLKqnon8qhPzrZUwmCFoUtAznyAJ2qpH/23tgQeHStMbUQnrd4xqENt
/hmJ51hZfdJT1OldQp3WKje5EgvzArMc8rEtLP6qfIthlUpUuwrPgKeJGSjt7FZ4tbBmbYU54ZZr
2xmyK41ycxU5QGuPnCyFx1Fxgh2CyekavnYPg9cbZ47OvAdYu06WzAXTNuYVeyM5h/Plonzk9TnT
8XCp/VtxlPiIIIa+Jr2dA1DErLPKdlyF+BFAWs0HrpHIEfNHZQN17irZaCVU89Cim3qMqdcAhEfv
j10cDb4HP2Hkox9ueIFW4O+J6VA+mSyZAqv1uMeJxeCAobt4B0QBryNwOAaVFzwQaJS64+fEShXd
Hmk5TH/Y25fPnlJN8ZHtZkJbQNWI3wqYEk6UY+j2G3U590oaWN0Pwkr85WOPWOLF8iOFy/T5nbhM
oEwP92Tb8yNvUbzB5F0Nyx99ZOgZ/W0UbrjetjHdsy3ZloENjXgD3/b+LxjIjqWpsw8ct7mO4pK0
hPXaSU7oPtf+Q36Bn30l2TRUN8j+OBKkDAzFGmrGqHvplwjP27zN6lljsUseAO8A7S2CPRbgQG+x
feIxTtax4MH2Ha7ZjZmBYeQFRMNCyME3RBPyzHnO9ObvqpXooAHecFrF3+ZPHcg3AuSaOcrlFGq4
ViqPCcplJuUPHFdEcZB1hIMUxtWnfEOvxHCeWl8GQEd57VOfoy0aP2HXnrVztNuqTEQu4lgSrHbc
7vTKIzt1Bc4DDQ48YuJpRWLLHuZtdNM6qGdNSYv/VKI2Q5sWPlsoCDgHTskzG+/P9kW8cqHeQps8
gmCn7Kt3QpLWDJ6MGaj4cXV+GvsBum2wcoN997HEsHIZvAYf/ruwxyW8D1zAmRzBde8yxe6K5gJR
n6p8epE/gj0N1ZEKCLHWzn1gshmc7NFwcZSlPy6wQjDkrDDY0iw78eE0V8g5HELwn8uHCNOfvze2
iQblWvJ6qkbkVJiL2N5hdFy8IKsWIcMH8uiZsY6kPpfcphij/xrxyh6l4ppNg7DQ91kOzcU7igsW
PIvuIttM2UXt0z3ZD7ZA1EJq6/4BVrNMEB0pOd2TYXrl8ITvBOYsQghxG/DR6vFWU/cxbd1H6FDr
m2fqa2Gzt0WPbjA0QssCYU3epgMPGYgSH7mCcmDVvdfn0I2tS7kxHM93qWbZvoskcc1Z/qjYEZoU
Z3gYSQc4B9UnIXDZVyU812mwHr8VdpOyYh0F5F7iDpmhQA6fEVykrkTVlDk4ieaCvAXO5YykB4zZ
iEHQYWxa4yNF98h6j0Q/CUPS/KyWqSNuUWIzXVGmGo0nSpyaf6B3rMKd8IT8S36upzXQcqR2MvJK
c9H/+kd/Y/Vks1BJQN60Y9iRNsQinGNa7xvlk7GN+YSFtASUn6GNy7/jk8sesF3Wlstypbpi861G
CmNbFqpceGdGnhAX1a67ARq/YjbHCV0ycMD1JrCEJhCDx2Oj2tpjhS+PcVsDrc8K0vma971PO2aJ
jmoSW9K8fkk0cWZijbm0ma7INGHF3ZISCQpvXT/N5aZ01Zt6E8oNwN3b4Ckmy4i38sx1brwkTrsV
CeLbUjGRQfzwfuYV1ZVV9igBx0Em2joUiWt4bZKX1FSgVyMl6ABrHWPFmhziiFGMKx42HzoVlEms
d2RIGPQiqATRrM+3MlerPO5G9UxJZU7RErvCox+fAqIGj8m78eoTtqmext7l8PXfWAX/OB6MfYjA
usRRec8ec0JZbDna6Vlg40GmGYkrLF0oP4rDtlKxG3Dg1uiCEsHh8u+SH+CKY5freYIQwd9SrZ7V
YaMFBw01w1o/TjvR6TsSXw5Fchn3WMIIRSVupdplKWacm6Ae4sjJcvs9EteC5Igsi0iNAlCxIq+F
+fkVXVd3qi/TFVTVILti8diT+wVbMbEpqojXJtpAIOh4BzqLtK2iH5XmaRJ++OObGa0LiMesGSDA
vrfiihXhS0uFmSU4NshmLaNXwppguQbRmZXDAmPygu7MAnXeo17hnNfOFBoNUhaWEDTyXGwyfKqj
vxw9TqXimj4JyTNNnd1UAc/ZEjPFTDBcUpdgn4LYBDZhaLJLW9r05abOHvRwN8Iu9J/TGIwCW7h1
bo803WD4M5qRL77k1RSfi+ZYTPEHuKly6aQzy5kl8I8oe/BKN/NGlDDueBKB48m1DK9S3QRKTFo8
h8BRQsEtSXvy12LpqByaM03aAKSQwdi2JqxBgeCQgBLeGNm+CsDj2mP3k30CxATziVoIJnNKjcgK
6NEBwx00it92HttiCWvU9S2HoGB4SiMeX8OGpX9eTj8ybEC/5JZHOybJbO2rDB/jbW5sJFdHrBIf
JsD5LMKYRzSbTs/0EBCqGx4oR5PMDT8jwVaONRF2wWOWQJFgQyKA9xD7NWtE/otTjJistfkA5k9W
g0R96WTDMC9XyYWwHGKeoMn3GLuTPfE/hvphGpcalbq4Y8qWZDgIn8O7Sm3rs8R9xl7mxqwka+ub
DE6Q5LxuI17Iw6D5dQDGxegV8FHtqHyTjw4bAZtG7A6KyzRN6xiyihptJtbLwlVz28wl412HmvdS
S04WfvuIt27/h73zWI5e25LzE6EFbxSKHrCAQlkWi56cIGjhPbBhnl7f5r2t2y1porkiTvCw+JNV
wMY2a+XKlcmRBH+v3qfzIxfNngPH22gOMVgIRxEBE3vdWlxnhGkfOR44n26GC+sGa0xK2NsLtlfE
ry14+Ja4Y3hANJwdHQv62/gj/xhO782+vnlvvg1s5r5gjNn0VG6G78ZkB8cUD2u5j5SNaTnzEF4c
Yhqm6DOwQH/T3ZHL7tJzec3Q3gRjB5klvftQHrBqnx9sBunD8MVltoPsi7ALMzyOMef02KA379Oo
0j65++5TvLCXVj7eXMw9jUk8d2GPg3hANYkqMlEqX6tLec4P3NDN8GDtJHiAZuNWHryg7p+ZsmW7
IdPL8aCpmt10P3+P3YaQJtUF/sI7+u4twAhmdRuU/fvMrGzQWtx6OriHG8x0fTAzezmgoBK8gi1n
7lP3lFPPvUPBeDrLg2R+YG3xSWTuYfvENlZfx5AFh3bABdkHlz3rVD2weFmRxZZaOXgBe/rMHnSj
Ez5NO5yqKYLvtRMCbcyy5Qf2/jedFHB/sDSLfHpBsXbagkX9qk/aleXOp5QkDXcDHVjfMJPKn/Ra
Xp1jHToB4Z19/rueWFyyLzVYT1ikybSZIL/B7PASjZcqe1udQ4+/10TuTf8hnhxudlsDIRAWy4Lp
+GQQUHkv2Ss5ubPFiM/a6T8ATMpnHkTll9P441UPiHTYICtsjH2eQzXfMbWGC5mq9kJ4aW+GN0TU
6Hgzthd1zxN3wu4CVvLnpramW+luR0TL4NAenW60L4CjtO+JRQGrqegXEYkLvdvuVna6QUl6t996
fPAo8LH/QfA8EzRZ3uOPgyJsoD/N05akXRhIZfkIu4SaDxe13pNmqDm28ZfOvqTlLwI3L3z4MG09
ZjTHcStpIdkQSK5pHKiPyraGn8ZRbWFrEmOAej/h7rnFL6JLbohmTeMOIUT1zQb7sO+QNut/mED7
KOQedFQdNmxZuPCse+HnH92p02+aR4RJlC9ph25sSogLIqDN4Q6v5MXcRCAvrR+fcAR7ab9QADlN
j8kxeumeJg5Mkk6002iIdm+S6watp4fOeYExjVrwx3xAdAE48abc+vXiI3qDNjnWdT6HfUt3wkf0
i7Gbd6I/TGtQqL3J04eJXmLbZyXW9mPq+Q4qxuLUiNfpg/OMj3kvQ4tYaHh7aX5LrPos8CZyNlP5
bXqKqpv8vXh4rLFCOfVXopHxHde4sd7o+lGKMmPRWu9gXAAzDsSxoAP9z9LfJPDVbuhcW5FC/DGO
oXdPbH4sAzJM6qL+CIapSyvXLQ9SzW/j22XaYyu06Edokdl6giqib0kmOJ6rB2KB8l1fwkeHahgz
FSsImdARhMl9GpdmcBAJdvxkaFhvMc05L3nIT1X9qDCH5r1CQaM/qytYc5Cd+rxncpfOUxMFk3mH
fFDzAubbIJzCxkMc6vbH8tkdLnN3z1M/qxSAx2MuuNWL1xEJFJ81B0ELBpfFDbzhY+mc1OUVhK6y
6aU4RRWNRZ/8ByLjQcGR/7s1oiOSsbTrP3nOde6PtoxD7fQOgZ4d5mePNPq6yXdR+kI58hkjiH8Y
/VYXZv0X2IhnhvMODxYXE5bIZ0M7keNLfATFgF2EGDIbK+2cuKjdO9GRPj+D7Ip2/zdwOkJ4VJJf
iHjJlgAsmwPmdXDqKffctE/RAHy+GV6GF/4nEbed9eLdt9U9etVHeu3tt1HZkXjdMu/xXMlDQe9J
MLwItp+1CQjD2DUuZBpu9aFOyIfhQVhxA/5cnNlR+Rjga7I2FnPCrk74i1L+LttKNTn6VvFjCIZP
kksojlB4xgt2eBLQ1Y84M2IHRvL5otxyDNU+m6oN44TCD0EUtkPxrgS1CXUMYlBCFdt5JwfknSvq
JzZSCmF0fsosmhMRdhgiSnR9/u2A5Znt9oFcvXlAuffP5PKT0RIvxFpsa7CFEciTs49Nj7g0ehuf
ki9SF+JisFw2SBptmq2z07MjicXxB/m96C01HwgxM0A/akI99cdPdrf5tdRCwe/YqEgdofRj101f
3gOgBktLOugU+z4+ozQzTjuNU/pFo6fuU6OIjQwp0EykbfNwT2p/M6dwRULVxFVUhVVMFnbMHe8m
e6SXL82x7L70OE7cMshpi/dMEJs0QwTjeXoyg+WAGgdx9ZZFZnwOD3DJTgAeLWgNAaj7RnSPnCrf
gv6TChFSaGBWxAhY8eXPMbkirI6AYEQzdlp2GaWdHGrhv9gXElHl9gbInW6zKUC5pw0JS2BGILwm
QJV+JuuFpliYVvEh278qD2CibBlhnhyAlLgsHhDWL9NPDJzzK1VLW2jT9RafJsIqfO4YUYgpOSlS
fiBJit6W6Wy8VJc84Gx7Y9jU7CUiziL/dkFoclQqMK/+nHHJTREs3rM1SLmlp/mTd2JbQUEMXIoT
fhovBeypR5ukduMiCVKfjE9TP+pscBj4woqd5QzMn7GlJLGJzll+cayQNyt6RGRvdUaG3OLB2ImH
8plKMmq/eD0/oxj/zu838QnFluETNQ7vAf0qFjFV9gCe3ZkJDtLkcvjUDYhiwICwd2EYCthDoi7T
EbgbU+C5N0h/4kCq5s9W94JbKqU2iqHkr/kjvwuw0xJcIB1vocgY8jSERXEpmIGESKuxnnTuUNTg
G/5uQkfUn3d0gJBJTAxTF/JWXrXHHLG2XqjO4PPtvdXK7wA7BjVOEKb0ANY+2++Vt7XjXWPuiZx7
41haLwpbP9es4ObZhUu8K7pwVhc5eVKZebBlk1pLD0t/YlZW1H4DngNGWcNlFaRtQaKg2ORztBcP
BCbIbhh/HHSunmvlnfnG0JjP4Ok83RaAtJVjw/0OxhMfyE7GeDRsKfMj/1piMWL5lR6AJvI9KVf9
pM4bU3vMMOwyUcPJsaTd1Ml3M38zqOP0xp/zOTJdQQziBiku4izjyLByR9wXTdxYoy4ISxk7Lkmj
Xk8JjH9eodfIeo4j7jgLGXHGy6S92dtmdL1B2Se/QkHQd1ChGgF7yIsbniIQ5Tuzk/dEsIxzj3am
Wn3lrgvAxjZ/BvbnBZcPso4pXITy9bbQwa3ZKTn5SKk19CGpZloYyIFqyq5j6nJ0XJdXWv2JHHmo
nPOMKhoCCoAGrHJWPBVvqC1ozNKBgECHHjC36OP1IpToUTmUj4hdgakUWexwV6V/oOUnbN89PDq2
eI1t4SeIeqcqvyaw/dlFqhMMTWzBSYAqRzeQk9YNbO2VucJLIFfsuWSU8PfJfAJd91wCtp5gGuYN
d8acJD1pDOmOyl7NhXKvC4wgtPBzfOL3DD8fz8Ff4cN3YFj5eyrj8oFiTYoXLHM5lbK43A6T3gi4
KhYR/8Kv8DimcE4oDcvb5m5xiubSEDBk6BgCrhGdBO5/RcItln7b/BHXyySQDwkppRGLu4QSEg+Q
HBTTSVm+UZf+FB1INpBmZTPiNpkO7ugv5+mdDxYPVAkUMqYtn8vt8N/aP/CGNjCPdcvjARfOyZpN
EwvkC6vCMvcs+dI4DtZ+pCpgoQpMEVj14b/xEHkzuTDSDQu1tbC5o1j36BxN8h93y4NlgfAZ/CKP
nTvkNqUIkC/ssL3GOl4CoEPBig0aNElZP4AGSvTrI7yJ57Tm7cpms0bbmaqu52uPdnEEPFFywIQH
5jwfHsF6VqByBotzlw0bHOYQKuJ+JqYS8eDOWU88Bn6XflI5FyGmAD8jVUJyCvUVxJ1wh7kKrfNp
+rE6RKCk4zBXwe/xGDQXBRQawFGQvemkv/jWM574g0Q9Td6Jeh3zg0c5051Rhq0W8knU3JOCgPuA
WzHvUwbecZKrzyHt46q47PVEYYNlkTebYTwyyYa78Z4Cadxh8OgjjT480jgJ6tEMyJMStsDSCSmx
oWWNE2/lG8kHzcRcHevYSgIix3nc0pyiepum1Ghi2d+vns924o1XMbxl0MR6eljpEzbPUNpUfYtK
U6+fUWRN1i1Nr7W6pzSODRyMsVwLYmurWi88Yy5TRI+sPad/4CW3Kxlc+PukO+LySNs54qZTfE0w
bylzyYGlIxiKjh6QPMFwXHETl8N/g717FaBrzZx02ydz3v9jhCFsK8MOTiXjgyg9uXDebSbEp57n
PVw37mzBLhQ0GNVrE1XEkAVXyarTprvDFs5FBdhHcaLOd5ruMwvhFCAYrSsBA4ZnO+6APDoGSmoM
0/6zbgsInwwsOxCvOyuQiVQVNFx3Bk0cZa0DY4oiIEv5HwuyR33wZgsm98398VyZlhF1O1Pik1Nx
9D7ba8Q9kTgxGdMDA0uaxyVx/5IQ5EAu2iR2EAHm38S1zE3hR6ZogJVP63rk4+UkEECZG4SJXLSp
aaiKQhOUk6zshsqFjq+TR1sykNrNKJabyWs3IbvnBgXnEvXI6T61X1mM3jH5gqVa3sv5iuooSaq7
R/o9q96l+ChHXk6acWOStdXTY+7R9H9SZ8RPlRcVjuffsnPNrS3kSKPxwk4GykcjehcSWhg9VDi/
YY5VyNGGyAXg0iIH3EYjYtNgQv+ckDuwl0PvosIIe8pfWBTLURhXKP3tIzgbTA7PRcIS54QKhOjq
FFHIMpDrx8Q9FH6h30C/u6NTuh5P/IBH3bbHDu1B4XsUzuGw3EbPjKiqn2F2ZSD3us8KqNlDMGLt
d7ZF/8Oucz/lvDauPEuAVpWCKGXPluYvgHpEmhQciYZg7LcQLkFy2YEqYFLoXKUnx21Z3AP7sK57
7P6k+Ehrwu9Hq8PDAtAvxc4yw3Lw8zhge67NA9OQu0CYkgRaIVBngXYB9jRYSxORZnsvuR1iCODb
WGXxBEMW0krBSoOR6Wb7evpQvmCssI2ZPy2yqCjC3pd10DOmhDfeK0rZTe/DQZQzCQE+3JBle9NG
PaNn3zM869GIb6nsxe1RJMelQp/5FY0VWfUCSkiCBEtgVmh3YK/SgZwGedCwFrFZMT+AETzKNGHT
7piYPAqmLIx/IKkqxT2TFWiB9RFkOYjUoh/xxGGE1hmznSLe5B75J7Z2GXPg1XJVPnntJkgwo5X2
aHMLDapCG07ySuW0Pyj5fUHNbJF3wW/WOA/y0vYbrBAgRqJYBdnawYYepZWNXPcK3M83EBE+3ul9
Vh7vTMWJc7vgON3UOrORov8iNxB5ZhcgaXt2EgjKKwZm2JkDBllXliXk9Kh/btnosfISB523ovk+
RX3oiwlPDSQyrizdAb8w2hXWAIHSmRuC7MCqQPZtbX0b/fDhQG/JzSp4YHBgxqNh7eJppyxbFeg8
9hsaEynEoNMijog7A+Qw3Ep1jYi42Fj+NiMWa3NXvDFnWFJcGTvRip4qV/C3nbMZsXPwiGI6i4s9
D42dp4S0YiMRQ3kJopbff0AIYYPivFOsPb+O9B55M/EyAkJw1spNrV3Yxsb03LnwjInNEQXdEDbw
YXwqZx9gGS8ZQ4IzVos6k6PeUcGxPGB7WWTgsfJXZUxjDpzxs6dx2NGSk80IRZrPKPNQz5TxHm9F
CJKHbCHFiqq8FE3IctBhweyPJ9Tk9qwZ8LTC+LiHE0BJhkiMu3e+2OTvwEZJ1slX5fEN8wT4E2YR
eqCSZjD0sP72MC0AkzmcOxAmxJ9XHOAVzd26M0KHmx41GlTt2TwsD8u3uKVP3WiHmcGUr5Wuolok
LDvj7dlg23btD2PX6rCEMyIke7pd3YImympwDhbaL7GR4eqSw+TEECYNG9vEVmA2Dgg8GQdPul6o
GSSqyiz3NKy9ZwNtFOWw6IccgXGkNvK9OiUUuhWaWlK7w7i6y5Flx+fgEI9RjKyzjhFaNRnqRiBv
wmQHOOtsbUJnBPen1Fa22soTQd3qabKnYhNHvUNjxSzl5UwDYYPH1nRJpKQQgytFF5zV+u7K+GOK
OGQag9M5WctwdIKMuCaOXbQJIE3fTIOHeJGjPcwuVqp4If3zzyPbXrZR7l7+ftTlRkmQoz78vXWJ
YcZuBrmpZFtQpc/DoewRcpvalCEbxSnVIVHm/+uLHq8QMf9eD4kDGVRvkNlpWbid2bSHOE/+44vR
h5ZVc5RMS0u4od7/6xcyO/tyF3vE76uiCCS/dGKhp/hfr/++E0hoov5R7hepUZH+aVT8fVuoNYRG
dIIzVG3Wo9LC7FTybsERZ+7ofnJYIyl8f3+I8H76u1pXgRHatfmAVZ/89u+H//hD+dcwO/mXf/2w
yaO96MjBBlRvNx1uPag9cBF/XxBoRq7w73L+vv37odW0L55KJXE26FaKSxWpMpOTDvH3f36Z5Mv/
7Wd///r3Mx1XaSOz09BwkF/HIWVbibiF6tJihI74m5PECjtA+9ypeo+UX+IgJkJ7QdxPviosa6Pb
sMy905i5NvbQTh32SEpiJamukMUsV8LbGchANf8iktSR+UWfSG8URATtoY68IZhai8LICqctA0LL
HMQMGlHFl0raMxrmSuonG+mSHswT6TpC8p7OJmnMhNwXCruj1L2Z7pqBA1moFobpRQOneSElKjA/
ld2ErpmjXYvJhDe7n2X/0FkAglanVY8qpRA045FFLXH4dtsMd7CGQgggidnZ10XX7tDzqkPDhPja
TtHNMBOeLHAOQ6tDPQONC5uUAHyuXrZGgqxvanKk1WK87+FVNqBWbo7LX1OOe5Tm1VQzKMJ1rR/N
I1VDl1wLBfpdX0zgUI0ZeDT3BeXMSMcLbd7oinYIEPmdc8pjROOXvP2eR4UDGql+JMAnvNwppmdK
TrWeQ4jeQ2dDVSHBAo6sEG8J6thYpyPKw6AK158E+Kin4mw1wQgpNTIMFL2fa3XYw6dPbeTf64z8
uXacdK+tcJBqUGYXgNCe0MzDheVd1Axa104myOuz4ZE7VDPRpoq4F82KvijpaJvf6Q9E3MMRMP6N
m8RIXtsFIYlkTGK0VWszLGqUG0CALC23drOBdV1TEDwmFQWYEbDKjqhHrWA7aop77GhnMS1NY3Uu
W/0BkwbfphVi7wIhQvWig9aBeeShy4HMXycUJ1ST6a0euWJFySEFKu5pHGbrVuXsckbMxWe89MwU
smeT5G/OQDSqWp9e5lmneOSAKy0aTZs0ftFsMkN4zJio6ri9JmLGg7Cqjp4haJTAzEs4Vu0Xmgzv
tToK4qkqzrSDTfUkUGkQxrnSm+s6jTCkKPTSgrIeNcd6bXUDKoFQwmZM0cGZcFVy8XiM4+tUXXrD
9l5SCSFagYdy3bGcERRP6wEnYwtJuqY+Wkp3dhxr2uVYJ9ixpW2nqYWrwuLdtIpzHbWUcy/F97qI
3VROIvKc1BGgOc531awTuv70tmWm+d0iOa/ESIMNNvGIIqoKpyoHMgNGSyg3qcfEwfEO5Sc/W/E0
qR0ct7VsfMPThCrQOuTbTOP8XcxvJ3am3dTR2Efbx60hcv1goEwa1wXR/xJ9WAaGiEo+Yageo0X9
WLbOVpiad+qa9kQ/zXCkbwWpPe3XWHoaaBqAM44Aag0QkvADsiwtC5VMIPZP51GptQd1vR9smmd7
1NkOFeQI2vz2rnBgsekLSVKTSbseuz/QIYW/aGR9ow1chmVth5FWcBJ0/dPUVe+TXdDSNmrhahS3
cqbTqeupgaUUOiZmy6ebNxgvpUngJrS8TbSotFofzsTfprdTDG03pQiCqTatNpUH16NbJ/RzOEe8
QaT+GtHsjQUsum9WCw3EaemAbS1nr4zEW5aOhroeO4cSBxy6fKLFz8cEp/C432uqsu4no1quZpLs
ssY6MkXKzyLSzy7+UPpQz0+YIoTOSJubPVFZm3pgw6R7M/t5Z7qDclxTaBrIJtIANq+IQrj906IW
895QjVPLowFyhP0dJ/g5j8aPNZHf0HGF1IdHVKRpy+1MfXdC4A2tLmu9WKbx0nlaD/KxpvsOiW6g
RYAoJPrJCWnCshtUu5ROzPtaw22mTqgioyCDOrdfG7TpqK39sND/elhicwrTCIHeRa+qw0ogYxe1
9PgyrmObPUaa127ZjPO9nj3Zca3eDlFz8uLVOOrUs+w81R+HRVDUgYrVdwiAYKQ2L9430kSomU3p
75Lg0KYbyVPtx7Sc7mv3XUlXcfKa+hy1SxGiAZHSPaB+IKNGNh9Rz3Kb7qQ2eI7kWoIvlyDPo5Kx
FNpZU1a2TVdMWyV3kkArm2dm6aZplQZdwoH0XKD8pXhWEaS9QhUwth5MHFCK1bIDWkp/sjk6Zb1u
QKcti83aEHbWU4ouItlukVN2aU3KQG6u2ccxEo8DHpH7mA4dCg8SIqF3OO6y9Jzm7dZ0yt/e0egP
0LD5QdwmjqZJGoDkiOfoL0MZT0FiWnM4iQZxcEfsW2vhqDV1e2tNpEcOdpSlWjxrwoCj0S9XxYkp
ihm4DJd43nl1XdH4iN+ePiMF2LK1jKbQt5Oqjyc8RO7Qn3ub6+HSlT0YQT4bSM6JEwrFcTikiQCD
nrCjXvpL5mwYvDpU9BJzoCF2fMe2sH3MFyguCpZXkR7t9VkUpBZKdxgsGpJ6G1ChHfTikfafy7TM
J+TAbpXMRl1/LemCIKBvG4SpLJolMc4CQcmU6rvCQLLIrID43fyIVHqfmez3lakBlTvuPiVC3+G3
If0TxxO63/cabchx1eHlp7oVBG4fT6ds14j+yZPyrAJ1UPwxSbbW2P1KV6LN2h2hytjgVJ0e720V
SDOvHGuPf9/ibfOZ5FATUE2GBKZpPYDNuS1rRtXG0HRqWOaZONP1OOfVL437qArb1kezvradcDdx
iox+Jbh/m46XdfXS85JcXKuE2zC+oXIHmXUhG9CPy5odh7abTx1i4PCGv2PLJjCPu+E5Ue4nXCP9
3Otb9BLFd4q464NHZUmt0xE5Adc9x7H4insnCpW9YTU7LA3Q5RpmYIC13rclIX2ulcekwxjJyvsv
bRBhpxNutC4geOeurzgmSlMN8r5lYRm/O30fmPE6BJYmKDdrEUfQmt9q83kx0uQ0NpRQ3czYTppH
gdAhySENRz2RhFcKzaKEh+ZQ4rx1qbef9PGNA+feRgwY0xIUJTDtZZ0G6JxZpwa/yVlbB7rNJcak
1g+zl9b7DB7cUszcpE6DrwVAb3gm5cHeoP/ZRt21PVm4IF4QVm3PCBMA6yNH7oEQuInAVmZuLoaG
cFbuUXqdacTJE2RfpmyN2JvyT7eOslMXjbCDsjy0bQvIdbZQeJhUfIodP9F9ciTrqM0IwjqL9oIS
6GUdJ/usFd0zbeucky7szYyGdF1ny5kXwL2l8u5ym0eJUASsJt1AyiehzqlOjW9rVxCzoShRmhnw
51nV6lyZfQYCPoDV2Y0VFHF/yIRon3toi9uG+jrqDve23QFfmA2PrCCgEypV+lbDiGjtcDpMC6TG
s5F0GIFG/I+sPYKd+t70PNR7kYAcEeiRwTfImdOLR1LTJuxpw4YOzMvSLfDayq33BSUfPI+740ST
MaCl9t6Z7aWUmpnjug4buXjsfEEGM2ZwLduUnFxCUqXcVva8bBEttOjHJoxQ2JkKTBqmGhwkysz3
mtg3MEr1p+zQlJzVCVlNZDuPKXrSHou00WO2MYMJLk1yimnU9pEosa2sEZy32SariU4Lw6VXNuof
cR1zzziGYrus17s6lW0IED4rzdKOc7TeqqrQdjriEDvyaWNaZVQAdT2PMTUxV+iMEMJIqA9a3uXX
MfWyMBkprmO40O3q2kFkzF6MkxrlCPAJG9QsjbBnn/f2RPuR64wkfaghHIpCJJxXOZgUIoqmthqE
J6FrFAut30v87KJgu1lzZL6zWnuNXwuHFvyMoN63nTU/9Wjm0gRXcebpanS7OLnsF6B8ElnFk6qC
i9impt01Ls2wJqENxvI4Hs29S6e8gRaE6cRbaIBZ2EQrNpNDfaSP8addnPTgrXUKcoI1gd3sVwWN
53Iopu1aa4eog7ntOX116IDRqpibVd34Mhg8XGkQ1KoriaGF7NfkqtDIFrgZSoahal31r4qCBJ6h
C4+YJev23QIdnSwCyCmF9T+sw2Gl/6UfbhVdxGdXzS66OSmPpLsGZ+fX2vXtxuyPwk5BbFxqjaNy
X1cO6mYkCs5IVVONOL6LgSp65dySDPlVbnxNeWLDa8b3MDPLirID8uzl8Cqi+RnYwSJ9ctnlrH5X
O11LA4XXnKLRmChIFPuc5P7gNB17S5sceir9SqdGYd7mgp5IHictzaGyltUN9n0yC1UFabkBcTKm
ZjgSOlcFzFDNoPtEm8q9Uw7GnTmJvQAeEbignZNFgdqON8gt85PtNDNWZImxtSJOI9y2lW+dzoKj
q6Wvc8qxqiasRmYLC5oQVlqRVdtOq7c9tNdeYxtdbAwzm9h0+YXurTYmA9nP7l2dLGTB0pQl2jRU
ctZXLVWfkoxS4Sooy7se8r96Qak/WnAyVKr2PUkR3TbmmCIlXPO+gf6ftFQ/kkSQdpX57ZwaD4oz
iVD1Foe6By5Rn1MM/XpJGqgaCmLcg4H/Rpdci3V5XteFFjIPAHisy9uq75/WpNopRRw/FNZLL8TX
nHmQaBNSyQaYA1lSHMV0sFu9Vw/9XNIdAoME+X/4Cu5BuPk56U6Gpr53K5IMpeEdHdQGcG+zXbi3
4r73SnHN1enHmGgjcTHNQ1DBs256J88f8Ll7tafnpq6t79V8qNL8Ws4dsrTVShkom2XRmUpQ7wG3
5uZ55kBC03b4Fa0ndoNHLQ/dGsFJv3ohCkpIk2kwGtFv+VBWKgsa0twCr2pfgcMXaPkLG5bYjhnm
qcBE2bER6VdaF9+NE7eguu1dp0XjqYJLKThVndX99npVw0XKpB45rM8fo6vNt+qo4CLBIKFbUYet
EcEDCNDC1++0TuycvCSnmYZtxQ6+GbX5JASOcHpsEPAn57VEXc4TDqWLZt3NqGts5mWh7WBEOCK1
96UuMRfZmDh1gBjL0ACIjy2ScyvBlN5c6PGldIHPEdxZ87XyvB+jVOptNvaflc0T19OoCZfVvhiF
BiKdOdteISpyyO0al1YaU6EbcKxaWvQhjM8mSiAefVs8dZaPmfj97MD1yC2gApHobNi0Cij5Et0K
r/lOKVMOQ/lrRYhBjjY9qFgLKuw0kad+KCV0Ii1GAXIpqCOnFOMUE3HKvvusNLqgMCZY+rbed2bN
9mqSykUieRn7/nUW63oprDuvpNMYNfoiRPOjgruIqJKiEDH3YOke76EU/XXIO5w+p368+f9Cb9WQ
Dsvj0iDX9vFdppXP7tSlX8N/1WzzXKTP/tu//4+v+b/HP/X/KfRGRer/8gf/FHnz1H/TLMfRTNc0
nP+k8Wb/m03Ootm6o3mObksVv//QeDOkxhs6vabhejZ/h9rgPzXeTPXfQBo8wEfbdU1ibPv/ReNN
czwpXPifhQ09RHhMhKoMlAR1B9fL/6rxtpTDIConddETzl9makZDl1iUppXN2Hr0p0XZs6sv6clV
+lOfrj3ceouVv+gfVH3ooJW5KKjOOc7IThv3PZHZqoGPV54+pcQgY1P8LjKrXWR667wPMts1SXtH
mf86MhNGQIMKjGscG7U7pQKhnXF6ijo135cVDNlxKh51VTWui9OclH5GK27C4CROEWCqlCm0q8g7
5JP7YDZAWd3g0B4ITzXu3FPcOZhAk89bMrM3RqWhWmQOtEwZgVJTDmw0sMIqp75VFPZL4mUqcvL0
jBWG9BWI11vL0fzMhn0YNaZxbSv7x7EB+/pE/KTWUKAvZZ1Sb5j3JuAEejbx1ilYeAZy+TQtGsrR
NJfdOA1vU2rAhyReFBOaQdZEnbfS5qcc7mNjmGfdHMtPw7OlYMEurtflOkeVutdGnC+MAp+4Mofb
XusZ5ofugbxG3cYCBAY4GN03MJlCQXlJay7oZ1fI9m1ab0594cLKXqz02DUO6Tlllpu6WdYjFY2d
WewXQKD5Dw2ydp5Eh0h5Ak/iRS7AkS0RJIwmVXzh2Io4wm9NiTMhcbaZAZ5MAKgFn+dgjMywL5Iy
1ACpWolW9RK3iiSCNf1hWRLVWiS+RRPQIPGuUSJf2no/SiSsp4NJwk+a5WZhkTpHKnK6DnzhzdBt
nAEGV2Oav4ZRHY1oGo6V0p2yWcFYe3K39nM+0IOyevO5QOUNzDj5NKdW+J2uHkyJ4wFm3JpWTQBv
pfMurX8ULm8zxmpO1lsqoUqKWklkMJUYoQAs1KrIQnAAVAbAdN87MIcyo8PZLSkGf7XouUvhWwsB
HFkTTzkmKIYaR98aqPbOyFHgzCVymUsMc5BoZgOsaUl8U0ik05KYp2uL90pN5l1hDuc8XpFvRmvZ
qKcB7Xp6sPBZO666HdA249YYkNXLBVQtvtrZzhAwf5KOggoTDIoNPWyN+2opxnpcOhcmMrAEPIhr
JzFcIdHcTPs1O4i9iTJGUvdL3XRKBPJfURxzSIYotVVHVtzsA1keS7Ohpc/rKP0O6QvhNRpXuY25
p1PaJ7X+UuYeDqIo3+JlQNjQpRla75AGoT6ve/g7qHpEet9kfpy2CImheGW4JRDxoE0bxVIuk8S8
S8Bvt+CATdR96ar+KIhuChOUXKOpwrXtCWaevbUbE9r3As2YSBN8PSZLyfNxg0a8tbOGdjs7Bce6
AJUf6WZMpyLGVi1/HQoT0zRB/xtY/vKeFilUvipH2sq97yY2Lm1ZIK206g2ObQjgyIadiFkDNwTH
4XQ3ZWBKSQm5Qddpaaz7K5KGv2YEUxCcN04F2kWztHtSf1wbOAWxHfQQGsoM+ELOWfnFdaMLkTv7
piafqKiYodZAnuzUOB4jEFyDDdHZ2ieATm8z/fV51CtBX1LoECtsPDV5Ktm0cZcdIBwUNaimNCLt
0Ovb3Hc1dLI1goZk2TPw0n1MyzmSlOleb4qL2U/EcJb9JZJk3RSUU4LIbmG3Swh+yUeEsgZoukNB
OdbOkGCQasZFTrPYBEdowLW6tNzNZEs+iXmxPagMGZDiRtQUzMcoJ4NAVshDJW4zlK/NKr3LbavF
9hG3I5VoE2G9U68jV1DUK0H6gnEPhfg5j+gJjONtaS6uv9jduz0zf8yZu2wHp6HQ7byUPxRC8J2q
8H3vUF3JValjXy8nLyXZGdPqq55hmUVOfksYtMA0GxTwxQgHWWRHkj9xoym+MTvMJqpSh++vW3Si
KD+rB36YzgnYFs6DvjH9EPEBHM8eJbPUiJ85c7dgqndr5yFoN2iyt245ZRmWMkVVfpLjPClqdNSm
Hu4ZLUl2rAuK7uKlncdAgWjWaRlKH50mG9r0Y1L08QOR/X0rKmu7zhBgDNPCDHhsDVTWBNoldMcu
lIogMBNxOr2qX2A7iufFcKPDmP1P9s5jOW4lW9ev0nHm2AFvBnfC8kUjiiLlJghKouA9kDBPf7/M
0ha42bvP7b7jVoQyMuGqiILJtdZvejLDpjdtxxleWVeTCcQdtLjTPSjWlkkWxe6AjEQeTLzKXu7D
rO0hSjQ3+ENw+Tg6GarUm+/Jh1Vc7KRWEggaPcqIV2HkBWffhrRFbqC/mmom1Ih3tRuvAWBAlIeL
sAkBAVoribeTNiPfqAc+VI0OAEMZg0kLurQ/C1K+rnAWPHvrBgBjAVipGq4xk+ed4E9AnrX8yZ99
xBBFQ7Q/w/OJOjSyBflAvATFdtBJU7omacp+4by1C9rJjqjyOybAPHzDfj+67W0y1DeFG9nX2Jm2
m8jsblwqoltnwqMPBZ+DG1l3Sx2MZ5NIFjcePGcTBC3N5ChCiOmuhjzSFCB5xpu9QcG/PNg1RW9m
LdreNxDVSEeXN7LM/lTx+0T3yIfbJWbnIK28vjgG5HuA8SOZ6LceClcDChC5BpoNn0vQTHV/wgpi
myeQ/EjfciH4EIJi078dats8th+0pIaKYVn11ZxEj6EXgzMhaXRww1psxlgCYAfBKxdhb8c1bhxp
PxWnqXNLLgymYL1vam26oa5H1kiAOc0Q5XTHFmccTIfedQnTgAAlBQ0VhSjXPvgon55QuQG1pLkQ
TbDOuBkAo89NFG2dfNbJmjQeDyAcMOIUDxM8NdPhQw+GxItq8xgtnrFsRI6PdBSBWAxrF5xR3C8X
wMLQ+j/Mfoa0aJ4UeGFFKdjd3KAwMGw8fSoRmhIfJi9ckC+DH9xQfOMqg7NZmy7Ef7KUm4LL7OzW
1tcULT34bQIMIuCelofYUe/1o6MP81k1Sz4YAG+DZwzpOtCY4vsrc0G9kL823mTIfGFiUTjLcAwd
DUgjyGs7jnKIHwHaNENWguojKdt3PhIClCwsivAe74HMQSdTy8hbRNq8M/r+W88cHPZaRcAuv+RU
jgDVTRfPsBCo4jQ4MYq2mY74wFNbYMIbEfuj3fkUZrKoOGAY6zt+fTaC7iatEOZWo6j2b8xFaPAL
uRBnMrpn1TOlv4bqrU0BOtCqk+A4GCOiZLLpfvdm09JOUjVXhMl17EtHlODBom5wjfdWdkLsF11a
38BBOANXk7oQFhydNAfz171h1/fq644eML0YZxMFclHYGdVYY58isCARG6pxo9hDudn9NElDDltq
bIk6ystjKG/7KWlBvBLL8G7FCDuVCJBO+vzZytpSdTub05tRuaPYwfWmG58MYTRYumFWI7DvmDeq
mzvQpZsFlCNTvl/ulr4zQPK6tJl0czHs6n5x9ZxE/PRFIZu4PqsLxkkNVYOsLAgZ6RJj6wXyqxhF
L8uIbI60ZbGEXZ8d2ahhO2cvet01u3VRVrckOwOE31Csqy+nwVGnRZ2rznRuHNIIe/OxbLGujB0s
bMOFUB7RVTC7iRlfq6aTvc7/2UgvjniE+5fpiO1kETFKhbnUeYILiJ63e1RgqLUJJEBKB5KCC+Dy
VGi1dq7jWDvjisw1l3B/NhoYA2xgMQyioW7ckqnuXjAQH/XNMjaIGXbeUcF1QoneUY3C8Vx6eNMi
XbWY9m7S+i8KmaQaz5Bqcj78YyaOPPuGruGpHixUAPhL3WS4w2A+wglvoaaAs9hD4I3zXq0U8ma3
mon6YTNBHFDApyGHlaQjz7xVzwlXPiJaiYNSPYQba4QD5Fj00cfEH6O9+lHUb6F+KCHRV27pfcBs
BhG+MAUv1bhQ9tGKvSC+3ly/3TgSU3XoFa4rPHDgTJtP5tCUC/kkLuSJp0Z+Zc8N6FgmBL46IbzH
f50qdZaCqRb4DadDfCKcuJwC9Veqv9emLnNe/3Ie2zBs2/hUkNKtRUudQbd+VGjwYq1S2kevN94b
RMSeTZXSMVsJTAsgWi72l04m/kzh7voeMYW5etJKjI1Tn2qGuSywsf3+hTSb70O6nfJx/tySkUfd
NwpI06EBlaEXsJVO87drMwXofHs47XQOyUYbxIC7BNlVCyXEg4ZpJs6DiP0YGO1tozV3ZhTety6x
mxbzorex88BxFBFZ92R39kPVVx8QGeCNSS3eBlnsZUzejSLbL0F5O4nbtCy/G57xUY/gIOe4SW3G
MflU6B/TGGm53K8/RwITYi9EM8biFkAp9g5Ls/xY2dN7vd04VQO7fipuErKMV4UOxsQVFrkvIs+W
2fsVs5394KEypy9Oto/yQZojM/XxxGNam/U1FcTb3hr9Y5THT40xe9hMgs3GPXCD/qkHHIH3awRW
aPC98mBY5gadS/Jp/mNKzQZuQ3Ltf9PIE+zmAvGWwR8fnAHQ0eyLM3jK27z9PpnApx9qVP/3Yawh
01NkN7EzfSMgQf5KwxlvkHxnGxHcyCZa9/2GTAQKXm5IGSNqNX6xFoa9867M72c/+4EsMSzWmUQ1
SizP3cBkRZvBlupDduM7Uuoe1IuT1g9+e8KO8ICJMkBxH/URHM3vM4+EfjxZqCMVuXS8vx0wK2fW
J2716WPoQT7qIxQ4mGT0bcstgdDkVdduY+bMW6/GPJkijoFFI+hN5lU+DohLXxVojPV29tw54rFz
/a+Ck7DE8P2GETxv4Dof2jw7+4X+gNJ+Q3bB2tXt8j0zialFinRJOnbvbQjhqQuCnEqeicZq8nGY
rO0kzKc5DCvM5uFZFs5L21rYR1lks80YkHk33IMj2cXVfrGn656SFTf8z04S04I+iLeA2zJzcm6a
NN91DqSwIUbtFHFkoOXoW9V691DUIE5nCJ5UHkj9fVvM7CENZAo5c2/zGX05PytvvHA6Akw598V8
naGsmwm4G8KevpcDOsxF+7S03ofMCL4E7oBZFvfRUi3OSbeoHQPsuc9rtBz1HHdOsNDMSQ+tO3yu
quKBb3lliACnGyP1AW8TeNk5qlZWSVEAHV0yJSDXKgmFTJatxs8QjfdTbjNxRK0MghaKPhbS1PsE
yqlli3nj2A7iC0Vwn0zd52UOzx4u4MC2u88thosQzjNYIS56fL6PWEoLUryfMnFtJk1yoETwBahv
sA2NilcBIt7ji1d13j70YXvEjXgGEsHDTxt2jhkAoVh4HLgDSj5eDv+m830MlLZxhhJqHDFX1jAT
dUvjsfNLiBkNFlNxinih2VLDbFEX46w1zJMRGy7EeE3aet4i3X2cKdhedXY/4RalNwcfbPOQlj/z
xkk2wq0/+zacjVoEmI8bL/0cdNu4AnvHFIuyXYiIVx5gElSjBReJZksGHlUcFNqyGFBbIZDMEwcr
m8gRFWhw6Bg1o0qrgUtrtBvdjG5iHWJwRGn1vsYIdxO01qFzvIcgRkmwEqbYehY8wJyyUTq7P5lZ
RDtrwF6Xe9QzI4P3BFiZ5D1x8XJj2MlNFSAMoLnDT2uAdxIgs8Ihnyen1Q+IzX8BFVyhQ2+jqGwa
8HnRx/NjyArWDztvPdxrlwmY/ogQER72wLQTy791aurFIdIo9uJCHUubK+B8oKh0xOS9sHyi8njf
lWRjiww1Y723UT4284+8NTouKRKBc3nTRSOhGkBYOOgPaPB+c3WrvMWlGlSDp7l3PVI2eiCJyxqw
0qTAnLgXR5GJ6FTEpAV6qCph6P9M03zaEYY4G6oi0PU8ypgF2mWxU3/uyFjf8FjbJhO/phO1P0l7
zPtWwuftDB+lMPzQ8Aw6l0HzM87HTW+hj1kU7UtMFgUM6k8/nauthgWQTj0+svP3AG6QQRAuKlGF
DlMOsZqGcpNNAoEH2b5gHugm/edB+C+80pEemkCLBY6N8iRKFemPzHHn3Qhg4cYdeTemzMkGG8+u
zu/IXu3TDjRzziuNG6lzdxq09tqDaZ5VS3sVCC06FxBW/ODeEEOydTSeMsxqUVXXR5PHICDNZkGQ
eGgd5P197FRdBCPa5KHNnOLOLQH9uoUbboZhRHKLF2Lu3ecE1sgoIHOg2SMiKtiiDLco3sOhsr+2
k1cyzxxwkSscVNxewKQgC2EE+6AqkDM2egcKG8TmHl6TSf58Qxnn3FTxl0pvUAPot0HjbGIB0tJa
gD6FDsieqEgWWQFFRCSBEWdb74BqQj1vPP5gE01O3cj3wnQfurT2KHln6bFxjpbVjDeaCzEocG41
ojBMAws4CvZjmVFJK9MMwdiKB1o0iPtQWBsE8cEKhkD3CqT3I2HfWlzVQFwPSzqiJGiN6E3P5rCH
IV7k7XbqcrAPoPU1F7qVkTeyHht9wrqk6Dv7moQ3KJzhynaMh4hLH/g2aLi9443fM0taONx2OJ9f
CSoJ2xwXzY0YsERMgmFDiZUMHLphJfZrSagl97M4AK3Rz6TJ0FXVAyC9WDsje+a+T6g64piLOJD9
KSO/fQWAszqrxhNQL7IyPBpl/WjzYBu3ozcjat2bZLxIDtUD/DRywbidt+FuTjJe/tHPYgrr63C0
9YMXolHToYPFwxAVAyu/5TW3yeIhuKOACx9mKj+k4lvSX4dm4+x6pkRXXo04Q2hZTy0AAK9GwLz3
sucA8xf0bJP2OOfiy2JAeo/hiUf5Vz0DpZDl/vswxalZMG9pk/dWzvfpvPHHFAM9jwCZFb6NPx54
itB+dpy5Pvdl7RIonxad8Crp85fB9h6qBse8vkM6wkq/1ab9bSHjAacSZMJkE2pKNp3va7do/qe7
vgpRbBygk/Ob8BjOyoIEAbN3bXD5OWMsBhB9GGfDvyJl+mA1Tbpp0YtzCmr5RnAK3WqkVp82qHzI
VNJYfGwNs9oNXleTzLROrlVIGfUBL0hgXLFrv/MMqfLjp7jlYVqz7ZKqftejOaVLYXiiAdTUBFob
U5s1N7EbwNcqkHDwYhTSnGccSsqtrn9vapR7A37Hoo7N/eAaALD04Hmsy10KFLuRXDl72XCLg4yQ
CfPBmG88/GAXkhZBWz0WQAyJr+ZhExtWd+7nHLB+HdX9WY31JupJNRF1fcwl8aNVeQRlEqPGa5PU
MY8Lhye9VnrnaTbqQ2yAKa9I/G9neQRN5wMSFbP5XG9xkp5R6u8BeZd4wM3TngkPnyAXrY0AwYjk
IYiTSjIlUgyCuqOwoUro6W26FF98Uhk7MOnDK7/Lsi/B05T+giV5Ak/hYnupHC8Hqg7nUTZ8gZvF
iGDSSidM3f2Cnvx8Sgp3PGMFMkohevLOs4NDQVS1ZwxLBgpuVEbU0HOlv31VuzJZ1uAeQpIj1psC
dTymMxH8mBPlLlRuywVrPJkecWRD5uZ1k/c6sGNzwThZBva2jOSn0HqAbcJMLckfndFs984UjmfV
gAGczouU0IQndAxl4JzCQCK1RaN667JKH++p4VM28wyS8jICj8JZnMFMBpgsyfG6sGzjbeXkBkIV
43DGSWrXZm591ByCo2WqY97uGDttWwdxtqrt+3MuM0VN6ZtXIQZUpNpSxP4HqlvAP2uEDzyw3JJq
pXq2HKqe3KIx/f5oBZ697Xq7ReHl3re8FE3XQYobQFA56yaG6Knb2htlBqtsYWsoXmeRNkjqUvkU
0uY1zEYbfsiIC6MHd0otSyOenKpnTGgk6wN8zK4cXgxoN7sSF5qzj+H42UaP/5Q139RALbb7sj9l
/GK9jjKkatrfvTdDJrwdeGz0a9T30yr4YTA6jY4/WJc8MdWoxXPfh6cJAa5uQY2CMCE71Hl6Z9gx
w1x+WfWNcXYmc4dg/6aW39GeF+PsykYNVeM2PYKi7UNW8yYugNSd4daoz3/1JeRJcrG0LK6Uoa5a
M3MhJFjDoNWXgeP1H+2mfReIud4McR0Rc11VjY66GcHK4qH3j0SnC89PGnR5LjUOIC1+hJBebd8t
RWAwpyelrQmy2TiI3xgmIjiTnz5nU/6NORA8v3m8mk1Am0aFcKpTPlU9V0k2g1SuDISRMh0ToHnA
YT3jdE0lLIlwlkxCioci6YqdQaJib832dU9E00/I9KJs5G5bNA5+gnEk3jwsIfQes40goOKTGqHx
nBhPlSFetJy/wMX/CL4qsi+YGSGgTja2Fd456l1Uy4T+QdNweWpchJL+Cxr5t0AjLtby/xto5Pq5
7J7/6g142eVP2Ij9h+MHEGF037HtwDSC//nHL3tAQzf/0B3bBAOCR59tO4A2/oSO6H/o8h8OMgFA
YcfiO/yCjkh7QHwDDZ/kiesbACv/I+iIrv8zdATSo+dbhutYvum60jPzlRks5RlYotHkXhtheLLS
HAEIe9BvvH7kgcwDKdIT91DO9cGYhwZ9dJkVh9tR4SAun/uD58cGU9ZKgubzk1qWyW1UT8hXyDoE
lbERYG+PamUZfk1Cuz4pn2hl0616yiO6HQYLF7OLe7davK5TmwLyI+ex7tVXHQ8gK7tuPTNfkMZu
RuyysPJt8l2hJV9EUaHwG1yJsNFOCwHVOdMpFVjSosLvYo41SPfw0hQJGq0V1GW3qY9toOe4HOuP
ZTQhW21r2zHW4uvcTKad67o/RT80B88QsX0DEeHoD629XQpHxx6DpgslSdDPPxHm4D1rTdylOuf7
VEdbdR4JC/da72sHY2p/vT35PAoOfx1OFFeWjsigW6Z3Xh6lV06MfFi+DLdqmmJgBlK78IHUW1Q1
OZZjzKwLAgkbgkfoYT8XOAFKFtBaVaMtkvmpuhRn0Crkb67AS2PAAvNr/RrquyzyC6meavge/b7T
x/fKLbv57eOuempZj6j/RFnvWKYNwEHKTspiOyWL6VY4j/kbF4YbQneUjS1fUqvVW1Q1OjVio0rF
caKaddUXNb4Ffa7tFxFLtP2EsLCTnBd9nxjtRGBJ2pkswzzG4owVeYv+am1sB4hU6Eom5BwdkR18
SjhqBpDAM6NmUh2nd5EmAojPGBpZBhIHeAB6QDdAVOidQARNx9CjgRdQwNEHeAkOpZaGH02A4Ics
H40GoIS6MWAR+jfKoz6sRHlWjTkU+lH3EYqQi5Kq8vf+EN+m5JHJX8ryiWrC5M9eNUPONPIH6g+f
vJm6nMtdlSwx+dnGcH0EcU/MBPd+HCbH0uPKDNIBmQZ40ambz5dp6FgD1swqG6lqOSGNfenwZQY/
gwbP6jShglYs8sV72bouIjQi1JZ29zJ1X8LpKul06yhSG49GfXhvk+jaG56n76CUfNc6C7umvAXv
YHgDYqNMzBrJ7h6KZd7WNSiUok4Ruw9bBNRlkcedfe6lRkZq6jQ4mYEiUF0/vPnbS1nDjAgADn3Y
YhcyEov0svhEQa08q566N51iJPWtuhQGmQGVznFABFuWBOxE+9GKJkYRjboyWE6zZyo+Yt931cRB
ADJ+Iqqa9XK3gLBH7xW5kFgA43GHmOLoUD+6Eyq8i/BwbWnFU67BHc+GAAhm2RxAdB/batpPZoh8
az/q51FWSdz80OkYWZmyvAR9rGYqKKSEc1SZG3/uUFVxUFMYJa7WL9HTDuew3QH4Ro0ijdttI+BP
epS2WlkTtG2AxXnJkwKIDaIWxWSQxY6ei9/Bg9lKpc4JS6mZC7QSwbLLe7hAIvGPmUgItRywG5ro
UMVC29uQBUlLNmoSr3pqmT8aYpdBRld3vy954I1iiBPZg51yUcGLa0ESBXwj1wST1wbQ/Q5bZUHx
HIuby1fK8unYiH6rnkFqkRdYoNc1UBcifzZkrKECDqoM4oyKnJ0ia1DWXXX00FRylpKfU10Ll64t
69kDkoqBLCkaWfU1KBNrl1khltDYzc6RSY4ZqDzSAqO97Z0FxHYWoMsZibu45glhylIzPOUt+bj7
wECfSp1KG8D0jLbcmODxNTvRk2u+Xwptl1RUNXoSjls9b8nU/H70gq26nmw3vTyX/ZjIOqRyf+W1
SXnUjVo7ZNH4Ht420uQZCnp1fZtURgdhd4C6GyYou3keHoVtBW1uwUORjBEmJ2l7QykGrGOYDASN
hHqqZ6UYIHnoBRVDgNuL9GBafZzUMDSHH3CNhl0M2H0zy4+C5MZjz7Ne5gyltiqBgDTGenZd7yvy
HWcn4sU7pXLOqLqq8eTCSw+HLeBEPDbbqEJ0lJgPH4mEKp7NRDcil32Ct1hcL3peXM/GUFxDJsIk
QKtI+fcwj+DKIqQ/85iZmiE9hUh0BeAM8qs+jFNpL7WQ7j5DbwnOEVcRMnnFQ9mBju4RaW58/z2l
+GO75CZUWIIuK+1QjqVyEpjyXaCWgZhBmyZHBhePt+lM2nI+GLqDaa8+nZ1GBMhocMcfwqCmFDN6
p8TNb8WkT8dxnJbzoImrcSYLK0Ib+a8OqkBoORG+bcbJx7WdiXZ0aNjqmsqTuA6aAE36HQSsLWys
EJmuSkPLRf5SRav/+qXUMGYihFjBRFC7KXoSZ100PEzorqYuruyJiI5DY8fU6QEmnMmD5w33gWpg
p6Z7qy4/KrOsRNYvldmVakpZkvdxTD05iDJ6oTTVuqwAtw7fsC/yl3Ya3xUeMtumkfD86tGSMfHA
61rjIa1GE9KUeDapkLVgy6/qXHxKoup57pi8WWOLyJA2IOM269R9KUPO3oeiDowDuQx9283eGUT9
LpzGj7kTG9gODukmGz/NWd7tnEFhAQVkdQBwADphAfJ8iS3t2DrNJ6hHj1k4ZcjadMtBok6dHGt3
8uEjNyOphuS2hyp0MGNYnBQKDnmNao2TBB8LI7npx2U+uhbU1tn6CTrjrpop0wwhyowCIz+gl8vH
Noh6ynFiby3As7y2+egKNI+S/KMHb/COyllhSQnYJAd6lMYWvgTeXZfpN3pSiT1uTV+9ijrXkgY7
i/nTDktanGLK4ph6iwBiohPC+c0xb6hS5x6iB/jbbqsOZXjNfa4rWLZa3cCyrEzU05qdcZyy3rxv
YvepoALFJ3txUb8LEzJsTi/fPgGvFimmU4aTvvGxD98zXR12XgYXDJQqrAO7eEzMAO2ZZFz20zIZ
HzveSb7Qf5LBRVAq1773uoWiRN5sKfxJWR93Bi7I7G9yfyCIiC9S0D8apGSx8ESlKaop/pQCpPPC
JCOYFndXLMmuqvpDBMewgT+E1tUpTDFMzCMKLIlefJ066/M8jyhdxwWCA+bVMEkKtYlG8zx9xZ03
vjYd6pZzgnOSh9oaGPl3ZmeVJ3ucOb1B+OxXztnuScd7HpzFqkjyLXbMxZA+ZEmB5YGVA90rvJPl
z0COHb3HUgWlIwcNwim9nVwKrYCM673mOGCr+ujJbFCP4SJAbK6kytEjJsVbdV/aAkHG0rX2eNhu
4wUFjCQuUUfU9kmS8spL413pIWfYelDsiljP8TUSX/2ht/dBrH8cHYl/cKGn1sXRrvwvMICRGXTs
uzJGqL+7dU0BQdWi4OxN1Xg7AKEsgXSR3jUw/JRGaEvwJffHWyjW9ZV4HKL3mQtyx+1B2OuCWkzc
wiSZ4yebIgOqFzoq0NS6k6S6h7WGBGZGUdEe2XyaMGlzku6rx/8R8NlmbndOHU8S7vcE4gFNsiW9
6dEzAZwEfbUGYQ69ajlWpng/RzFQw5kqbWtip+UEP7qo5UFoA5mwcQQ8uCLUD5o+udtqPE6h+06k
VcBdPIA/LWBradTje4/iYj2g9DGgsxRikJHPVUx8gm1UDIwgglqcAsIcC1StC+eHptWH2uAP1zsU
ENEZiYLqUzSV36J44GuPpGGoskgCJrRE04u/VR4y754Yvhi6nX+D3fos8F0aCZfB6w2f4fATQ3nk
WPoSuETkeFvSd/FcFycDhDz6chMMo8YlZppluCYmLCqwE28JsRy4uHu1wdqojdZhqfZU8Di18M3q
/89lRdKiTlYnsn7VW8yOIolVs+Qb15hChIzUWDWJXLMORyv7c7XLnBFzTe+2DUsEeRYme6rXu3qN
fwx5H8rcWkHMoBarppBbrZuuy1TPdTup4vP7SG9Wq6Fq0sr59WHzhwzu+uWD1cF1zYlOcwzVSX6r
dUM1vHzAehyRhXwgWCm01tTeahWkRnEI8/5E0S/YLQgDpfIdB/WzPA9hB5a+tUE/qmhbLVTNus26
rJpldL+O32zjiTC5gon5Bdtj+Gny+GuzbgvMkBnmOlbbxPIrrcvKoU4XdEblln/7zYYA7b/MLxH5
XA+X+9Lndkzf13ZrodM4evcG9eB9aZAtFx3pj7Vx5axLDZsZ5cExBHALp4C5lqhlGmVdfxn//Tr7
91HU9pDDpBZhRSyLwjhzcr6di9660KkPqFA4p/Y3vlPdxfYIKqZG20xSy8mRClmqtzaJBAquQx0Q
fc7DFHNidlibUotQxummEW7EX3ZQ+//dMu6YhMzr763XbfQgeF/XFRJt6Jec40LQtOULTE70uGvN
P/w3hfnvpDBNCxjU/5bCvHsZ/3H7MiXfq9fst1+7/UpjGrpFRtImRUiy0HVtHZrb7zRmQBrT8mCe
+bYNBW5lwFme3Em3PfaCHO+b/prGNP6wzIDMhQVtjqqH7f8naUw/II36VwJcoNswiwDSOIYLcuBt
FjO182WMyvQGCjza8y4pfwsT7AMxKrkZF/xfIPGTKIoQm7hBhyQURhWaVkjZQVCjTex8t4tY21nO
TaXCjZhyWScbyyblFJqUZrVi/lrIO9yqCaoD6CBIt8lu6QcC+rLsDvLpqXqqyTzKr1qGWqMqVlcy
VVZbzX1TDONeJY1UY3Qd033VBSKDFGnxw5eZIxUJq8aTMfE6HAor2s2GBmNC5pBUQlPlUSoF4lXd
fgGiVxa8zy85FPngU9mTdah6AQmROJwX3Ckx9kUbjTeaDEbWxhns+DDYzvV696pngrqtR9hA+yXp
btQiCuMTJiNIOzZK2k6UMQJ3l7yIqKqH3MDlGiACQH5bgncvXW8wR0wRHhzstzmnEl7aSF091ahh
mqTlzki0n63mDyPIAZhHS+eJ7exo6XTtESnkMdQUbI1R5xU/QIXdE+6MW3chnIKdfdvHw7s21SPY
uQJVxLJGuZjgvR2S/pBP4pHAFe5bC4DLLx6HGHMVop27EXmww+yhbQ2T8B6No6ZvrxcYjVIJowW7
FFUHYRjPId5inqUlu3aUYUqGao6WLahVjfiWWyaaa0S4KtmhfpvUbZ4oRjbhgj6X/VH9fhGCRnt4
Z36LemQ1UmZye2byI0RuAAF4l1S6+9KjbrBTceiaQAh+pxLWZVY9AmVZx2qbdaiOsC5jHg+KvsnF
rp3JBa/b/T8O83a1OmxkxuRKVPeynqT8Qtp5/UxHfbl1vH7ef76srQOMj0uCLrWvat5E7OsykafL
QXMw6fH2bz7qcgrWU/JmtRpOZQpHcAB6oYbxCBagJfmu4nQVz6tGhfKql6m5zjpWC1vezDC65C2m
1lw2Wve0k+Uw9/hhU4nGOFZNoWTz5jDrDuvHo4cj501/s8u6zXqYsidK1UgvMh/58/h/t916PC0a
gn2bBTfronXXddn6t63Lss7EEkhmVdU5MV3vqWrLaB9LfIBW0ZAYbPUdUgIVoH9tWKSqwF+6kPzQ
PZ0j5IgMY2+6TYeFlxEZG1cDeq2OsR7tzVAdK/MySBFqjVQPAxEpP3xG9+XYh8AT5ef93X5q2WVn
tY36IpcjrON17zfLkJRBu7fVqxOBvzjX4Vd7NxakjHuXlHES5JN+GSe5Oy0btepV15mZruW5fIy+
XVUPx8JKYMJQuUo8+bCYSxBPSVJSwpazYiHXXHgdrzaK1KZqHQir4rxuqoYDRUeUSpw7xYCBkdlc
aDCK/dIZcuaKUtawX3BbV8vUdqrnqMLgOlY7r0O1jWpGWRhUvVh3gqugxMJtkWenkPAN1VONUwVS
92lBuWZd0SOEn2RggwYjQ7L1r83fLesz3pFtdDXIc6J4A6pnyltQ9TJVTVRrImPCa0MYiOtlATNX
F6DI7Pv+HkWKu7cbX/ZTSzV1WYO+3admjlSehNuoZhDgvSliAeCO/2RMKNqEkphVPbXCgKpG1q76
pLcTQp1aDIZANqanj8Ba4DztnCD6PMlTZXUL2ZrO0hBwxYpg8jvqXIY1o1UkcWEDCUuluro2allc
Od/0krqCIj0oWpciQpTomB1K0Z06iVHKJB5K9dI+BFFd1SeQ9M55lI0x9fPBHUB66QUclVAA4wG3
8NCGuIbNKVQr9Zur31dxo/Jw4YJRCwd17Tiy/JVfL3mUsL9loo2PoscGFA4QZXUm1IkJbf9oG6V3
CBfdPsPikeQcer9oOvRQ0q122YCNZkEWDixYwOPBXGwqMIo+pKsqalzpV8D80q0vSSLm1EE5tJfx
AyeKUMjSSNvUnrdxHBnIBS0026SAFpDFMlGlDdS1lyQ45wVqKImv4Ybqe9qVWaI/M2m4Z8jqFqwG
Zm+K2KTGivh0WajGao1qqCOyZY32DYJRUyjrin/u+XajlT2Vk4Tcm2Z/eznkwswQ1XgAPYtmfYD6
WOwh/ywIGypalKxFKRXhKWk2YT1aR6M4UtJxTqZcrxpFyVG9Cx1HjdVO6za9pkPUebP5uk3rYiRq
Au1GBJZEh2qWIeGZqrpcZTEXs5zu/u16lIMQeq2kDe9ft1Fb/xvL1CaXT1G7kHv9EQVRu1s/TvXW
P1VMQFvtGS189Ueps7X+uW+G6g/F6tZZ3vfyrbA2hnwJrcNIvkFC+foy+nBvtdhFh+rVQvaYt9m6
oerBc+e9tu6zrr4cNsmt8vhmodfJs/rmY9U2/3KZyxx+Y+UYUOoReuotV7pq+kgG42+7alxqxq+N
3q7uHIixZFv+1fpXB3276avxpfvq2JOJIaUjUajq0P+0Xm0KrqQ6dcaPV5/x992//6T1S2ez8Tij
xrp/9Q1Ud93k1SHUmrdjtfDV7pf1r76OhZtoR04N3TTAb78beFS/hkWV7mwgqUe1cl2+buvZeojN
bv51XYTSiXk2nZwavuqqNUMOSlD1qpm4sMDSgJnrWTUokLbnRTZZKumBqqsWqtUIEBANr1uqXpzH
xnbOy+YqXVe7UCNw2ZYHfnU4syx4J411rWPhQVetv3ySGqft8giPO993w4AF2rq76r065vqV1NHV
an7uBw3u4t4oJm0nWvOjulfWO0IN7cg1yuPlvnBFWuOlLu9CtRVYYkhjqF1d8Totz6Pir8YqKB7l
XGdtEMaHhFAO0MamxuZVFGCCkMpqpGo0ISvNqlssmYMGsFwVvLQD4JMpkHX+XN4TtpyeTXI6tw6L
aZ+C+/T98qAAwp0ff2WyQwZhtrSd3w0v82D/CHmR51VzmLIKSrfxISpA41aD+OxBJrhOutnY94b9
NZ7tADE97uGMw1TBddBbxW7FRqgYfg3pl6QFVxPxWtHgq17rg7lts4gJbpxZZ9fiZe4iSpChrEV0
iL2C7T7l/C2OM11D79nrOpMwrh2jpajmQ5RYNAc9kezdGruqVISKYgslQunaEfpkpO/+m7D7dxJ2
YPp80lf/Wqjq+qXsh+/Z/Dpd92unX+k63/gj8AIAqoHUljJXuSo/+MPxTA/ij4Xq5QVY+AtzaAV/
GDYpOWCHluuahk6KbcUc2oEPEtExbMPVEcz8T5J1Mvv4Oldn+6aOXpbvIFoFJNs03+TqLNeKIcxg
zz1O2AFJiEKmEFvupJ2qGhf5IALZsLTn3LMfizon0eOX8VGf3idazlNvxGWpbwVMdYhCOlKVSEVX
027qqe+hqIBkk1UAD6khhOaou8RZ+iHTemcHMTXf6rhY5iGSymOQhKexGV9aEyDZsKAN9vsnub9o
b/2jHIr7ikxT93/+x7T1f/47OVMAP3WkEGzQnv+XvfNYjhzbsuwX4RlwIe8UDrigK9IpgxMYySCh
tcbX9wLrtVV2WVlZ97wH6ZnJCEbQBS6O2Httpp//VFZOWHbNVDgWSbaLRspfB/kuzffBqrcJVoty
7OjIBCRI4t/hZKjxtbB0DBAerTekS7YvNPWlCHTmeyrbtwZl9ZImgL0b5BpW4GMYJllBas9c0u0G
WupjQfgi4gPj/vchy8FRWpL+MpDB1rAARTFni5V1yV3V6+Kt8HMLaeR2XtLxqGTlYcaJvseytCaP
gddQAyLqZQt3a4qNj1SHFdCkswSV0jz9SsytVXQuOX7u8nnznwrzX5HUnJY2UM+H//yytJvEXfIQ
E0ene60Uy15f/de/D1GMoAHoNuabtef8ffgVkOpB8DAhsIE32iFwAomfbMtA/1PuK1t8DyXpgrOB
afdXvx/O9VupxpJwVIT8Uc9rVkgC4EJLVe8qBgW7wsLZU6aMBae1o9F7zFihmS1fmsHqoSsfsnRK
1x7U2SKruVnZgLyyzIM7wyIVlNKKamj936VT5T8efr+mcPdpjdneV3kR7WK9vZ/W39Xy8Vu9ffQf
RC8mbFqJLdOxfAv2vrbGb3bRIoVMCexNsLY6jOLMu9//mlfNXvvK3YzkRjRVaMogqoQF2/Gs3lch
IS//1j5KPBBQlTtvVMD3QDq12GYv0g26+kOkoDd+PS+/7pdZ1x7Uji8thKblqPVP0rJRTkYDZMX1
obIgTehhGR8HBfJYX7a4WKr+5fdLvw9hOPGL+aJspak/LOrqpc7AkN79PlTOj7biArICMk9ovFdp
NhAJdbJMPlS1OtlwuhbzLoI75BmjSUoakEtB5FOskxM81PqxKZtTxl2P/kK8O9Yfxm6pP+EDdf/T
c1PFsGDBZ72UCmOvarSSQ1cZeAhigce3gJyxYMUZjr/a4dDGEFcOK1CjlS/SSvJtUCSodBEcdfli
HaDhRMdiDi3gzfFTmDQs8c0Mp9o9gLP4ronTc9ZTatUy9KKpdvZCmrDCYW/YCR5PJQPc7KqSvxoP
iyR8l05Z6bJTpirNhhmBvlEasHrInnuj17ZL4MxuvIpTWR+zM1iFepMawhOvBRm+WCt+rTOUUhjE
FYtlefnK99uHX3PFgl4Rblw/kaSHDq+bEUBEOCoTySWaDyh41JJUVFEjPE2MrSEn8t3aY1qX5AhU
3UsTdx/Wkil3U7+fFgeKMRlCRW8PKL2ibAeP9RG69nCEKgS/BnXGWDzX+eJ4FH6L++tvsVg9GqS3
m+EoXSur/uhjpG8F9SjyvnYXhBEJTIpOADEvEZ9iuVuXTuvzK14w4tK2phmx3eFXOVv2Xb0+ZPKG
unI+pGj7NjIr283vQckNs94b+eAHtVnvlil/aO3e9nIcZeibIaLnxVOTkXvaRhituxKqaQpHnwXp
ZJKxC6tFh6j1q2At4VwfZPgcrdFHYNCPVpf+yJDgo5lZUBrAYxXDd0IiwriEydYRrJS0EV1pJt8i
29gURBJs1TB7wWlVHqKxor4Oas9xbHLlzCi4c2JlcUVifXStjlq10oe7qFYEJuL0aQSG7dT6cyEy
Smp038jHL2Vfr87v4BtBlhEW70HH4YtC/PdjTk1+l8VNu7OcHNKcavl1FpJoIQ1wA/Du8J6vvNrG
elOshZ9SDH5iGx2fhz53WToHXh+xqCXMQgir3YateAlipdlzTtxs/aXVcPcMGdRwolBo3ZfsNqTw
vYRtwq2bGSB0uV9hdENITCuhANID07rH1qgyglBtb6l786KBojNyDeVRoZa0Ed7EmzOa5KrEWKWI
Iu39TNHJWpILxsdZ7Gu76Q4G7Mhjod9Q80xeYannPNL/GHDfcAy3cfVtzdHFcBTNC9sEj8xUH6RW
mGfLRAGZ9/Wm7foKOjtK2Irv0JmYXzSdWDg9hu8XpAxERNOQNAffWBcojyF1wZFMRb1TZ/k5JSVM
6jR4WMKmh/un4jY0hyuI3CNhB4caYekWabX/uywn3anYw0LbN/N27CoauDzH6SkJkw8IgC/j+lVo
ERp3iSpLnyWwC8qXaGg+7SbCZBAymVMmpcKJkHQ+dNkFD521J8EcotQ4+w7o5xXJpe1LFkJTwwwX
7HPjmbXX6gPogKqdfMQ1nEcLoM4OtwXo6HiTSUD9sje2w5LzY8zKsw1lzV0KRXmw2vXXE+R0Of1j
tWwcJfMU6ysIwEVzsmANFyhpLH6/1lWhaw/xjC638vt0xT6ZgoxdybkFGXAz1sWfWKUyI2WPixkJ
vw6y2AnuR0vUj1aVnQ279zs8/mCzjMZvdCi/HGVbvSuvk7Dy5wKcpEhfLclINbXwecWCUIqhae6X
cq69Mr2LloH46zQ8LzAHR3oMrvP+gYSbbKf0BM70w7vZmS9MSBZuKKmNoYCPpWakkOM6LSOrcdmV
IWjwuB/9cp2HkTGl+3Fn9dsaeIChAkeo5zYlgFEVr1l5NaNb0HXjdQydP3UBU6Nd8t6HYZVieWVt
/ZZJhFkGoEr8f7qxEzN2GNux3xIhYUL0owZb0NLuEXqL+zwad0YZvEUxkMSqGp/qEfcg06efDKhS
ObMfxQq3TSQVGbNvwkNLshszzZy91i6sQ4Ie32t/8HwCHShC+vBg1zmmdgh73S8K+CNLbJQfZas3
7tgNiP+shEhFpMCumQZAw7IWFJdCCdwHQJPCsDvZsuYW8mSIXEBhzk/aVJ8dSDQw5EhqWtoDOvC9
hpZ606rh+D6rZ2N05henJABu6g2/6xWvsVo+p6R2w3iwjzaTPkRaf1un2uTtUrzhrUC8R0qvZZTn
LoOkRmgWGvvYIYMt1Wdf2pH1YZPWxLZ1CVGvGVhs4N/g/Z02PUTAygZeT/k3uT2rmdxc9zNVk59t
4KcdPI4m/3SkE20cavek/cub/ljqkLbNiGybLL83WIFDRy+2rUgInpNraqf23P7WeWGyzzLNm2Zy
VTM5fy7IPl0tjXaFqW9rmA/g6B7sRVyXwtb2eaFqxIKs89hJXsOg2JcLqXT9lNAwOMHGLsjIwNfw
PVW+VofWwzI5ltcXgsjO8exYQG7LDopGR3i9CPr3CTo0Yty3mTQwxU4+rK5lz25ga1K6LckKsOks
A2N+3t4T3FQQYRmS2cxy21UrGvNAORR9ULuEBkA1a37DA0FFiqZ87ea/c9HDpymsy1zLhuxsIJBJ
Xz8T7vAyTfZbUQWPJVPmNf7nk1gle0tuSUP62EvFRN2emK3rc4B+UgER0EcbSAobuzl0PVdwrLMa
F1ru6S3iwFW2xvwctSaFfszl1G3NWST+qE04FgHoQxHbh7zL28LJim26tETdyJUmC/ndbI/6kr3U
dXWxdcMPQuSKLOwWH5TYyShC8GuFKI4aRu5IOt9l/zG24pn7zU5fszEss/9Bm32ol4nPazwS7rss
zYGa88fuSQkIc1iyI8QFxZJnWYZHJX3AJzXeAB9TFjaWV8TLTRPxDc0r+2E17Dx0Hkvxp+qhUsYB
ZdAAhb6nMA3N6hYluCcy9ZmQBGRqxAuq6GB5N5LXWjXd0hpIRgmd5VAkA5u2oHGjLodsDH/LxVE9
R/DPB205ct+vCAW/EFpVh2lygsrwyZLq1li6ussznU7OjM8QgOetmVr3ojNGfxxrzuEaoUBE/YSV
HGZFeJiSot4vFsaf0Qbdv9TptKvRbIK6I04p0JJkg5iYpQnI0BQB+5zV2iZw9NrTVY28+3DwrUHW
GFISXmqVQjJ0kuc6Kx90k7ieRrsfU+rxhufM+sPeGUQZyMZAnUuYiFKJv0uNhSlk7gWsr7+bKiws
Vhzt7BbBbEjLDbeI5LxE86uofbPL8DoxYQ3KAH8+RUwT8aSn3NiqJWdhR1AEhFL5buiVOCOpXhYk
6zlUMrDN12KqX0QeQvAxFRgzIQkC9Derd++7V/azviqlQUTv+oF4g6rTyJAzJjo75RYFpPpN9ezs
FNkQjGxn1QaR6FNary8pZ6GFGKUNKvhZbLohbUIcSFdEVmFdSwVx35RRE/dtc3F68JlT36BfjcVH
CMnQ1zVxLYgihDikHWvFfM4s/aw2zleAAcSGxLGxMk4JI4Mvm6ZfiWabHsr0P6ah8MmJQGtJUnfY
KZZ3BfUujCwyrIp9D3gv1AnVqAgLyQyr3NKbQWIwhguH4xJSOYaa4zlxd8kKnVIQT7My/fRzDIIa
lkQotBfZMAOZyfyMxq+qyyoQn3uJWGknR8JU0yLcEMkbQyQmO8vVNfJI0zH7glV7krn8KoGt6j0t
YpkxfSz7Q78C16SC9Fpy/AlNP9oYO7TyZ8zamRwkag50XJDXD3rYUXHnFsSkrPwyA+wgqYXaBlYN
EwDT11qodpGp1wimrR0rbdN1ON/nXsTkIC/jKrkxkJnCKYqTGKNJnGwiFWwkE1iAfaYOTS9dgwly
LFO6mcZ+uqS7rou63TDh0IZl+wAT87nQY2dDioPfpjA9iupbt/pvQS9i5I3wVTKq5vdhalW3TWwu
+vE9653HGIH4oKQXkUDlbLKVSFHKALrJu00Fr474EYvJhlodKG9Zu+xbg8Yhs4uN0dSP/MGUTRDF
/dZJ39R29KsUXjKeyMlTHYq8rkyjbdfhpi27P3E2FgdcdnfarAj8pLKg1aWGDk9WasOXDQiyaEV4
6enlIJVUhJxkpVdFmJSShDw7VY82Zc2Q2uB0VwaaS6x+CZ+SsQAuZnumrAYiK9ihlVNPOspSPalI
4LYgXP1ISwiijODPsX+9rP/kGAhj5NlTik+jqNJtZ/5hgsjHdSIfeSYNvKcgmfvlEKnRW6lk3F+V
8pg5teMCIM8qIkjY7pPJMXE5UBb0bpfBFiIJk8t/fSHTSrw6p6FaeDFsC6oYrhVTBC3otiqh6Z44
AnTLVaR4NxZGzkEKEW4sqzs5qvVKuvjJovSxirdVlH0rzALqCQs/MM2AIBHz3lRlSTxV5+AdWAh2
y9UDtf1LUtpwOYNnqcMQmqTzVFBEbvQmADlcBg8K4UX6FBA8TFu04Qq/1uRdgJvBonSTA7HJCbyF
uaTcGAuSiBOIAEXaBqiKYQwamSHdbq+KoYSkRNBlrH/FWgxtSGAWNWxIbW0q6OW5T+AQnqBp8roF
Iya+tAS81QYBbBWDgFZR05FXZAxPNWHeS6/HWyPR7c1oRiFMYOlXAOwgs1WfUvCElSi+kaiWQMuC
G8Di6hjhG9zNQcT4RHBDSl7IXXnJBi3dTbI+VaPyNY4t99juPYb9F1f2HvzQuSFQO53PnCFDrzya
+MrWpNEnNDQVqUhT3mG+GCS/bdyLPiCtNGBgN66pufp7mlK/bpd0Hn8oLSKlvgHJgOptIlJB684+
CoF/nTq4KxVC3OSxwcky67yAVPnPk1aA3IOL5HCj5K5nuAlyNvxmeuYRmXhewJ+5MZ1AVqfxxinh
Co/BD3XVcCnkfKu7INxnaZDe5dg3a5LZ+qbdt7I8CYNqPiuHCZ/g8gyp8hFp+bVzDNWLrOgbyPzO
wgyO+cu8mVn9YkTGQ9JudLN/KU3j2qLa70HWTNQU9pQdDTt97HSuloGqP8rFLW/IdrJBBuUB0LXQ
PkowmM2CACXhxpAFfwK6G6WPGVVNR5OIhTjqvrVmpGtRAYTq+aEv+71Uuqu6Xmt6+V03xWtp00ss
GFfMoftaSkVzEw1AEV35fde3lT/g5WkK8Rxoj8q6UDFK5aft5rODlJLPIr5CPj2Tl+UQvsJm+kqB
8diLDYxeYzncKB+TQgiS3SoTV4b+ScG2GWMcWH0bvpEXh4IjtmmigVN0Q3yPE89KrB9Bqh0IGWZl
WvgR6fI+oONccT1WYfwgjn0s1+esjN2zVSZe3nOQOwB6QUQKt+Wd2tjobnlNyhWYciZXXpuicQvh
569mTAdc5+WlUs9TSHa5nlTklxOaUDROsG0IqdzCF8bAhrYBO9i4nRoGZ8z36UCyafVzY8xq55gR
YuIsBB0dIV2xptJmX8TdwFS/Uw6hIh9jegW9VrlLJy9KoC17LMq5G0OeaeqAiFqoUYepWXAbwWAm
LkC9hkW1IcsAR5VRemaHQNeJ581EJJydUTI7eDvdKQcVEvRdSwSX9qecVSykVYoTuCruiJyI9rFI
maar7TFAYOpSYjPCXMavHMCcO/SpjyuqYCJJb27lTsOIAAdXS5xTdxmN+iXdaljgaLw1Qb6sQQAX
FY0yqBbR6dmlTiV0cGX5zCq2oLAkkfQNSLo0WomtM1Q4isB4yiV9bRPIR0p7q4MM8lceZY8TBONp
Iu+xxQK4Tp/2dVm+l13+DBSp3EZz+deg1t0oD5kVnbUK39ZcNEQ1dcN0cqLmbxeFxODGhrYr5ynC
+Zva54Ain1pr+ZhyOeEgy4yLsfBBqJ35Pl+M5SgJLVNykZyrKiV7BNS4mLmHcILmnXONopQWowdZ
YIOi2MEWiv1MD8dNsGjzvtln+dRd4qVjlqYhzO5tYvE6/PMjiRp9Cnki+9EjmJayI0Q2mxlUEm+S
8rxxxbfdwNPESBbMjJvlYuC3Lkka6ZEBGxmgZLjdbj4k97MiAzqQ6WlEhYWHPUYMguInYP/hc8Y5
5HjxfdW4JjIi2FrQ5nlTIicvd8xHKXIi4EId9HFyV3XFfKRK5vhijbtr7eYzzqe/FWMZyDXmnV1l
91kBiGVYhmpbBaq5s0lC8IPE/sQuCfLLCV4KR7/gx/2cmP0ca6JCQFHo7XYalTVJiJsjZjSOez1x
naZNzmCXNpaYOAXL9iMhp8gdxNRvaByXU+vk38lM6megM5USDh2BEZCyrFTZQ6toxtnCpWMwvt6m
CYmdPJV9N2XVbSTMEy+hfoiHerygNXsh3SzGgzp9dEldnxr8qq4TwsAzJjP3bMRguqKq12icD/O0
DisNIm01V+9E66siwlxGSourJ1jh5lm/xjWM1kKQuGRq9rTv7ZpyP5IEFAAXTxJjvs3lVRmicpOo
Vf8QF6g5G3HgNoFXWj1EhWEeiuanCRUQdzL4O9ZJtUvKhWUGYKRYU05EoMVIv990diK7NqXEt5V6
Ofet+TwKvbzK6lLogrjOnjo836kq64Q8THGhlayaIDoCpRoartBr7WTdXZAFnN+mdWI02251ZxV/
qfVfu59v4ZzcYLyeu8V6g1SOl71/S5XJ3NUj76hND0p8DBD7+LvucuOhEv0z7XJwB4txIC2SaEjD
NasYCjMt/QQODs446rU5xuqpLP3NKBGXEwG+4yh0TZggjwRxBltzcZ4CWUQbUZbjQzvG33GKQIge
CTYat/gxLV/GOGLgxSUJpvyDEDpnt24LvXicTD9W5VtslU8aDKhrMMFeBRjg9vocvoUBHQdpYw/L
CMCIrm5gCQb6KIjj14otwTacX8MlPSJwIWKxsv/0mg57MPIwSyrUdnPgj72pn6kgeofaMCxwvMdF
/ZDAZKMHIm1VA3yLb2I+DCM8GeaYmZkom8oZDTcK2juS0SKfYM8IwHF0nsZ5b5qh4ztQvDdxuaQ+
MYSOp+WYHlNzW3U1PvpsvIxi4ZqsL+adAlbMTYIayiqYO1fY9qk6p6wlbi0Z6NJmBG6t3WREKvgS
VgaxbLYDCr79NhR+zgjTaTkkgWepxhmoneGR0P6VY3JNeyfa60F5BIH5Bv/RwbXFfAVEfKmkJEfq
bbQ3euveHOeS5RKYYKElFos8TdkkKVV5REgJHtAFcz3QgBkUcvATlFru2+zstN6Ymdell2DJv2iu
oh1wDsI35MdUQUwWVSkYJULtDGGt2c13Ng5Eu8Ux8BgCcbkGDftiwnnOdeMET/KWpjR46axzeSbD
1ZH9ezglgMRmxDuK81rnw0cZjdEpZdvtyYRtpyjTrc6rNeR1w96jYrjTqQPz8vKa0jb7dRtg47ZU
T8flN+jdfKjMsnRJeHN586Yn23xPo+US50a2Zf3W32kmvDJuJSIt6q0tZ+SNqmntw5y1tA7zGWjF
eOiWqvCyqnzslfil6se9xNTgMljMvKHiEMgZzyTkdxKIhpIZM56xTQPW9dZUpN6fklH1azQYfHfb
+42KwzDGfXHJ1Wo8dp2BSIVMvGi0uNOPtU9C7ClfYz6QkLVkyNWaJ+LxhiHdOqRP4AgXP4Foa41Q
DqCJTNtOjXoOKkU8zLjErVk+p5nR7iHjC69W8UUqc7kTQmVzo8ZflA2L1zlxiZhQf0jroPUwIetu
rFGBVGSsuImd31KFLJbAhAI7LuRtsBYDk16mf0M4lZCNlVuXdTavix3e22k2+lB1GTYmSFIzABWG
dV3iSmyKxb6ZOXcDGS8XXCeYx9HlDIZt3+HH+ipGCvVpwgATCBG+pt216X8CavOHRRTy0ipkSa0I
jQXRw5zidO9Fz8ftAX/uoz4QdNMhRHLHUG+vvap95vNMfnSqXNseOzQV/0lB83sZsi4611W6J4PG
U42xfmkIq4NtKXZjoQFgSHeNsE8EjTLelt9p9DHaRH+pXE2VUesotEigKg3iB6kBe200doRuE83n
EMHhJLkNTcD0IwPOcVeStm4YcEcdVdv2r8lS/RRNT4ncZZus0f9Isyz+6lZ+Z+Z+PzflOYnsxB31
fmcvWr1rFI6XqkFhnGsemRvRdjFtmqKA0nucXV4phwsgcHMUNBtlUS1vKKGqNbFCnOt4KwOOnw5t
bmhO7WZu0UkQLPNpz0RddINGOkqynFOlZQw/y3Qbz8PJJFxhm4A97/sUNjWNA+uNqfHmUDlkVT8c
tXTZ9b2ZnvrprSGM8qBSGxE7QxCvFamnNAfPmefM9UheCb3KcLrjOJDgXY8gx+1ZeWdkDHAoXx6I
hp+9YVw+qTYUt2k+st7CQU3YTtCB3wTWBdAuI7RHTMYO4Ao3v1nLH/S1vrE69BxtE/vVmNgXi3E5
PBoa7EHProTRwkMeul1t+CK19uzWvhJ0oz6G+gREIpLnmPZDC0ByS0fc2a1xQFXNtsFK2m1VZLe4
Xe4BOA5XAn1IGbV5O5N6+WRdecaPn3wvtnqgx+NmhnENnLxHgdPe5jki7bz1KtO0P5MWEUDvpORa
l+HFNHrufXDzaRk1P0n1rcqo6Mxdw2XX1l0tq+Ht07ik0/rcxPydgrOiVR2PIYEJo6Yv70XE6MSO
Fd3PamdNkqn2bN1ZGgum2iQ458x5Wg/F4R+ZFFezzInTEoSYdMkpm7T00YbkFU/Z6fdBUZL8ZNoB
ncUgvKjis0DgOVwGDXaAmYIbkEwIQEf3d01JMx/nImZz5BAVRWavyEiFtivrPS5tdrfRot9LtebU
ZK+IaoBNBAnIx24y38KuOOKEJ8YqCq+FmeSvecZ7jbWANSlsrpC4YDGtm06NfZUYLPGMDUKfrw0r
wjvpUHDN0kk5mduJP7ksjr1FPmVcP+n9bMPlkIrHpA7azJ3SMvRyTLGrTYvs2IEgynhUNqhP4A7Y
6XSfCnT1UwfCvJyulpOVu7TF7Sf1NXx6PlDEfU/Fwt6SOebY94OvS7YHFiFnpH+ZpV9pS+BHMwVK
w4TI0MYjupRlJ4t8F4ohuYSKc4P/ytR6GRTKZMngrjMYfgFV2FcTWfeEhrcCjX9bEejcW+Ig26C+
/D6oduLHkIgHU48PRmXMDP0jdVdNHLPM5Ax0YUnzGlFRWfNQ7FTwvJsaOEhfOMGlV1sdansvTtHK
M9EZuepEbW0KjAiuYy9A4nR50nNagaJo7qGWr8XyXWlRO00dG5A53OMiFFsNPcEcLkfyVl7C2jRP
IoqhcbSoR2FQfOBZhYabVfCPnXAmWQzCjBiT15LF5pylql8P4jRNHExlVR+Ul8RAu1Ep+bBl7jzu
45abu9ADLjL4Z7tMm9i8VeAZJirvcBzA9sphuelZ52y0RT+FfWqTWLV8Oa7shfFS6ZS1lbJRiwp4
pdXnp6RzSO7j/dFTuYutPL8zYvs+pEdohFP7Us9xrNaZsjen6kdP4792rTrbmlwSv7Ibg8TT2WaC
YnAJLMRz42BgGmZ+ZrlEaEPKhlsgP1MV+9Q2SFGK0D44qQVRPWa61MkzuLDwMWHxmEAipizmZMye
iS8cL4i/BNh1YYZXNiF0dIVzoPfnLsPBzxqWZKmwQDy/DgvLGQufmDZtnuwrwZve0i0QrMRCLW74
lj50tmKytt0S3vcsyBjfza2ya2vkgQXEEe5il2YEqBL17TFcBFkQ3BJ6FepVEzFDqTowE4y7M5iJ
O2W2M4jkEz8pUVEin0lzLFhWUx4obHa3TXkL42DZyjg29irxA54yF38s50nXWA2pQ3oqASS7QcF0
g7m6BPGjF/l7ngm6bWZAsptvtPzBoUvYxmgSgUMTiE1FRsvNdlAeJ+2BaQsc1mTkNRNYcUrJKJ51
BD0y+NNUna9LBN0wyR7KtqBTmqK7CDnfTho6E+6xHdiC0vRa6P0caB3Elm6yRJ09Lev+WKmj7FWT
+qGPlWttknsVmJy7S87YTHUsnzj36GmwoKM71fJgTG3s63qACrMEQdybLaXbIo95Hwf7deQ9VQlo
ls74K2d6+0wW+2Es8RcZ6MhJq7hLCu0l1RJQZitSDi/2zDnEg7HSuzorgk+zqAMc+ICFqYZh59d1
/Pvwq8ZAmjDgn1QnltARGqPmN1JGrG5iOg4WPnFJwRrRT6EOw+O48mfBV6+/9Pvrvw/tVIfbTnGe
+dFZ+f5aryUBUdtAa+9/8XW/XwoZR4OaGvfJKm0DKPkcrXk+uM1ZUnFmrCkfHTG9lr+U0uNQXqN8
eEBTiAAkMVX6MJ2Ob+4x/q0s59+HF8DZ852zqs8KJXmymx7I/WARsrV+Sa6G7P+vpf6/0VILXZX/
Y+jvCj/Yf+QVgXLN9z8F1f/+zn8Lqm31X5amrbhV9Z9yalv8C7i1hTBaWAT6ag4S3/+NcDX/BSlB
M6UkeeLfSut/y6kN8S9L0mmif7ZhFghV/3+RU6+Y2P9TTm2D1YMFiwhOZfxq/ReZsYE0MKy5Ye1l
2O7S2DrreeQ7hPo+16dsT8o1p1ttQzDwYXL2T92H8RU+dS/ws4vCmyVRtOCn4M+9dtWxD3YaWPhi
V8mNyR5UhTPp5QrZ9m5EkcGM7FAFt2zHfG9bfDCc0nWfQRfxC9Gz9rc+Ss8+SEB3/5FZ/R9BzP+N
mFpbJeH/yDc2nPU5SoeXzdRt/rVKrf8BqeU0nDWROwthC/YL5t9bBNuhdvT7ZDS+evodRVFGt0rj
P2as3f5nJTdS9//mb1/pErCgVBvWxX/529H6TnUSAl9ynuV4VH/KW3M1oo363m3zH/JbCu4cP8zD
6B084xgh3nokk/AsHx0wc1ckVcaD1py1U30nPvIL2q+HtPfaCwPg8aEnMdOPL/OHg32ycc1HOyGJ
wYNP+lW+RCf9nnrG+Q5Ni9wLubyk3ynwvXvCpjz4TMiIIaSa544T03bZDLr9e/2cPw/tRtEPKJ9z
27clG3r24BsOw6XeUE20p/w0btW/E639viPCkru07XEIOl7zWF8AVWnHdufcEZv6Xj5rqht9JU88
ne30Wvxgn7+BKUC/sGcDmAp3+Aid/Xjqr+Q04X39nve513uko8csoSv3RxyRNyJydxPlANuo/WQB
3NNrePlnC8La8JRD804QJEvL5tkBTYatUCCcccMnRg7yOWh3WfIw3y8kx5xDC4HZU/mQfocGM3pX
OZdP5m65OcBuX/PxiYh2FhW8HOFpfis+rO0I2ip2zZ+E8OWzZaHPgA/pF+zVwv3gbMeRF8QjdoZt
XrrGtL4NyJ5ZTrFUyTS/UB8MdTtDCXto3sej9VneB9euvIhH+P+O7g7lPg7h8G3kjTTJC+6iS3g3
LPvw3jpScsweIcutvqk+sju2qH3kRg/EP/zAzqKc2Oa0YyDyPrvET4dtxE3I8kiVeGOaWpX38RMN
t3Nkd2iPGzaTRDn4xXHZGVvsPe1GUvoWLivcv8EZbJt1Xt4QeUovvwIqf4/O4qwzkj+0BJhQwcI2
N2lU3GRnnyYNM/FuPjqvMqGGQYjmQRZ8yCZ3ughsxFf1DypS8waPHoULfQCqaYbqKC6eBl4JRk3d
htkR6ACxTz76Q7PJr+KmMSp+Dj+tC/VUp7jxa/DsPJBfwkebbUvnsTvSD9Ylv46kWvq5frIf2FYq
BHTvi0/ASdWGPJN99kZYH+yvfcSE+Czv5cuCAorGnpgdv9vkXB1u9j2gC3X7o0ieEgr6a3mwrm1G
l++q5DIRzpHejW9ifdMMIntYkTO98zIfvfM+hsboar6MNqzwlU25lQ/mXcjY6NxWrIpcczys5mjX
+mIutj5BZE2+fUBuF5L0hPVg3CXneU8byYCRyuOS55v+EJ0JaCTAOXrWOxKiyJT2AzJ2GSyEPjZX
7W/2HPnZXv+DXJn5O9FWNFaobXeMPs1D8ty9z95+3sONUxnauyg3wqvdeSAPzafgA1Eg9QTi/PMw
/C/2zmS5cWy72q/i8BwO9DgYeEKCIEGKnXpqgpBSSvR9j6f3h6zr6ypd/1nxzx1RocimpARJ4Jyz
917rW970Qst6w1DavnY+vYyVtJ1qj1HMuGWY1jC9Omvdk33tj+0t3DNzsm7TvfwiOxkz9JV8r5yh
8/5+fcRN9Ne1WSAT0IGco3w2NAVz0F/WZmjbwlh0oLuG/h1DIgYM1ouIGuf3/8y/LMLLP2PYqmUj
EhDqd055XRPlIftKtTOU4XH5J+xp9KZg/JobOKxTRuznXLHF/9bEo/7r7ipwRS3wdlO34DTKkNj/
vPNoQaWbpAs3O0XKXrQpInl7zKk5RqSmsAilN8WgqY7d0S+fY2TZjiLeC23ISSBqmDJKJO+V02Ph
+/1uFiqPGmnKbsdssI00Oj/deB5JHAVxUDdUkhNMS+aBGzGq0N9UVMvzTGh0UjWndmTJSOfUsQv9
IAPgY+KpVXdgGIWjxdY+Ib+0appnteyMtWlFgE/lDsVwXgA1IvGuzTLf5S63pIBoNQ3pkCieWsPq
HgKjUY+4DA7MV3onSyyaDXpQenYL08fK8ZYGbGS+XN7sHoaNcU7p67qp8aNjhFflXerWpsQZt4Os
kbkoVvZylihbTZ49q8tn10xisLYkikqm360B+KHVpes3DEThKnl/iXJeAh97y3IgGDM2blUr0r6Q
KURFaL+oZY0Q1Z5LR6mjn13dot4ZCF6MCvkhMX39yPwK1Q4TOxYqtVwVhoRVkmlCVV/NFBivPOE1
gOWNtojwbqkQP9XHUFlCDPNwdLjlaPalLbPggPGjKs36Vq8ygYIZOruaoJOKZevYNtaRajV3wDGw
8Vn6eao1UAiS/jHYo36y20UFRpomAYC7vlcBVLdG4yUNscVDfNEK6YetcmW5MT8ai7oMDUshsk9S
wP2dgRpjNaJEjfuWfHfivtoCmYgamc8dgrGNzsiJpER0DyaHhL7hjFbrM3Wc+WBQTst4HQj3PsmM
LaTJuCjjJ9qZ+7mUtK3OHGc0y+dyTN9DOrxhtkHXeT+G+UPsB49q1HzGAlUVzMnnWe8QyjQvy68R
JSpDJNDySrFrkKEejLPCXE7iJSb6DhbnkGPVQYpDUBfNAGTG3SaLY20NQ+EUlsYTxq6jhMeUMGo+
aZqGBXgIQpd1qLFFvYl7eKdaItN67YbnvCTRRwygMUtKd2n8gv/pyFL6yEzkEyblnilVzcKH1lhO
tlLSAZIPupqNwrwQbwDXmZ2BNjWfwOQHnCJm+PhHZQKkWQZuNzyUCFLbEjmKipKwo1nH3CWXSZTi
O2QfvXr6Zad0W6mnNZDgQ74kWadkgOE8uZjlEnVIeoAFwLog1C3B8oGG0FBI7xstQJwessF1NkQY
2N6MXkJNK68SDl658RWH7/P4MPcGQqT+STTDna2FnrBQqKHhtxLsNPO0ajiiIcUyD5lVmwctCPRt
lGXnKTRAHEJHVzek87Jp1J1250ud6FaBdZo1Jy7wFBmt7oNbMMBh5WTyqma+eBS6HcGbMMAMZewO
eVXfS0XgM1oiQXpM4hpLIt69oMFfVrLyEWQqGkf0KmF/fb9XugYRkz/6a9juG6HI0X5iKojCZOn+
8sWcVHXxpnBmo4MRbqtWXPy2z9e5ZDROrNAh1ycMc8OCpR71IdlbJqNrtFZQs/mjSLzkPWLX/2FX
G6Gd/EGxhjfPExEfZiM3iKtSoExWwMeDGkpVSAge1j079XH3qV9VoAL+JrZhc0HsNq3k83xP34Dj
IkeAciec5lhcbRQhWwaQHBn9m/o079RbDKHYqY/pcTwq72CDmwMCetN27MssIW9bJzcQmegf7kjC
HX/WW2WziEnutJO4rYprKFbyjT6Rfg7fmzvdHY8oa/xT8ZEdOLLLKzqQ6iufkfkqDs0D00IHySOY
kUqcrRL9LF6hNeMJfKox0aZY9nSnxnBxki9wKOm4BwnS+z3HWUZu0BeE5SlXlB5MbFEt3uB/T9ad
wpqgO+DdEKESCfEhLuJTeNVX1N9QgCWxg+BN7/jG/icDGOMZbHS3znGi2Os84dSzTrDCnuyt9Vw8
cpAPLmI1PqMO38rnaEt4FgnqyNLtq/YzfZvjbb4WH/NbPK+sbUVkq8pJG+Mhx2Y4ZU57aHfMXkrh
EltJQkOwT3sWUJvZDgojpza2pnIYkk2guhNIWgiynK6GjdYg/vZgwNKXrtsDQkz5uDh7240BHgSI
EeaeahPRjxPL+VzaDAxdlfXIy7tWrE2HbDOAZXFDCMyLOJv9ZE2Q1Yhvhvew3AQvJMuX8GJX4iS4
co1DaIlv7lUFia24+bBGnbsMG1FLhCvjrGLf8vgClG1FtgKR9gbJDUhOneGV9zjh+Zq2LYxUbYdH
T5h3Y+eqw5rJJ+a0SVq17QqN/LXg3eJ0+WX4CBEP9UdRLR8P9rRxg5AIVU16ts19UhHNvjPz+6H3
RvsmnVjC7JNh7M0bVqF+x22RSR5vsRWssuDBOumfPSnMJMoh4qLNxagN1dDMmVE8WieGaU18EoR7
fhob6To/+2fqp+ZGN40ZcfvIPIp/O3jj6Pua35Ve/0lNljdr/Utzo5N5zN47MMbaqn0ZniKEjuba
PvHYJBsa8WJYm1gSn0q3fggptdqVuPEEaB8ZxVrsLFmgpF22lJvr6qkKNqjcTsmTwVF1mYwfzBgF
48Z36hfGCsGwK7n+Pdcrd0dAvzyTHKEk/NsrS149wilHTG9V2+oJBB+eWF4mP7rvL4VCPCvhZ4jQ
kOtDgGIohE9qZVFInhKA4ncKUowDFjwqUEFdwyfl8jOqhEnKiqml/9wlz8G8zcy1mWzT7iB96Pkm
ug+UHVQWw94yDWe0cJ6yDZOtbDyOXn+XwKIOXO5cpBHSivHiATHJuAeTdIwDh5NN+jmRq/Iq23fp
HaYRaluyJFFr4ZUrPupqBdCjWKGuYCaMMYPTP9HV5DqSuYbebaeyZnQfcEF2BGg0d+EuH1eWcJLX
dNuaaw4DFGAAnp5RMSXndsvESiJ2FFx1jyED+eBKQugnuEXWgbkZ7pDYkJ83H23uGkpU+gKb9K2W
KFxAb6/DKxV5vk+Sx37LKc9+FOhfX/CeaeOW+FcPD/krYLWt+ZRuaebcGGLNbB9eeoxcXIv0FTbW
3aHANvwwZJvxUqH/vKRX6pkbDUyP0Fj9mLCMMcPETbe2PnGtBLvsRMDva/+qb8Ubr+FKpSvyXbjv
tz1WrpJXTRog7CWvKBxSWeDX1rCM3BxR/Mm/B4HXrpE3UwIOtKtX7X1zlm7VwXjAkNi+iiuq4LfQ
Q4hHI4VjwtUfN3ZHsb0e+wciPZDDsOh7ZHN+qJvsmS20vSAgVe5GtzgFp/rHjHHTorpChWqfJW2t
c9x6Kj86xziywuqP2il6Sg7BTlf3gbbXp41PVMS0mmTkqXdl65XyxbzqR+uheAZ3zgEzypl64EB0
YmNXf1IaECJzqD3llay4+UxJd2KHoRVCjRh9tOiLsekEBCavGsuxunVKhESGTmjP+545+mt1yCNm
6Jv6VdHou3MbiJPRrmsElNK293ehtBtRIJcrn0k3sYTJVR7vCt1TgYFb2CkwlLv5kbbKUHBYuKOq
VD6b6oNThY0Orr3Tr+Ejgh4GSa64qlv7QQkdmAwFcGsQLwjyozVUy25Ve6HqaN1qvIt2EScC+1QR
/s2GdKrMNZEtKJ1qR/O47YIXZDSnX8ucviGc9Y3uyhCvlLcs2HEssjeoBrfgTK5BtNeUD0xIsbgG
wzF6Gzh4Mbiv94gc4vYg0MSn5pHFn8lAkGBleOwU7nTp56ong9jaFPGF9ceeCCe3H5N9/zBtwh/K
C+5rKoLhmN7oQGivypkGSK+tlHPqzW51VdoVTp/sGryxL7EYaNq73bvdsT8XjLFXxg/89VhyX2TQ
/TbqoLW9YD0R5eNiIo2bUjBYmcoGjXP5FAhO4WsYoThitMJlU1FY7W7x2wJZOaucS6/jK4m6EmZ/
DqCexh3LVN4gMnszMxN6w/LCRDtHQ/9RPaHU9O8Y2uFYuojyYBs7YxffloMngrf3sSBgddVHDh6G
ZB+fZ203s1G8KLvS1bcdtlgk7+tqJ29bj/K0O0aJE9YEjrvdlzAcErhZNoOKpPBVdxMP8nzyH+Do
bPxb94X4suQU8EiCKdgvEr15UIKTvMmeMEP4l+Kqr4P78o4Al+QdJHv1U3O7N5KZgp/TPntXtWuG
yYaiDrPYkTkgejgO4Q/sedHVXk+XXt4akdfuo830phMD8sSqrmUsk4SN7KsThNAHxjPsItpOPJu0
KbOVfaah9M7U/2vxxBvbAT8UfWZarON2kS1Um5Sx8aNK9/Jg3Jc0SwjrSa/ZF54k0W+yL8NCyX9l
MpUoLtSdHMnTiYDp/tIvSA7qBPlNp92S6h/9LFOcyCs9eJ3NDMIFG5S+KRq34NGLKGyROhB8rCJi
rdHnzKuK/IoIQQsz1QY6K+BYdaUfJwr01zxf+8eaJIv6B9GT9YXXBPXbwkflBV+cYfJzzSHhyljO
D8ghWqMZJZOy3gDhL2+EOvHB6V8+H2O+N1CccOs/DQnmzxUjuLv+0/oxvJEWjMUBbcUXVSMJI0W9
9n82prv4swZq5j29ZAM2Pz5ZdqG1srX283Fysrtsm3G6dDDSDaeEY0ZdbnJ9S4CC0jvlASVtdYo2
s7yCPKR/ylhP19GWfLTgoB8rQrxWLC/VJjilt9yLtyHT1w9kOdCKwsfqgFc/RQF6jM5iW52EOBAz
8tV/iRN3pYS85XE+hsf8h/0YnNsjE1j9w/ai5xoNGiP3VfU8Tu6U/1Tmy2Tgg1lTek0xE0bGue74
w8JTy5hiUZJiYeNGlxpnJMpr3YtAXevjJGNXJ1wRd4UR7GeqWEAA8mEIUuUw/voLRW6PfdZKW7kB
udGm7Lbd8re/vvz6/3796te3WQPyhTxJGhblTkH/HynVH/93Yc0gi6dLGrQ7Zt3htZHxpxuj5mgC
wUfIOtNWje4IhKwbS+X9Iktz3GaliTl+zDjLizWRB+cgHHmws6YHDKkQWW0l18gOD4RicG12S+dW
z2S3l9hB0M2A8MgriDYJ4mok+xn9I/xEHa4xSImcqCSrdcm2WoTFmJdrmWaUbdDn9JHatHF7UxIz
3FRdMzwoGfPxLE/dSqXDDoHdX7cMtpzKj/EWqPVD02jCKXxBjAzavlAqnWDSHCsFExDUKcoFCC6b
Ia1pmpOF5WrRGD5HkWtUur6WYksha6Wt173m125lwJqrcrbCoira+4rTkdBCx7ZjXCB4AoDzoNiQ
m4EQafb1MplppIjhEDLElpYshV5W/GPYaDdTn0mdZn2IuyT08olOpi6hxyXrViyuZDYnP6wOPTk2
ypy2nB85IQ+Yf9II1qqWNPsWjU1PpsvKjFn/SCx1ySP+FXerWoWXBAfq60tbEhlCqDAtcTVLFm0u
lcjEoSJrdQ/GxVOYAeWNI7KxewFpJbjzy/HVxNWAwFViTtaaFz9GkVXD97GVL5081JXRi3HTT3GM
/CRi/5W2caenN11QrPgJ/qNZlBJxNW29kfzxfg6uWZ4br1n32kiFjGmzveXdTHt5wCznP1bGT0Uq
EbxCoOgZRfO8JyM9NftnlVsHpUE/IEk+nRMo5H42KZtqBDarCtD/2fyCrrhH+41oCUXjz9k3aCNR
DQmIAOHQhzufXl7VzU+VhUG4i6VmXUmC3reJUdMMhpdp+cdUleqUxCrV9hcXTYpacUYwGbaurti4
YWIVx12o7ha/yirS7O2c6AWMT8J/avXQzS9DJb2ABT+Z7KH9IiauezzNLcXYr+/NYuOnLDzC4lis
B+p3+mmRNVLyp+KcmnK1qif5sZX113xMyFraIIaUdI73FbvONNvPrMohMrKAK7B+KH7zUhgECWcU
xCUqFMCb7VNeSSmbj8ZZe7A/cO+h1f7QTY7GUd8drIIDc7mEw+irwtZvdqq81tiPKEEZYLVE4SRE
pRd95wYlJYOKqcKJq8iC7JBuAacF3n1oMFQixYKaMay2uA0oZnAiqpV1tSfrWYqxC/VWzXlaviXl
8BGP7DQi9xF50g/KWs+ICItWu5xBD3J6HdcuuYmY4VhSUplqOWzwCoZExrckH22qSW13IqqQeeWR
ue8x4htW8NiNcNstbdtTl8ZtL68VSb6iRXCbxm7XUrQwz98NXQGQrlh4VtrWU1MNP36DHTBVbXut
9fQtpIC8n6aioxcxQWSJ3GjYznFwdo6sMW8LuhLZcX6NhvpJqcBf9BZ6w6mBj6C09/aA0auSh6dM
RyseqSaVjDVh4GsYW/hLRjvWDlW2gl050YI1JbdUMCjz1nJ3LswNnSOtUevNqk9QgxYEcvopsxjW
8OzOrp41QYmm5PHNapGD67E/nXSkRXEgHvshvptNIi1VPXEFtvKioJYe+1DdGJI0ORgp1HPJHFCS
iYky7Yi0dwv8lI0FU0/Gh1igkVdS+/2XIK4IsyeS1BcvDqdKW0O9OrZ4BJPqBKQMg6r/Rfw5nrnu
pcTwjOJocVKncbwpJwZr+JVJrN+LRn1DcfbYle1NNg+BUiJF8yFZoS8TbfNljwzus4YQSpTUUn4s
Jo3eTBYc1/eFMLysqh5kW5zGElXTYDJpa+XBy+r6syRtbJLfgwD5KV15CQIU0ZZSk9JsstJbIrmg
ihZmUHjEPafSHgXBH1DiTLd35M5I/CoO9k1YrfOePqkmqXdtR1eklpZaVQz3kcg5eMTRVa5Jk0+N
bKdVjH3HAkhgYT8ENUSltCMIDc/OrmlmD771nrgp+VDU0mLySO/Hvr31ZVzhD0dgFKgBxTJnoizv
r4WEh62HvxFq56DPD0gnzsNo4xCzOyzRMaUkrAshWaOLNBy0lcFvsbrWO9z629CiJs6DoOEclVpO
YWdPxTjwRyVttXroD2kYPMnW6DQFbKDGULa4yVJGq7hq5V7dNqxmK1MA8W977YRsC2vlZG4jHUHv
nO4NSFLvMyAs4AWSF8vKFWDP0nAun4YRZkJntg+jRgfXH6xrx30KkIwFXrW3mt4kDrZT6iZmrYFO
WdVbxhY/uptUGqTKcqdp0jYqafRpKYrkSMk9IrMOvYgeJF4/xBM6yUXyCn88ZCcOOS2ykSm5ljBt
G2RP7+WDjFUXlWBGCznWWKdqPXLDksLeakDFtb7Jto/fxItj6o45wj8cxBH4q74/J1jT+1hYjjkE
aEtVG1nfoLgacx3YnxTAkUppaE7vaLPj9cLQWxdl4s0yxIxCeHrcdhsoPRJKuiShOQ62AQPwgGKD
rNxpncyAZBqZz99EIaeF1GUKIpa1H0uXSW8zzyj12KkF2v0ODl1V4BmKB/XnUPW0cdNmPTz2EqZy
YZrraoopHZru2CCxZLJLSK+e7ybRPjQZLC2prT2/E7vUIhzPqo3rQBQjOVqdF432Cc9QsY58LCKm
LzllwGbD0CpNowegMDwxjfGijqWBWTm7Jb78NNThtIXvx6DOfrHkgEZfP7qGNvjryG4yuFXmqw7G
ED+45BiKljCkya2VolsQt4BTFIr6CsPZWJkmPQGx9KwNNb2fJekQlvNDnTCBYGE39I1S8hhn+vAo
crIYA6F8dllXHzGYbenjY2PWy8rt/fY+aLwitT5MNSKwb1F7Z9PPuEB7TsCJgMyAmV/XN91If02R
OLFFeqiS1jOtkQOif6h+WFXFzmZyS4SNnznt2JgOVsQsqdZqv1gSVOXJl7vgru8oFHTUEYXf9SgF
o4cEZafLgKZb2QJVEHQiuqFIIGY3Sn2Ub0w0poG+RtBaR+SqKDCU8ojDcyJe7Or7TYHHfJ63Ud6f
e82VhMpcPsTRPNe5vm+yQd//+tW334JmmLyQ0MmgSj4iJkMbRauQP4rwz19+/ZmowRJGcvD2C1T6
60sFGnBZsJRNRjInyj4Vilyh7Rsz/2EUMtCrJe6xlyVM0VXQkiLc0+ELA4pShUJ2EQA6Yw8RLDLp
aaZUbgF49D4ICk+n62SgvaeJm/7jSzeVVynTLNTRkrlv4gnBs2oU1l4NNfOPLznxfPv2RvKZtcdV
8Y8vEfICfTYqL17A6/+TpmpUyAItQ77PBkFXTDPyi+wP6rZfnAS4pvX/S0iClBq10+NUfv3nv79/
ZnTeoqatox/tn6V+iq0KRHX/FAY47+37v/3xnaf3jO+8K7qoid5zEKB//LH3+Z///o/v+m/iqvgP
1IGciHRN6NYCXf1nQJKt/4cM85T/gKsij1ARUPw3c5VUJRUBoG0KE2EDxdM/masqP9DWBfJFVbVB
str/nznvi0btTwo6tBmarmqo2CyDJchQlxj4PynooqkeIOUrtQfrH69S2NhbnpjHasYVSk4z5lJT
2uQhkvCpHtfGmA0u8QglKT6OHOKpDBMmNxbSdNtM7gTYqm1eHce2M661nz2h5sXZMShOAbENyEvb
OG0rxNYvK/bgMfQyhX6Sjr0Eb/zeVOtbyojdbWq1X0fEJjldzTS1fhFnzh8Jwyfa203W4od5Tc1o
dvNY69cIq724Z3o1GkCSJJby2R46xIsY+0pOTElF1190MuE+BQKZmouoMo5uercz9fqxrhoqkCWZ
qJBbG/8U7lZdUQnHRBpV4aNWcok+mNXLXgeYLUXFv7E6jtulNLk4lFpcfel7mfED6nIi9xZVAcdg
ZF5jNR4USm8Y1CUV7LmeGlKCl+qN6mYT9aiHzRFo1i1UahrjKDDWemxKQA9UzU2KkYRb7OFIrJBs
Bcu4QzdrN1OYV+bYzKnvET524F5FwOAwFvob4Rza7k939OVfebXKv94gug6n1uAu4Z7D5frXGySe
BGVYX5ZeqdmPcqv0jCX5kooGiofZlKtgQk4yp91Z7pauMKeSObL+8Wb+/lq+hXlxr+o6OWOajtpW
WIr8TdGqSooMZi4pvUGqaaeX+U1TMDDvCqm7BGr2JNn5V6Snf/cOLI/AXx8R3YIEaAlFGLaiat/e
ARoqyszJMvUaKcJYSTY0N/ZieAqXIPVWrYF5x9TwgCFX5RKDLTVDvvUH9C483x4m7uffvw/qIi76
fkU6+WiKyQOLvHeRXv3poY1ltSHypUk9PeSNADKqryncGCEN7XYsCrQsHfW7ic99Y8aMzvN0BlQJ
Sy+ewZZqJpX6YH/1I2pe05yVrV2AqF9+lOnDUtWo5Bs/fvj9RWvf9GDLp4dQVkGQrAjdtBZN9J8v
OuAJIFk35qLtmtNBM+3aWMDV7SUkczGNMNkyIkcbqpupYDqtAp7DyJfNFRqEAj/wZ2VOOQAwVISd
VFxNypkwqp5SX6OZweClIJgcB/g6reKPtmCam6oNrX/ET+jvpw+qhRM+S94INfocpZHWmIGEygjV
e1VU7QbE2ePfvOLlxvj2MdkWgm4Yn7KtK2TZ/eUVj0mQ0l6QI7DUg6chcAE9EWFwGp5CMat3CJs3
dk4tKKt6vAd2xsRWQjiSziaDncXiV9KIqPs+czEq0JarDVxPmhMBa16pI7JLAB7rGMsSDaONWbII
2CXsyzz13+1SwbXaVQnNYkV2c6N7r4px3tUSDIGCuPvKt9ZRoG90JkW/f9kKm9O3l23IMspsRNE2
X61vzwtJbhYgTg3mbm0/FjaBdpI6n2s//ZA6v9tWP3P6IhwpGe1ivnHwQkOG3FhNgFOm4XgKJamF
IoIOwtBPv7827X+7NuSIqgpWn1hC9RtjvK7sVGtreMDVtJPrhAZ4WrwWiOyoH8zHUmKQA9h+82s7
UHuZU3pJaz7AFqWlnHiHfkOkCo95p741ZNnq80RlCPOP23LRlFZiXbTIFpS5/mnoMqo19XG2p72R
H4QwLlWg1DtJHWQGVHXmYI+/NPCm0G9E0AnLbA/36i3SffP4+5et/OsSZoBWUhSSFU3bwrf+1zuR
+n6IArOMvZkERAfb5UVvZnsN9Jzz/xxdc0pOPW+3Q4sNyec384TKX6nC+zjTs10eQRX8m0v6tq/o
tsFlYFmROcoYRP1+uyQ9kgalD+3IC330xqk8n2W6JIwVci8H8O6FxFbtAmpY1V5mVFZ9iiwsiE2m
/N2VLI/hnx7TX1diKAAHsBPItAe+3a8x/VmplnhM28hfG/pnEwKcX+DXbhRT6qisQwkQv/2MQxmX
mVMUYblrs3LcT0PKlLC1nlKhYmcE2OUaqrEpTPVvrlH7bnRY3i0DfattsvOxmizv5p9W/M5MYfkW
I0tJYyApVOx9LVEp2sWzpIrmDbLfHMjZAXknLaPww+qX+fygyicjyk4cKD+TmCgoUX4mhh0/jApE
KyaX1PfZRZVSptIRmBt6msxv56w/xKr01HUUh8WkNsd05LQn6O1LVvm37/63bWF59xVbsKcrJiGh
8vcnsp+UJKrgt3uyjlCmImM9JCESFZgInLYhDlJrRx4jgAOtQoZnkXYxQJMJl3dDO1a1hv3ArDKJ
pb95Zoxvp43lwlTSS01TE5j5CDH961tOHd8Xs29F3hCjhWpp2TYxAh6Ye4+GDIFrjIFDRwkmA19T
ljeQeRdfXZ3BlIqfcgbgv6oBvzjNCLTTsCOnKDXL0/Gs7Oa0cWcqa9Ma0rMMb8G1ejD8fSQUelkI
0kGoPWqLl5Mmv/ReZCXeQOwb6dR+jomOdWRWOoJfurtBR8deGNm1q4rQRYoH97FI8OrSfl7bZJbe
haL99CGyH5KuO+Vqgiu/53Nsk11llO27mElbV/e81eBxw3RnEyjX2YGNmBLDCXrT+Y8sUZ8Luf5+
EbD+l0UAPBvlkUWFZMvfxdscV/1htiRpp3P82A09w5+KUdRMFwlovGFetKy/+jbCGeH3uVuBY3HJ
IChdk8ZSoQQ06OpUW9nJaHiWrjlGmMWXScjO1BNoUhf5V6HplQs468VP7WbH8yzWgV0bNJY1lAD2
EHmi1XGYJr6Nl7Wk61vrt9J/JBkAtq96VxgpOubZfo2D0IQlQcNWy33fm3qt2M8Ng4CQuUYqTfSx
oBkF5YicTV6X3fBzaBDrG4PRMm8FiW7KaCkHAE0qz/J72GDNTIeJDir1gmah5WzsYNcmuAIjCetI
4NchjVTkc6KYV7SCeiQQ9psRQKLIi+nMFeO7qgt3lop4r88jMy/D/sMf+P82WH3bL3kIBBH2mkzl
xlnV/P4ByXbeFk3KuyRFbUcwRHNO/FxG5t5hJlembWy0m2LAI1QJmvjymD+aKbIFYlevIc0vUC0I
aKQiRdBLox7EQbv5/S30a3X+6+otZPZxzhuq4Ov3oiCS0O77UoPReznAVkP/kPlBsClk9nZscauB
xwwwFoBuH4V9WnP+CaribYo4JlsTTdECUK0+WzCCZgqwv7k6+gXf9hYhW5ZQKR0MolLEt/PGJBqj
0UdolqJWEe7C3VkHHcTJ2EpcX6XbWI7DdJD0djrkWaTB1dhlc6zSIV42vRC0ze8vSPujov/2hmng
tGTiF2RMc9/jR9K6hAZfqf5u1BjcGlqT3Gcjxy5FeHmfS6/8lQs5Nr8LIpCuWYn8WS3fteKGyxjx
pabVPzrMx5IUZrthFuFBL744znTMSrE3RJAO3TDSLj6dfDS+lXCh3/Nc9zwVPU70dY8dviMbqadj
3SdjcKmtiJKKp9rjozzGY/NZMCc5EuHOuKCdL74K+KYJSNuweCfdMGDSP9u9tjXr6KOOw/BuNNC3
JUXdb+yYU7CBiBLrw6XjhLEPba4TBdJEgO4PGYlWD2+gLve6Ntq7Kg8OXcqPAhfauIZuEXQlB/e2
OQsPNs4AFQplDRPtaF/G/sCMcB63Yd/85ONmCAoiw1Un8anVSKHTtOZFZVA3FhZeDrd8J2sopeCE
HYogUhwr1ONHVdx4s8Ojlg/3vqz7rjUgyg1aeuQmBTSbnFAgA5ML4qfB8OzjMO8aoBp2XjvR1gxU
R+B7OLChvknWMF+1kWaxRUvCmKcUoTkN0HTpXACmirZKkd4sRRoPUYrJbIgwe1E25fu5128ZxnjO
epGT2JZTgts7wq0eDxlNamQsQuzszmTH6vB/2aEfbovaN19nFXiIuq3DfvLaTP1JPIx636XxuzVP
A32gSdoKYk4AIix7iCm25qDpziuL4ClTJPsIfdRrhtY/YQ4CCJfj144Zx2xN0buqHavAlbISp73f
whSw0TeSTo/wTgovpZpBL6atz8xO2VLdqNtW5amemWh5sx6Xjib5kB4L6xlZuOlMZX5qhhF5lKnB
8JRhtkAeuokWAUkc5KS7Rjaww0H8QNBQukQmJHf0gFAUVSlcSgz3j5TNmWvCTeA7JzxeGERIqOZe
DvOi9cx6+BwsYGyBZCoQpMqaE/QEqx1MIs2Lo240dNqt5qCNhPvY0/CkzwhYOVQFTEI6p6+UlvGq
wqybVAX4R+ZBtxvaQgPN97qxtqpeH+U4xURmov1W48TtzFxyFKVNIHJB7tDLbNyZkX7FtUNDOB85
p3Y01ucCQHs8RnAP/CzYj1l1mbvlnzCtOyst5KtcKYewp2xs1c0fh+4690HQd7NTKRleMdPC9pgr
W0ocldFCmTl+rWwCaabzVhucEcnl3tQW6lAo7aTh6OmLTyTnpmkAqiJeiC5pCmplbti+NPFcwMi4
1gqq6S5JSesp5P5oK5PyrPk8kKH6pErB+KwuZAy9AXymcmCCdBqqjGQRhhcm/mU/8O/gQ1GPCcCQ
WkVdOz70+WQeOQOVceZD1jRmqML6mTZ7cJSzH/1/cXVmy5EiWxb9IsycGV5jHjWP+YJJqUzm2XEH
vr4XUbetb9dDhZVSoVCIAOf4OXuvLRA0zU7k4moIoc0sbzrtw3uz8IN1UqMt6fGurT12yTssGcla
JXG7CRmrsCrvWzuJ76zpt4ccf0I5cs0VYwwnq8t15zCTNbLKvQjCfdgMmvE+ndWLA1A/YcJ7USNU
c2FwKw8FUL0eqAJBFhdljtfI03JrVYl4NMZhg2JwfINlr/emQuLjZMP4FjQyhwk4v+amdaF+NA6g
v7v7wOLN5fAk3hM5v8EnCle+EZrXOWghPQh1BKOMalHP9lvjg/U26kQhfWGXy90wTfJizWW1a3q3
ung2g1o/zZ33yoq9jW1n1XmyYntdG734bIkTXGUAyHuoiXu27hyngP6ECdYizaF9mCbSdnMMftfa
VkhaHTJuMglK0POfOsKqnvE+0eqYMutsutkvZuBgT7hcKSXvJj/dUmiw9W/nD6dj6WkHUJ4FdKwu
+lMqugbsGn+susXt5drD0e4NdU9qBoewDB8VGbScfUhI2Wazw6niwxCO5qaaHAQI1cH1k5dSj929
qGu5cUDWsx8HrJ7rqx/d81EWR1OTvhEieq6F2RxBP0PwNJjt0ib5MClkSlf2J52kyRU91JnEoP1c
tI+LBWVVdzaEnNAdWeuRaHVZ358KDW4xHfZ2p7+q2nmTwF6xfTbMjzq/3TVOe0rzbNXQGb+7verY
E2Eg0iDa5qPu8EbbCQKZX87YsVZpt1onhSBSAlWJqkRznXsYqfaSW8a437CgWzUWsbMOJ7QAYr0K
TF3tmuQ8M8J9bPHurYKeXDAzMvdyUM9d6WW7IrbbdRl23m4y0XPNtQezsDPvE9rhPo6hNVOK4qRn
OaPL6cTRDGtxiCEMA6XWW0MXlN8ekrDCK85T2hDcQtOVXF/m21U7XXXdvZIbRg1tq49i+JIlzRt2
LDYKohy5LyPcrOMDTgle06XrkVpQdMQm+xC/GSEucWP3dedeKs/LLjrB/pymGvKKDe8HbjZ3NW6C
bVnbzwncGcc8GyEBEqLtjplRb3VVBpdeEYlm+wenXXh/c3EsEutjDn3zkvgCkVFyEr5st2ZJCUiE
QIbTsJZsIwd5CKv83AQvYcLuIZzkCQmhyXCb260QTHmzDLcOW1B/qxq8bTYT2LPA9OClnbGNEgvT
9NSQpUuyxErnCN3COXglKOLHH5LqGjrJaS5pcg1ZM5AnAA0ao9N51j2uR4UzPk8GduGuxz5mWNde
PN4XThWCakdnrP72UmQP+Ww8FQ7hjQyzob6iG9oU+bRufJWfut6FnTmiA/Oz+eiQd7f3meGsmKYw
/S1rVJ1C49jMurcg1b+08T6WYCFWCFqMgflvELnP+TLwYB0/chUEqzSkMnS76LXRSMnxNvv+oYcP
tbZix7xY5TZAf5AOtBm55HpuuilyJriujHXmva2bvZfLLwHxdOROPE7lvUH/e8XOj7YTQRhG0e4m
9CJ0oRmQ9N5brOd64Qq69MyiR78NT3kJ5deThgFHmvSuacSmJ5s72x8Y01A77TrTWWeO+0xJvcEJ
CWOAWIeYfJXdpOaBNkzxjRi/Gr6bmNg0MFhIjuzP2Ac2PkbFIXDyl47WyEoYw8eg8UwrbgNHDYZp
pSQUOyA82PMnvF5GRNlmIUIWTbopZx+MBvlTYkao0k1VuBrzIcIvnroH2xJY9ohSG+dkpQSy2XcN
GJj7aY7UoODWnMbWi57xn8tym8dDunHsWpE64tjr0S/lVrfTT6NtIo8K78d0cA2jNGDg1kOnxWlp
BJQTgIcJYK+3RSA+UzK12hzUfNH1gCJd1neATljo6nVijRdSbYz1rI0PR6JMQqbB3h6NbBvsk57t
djEeg4pZe5LDJyOrpFtFdv+asIGjrPC3PG+nlFFv4qT5Nj377Ht4GCZucjRgkquqaNll3j6zsZL1
LdbRLgtPVeiRzsbgbo4Zko/GfV5tcef6OFOwuPgIwXOQUSvIOC6qQ0KCIiQoSoKRkwXelRlLTkbn
H5RAcm/He+yT0dRhi2LjNCQgBJdmUNhYX+nQXNsJoZ6E5dgZxW8L7m4I2cFz8CBNxOqYAiUWldsd
kFIcEU4n1kn0nQeE9vnlc+N1Byi+r5J+A/ZWmhxtyCbdgfyUE3ZVlegYYha+kLbMKiq4XCDM/s6l
tSl1RW8ChKsEPEYv0dzYpNT04KaPXh6bm199XVZIgOAUsBRsvJw0jmzpBgplqX3XJM9Nh1l3itzu
ygiQS6Idjc00d78ojrhlKzffeEn46qWCWye4FdLhoKUvD6pPKzBAESxVEgShePLl7Ru3p9y+/Odh
mqtT6tM8Xanb/+pIbQkM+ro9zys197HbE0PGh/95zu3rqRXpsgqdb1/980Sw8PhjRnH558v/+lXL
S+s8iGfAaVGE8wHacq2zfdOWfBT//5Ut2Vjz9r9fduqtDY14tLfLn3F7n7f/++cn//ll//UqcWg9
g/GGKYqdE4bXcjyEC6k/izNA58t7uf34v97ff73kv57zrwP370Pzz+ssLxsP1WuIlhu/2RU6NvNZ
KZAm9b26Zyp8UBnqAO2PX2FBWp6Kh/1IVgck22Q+GZ0PmlPR2QewiYiOFW2XkRqBhkTpBzugwM9K
/VEmyIbz9EvleHE62qB94+JqlbvOye1NJ5M3LUcMX6Bnt0KC2klRpGzNUb3HSRVefeKP0FBG8K4T
jAxMiNFxt0Rb5g3iR1s9iDnvKK2M8thFyakPmupSM3v3/ObiBWX5YIfHEX0bKFC2YGxAQAQlkAw9
S/ztkzB+ysR3pxfXap4GhwrNJWkczrgLjnNFfW6M8xfR4Y/5mGyBzq1NxL0EveNSoNuH9p3VNCvG
K3xffSxMIsU6Lc5ZZz92pCNv3AhzQDBeZJKsGuRsh1phz22ngq1UIIc90ZP7xPGgPRb2VUzjIpEn
1cOBdxcYD+BKW1okmKpsgqt1g98gtA8xAs6neNuxY1vHWOhRKpOp0RJWs+0jg+nmAIjDAcQtnlNa
3Ztu9n8HarDQu6Nq7REje/roceqsfOunoGazbI6GBF9vulhOM7+IGbnJK8IJe+1bRrofq6G70pig
7lEEQJTwXsYWxxiW21Jf6Wt8CVPtayzlcQ5jrezZByXanVa+fM3sKLgkYblL0SKu7XD6bMzwAcCg
3HeZSSe3NHZKy2FDqdgRLZal9GjzxwYGMda+0D+MmA6cggXVKeIziX475XV3unIL4iQ1cyz73VIA
3z1FIdL6ec27pZ1uZ/2lY0d9H5BtELd3Phr0C6ZsdN+c9RAHgxZHIbrUGJHiOE8ZPxsSJUT3NW1w
ftuTeM3h3a2D2UgPM/q8pGqZ5HjOcMrxWpv0HiJTB/uqayCmQyIJBloeCZPMibQTvwJAUg7cAycD
DksgyDC61Yue4WFfnMwezwHMJBAG6QEfxE8+VtWuFPZPNGXJfpw0mEDpBXcJoDVT8Y7RmeAo9UEL
TUPzwJ/WX0umCRVz5Tsjw6OT+n/6AoGLEREWYKWDuc5cdzgMSbaFr1s16L0wz3Nk2vZopiOAZ04s
VL7Zsz/+OKIXR34IX+1Inl65ALpr75cCj37uwJOi2psJ5SVAhAa+3V+nYN2otNvOEDtBis5Iqakk
q1TfF1X0Quj2D1Mkp4MZkPhLpqVxihLMw21ZRAflo8lPHCwSqNoY6EauDegXmyw3u49xIDw2WOJt
gLoSXSvbezvDvE3niHyoPL9EZr1NOiYCwsVZlHYhK1fbnS0Hb2Y2fweC1hmWMrtExNABZd6Jwn8n
dw16IOEK3Dedl77PH5fxwDRoVPC+h8Mz7V/yPr647rewwVrR5XnoZnQtSUlSl7/EghXTYmwVIyGG
sboncnNaw0+o+Ggb89C27i8SRFk0HExtpotty0/RjFgaMoTdyA+i187SN+Eo2vOPyBbC4PRsNXoP
1SNC4UZuwUkNYb8FtfaXE1AjN8WZDSTyzfQh81Hng7l1oP4a/rQLbQz+cobGY1ucgEhRkgJRv02D
n20ytt/JpD1nFeW2+KbGGGWcnsGkn2YP11Uq0Swuw+fY6p7CCjMkC8Zb4drlLk/fQnzQjUWkO4kN
2T7NzCuwZNyqBCk6IV1URx3dKX0xSNJcM1OMN36LNzjAtLPviKiD0FUHFKEujZYqs+r1IgvcDqV6
yWhb2G32tzSCxwDiNNJcZyQIy8GF3CPt3hVtzzUyYWPLy+vkWmLLsMD2zR9p29a2l/JSxi3oG0D/
2QKyH3T50szkSmRlBh8AFDOnkvS249zsyAwrdn49U8+ATegcmgmm3Homvyaf+voBxVp8NcRdKgiT
aXqmE7b+ipBNkOgBBGwaJkbXc/yW5c4fq52gxyytp3n2IDhSUpB66D/ZMtmhmBcjyG239e1LzxWQ
dMZ3T8jxSvsfRlexYSHb44oJARu8++abw0m0xA2Kdk22j2Lxm45xbzyINsXUaYLczZfImNknftRn
dpZE3bA3quAtiYkcbkX56VHotZLoYgvYChoW2mV69F4IFDuYERFDPVdoPhNy6BnZuk5rZ52Emv1s
yZy0zsaDyBRoLqii6RB9JU6CwNqW6jAU9TUd3F8DDdxdKHNGH/6epuiHMmV6Riv6xyOAeDWQyzSj
oEdNHK571OzU3wsiI+XMTEKXOE+rwrtg2s2htHZexX4jSCcCZYe+2in/ROIISC6AoxvK/DbAapGn
+XTRSzSWqWuiJVv5ZHn0NFqneOmHneEZmEtZPdmqgsMtVHcsMnz1XbJs8freOslavjQh+/pgwKEz
AALZ2h6ey9Sh4udWdRI96ZdZiu3C6FKg+QvwTaji4Mr4bwTsFqGKv6cUYVnWTLbnHotpLGGhCLqJ
q6VDpR38XmHNjVMk03nMykMdq2NTqZUzkgwljh5yWECBCPGI7HoF5Yoa3BphbafjAxY8cpkUTWGb
qJda0M1j+dYQe4i1zjGM2yBA4VyosT503oJ/KMG55tBY1XKRijAqtvxGcNXEgoZxSr8NZToWnzxL
Sg5sBtXchIgcYLTYCjN2tyRJjhuaFR1jGFwAA9b4+E+VFs5m7vxgm1kNbOYgf8qAAe8HE+sJOPS5
tqsf+uJFS6ItMosG+nORvsd5/D44BCcAYqU4MtuzsaTFVM0xml1qoK7Yu5Cq70Gkr1rCFs9cRD9u
jVpZJ7l9mioxkhlg3RkaMmMUtywNyvqIzXQXnOK5dA7sdmjU9c2vsh/HrVU3d2noZnet7x2B6agV
1bze9T5EAa+1d0F2kI3KThs2biSllIKIIqJXpqQMD5OYnsZoj3rO2PZdt/eyDqSTBj+Q/rJSUgzK
bdpMHB5zAJRkMBKSodp0NhjConHe2lATytG/tQnj7Dbx3olWsXbGfD84EelolryKhJLEKeUVCd9Z
xPYDJHSOgMaJJpN7j8t/zcD9LnMVWAe3jUhGpt/Z9+/R4I2sbD72XQelOSL1Tct+bNGck+cyzlu3
R7TmA4Q6mfGlHuULc4JsHRghcAAne5rNB9mVi2QTxVO7AAWdKdoQ31CvBpIwZqO7oA90tmpUlFwh
gSqu195BrUqubqmfBlPR+6zpRzJ5N437UYbP5aK3vvG6ad3SlMY6FW+zhm7KP/84wPFpO8RBmAQZ
LJHvvSoNo+EW29ivscWMaogNY9X3mcVERk/cjepqMzg1Ti3y47KDl2BRn0PMxcuDHxsj8jtKp0xC
nF4e8ETg4vLhBLmDGE7+8gDt+uTPwj6QYkks/EAIak22A8Gd1kkXYC6lbMyN1H161t6rTBPmBEYx
f6LO3eb24B/MPBxPzdihQLNrWEECK+DyYIjwP//H7cpj6+AE69u/ESjoQrg85VbWnSTxOCd8pTxV
aoaopo7lvibL0umnFhN+0p707S/8v6/tofSB3QdMXEvfHs7ugCdaNdKm8yPrkzczBaxS9g+gLKBk
r2QQv1t5EcHM3U5ZA/d4+Z2VjaeNLMv//fUp3beeDC58sp4+0bLO8IRXM4Gbs/HsDEC7+08GzWB2
l+/fnjSC7NqOFqal2Y5YoGUPHQP5BjkgcIS8hv1H7IsG43jHGL0CZdI5dCM6BUDASFwI4FhjqjZz
luBQWDlCSeIxKCs4A7CfiuUh70siIKDJ8EeVDllIqxkvQNpE6TGEU7WnHXT455vL/p0PkkHh+D0H
NhHMmZsTlSUxb3LT4y9h2I0dj/3n7SHjVrEZaVutrI4s+Ckd2hNArQ1q37vMK9GgNjLbUMUBM4jr
7jQuD7nRI5lhXC4PXTbjQZ2sE7FEaqXxWHySoy6PQZof0HITTJTHX63XwoOrOH+lxEg8QY6/PdDP
3piDT6msW389kXhLR4Pgz9s3b/9XLF92QcMkRQJQrAaGnolBRri99NZ8Nb71BSRK1MyxuXRwrKSh
uHytPXuilUYcYj59sgKSV7FCAIWIRmEdZdqPXCBfsgfE37jmn2elH4vgjAXnjfQ9ppmRossr3mb2
tSskqw/WaL+blvnmKmw+MlJromKfolTtpnkkJ9EajtTEfyBdbfCCuMMHUaSwJwte2q2qe9/Qjygw
33pFyFdkvI4eFYivvoQK+d1mKzdG++07zhfiy8exwzgVNmJco1k6lkF1NmjyrwNNy9yySA4h+kix
o+T6dYhUg2bFvJkdLxFh04WEFDZ1yz/930NPP4qhw7C4mGHaLN8sMOXsjYw9+/K9fz01LZaT7/aS
t2+LQfrYv5z3fz1PhQp9/e0fb8+be7hFonWudV4yFapK4kYnu1gzavgL4PvqFKhd2jD9IPwPnATd
prJZ0sOpAFZ+GWJy6cQmMM5lFgXnbjCQnRYEuRGWtWYu+Gj0wX3UeeRPkJfWt7YkPoQPBPwZ5sjo
ybGXSZhr7OI8ZA8LSwfbFAT/gNGGSkllHWXjP3PJmeLvQObAfQNvqBr11q3B5LJ4XDz/5Oi02ARY
3qZQZU8kW2VU9BQ3VZ1nJ2/MzmNfjncuXqp1t/Tu4sXSbzTyu0Xmua+RfEJqP9BIsIC0ty9s+31q
unbvug7LHWQgC43yBsvIjIHYfDazdjw4Q0zRDZfBD6gxJm7Xe9u7s7vwgIGqfxgJX297IU9JZB3x
URLBGZC+DD7vkLBloVREcZ0gMt/TiWSvL82/vk9mVw7Etc+ZJGV29tGMNS0aIDM+9/xJvwszUCdC
+L7MtJA7y/N+90Vw9b3+EXL5gyfjH6iFOPwSYxPH5DwmCh6EtReYGI84lNZaUPxO/V66gTqynX0t
u8BiNsygziynn7oP3lrLjnftMgjoa/+Oq+MV2AB6AxMWTGkHu0Am31mvP1jt+RMxN9kWe4kkeXHC
8cF3ETkx758LKNEl/uid1M1O1a1m5jIPeyRff4wf9ln6kgXei4lPfIsIdUHZ2C84TrBVOSCPDFkk
5G37f3Htk9U1Q/cHYsuk7cQcswwNdMEdeVf5/OywWSldy9ybADc957cPQoBLl9kHczWszmihJdPY
0ef92FG6aKnA6A0MkQbyPfZpVz7Q6qXKZXNuJ1ttWIehHy7VONc71wD9Yzhq7Yj0wbDNX76dPOhY
PWSIAdyCDaV2ElIfIygcOmxpXecb1xBbImXYaW7b3DtPDbE8NsOrHCWJ5UJh9a3xJTYZAldd8mPY
s0V3wYC3B+0nGK5jOX46RFysEls/5LX/2Hn0KqT7JLR6Twr1USUJCSnjIaNn72YNEP+p/BX46M9A
Hqxsg8vC0fWlrqovPv0cd0j8SMrob2otoFVVcrSm/MJCL5gr/Xh9fRk8/Wc0nT8DI3kW6K+xQNDW
u5rZyfAwV2W3NmUvyZuzLn45fZd98BeOCQWxi2mmE1yd5oPd/6CB+Vam98t6IaAyo73DQjm39e9J
eBz95M8Y5DTPSP9dEzd1l5TgbeelFWAxs+jV2xRaI3uiDLFAEHOJSjoUcIAQuH9yXqbbTPg02Wv7
borFmwy8BBIeu/aoELt2eR30Ih1FPY7laczPdtA9mwGuh55pIq2Tcu1G+OnR6iwyQJ9aD0qPgK7F
kB1lvTVfbN9mSM8bz3vS0AT2yqyVzb6aK0b97TkZ5KcsRMXo/z1dfL8Dt9XSBCniqyg8d2R+5l2z
koZ7n4x2uzerhbXV0qNAQ25WOtxoc7yzlUcXDF/+NOR71bUXb2Swweb6Pokt7ur3zWIbctrXjiav
F7sXCUEWlBVrluX2YB2To4Bm4TGTorXm/NYCGY6VtZspgMJkxQO1rxhegj570r1ekcZtjnizswFL
ZGXQ+sXJw2rFCUiaKO2/sj0YXXDgKl10wsdM94+DbXxFYfDEEZ6oRLi3q4cpZukpm60xEWCfRCdj
kPdDHoHtcw81fMxSA4sv9RsNJtsXfxE/V0PIhMDPn+p6elZyfm90QzlmFieS3i7kQAN/5eNRLvpH
kwaWiQePDVxhP9o5FhWs+d+mK/o1eIVknWh716cCRY2r1jAZ+n1lYyKPeqQkXzFaulWool+zFmpr
8j7wTuvEeHBJzsvFjKCGeeVgf9OagA+JRcmJmt9Sju8OfZ2sgY1aT3+aARla50XMrnBbG7J/S1Lv
lakFTbSBDjLZzH9kDeZKmcEjoUn7of2MRATSxhd3ojSumUmEShq+jTGjUCaFCOLI1nVniobqzei4
29Zh8ztOwDhQ+3Hj6fDoBpEJWgET8c047fQfDJOctc6C5oBVAZuXUujaLEH1ME5Hy1I/kWT/kg/z
Q+cJYjeSUmyQzdAsr/4K2qLcXNUjAXxclKgJpqwlMyN5mfvfRortaMg7zhYpz6aKOIkQ9O+K8rns
TIxjwDDWdVLA21WUwETATbGfXtOwe4+rxTjfi/A+ppu6Ypb8bTIUOOB+gl1Y1uUxYS1xQIzCP0cS
ZOB028wGxzMjXhU1KC3Q2bIv9UyfVfhTu1GJuAsXGb2AWhYH7l0weg62auLFcpR6NfIKEzWeG8mM
OYW35a9E97O0l4j6/I3hWJ7buecQa7wiQ6T38xC3B5uN2NbPU2iJdmyuogb5eu2xvxRCmIyf+7+5
qQ9FiOwpzUvWV9i/Gx8tI0x8pFXVUIKbIhZ4NwZNu3bN8CUKiuZZZrjzSXZTe8rNFFQcSaGuzNNz
5U6PLfO8S+hI/+KlYLPwlkCKa90a1mYICse0rqFVfMdgYC8RPgqAVNFBh357GZaHoE7ldjT5ePHu
YfldfCfTWJwhEQR70cwVkcFsEPN86Syhljx1xRDuFhvmVJTmgf7ZvZehnrs9BAPJkFa5KVvAhLkL
ATftbTRBtPVjT5OwOXATNZ0BCGje0x/jVnJ3ezAnlHtGiNLcmR8CBvdAQfTiSkT0SeJseFliLneF
N+IszMgCVah+rbZ2YD3T2GoiUONOPRKIO/TimVpVPfukqYj5OXDzCgOHa529AfxnJJl+qVJ3L9Ic
yx2uCKrELLP2QcYpF0vXeLTr13ioCRdavvBic9qZywy/BlagHFcDj+TyghyMojsHGHGXzAn3VY9q
phHkMYWSw+NZlXNJVPWnd2S6t63OuxQzzipY0AePCd3aa/t5LRLEP35k34X+iGxuiIytl2OLKOgE
g8HTznbWltxbFts9mYFe1oqAnyk0GK6XkleDrOnMNVP+SdBzkeHdGOy13cCAtcTGyuRh4qZ+n2fk
CDrKrJHhqXHtaY/X3BOZaV7iiVtcbxHPwAa04UMewcg6A1uGhCwp2OWHSNlHI8RilFBOFJmZnYdR
ccPyDlnYPsnZxqyemkT00jPHRMcQYzauY+cOmyChdvcGlHfIY+SGywyYrIwOxpjNnKQtGGpITy13
prTnh20R7zwO2b7xaMQbDX3FvpfBRivUF4gHMFE6pyhFUNnbIONn/xQXzkOtsqNJ448KyuhxL70F
gr3HzdA7NEAABUw8PbPz0/aAP48b6NYJsq0JYPqI/eAaj61/TbKx2M+yu29m5zL3ZbUb/e4zV8ZP
6GgHLSmJ1PEib6nJfu9LDgR6HbauUX4uKszHFIHlKhhZYebh25mmu1lVpFAr8ipDMvnqPg42CTWc
XXPbrDC1pL6xdbs43QblBHFOOX/zSHfEWozPSJzGOz+Lzst/s8vdN/M1yeVh+54gEmOsmXTQBoPI
emmmdLoPtMHuk/XfBjg4TsknAUpPdW+sRjOOELLkKLymgs+IMsVhdkbiI0u1UwO/RgC1JvMJGIwc
lhjR+LvIegS1NrDjdKrna5b+Lio3PLLZp4Hq9RBNuqnZA6qxMD9iKTY895pXLTviDkt2HNIE6/IT
jVc453ZGLBtEKVZQwYzMe8clkz3IWH+0sCjNZBgOVcyGbQZ3E2bkxavSOU/jsFimCTAOKZk8E4xr
nNsx1YxMDjZgoFVWglwnQnNntTo62V7BVSkK+WSbBDs4P1EeJtTgKK5HRqvnKEseBlcZx4iZtIzN
FtxfhU8pISwkG4GGBTECrEKV25Ie4XKOi+1g0xqew7w9T9LctRU3jGkMjsnQkFmA+SpzHYY9an4s
zOIhaUvvAP0dDopvppfKhYuVj/4998NXMTafXEKEAhtoPYO5C4++CU2tppNnWfWbxRRq7w3yu8oy
fRrc9AlV8eI2GS9T5ly9AZB5iqVq1Vf6rYNdMXsa1Qkzj9GjOetBIU1qCeA5Y0Iyz79a1cEjadxL
L7APOA07Kmvg+maKHGGlzE6cXym9vObBJRl+bAfMP36D+7xyjsOMlCZ+rBrl4B93gVgaaxfR8oId
ey9QRNgwwXCYKAzdlfNtzqaxq/KAHjoTCVjHzSYK5ffNGn87YmUlFQiK+wRjUtRjC51fG/cgyBBe
NYF/7jm0m6qrwQA6lIiFCTYrp7JCYY77E4UIfWCaFIGTXfrQfVTDRMW0WChuZj+hpXv2OMHXkQvn
0Hfd+eCi6L9rnKfbszpJMAFuStbqUCD2rqhBVALUHipAyIe+pKtIhAhWsPe1F+6xYVAVZMGdaff1
JgT30jpVBgmEuUnrIRzJA5JEEMdd67C3+VnwArLd3ayZIja+46l8Ya/PzGxODsxegDfmFJu4aer8
O9GxOJgezWCg5dvcTb8rBxErkhZor4vX3lTOTmsGuFWJhGlhlxCzzr5zltWeCA6m4+tyQQlgAMek
iUzPcFw8C7/sRmPzRja6rSdidiMGnEGFeS72P6HiGWt2mC+Zw0sWdkNOchsdC5sjji7qVGK0WkHZ
eRk8NLNp8eK0I786x2pMz+TgwJscbCquoufHkwi1ZAR2sQ+jYXV7pp+zob0tqbnbwlp0os9MRS+x
JBQhYYaEfI3d7jAVGx0af20FMq5s4VupmQlNjoG6wxqCzmo9IzEyWiLlWhw6fZY/mA29OEtDnzED
fkfeZpskQQqhiaFIM3VJXfvLN1mPctHd1QkVtSCJM7ZY5xPmx8gZuRbce0M7fEiW+9Rykky8q6A3
XsYCT3mTTZ8goko6q0x9jJQP2yHmNQHcuLTWEtH3m+XIMIyEgxZQ3PUjwQ8jCg8anHsfcaFdFsFm
MJPv2/1kbv1jEVfHKXtQlvs7adg63LIibu27zkYTxFNHasmxUh8JQCYS0A3yB+sKOzQiFJLfCIfI
7h3TrvZeM5bnLMzMQ4eBoB/kuCsTNrmBRTkfFNp49RI5nrTpHFoh7ube668dzJVrzcy9ZGZ69PNq
PC41sFdoQMc2i2Y6OZ/kXjgPC+RJjFaH4a/YGralHnK5THjmDbO2aqP1mB2qwfvs4Saebw9wtH4l
iRGfJqNxt0WdXowY9NeazpzamGxCziT9vifaQD7rTtZ1GkV6iGac4KyjTwzb1X62xFPjSm/HWuKe
7SE6I0ahHhpJUGWLf2iD9he0Omvd9uZjQlb8Rk4LNJ2b5HJSiYXokAzOh+EzTMzkcvxor53cCWea
E51mhyYof+VlDI8Me8L9sucHcuavEDiJowwOfluEe5r83gotAoO7VmwKLbojwcIh/SZkt+ag7LVp
QUcY+PQoDIAoUiboZadmdVa87RnAyJrRHxdifKxF+pEplKC5j5uB+vHRzZs7f4yxlM2bDndPX/qo
TbuUc0kbdzWVDBIHiqbCy58d6VbIcP7gsAs2no0A22S3viKdVvHemmldd6RZa+9NNgERGSXlEly5
bdW3bx2V8bodWYNuCxHtFTIiQztcNT23YwhzLhf791wtu9HBZ++fpvey5er3mUswu6e4BWM2pmxu
oeOVPlN/Omtq65f3pQBZQlwHJF4oEVSK6EUsSHxMgan3QlbjoYfaa2C4jijLHLgwlPqMjCWE4KI7
4XpBbau4qd6Ok+d9GBptmmPimbdwDN3ecDOP0LOptoSOX2cKwQ2lK/d6GCgmBN+UIfou4RRAmGL+
IWZ33HBNbozawY01IJYIdETROtLIxFVHR4FrNSUEkhz3jJ4BC5ZlstTkyH2kJPeJXo9CJMrM1D/W
OWO8tElOnZ98L+Z/2RffZcXZhJAWsbdpbCxAjOR5qOfYlG8TpxUeJUgq/zkFRcfQO8PzHTvDi7lR
OStWPrE+VruuggYcgubrgmNqJh+46PtNpTGiQYWgLOFJtfT3U+my9Y26EPye+CMwsNMtCzaiY8mP
7sp5Yk329JXW9USOQR2uU5SfbozIBH1Av1ra3usAq4tZPrGPv4NwSC/FRDC3rFf/Q9l5LUeOZFv2
V8bmHT3QwuxOP4SOoArqzHiBJZlJSAccyiG+fpZHVXXdqmt3esasK5sMhgbg4py911bdTiGKQLPP
SN7NbPgK7u62LPkwiFCqtPOPqJvvriV1bCQOAXjoMTTmsvbzGXirfxvoOiVD+0IwkKZcFOIsA4jM
DDIrQ3z0FlzglNDbtTTFdoGD3LjLQcRduvEon68MfRx/GxOHEVZUMe6iMf8oaVqtGwezTEn+p62c
mzJHQOGNETRVrvZwfmBPkt43dKFWgrrtu1LwJwWqgl0ZkAQj8ByaY6jLGcOvjILOgaAY8xzW5q9p
ek6i2r5QqEDxXC3Lbeb6+cFzlhYoWeBsDApUtUkAOjzXY+bZw50zqaNQbP4iQpTuFGscUS7orOs5
3kd+xHUSQ0ipkG+i7ed0liAPVg00Wbgk5SZrSdoOjerDqywAHiXXoz5DWmv47KP51barO5gC92MN
DiRugWRhej+arXuk9s0mZwBdSEF5M+qzxzMbBilWiaYeCaYIGmDMoOKUBknHJVecm4SXBYp4UOJz
9t3iXY+HXCeoDoKtTLOPNIhf6qJ5rBb3Wz+nP8vSP6RE3KzxspG1EnprRDOwA/3guWF57YxUCJ1M
V/ZLlruuvoiaiRfqagp7i6etkEI+JDJdY/Xl9JYsO/DdAlGeKb6ZjMhR2ZJHFhyuE3bM3ta0bzDN
wVtNvBJULJTu/Ebd2G34ITUQ1Y1wB9rH1MqwZ/XyM+7g/lucXObgvUwhfXJXrPEzV5GYVxUsUKiO
kKMrJt9QcWq7NFKY/PIPHzM1gWbRQV+7dt4tO8HbmYiRmHqGu9bMCyiyPVxK1oqDXk5MTrxzG9zK
Yf0QSy4GE4Zw21Hq9hL3vkaHt7q+81bh0s79+aEJjedBuQbteOxvrCLkEt3b2hs8L0wEToB9s48Y
5EjucKfgHprZcriCqK6XS5JHcLmrOwPtNLVFjm+CCWEYoGp6kmEpRhyPYePN1zdzPRBl2DqkYzOr
1PhrNwLwR20BHp/de7KM+RbcgNykxIy/MjKc9vp2c0ZqxdI13JQKqRCSoTZuOJIuHdP5zh2hm15f
S9+3Y4ADj0QShISZo7c7MjDtte1wJQ3ZHY4oXaVn0kmrjnQDp0dDRTmkMuiWkMVFB4WTIsTTVPrQ
v1kt6Y1X+WEL59QWIfYxzcnKswp2IRXFONECO5+PvUT5DH/4xgvhU6V6by8M0udr79OT7FRiwfyc
UoIOUhntS8P0t6x83lQUb42WzR1nP4RDLANXa27YxzTQbV0pnKptXCRAD9mKi5IlAmmlmwD4Ec0d
DBnG6Dw3tpcRcef7zOLE1uUUTkKDrYCeNjk5ajzpyx6LhrFdGtxnBa6NqrnUHDliOaLXDmONlRmP
WQdAKROgI0OXJG90d+u4dc291WR80K57dsfhrde7rLINQJA7Mw4KpunQpF2ejuccb/emXLKP0eai
b11/P+hMeKjLmMBxcWBAag8JEn80lguSkiWiZKzPx/HKR6oVXGrj6zp246Wj0GChYJ/qg+orApFr
DtnkOHDqJXD/2f1Vig8wZtM32qBQdm9x0SHEL9H04mQ+EoY9nxoLdGMWu9HGC3K5RtZQPOTUHqAk
gsPnaIMuEhE98Dp8pp2zrkZiE3iKHUZh5EG47yyuILiZ5ZbcsNdimGFityTLQA2jxW/22Zri4Ugs
GRPQCAHbWBix7GB+CR00UVz8uDUUrZUmWg6q684W7/EmDxCyzV57dLOx2bXzQ0fFa0G3FObxW1RZ
7VFiy0GH4+9VgmtwkfA0YEZYGRkB8GTaXe8MzLEJCyDMDTXBayS3TU1/BnuEqWUuyifLQXlTM3xj
pFGI+uwhv+vYwa8diniVYVbnid3i04KAc0BP8hvS53/9hVHQ/fM/+P2zxpaWJWn/t1//+VIL/vcf
+jH/us9fH/HPu+yTvW791f9f77X/VWu0X/f3O/3lmXn139+dJgL+5ZftlSv4OPxq56dfHTv/67tI
ftX6nv+vf/wdJvhv6IQ28EBoDf89nfDuRzuXP6qf/xlO+PuD/kgv9iAQBoHJ9OKapgN/419wwiD6
Bwp9hOYe4KDQsqG2/MEmjP5B88gChwYd0WcCB072e4CxE/xDs64sOIeBG5iB+f8VYPx3jhSvDx/N
NEO4GFFk+38nBBHCBiQpLZYDqNZxMyjKlYPbnWaCJ4qZ3WU90ZJCLuStr4IxNVGtKouAxJGGGtDs
/8T5f0s1Ho1kkP877MTfEGz6zQXQE6hq8zHhmf2N7dWXUdpzBc4HoxtONsKQlaMImfL68WHuabm5
omV9G+xdoSiW0VmSPsu3/3Q8z78xG/4H/YhznVV997//pz4Kf6VL8O1oKB850r5r2fbf6BK915mq
8dLpMPdNtjfVjIhcInCfJV8K6xaJcUMkzj2ajF8Eu1Ry6+GwXRnvZsFbLOORud96rplzqWS7rMsz
wbqzvJT9hQSMeE0lhiVnGpb/Bothe95/fesWsB8N/sFcygH+O9BoAC6p5qBnHRlQ2BreVVDKre04
hzJOoHRPNHRCkd0w75mbxITYAuCdKPTvmcmn7I3yPE4M7tfveikUtrK8Xdk+2l1e71B4rMmdkcRj
y3yZ7LQ9ZTAd1ir+zpfkoBzrb4KKl4Fz8YjQkegpxaw2gZhMTBbgYrAxPDYh3GuYkavlYKGAwWeJ
gdx08pl85RwheFkwHcknuhQ2JB6r2PlEBEBOH7dzYJD9Cz0fjQsqYDiUVXE34QiITcEIHuNdsxSl
BxZda5wwiqiI6ugO8jlJjLMxEVC24JRkocimwK66LQYP8iEy+1CAuOe4hdShS3kJyPXoYV9sAiUQ
elOG6xccZF6EgBDOAAVF/U3qe7e05v38LCMRcJ8h2+cGGo9Ctt66c1H5WEQdyMDZWoYJ57nzw61T
fkuqIDukKXNpGbuskuzkK0rq/DgKNJxD6KV7Ox4u1Dy+1SErvkaf4LGN2q/MKpM0ORa2US4vIzrr
lSiwEMrP0nQLUknDAudHAm3Ye+DhIABcGr4N5eYNwgNS3FDb+eji4G+9Ib1pwCgYhziixu7WBATn
YCa7RZ4brHIrOOYsQPAikjBb4k3C5NldMJA4afjgugClmo5kthH0Mc0uFok05YseB0InUW0HRsip
REKiS/FxjsGbXK9SrTkzWOviljo3XA4s8l8al+ZUGIzvnZ9fUFfcS0R5RlRcWhbaDgqGdSyo9ekN
cpMijQlY0mq3FCqGA3VIrsk2uRmVD/gQg8Pk5O+TV1yufxEWh0mN427y3Oe54ZhHA/HBS0kEOJjs
bYEDWaWqpb9nEC47dq+u2Y0bCthvRlIgfInLnarUoXCrGmVUtaYcsewCyWXdLOlXIJPbKS9fIUmu
fMOjzT6gQwU1RhOnzXZFGG0Xm4VR0D9Q+8IXgnZj3cIg0hEF97HFicg+ezVaPnYrl3VKWZlHkAET
Syka7ory9vUTJBkM/bqaWbmxPU5gzq/ylrg+U2XnQh/3hSYM0u6D2463Tj7ihhXl2rAaRGIcurog
kb6r9pZkWGoNqDRE1qQx5QkjDY4V1Vuic9tdxXKEhbQ8d+yqtqB3NpEX32EL5BsOSXuAur8dan1i
qCDBfupiYkkE+7O2LjfeuFBEnWG6mcT0Tal6WLIoXHUT90+2w7w0ezvwJIG5Ie0RY35QS/mWe5Z3
skfnw7awQDTzTBtG1K9tSxKeGn8lA2VbyYoaVQVxpbPXraXh4U5YUBeatdzmMFzYVnP2ZqBwUZCK
116MeAwg8WxFNR9aNFDgByMOaYjy4DqM1yYbg44a8g5GDE5XhD7gVOj50IlZcZiDNCHUQk80TcRm
zIjth8R4gzj4OXgQa0o3vG0b1r6ttQ76cudFw9ugSwthjorqemzkwPlRR+VlxiayMcJ97eSo2Gzy
nnTsypjprVbCC6Q+nQNLWnem5X60gikCixepo1w7oK2pniH42eQPKhjJbOiZft2CS/t6RIaegXkc
4bFPxi9vSp/aiTFiRnMburzrqczFOjuEFt74UrudqpgYVZuW61Ty7OlY7Aknpq/HMart/Ou6fg96
n/O450uRtaBN2G6m+nUZ058uFfplLC4oriRaSF6IVQpX9HTyBjwyDSf7vjSzty5scE0xvVxPE+YG
G+ti8rTYxFRVC5eGoh9kRT/yMaWikXy7niLLyGhWmslXV1MBR3dKIS3ZhRY75yB7SgmoWQWyosba
kh9jFV+2yQQkOyaPISfuxLILLnGrfCAwoF6rzNt2ZKWgqOL7dXwUN+Rq1RFML0VFwibPC70HVoZx
Y4h501v2Z+LQKFmyVKz1uQ8lh4HALWs+A58zNCf+2GNoGN33rrQmZgVSpfSJGc9M3llSfOEvNtHu
VdsZHs2uXroPaIcSNW67adTwfD2LnIhhxU2WH05aPLRtuA2wTaLu53A2+gTvCraM7iJuZ2qAFAAQ
nfl4OlEkwIVqObcxJZBD6NcXm+TrNazeXav87xWHDqoAwaZ6iK5b1MjCt1bmXJ1obIa8B/4mBRLq
pPms0iACrERCjpV18Qn7UCgYipeS2kLEd2r0+olUQ15h9ubrV56JHQAs8yCc6iKZVleK5qeu4ijy
MFaeIMoL7p7SvtUOXxyzodQTR6SaXV8u1EoT5p2cJoiFn8FySZzP8vynG3MfJZvXju+WgCJiT4dC
bhuPX3sbIwJTn5/CKsKmS72/I7MPmMl1xoZiXGyGKCXgt9t1qF8pVWQUKISzA0bzqvj0tILF5boO
MCbO+8lkmuSYYHyzGe8rtG9a9xRQsnKm975hUskLhwu+K74KOXyXbnAWHu1DYvpmHPe5xeiy5MVX
Nb3YNTnEUxNf8KIwJgZSL51vCTkCleEyJkf+XiS0zAfJQGYv4liZ8zpl1bLR3xkSgR9YFw/XD0La
aNFQKC0NZqHFZCHdtFBfiKmMiPbQI+cy8p1mtg2Zu1G6Qs58el2CWBne8obtX8Q4JjtOiz7EKiH9
aBvkD/hX9z6Ma7oeIcGfjVaOvQHtmrigsUfeO5ADMokOEMQsC9nJ89YqIm8ZMeBVsNC2nEhay1FT
Moy94q5FLtgYP9mUkJxVcqnANiLJM7RvpCbyD+70npSUSqQeVq2UKbaQfDttLS9RwmjXODzQvkcl
idY/XRjP+C66wSQSWqB4r604X4PbwsfA+srxKM7n0ymd8FheL1kbA02Sew02ba2eS3gyN5h/JiG+
TOKKwRywFVmzEPPWKF5+RS5p1aCaDnjRaAHEeqm7NhfU/7ZVTiSKGm/1WH4FIVOrF3H+1JmB3ir6
Yr+x82REfBxT8FzZ3/r2EMzkWJKS89ilBBWzUp73i17HT263E30J0xbmsTPzIas6IRZ7PnY2o7Lh
BWQ8mPWun/EZCb7PImUAVXOWcK4lD7VvElMgOGGqTnx2w/BkN1Slm4zL3An4XnPvnSJcqJzl3h6+
d3q8zXMLbmcdrN1pmPfD+FYMNIQa9RWXXDqLS2iOM2EDCRmTUrt/6FnoIexMv0L9+kIhf0Lx75sj
UAtfnIe2vOR5dZbGR0lM+9qOo4c6v86jNSqH1DwElNlcv7iUA93CqmYeMloILnmK4K827a0Y0Dtk
8LvcydwlAIxWnUN2aVezRCxq3XRj9FFuvemMjaiRKS3ND7EkWy5KnVGhLX1cevUkztdlUGZ/L6m8
rK+DcW6FL9c1yHUQzzsmVys3H2MHJ+9QEDRmFu3FTmLwiOXXMHSvUSuY4SwuEacKX6TIzlPVXXLJ
robshmCClPPq4OBJFpYZUcLsLDTGIu6Kz+vaN/DBdcVkk6DdukExCHgK3M2B8YAU46z8MiXnvV5w
l13xPWJ7g9qMJaRvxqdsyL4yq7jgmGS89MUjjCfkhx25ICdrbs/4Unb1MDP/hey0cbNJ0CY9yfMs
URc9/C8FLN6GBhfzEauNsEV3aH2nW8LWolWHtPMuhWAidWf/uYyKxyrnu1ZZeaHjhsikXTuO3rsT
aT2GL0NG61fH1Aw9pOfZu1xnxwXOEBu44R63wKlhCc6GIuvJSj27bnnJICesSNn7yQIF+x5ncynI
eEz4yPqzT2N6GyHXplnAERVU75KOi6rOv661d8zclGFJ7Z75QJaeAiLQIVQ+WAQ0ty3110kv/pPM
+2FXv4aMQQJI0k1V2udiL43i1/Xcp/qW7bM4iyjtco8ShAtr5bUaWMVUQ/csmvYuqPT8UiwsWrJv
er3gudFLGbLppnNETJePiFZ/N+G43IGunDBYqY+6vxRIKdbXw7wQxjvgx4xyeNiYCc6JFR4Mt4SM
xNjTDNUF+DtJ0zYGZEcG+y6L6p3sPs0Y835mMVjnX3qLtKGmwoD2PC6MdtfzWM/DjesezJm3Jegj
4SU+qzG8Ha3H2SR7OMxZIs328Iul5sX1ffLAABwKr/zqHYVzS1FzbvU+d0xpCupEArZ8p8yYntCf
u8exv6Vpld1JWdwYkgPhAsxr/MU4GEbz3cm8194Mf6RRdA+F7ozQkFWDpaUpfvmzoke6zzlzdw+F
yRDTqJds8XHApqPau8jjuOxNvUvJapucL3Lcx40Ne3RayPayA9zn8Kn8KAJXoBeVugZgdWzXa9Qr
a90gvW466Xb5IiXmfGFBaMnsrfDib0E93w7IN/C1sLSw/fjVZ4JcEceA6rdgklxIO6f0me0bWD11
Y897ia5vkPADzZjWP60/gC+J81CV0ZfC67Uq6GLlhVfsyBauG9KZFVfNkMS7SYEJwsV/y2QNbpCV
WAesyk5GSDktWZ6x5yMMqyZo9tb8g64lTQjO8yBQx0YR6Wj6+ABC0T9zMdYnkMISxZFEjkcgDuyJ
GpCCialH+zVIV89DvNZRUKpT4eDbG89VmdYmKrAQTJXh3/uZxIX3r38kC8+TWU34bUcbFYlM6gyj
N7YlWslrVwSIwLMKWlmjXh390tc3QaBTgjlXP/Z64xADQq5Ram3tCcxmqbKHBpbyzsR8dlIsxE6B
R+xcAs8JL/YM4emKW7n+Y1oQ+nBkHf686be7hFduDWa16nT9E2pnHmjaGTtgLf9uEK3++ZjrT3/e
+c8/XDEwV0/d9bbrr9ef/rwNAsofb+l645/3+fOOf7vtb88Kn4dKFZWa3z8eTWeeUXk5cLk/X+f6
9rqAtlzfI0+4/uH6T0wjNc0JKbeE0XY31ycv+ggK+5+fo4h+1lE2HZEazCfLJEbc8Q0Ctk3hIrxs
HQSHLVbAk6PGuLspyCs6XX9PAv9xkGFD5JGoTlHc2fuxBHXYV1jv08vQExjKdzmeYpJO1qCnpjVG
M/80BC7GAj/sES9rw+D1xus/TVOmGyfJDTpxjnGiCkZ4fFwsuDuIMUrKPDxdf2I4DU6ZBIeKi+Tg
Wd25R6y6Ax1mQ8qR9imlIEOCqnq0EZ7gbGeH2bXNZ8H8K2M2HMeE9l43Dey+AgGsQEBzK6EdjGa+
57rlA0LZwYaLpzP2q0MdqUOcOgAhyWtdZ66s8P66r6XhRz+HeZvPNNhaJOpJHnaglvFP2FJsPV/Q
KcuzO1WzlT9GHoL30ATx1IDKmuNYr0EMCWFi5fbpvdfBbEoreml8kSeuVYeLPmMBgQGFeuJLXqhH
qeqAfLrq3gjJLKvaCOdxvQ2y18RMcO32BlalIWdAI5u+g4AGLtPYzYaGfo63hA8VNIJxfsXFWTqw
fYDDQmHWcHdWvjB5Evzt3sI6PE4eUAU9OkNyXvB/oOcYDstgP2NlJ/+jzBImOp107IS/7Nn9DKuA
/ldjgEcbxc+owxcKq/OzEXts0hNmaHR9hif3CNfPXj7cd5Ig71pMt0lKjt/kM/BiF9zIwQ2PtAnu
CLjYqK5mU0r/ezMOP0trJqeN1NitQwuc3R0S5ZS37HNChPS269gqj5M30oUncrtFNfcwCcAOnED0
65PgINoMOZC0ioMAv9772AC8kCxKZOPVxm7Tp0n4PouWwr0xvZZUyVKQKe8OgFA6XP8jTba+IEBd
zN/sVGcJK4fQIlagWdjBpImAwo6JS81XzPdKGNYhyMH0jQ1yVN1NRurP6yXfm0ZFW0wBN1HUo+Kg
DXlU4Ik6jFEm1VuoaepiuW1MBQY+d/RsZ5ShR9bH9qhIAi9GkuCdEIduSPZa1Rykg6BT+GwyZdz/
5B2wX7FihPyOvPGKZFMpyLlNFi9srdIQFs7eNdNTEZkhKLa2523kW5ERs5dk/Use2fV9sQS3qt9U
+CAwzNY/qMfhyHDDrTJ77xg1wcZRfYyySH6yNTzQqL64TI0gMcMX3CCIcWMCyOOCGmLe8lINkunc
JzI7ARJrhuG9onbNCYThoYXM0TTZzjbVwfOXTTDW7s7rwHcMnnUJvTJZtYn7YI7xruoM8uQ7pBi9
M77BTzpTRnj1Y5gKDoOFnzbn2o/uhBW8xDElkTaMWa9mD50xzi9QSD/YuFJS8dHCG/U7UuZ0jYTp
LDui9iJrxKghaelnCmZ11HyUY36wRm3UnZ0B2ad/j7EIh9dIQmUPvmqTgLtTDn6W5iNd8jtlOTdG
SRBjVt37925KhB2UVPIdteUhkfuwi28ReTPOZGQPTMZjJ/BhDpKCbEfauBdTtLHuqwkEA1mWTGY+
sXCVOTI1K3Vom+B9noLywcZsq6tzlb906A6aXyJCg603HYuND7iiiiCAZMdRBnZ6mdrNEvvn1pHt
oRmc3WynL70Ud1E+4XWD7kqpz3oYlbqb83EguGTaO1nRril8c6GW8crLwyOUwO0SY7ceRlw7AyqT
jk73Qm3hmHrdnkhM87Yq8/TOHucjjD5UXKI4j1glGTutYVv7aXvz6CjwigjbcNv5ahen8dnsCbQi
Cbvc9rP/5rne66RVPOxe6o5MFDARvT2+zXN0ZiW3iRR44szzkJuE+yXrfsQLsIX8BTcJuUjhS4YJ
SS3U/ur4PaC5B9jLfu8V9d7GO/S+c4oUJnp7ImbWINubBUlRJ8UGjOmzFMibaQXF86HP6h0+XToc
7BEFvb40Q3oh1QshypvFDkjFY4tTMImF3vRIOOin46ptFtdEj9MzGHTINEgPJLKNVW4KC9lfWO7H
hrWKO3zm6URtoqmhBYjodmi8D2D5dMOoMFJap1NiELy9pUuGQNS+k7V86X3rgm7/YdDL964/krnw
EdEh9PQpjWFxd6tCI73tcYwZXbwZMQ+0Stz2EqZZ9x0DxnYKjHMm24fQde7IO3uZDYaNqK7v4NK4
yv5IbZbBdtMeKtN6GxP7MfCbXYJ8w3OSmbKW1yAGZFnepdn91DU3RZ7QBxgOrsLypGnmbX3IFvsb
ZsGzVSa3kD8ebJ/6gRdQaF9q+4QMEFGCeAzM8rZNWKsh6CDrIsmLZrUQpsuCnDKVq1WFZfDksOei
6T+cUZqScj5t87Z9M0znRlCPQIL9pg+NfiqiWw4NIxsQAwbvuzz8hjxvzY4dCUGrvseh/4lL5KXb
uBESx2kiUYXDMaDbmrmGxmXZhtarF6cfXucfIpJB4tKj46WzX8vgmIAekoY4RRZE5QLrue+Od9Tg
0exY2Kgsnqg/GtNlmlWNshjVSthsizTZuFPyg3rK0/w0JyV7RhPCAxVPNybPuVTJPl2iJ0PQoWBY
6vdl2bBVvVmMatmMfPFzyciWBY9dKH5USwJs5xxS1CHd4ejlzcXIcWo5qfGjYyTr85pstBCO72JZ
CGfm8s4xvH17108gdAwMVG1uSjxlxdPkzb+oib2zVNk0Un622U2IW30NaJkNOpT+ubZ0qOjNJMQB
bBd10e5mWZp451tweqIifATVcglGL2WHPR6G1nW2FQ6ldWkFZxfqzHpgK0lRVNzGAdAZMnFufMpr
qD1OOPrRdd+QzBVsq/KedXWygYS6bDwi05up+SUBqfu9ltxYoKNNa9sIw7uZZvOQS0BgddXrLpPc
9OH00RXNh98x61cuJ6GJLp85dQt5UFgTCEP6aemsie23Uzd+pUqKfYVEGaRtTLC9ZBvlJd8JUOfb
XghYAQCCmB8TuaGSDVB9BNVDjxU4SBH1+M3RCPJXZ2Z/1Ah7D4uL7UWK/NuY2FKJtnxzRye48S0q
x7nxRIX7EXqSs87JSvf8iRqtDVzRnceTlVtPM4skXXlBA+NC1YjZDqbBuoaJdsgNCIZT4e4Z/T4t
K34jkSPbA975PlTY6akvTat2Gi41DdR04pBm57pevkNWhdBSMafLWd26o9h7BjO2C2G7rt+VzTky
5uJ9iCicFo7v7cDFwTCl3MbkemfPRADG4/B9TtPdoM3AQd2g1kH4QBag8YpPi++kbF4NNd/5GWZ/
s98EdjAhq2vbVT8ORPp4+xEOgSDaGoiGiZAJd8tYQxRMdT72or5IaypXG49e1wrixgsGw/MowleX
mpxT6KyrlWCt5wdUpWbBXrgQ2WM+Nfsxdg+uLb+r4cHq115ofTQLnVf+m9FFsF5fD6O2TY8731PP
Jt13kogAKuIEpsdLVawB0SA8LCFksphjsdUPA8pIdsJvfyPxDD8VrcmSMnpO3ykUALYYv3kJiK5r
/WwZma6NtPYq/dEqhMa/PxTaCKMRYhF9l4je1SSuL1d70UE/BUS9VRHH6zkgYpqnYyWvf8UKsHGy
12U56+dNYFPY/L++c8xrDGkInNYiX1y/q8mp3hZU/1nxEtabFleGpHYGV3pnMSFJYmMkPzsGed/6
Z/03/pNRu4o4cxw5rK63s0i1mmHb5hQszI/x0NbGynHS6/+D0zqwq0COs28NTkZg0xGP13eRVrDT
P+vLEdDEJocK2qru4NTIuiD/PTAOrS0qdqo3v/SLV/1c0KKkzJuNjxJEkeOgRuQRGA9BK62ViCjh
VFw4e4mwTN9Dv55M5YnE3Y1+r17XlNtFxBcniw76xWU7bKX+ADSunWI60kuesF3op9PvS7+soT9O
hTdcf3aeo/H2Cbst/eg0NInQLbYEDoPiAB1PlrL+evTH01/hHx814l3ZE6s56mbNwmbCYQVHY62e
3C3j9w5Az0pwW0cHbA6wyPKzvk9Nv9/0P0y2LRCKTiZ37Yrf7p4l5t4k9ivm6QqivkO7h4LAop1s
nTTY6ZtA7q+hZeC44HP22WYZ2KGYmGGt8lM/lQlfU1i8G4ruc9t+jDV5vDxG3yeqSbp40PfQ76mq
f6X3f7yphBv1Gyb+7qhfipe4G0GCV2ye8866vpx+On8cDjyNAwmZLcoT4j4Q6axe8q1f1bei/WbW
NLHCCpWdTWGxTZZTjxsWwGC+gkyKC9um05E42VfAYpsQ+nU+GhYpd77cpwmQkKycz9cGPhShL6bb
F2PidBVes1tS8ZLkNjwvkMgDHXN7xBvp5ybnko6OqDgVw7S/y+N42iNH+JJELE0T3ewF+wbmNaLT
R68BJ24hD8khrf3IKegx2diP7BY+tESchnvwcJVBuA0nqiKtTJdvB90UcZsXt8YuaYugIxJjJqfb
7YiHWw6pLdKjk2ABVdVLvISodXqLfdMI/KkrT12tHvV/ImrsrdQyMS0F6xANXVXNamcFHR0sJhHY
IemXGat6lwWfBhyYdevN7z2ycjo1lKjNjMo3NIqt5yA3cNrg1Vny705FgoTftGudjDTC1VbyMnv9
c5GwHlo8iuxE2dK7m5kzXMU2zjwGU+UdZz1hAXbVIwpVSm1EWoeJ+XItd4cu1XSjziDwbVohbg3d
rwSJwbctaJi0wK3tzDnMhpsdorYGF40R0ncoCs9iPvdEa6xyQIVJycLW1y0zs0dB0VXFp4tJZlsn
7B7tkfdPKBbcV+BuhMOAvDONnhUTzf3j2FoHU9BAsjOzWJvxFjDGeyWtCshfgSpXIvx13N1i0Wjp
w6Feu4P5LPHbbGimXWKyYgCBVCSO06SAs5QdEAWDi9LNSdbOhyqgdlClFLptdH0gLkn5jhF7Q/dd
5xFFlXmc945fVzt7UjemLN2jbM2bVpsM55FwpFE3Mz0b170u4ZdHUfM2r8qrGqnYykS7WnJdZ8BA
8OpRy7Z0G3q00L2V9XMSs0i9nuhhgOtlqPxta0Xe1p3iYSfYycyByvZVR9OvErJjhUXfedCnvDQC
gkRGL995kDxmzznOBkd1wM4+4mylHwL9z5vJmGC1RFvFeyB8KqqNtyWePqEMW9ssynfXl24IXUKk
bGS4wTXG28XVBgkM/RdZe8yp7Mmc+v4nW0G9r9ReVi5WZG5aDlZVd/mSjRu8zjcCcCS1L/+tnMJ2
LUcKp0Pp7VTEumXJ8MbW8z6beWSQe2vPZEWFIuzF0cqMkTEaRF0/GdZVybCvvOZFVJSa0zEgUW/G
8+va2Arhaw0c2+wdTnO4aqhu+BPJrZWVVvtx+mTFqTFts71H03DTd8TETfY306I5kY4lPl26K/OE
aXkYq7OT1p/0u9MVyptoizfmNMTNeejSW2ybX2F5F0UsjYjecdezQdVZXwsxeeYIIKZXtC7DWvqM
AVbhr2zFJsIy+9vIOloJdcIpRb2FzQiYG33m39qpuqF4VUmJmvfDIm/dLdnFH507i/V+UCIR6UeW
R3gYciRkR0HZJo1SgJ+6e+z6I60ufEh5mZ0GkK26XXRtGrQlfTmWHxd8CTR/tXJB/2a69dlbvCeB
gpBmD40bLuBB2vf94LzBmrojoxc0U30pVH2r/GbLdLAzc5+ezziQBBbQEaiHCv/brojPkzlQwA1h
tSzo4iqHVZl+kZFOdBVb76WsL11JcAOkULaiNCh1332kWYadleoQF7DwOc1KcM2xMH/p/tlVmLMo
xmFe9AbvjrmiVoxTKaZPyx7NTYtNmBGkxbV67dlPJFYhaQ1vmry42BagcMm5AEcKVht8vI6mNjrv
YFeOkFYh+qT9YAL0ZsLvl2i47Xp2oOb0nibdd1zB7DAVSp4s9VoclmhkEKG8WAs1ImLH1+0E6GvQ
MOeccC/MOwgrgXn+RCCGRzW3KoA4xBEmuDhYgWPoa8fDOJSQPnEd3sLM3UnPvgVS+rTQ+qZ0yAni
KzbreDroxIOBZRxtt9iTum1IjIjsouZEkw1b6DBhgUfpUecgsyMfCm/tXXLf/pRD92EStLx1FtYA
lYnTXnEIIpf9RbK2guC3NiNphZr61SKqUyOAb9a/SdESJAEkYXU9Y4aW3YM7hLuAnpSgOdcm3RsB
Ifvc45trA3raQf9V5eHLb+KpsftRyS9jfMzqY+UON0WpdbG65VdmZHTZFuh7TnOMnoifQY31GZb7
VCoENdD713FSXXTHztdN9onmzXaesy/dFPRD+dbZ43Pxf8g7k7W4mS1r30uNS/WoD2lQk+wbwIkB
00z04A9Q3/e6+noj8Dm4/J3/1AX8E5wJJslGCu3Ye6134X/p5H5jIIdgTSM4JmrdveW4+V402krX
bApXOTvrUYlUpf/UEFsxTixAZcLss/YjFmHc5JshS/b/XtBs/ZGYjBDYcA1yQJFWC89Cd47g+a/X
73ERIn82/rMxOdHQwHYH5fYBeCGHokx+PS8pNlxB7zA38gG3tBFtXGUJZkKlXUh63qQCbpySBurS
zjpxYZdapTrmaCib8qJJJaMIKYsARh/VPSeY5OGevfCe1KcodPdm1LnXs8UOR69OSdazfxsYR/py
gFfDXWQD+n0Jed/+/Qt3/i4n/3zZliAVUQj/jwxaZFxlDjG4O7BNO4BLvJkW49oXiEc1Ls1AIa7T
6qMEkrAxDcdZ1Z6BR96Qmosy4YRgJ4cqgHKlRH83S5lPhBIAZnjyQRHyiuuXAmzxf3q19Jx6u97h
3VNXURpsGNG0M9BF62hG+d3QBJwISJADLf6QZVMkj9NUSpEni8/jU2svBQ5FQSsoqOcLVdbz2LBi
yxUud022RNFw9PQ6PkD2rt7rmPhn4q//jzfN+ltCK0cLL9S0XHz5DHf/eNM84aVi0CygJLGFAA6P
4MKMUsiSSM1yp+auMxmLKTGlkkcwdTmWNu04eWlhw3IlSh/iqaM9AMG5CUH7KHGMkjUtC4uHcOeS
bVx2TkHBbgaXQyjSo1vapM+fajbbehhM5rgLWyQpbghHgPhpc9sNExfViAzSXRjRlJZn4L8/ZsTf
jxnLYdHAheGhZPybBSEkt8z047CF+dCaO6iIWgBRTURcJnLc5Agz8BpKMb1uJvQEPTDnUqSnSaNr
nEsRuFSTB3PwzangotViy+J3WFyWunw4thUSS1UwTPV8O6E0gNjJRsLOX2aPd6bw/XsC8viDBu0W
NBCsP9o5yEdmRD7GJFm4OgnOYHyCH1mlh9CK2+0oSAYKPZRUyYTCI5sO0IsPyTIrHVIyEpfltNXR
9Wq0hfLaZkeGv3di+1hKIZYXDtXayBgDWbSPYrbge79B/Zm+6AHao3B+SJEmLKJ18QNwdWVcBZnc
SWv05HziZuJv0HHTALOPNUqs/yNc09TF3xcwYZmYViyMGZYr/kwjdXrNqrIZ0Aw5cayQFKv7zkum
jWmj2SnGG3dxLUC9gktp3Z9ct4YRM0QfXJOrHmGz2YUPs9TUVVJnBbngHPn5teeE7lor+SUtLh7x
ytNcYH71uSi1xtF2+1U71MlWM8xXfVzeyIN8QXu2gwV8b/rZh5eycOTaHX0WLqgNACupKksb4HiQ
H68Tu39Z8qrazqRHYxd6rqWO0w7oDWlDFANuyLY4QR8k2Um6h8dvvpi23dKdtRpgZjoQStkUzrkw
RufsIHdNUys/NIxJIh76asinU+APDd8pjGMwYnvL628tvTp4MxnQFQoEifDRUZOjnd1UI+3GDPsz
SxvmjfJFavBF7dLsZMGTyjAlZ7M6FOiO9SYFsQ2gGKXpcZvsI/PDHWlU6H9tqkClpFI/NynkrEa7
1Yfwo8DiqyXATsz2TRWUYV5dXI0JZlP0gFLkmSGFW41w7peguZL74rCKn0TSHP0yeGClfJFbU3bR
0IxlbyjKuqfRd54CqIKp0yPpHTB/L36zpw15VRNpTNuGGmEpBzy25bMUBlHxA1QDuYmG8cMepluY
tGdTj6CpJmjoY4sqfPHf5iL8AS2CSDaUql30Wob9T82UjwXyaO3bONmxRDh5PrHdxFqbcqQsERM7
naQKLWUnGtfFVeOK+1RDwStVXbLibIHOSDEI+Fda9F4WHb3QWQX6p76tl/uOYuCk0/OefWRTH2I0
pB5NBBHR6pACOjti7JSSdmoXPF2T7EZc7Sbae7u67w30/HULU0Vuhalkt0Sk6eA2rFsvKJ+U3V4s
/HG9q3/EtfmkTvCoqXC6F9NtlAwoAKoQA0xtXqpkgkLYsMdvaTyETPRir3n0wvHiWBqLDfuelUP8
kMOe3CNe7ujnlH+Gz7bIEPr3qS6/V3F5maVvglBxnPHgyFsu/npA9FRsB/eEeKabgDjIxsLmrrbd
nUbjZDBoBSyU94aUP5Yav5hMxygmdSx8pdOvaeqwjaKzYTRcPZgZZZZ3rlwU/klnxeeGN9leIJqE
RfEEBmRbexjZ0pHBNZPxhz4tjXOPPM3RyvU4pvElMccjOJXxUJo+jR6RAyVbhmCHIY2WRQ9qsRi4
npDvu7eX6OKwtzxqqZttqgA3uOeNV+O8/HTS2bxLF3rJ6XClRXjBFkwsRNV7Uc1y1JDFJzo6TjF6
Tz0iB0dU0j2OuTPuYntXRK25Hk1rAG7oE5qAsaLvs73bARCaXPCTJdgtuqQdO1WbwV1XIexBpEkU
e+tslTBIAi5nIgX4JLaTpNqhKjtZaUXKhEYE7RITczrpFhSp5dqka06uroaQpQCaIWHVi79cR4Wd
brHAXLTegMRkw8fMl3S/AGpG0PVUkcvJxbsOd6PTfkwm33U0egylaVgnhdgXgjBEdYuxoZEG+Ukz
9dvFcM0d8rVDpVvmJnKte9cvl5Pf/Rjr2KW/hBRlnGuHGCV5s2MY1MOYK6N0Qq8Iw9UUzRnJw3So
g0U7xyIRp2b5UHda+R11C0cdQ1Ccybx7c7LlOk6aoOVdL4jXD7Yt/HNAtvveK6zHuPbTqykEU23B
4fGN3GE0NYPBaMvrnv3PoRyXm1CI5JAlmYFzBEtuTFL6OdMKbV1CmiTrCPBLNJgQa1tnr56lehaW
aHkZVvtRBmhYgrJoED/EjFS8GeYF29B1OVrkhnrD3gzniLQGiHJdnV4BA/TXTsyf00sgiLreHSqJ
UjYYHm4tAx1vi0Lw7OU/6h55nemEx1Q07rmSRQg5NOjppnbaYza7tWGKH0YHEpRBSyWl7mTQMv3w
E323xDPsEvPNGpN0m/Rmc7brrjlPkfFXjTh9l09lf44qEFQoZEKiYOdtOg3GUdgFwxy6hOfRtAVB
YIwNWYvvgtD7AYgtxmSnI2cJMB3Bpu4L9pCWlZzH+dbp5pui5XSJfONiks7i0TFBPwhH/gDpoliM
kxefFp5Av4SkDgG33CNyGvYtUNOwn7u9nrvskmvQlCdHEy2dDGs1LAxR1slsXMi26E4I7JNjUgZo
j3Eu0CM04KmzLUwxmZw8VmouPAnZp/IxQqS8hxFbxtoU8AGyOCLlQc5JpUeFzRhhNZRmRWuclAI4
bXGilGWHMksr1g3hc9hbI8ibiCMhsdMBToeP0EWvg17sSq1ahSz7kFe/ZZH7YOdwwmR1kQ9zuWFO
tlcO+rBrn4YQtaPHuA8ld/bizSxTywTjSfoZHIjhyEqIEgm2ShqdTZDOIgxVs1Puxib9CTz2rOTZ
MJ/dtaCQZlxHyoiJaW10tRv0UTv1LJVgWraIliC/TNEGUePJiIwbA5IEJ2m7XsA7Qn+9V3VSM3P5
GMN8HyXIrbLAb9Zaz+6MNo1Bw3sNAfpWXj6VhhzzC6r+hrWfVyFpV9+XgO5v3qYvRCRwKUN2Tpne
3C91/iL1sFJ97loo0DE2MUqcZHzzS4wJkrB4mDd0zceQCBCEsaSf8kgVaSxor65aYs7pdGDFSZnD
VTVAnOyU0Fdc9T1/p0P6nNaIzrS+ZmvFd5RJZgkrffWitP1EmHSxiHciQ4qap+Pe6Mf7pYthdRPk
BNsvum6ysdzpLbke1N1KIDw12AgaSd8Y0NlvhfTcI6T8sMiKWmGew09msb+tp4UgT6JijQ7na1JK
D6pvHiatvml0/z50FmaV5oXdLd4Qd7x3UO7mWfyx1BnnKiOoXrtPJzoOrot3oJlfBg+FSqfXW3Ou
L7WwD+QuYzRxDmoDLaTauG/FN9QS38a8tXZDi4qrE80xU9006Qf0NYBCzUVhWPJwxhLh0l0tTy38
1CWz7jLZ0Kykuwbmvb/Sa/88Rj1Fi3XlmOim2OkPLc4X/o1HepWzKIIVg9B1ohPfXAd00czpZAVW
ykAGF1UYvA/RSF0sj4glsuhFUkauEhOojxyqqmbLFLA/EUP2KPyODM3mCWvaMWS+gq84HcHVkd2R
8KTbY94jV7EnqqcipC5yMQxY/bJg0c1fWk3btZn2qP5A6JDXKdXKVjERo+y099K0Y7M+sNrWj7L2
VP2DwKYSqZ1wI+vztm7uUkbXmGSofYEGbRNyZzeRVl4B3axgMonv2Wzd1Fp3HQtOdABHqUKo6WGM
qJb5LewOCkydvKE4uXFMl/44T00SYEYHwno4Pepkpm9NwdvREVS7Cp3YRIfAfyQWp1hDtQDFKfX8
AKUBxhAN3Lnuuzf45XZwY/+qk1bUWFqRAt3iqdnM6dQWUeMhfBFde0P4poXXJZ5zutUPuhV8VNpC
gCv6yRL7zmYSJTX5uFzGgudKlBv5R5Ho1vZQfiMMcsPqg9VlgnWohT+NgvdQVqlcsLfuLMA+1y+H
cvaf9Tz/MEzMAvK87Yzo1vVysB3Ve0qGrSEbIDmdX3y9+jGdm7eBzqkln+NE/QtqCb6Zv3Q8RTBE
ScHuIwfvelqa6pgTHLbuXFtno3EYNU4dP7CdjaaNm2iwMDf2tb13ItS61pR8qI6Ih9Ih1IIWqFge
bWyG7urbWjSDkjLuvNR79Sb/hh7UVtZL0dBv9cEDhyRbVco6VIYvhWPjkOxTGEEL+RZsvT7XspAP
eiyTF39KX70wei8it6YbXeGk7otNIAIgqsZujtjJIxJnOWzxTYA2m6yRotraV2XPBkd67loNSeNQ
i500rcj9uNySODPba2oy/kgKPAr9zFxC8VP++sR6hWmKYVA6PNT+qIq4agP6wjwjc0UG/14Zp5QD
w5AHFYmsD+TIgi6jqpYNONW3NmXVLBOMsm7EfQNQAV1piOWXwi+Xeip7LNK1xYma0og89BOw9Ylw
BzUAUP4cHZ/jKkD9ZYgBKa3cddimt47b3QiR14WIJCv7wdBsvM+3rn/TL90+L01CAdGeHOPWQIzl
ekxx4owEFFIyi/iht10+DOec2OHRsE1nbbVkTCeuy34M4T8mXe1mWNzvXVUEa0e6yrQOumBr/TXL
VTZlDzp2DXjvBuE5+zX8ZG7FSVQcyMasIiSteuyKLfxis+NTVI5YHVjKJi/8LXbaKTPatVGw0SeD
yV2rp2AnrLhjUD+TO4Y/HQSTRipcOxVcXVmRkpzNYg3VkjeKNa6lOEjBF0N6vRgzqEIb10W/+MXR
qnQB6hwjEWaNkzKIjuHBdnq2Rt0Gq6dWfFMDTrXJNQd8e5a46rWUOTvd9yYvny2ySsNyuWlHTlTl
ug0E80qnnvqd9RN27L2vtdOmszGoxRNs00SHDJ+6byU2iF2Xi6uqkHBAQSO/mnXrWAY/bUiSKwM4
UhYGB4XpmHttvjbtH1nokHg6wvJVHR/IUXj+Wq+4ojd9gtcaokRPP5p5/ChTDf2nSDnpymSdZZck
RiXkUTWV0mKoPMvKeRIt9ZEV7d6362c1cptnrnVeNz/DAbpK9OV2yBcYkh4VR+unUqVQbGo/eVZt
K9VyDqP+pwiWbxO67bEU9109ETxTQB5378meuW5KZ+/J/WtPqwLVGJ4tyXUIQjLJc+nykuNmt8Ys
y5NX+0lNh9cwaiQXRGVKyycuEZzDeGq53qkrX1I1l7Znesw0cycdiOrsSq15Z9ft2StMpEvpgx3y
UsqkPvo9GrqgA5BENVd3LM/qlMvlREYNNeSgqB9+Csj7dMD1ep/NPzKbvbvke1nJJXb0t6LnvNS0
aDe4rJx+Du1Ado49gdZVJ0xLPTEvDX9qsFfVCPNzJG004wpJlCs9UQQvESfl3KlJr/oMkVowq09o
OjcM8xuwvr2QIH9xz6CJK4uskUqdlamHmMh8WztOU56A848+NF17H+zhqQvGW9phDBzSEEDpgaBv
CgQaGOpoIK2u2qrzQvUQNAYsjHx4QPqTeyhq32XNjGgz3ajJhRpgdc5r4HV3ykvkY21eaYganSVp
CVcKZxqJy49o0pA0BNGuoB6m98hztWkaSlgWOE6po0hpQdUZRAtgxrgHOD9oJIIxkE3VabkK5QFZ
ESdL2cjk04KnwB70SNrhxfekt5eF18hYfCGCY6HSUDyg9qYQmg6WvOJ5SD6xcmcXWY9Z5bTJQddI
vyBsCNn7kpWWQemp3uUksh9H6k5vouGjLF7Gg1hcQHGpzlySnG+UhYAb2foG/Xm2ww8564sj9ClL
fVMNyV49liOnukvFJDVp6ns2/h+FRqMJuvPJ45NfK2Ox5ObKVZ+23T5r473qARHLelH95ik0EJwy
k5BTF/RnRPNR7THBrXYJ3sN67JadHGEiNWPm5fGx5M0Fe/NTy+aWQMYHrA8MLuhloKg3r9MselLn
UG0Y405MDYYVUW7DkgzFDoeJZNRIS5w7lRz+XnhRRlpPGvClm1dobxlNClxM/h5vCWWGPDO9IXuh
caQv7IPVStEz0DbmaUtIwMsEn54344cacSw5UILKvZujh/7dIep1RbIngi9xgy/npWBLTSAKn3zL
kLcusg9LFC9xPl5if8ZuGRpq/m0LmGhoj5V/UvOobs2KK2feFlezhAnkQGR3FcFv+AFKm32DPFjB
jSM8kd0pWbYwIyMit+2AyrOeyHouligEMo8unXQgKtmIQzRpZie0jGuG2sincGtqRIOWaxdX0LaI
iaqh08lJzonF2OfkTPatGTIv07V53NmYncfKPlhh+aEEA0jsmZkW3Wa0wm7z0jSagaI8vxB8RoES
ui94YQ7yLWOle9L9eSe3M7H01tptfokEV345/JarXlKR75qwS03Bm63IbH2TPcixp4ZUDm6uHz9C
WDqQHDiuvRRrsI7XR9bpFa3fHp/oEjjH0ZUcdPkSomGi7V0sq7qMXHThd2qCoZjOkwcbWTJHUmzW
XCNR/3bhgdzGl7TS+3XqmC/+zHYp47yKS/rpZJd/J627WtXQi/g5bAG2IZWJXzVsNRcxMJ4WGzw+
WwgZXVZ/nzO3ZsfL5k8mF/sV/tjeWQ0aRmIOC1Ws4IS6FAUZu170Id9R+dciq2FHJh0drclIRPak
c9DwTM+qleOkVwUd5MWBm6ja/DobU8ntzsmbjK9l5bSklGjUtrssiXEVFxw7jFV+6AZtmACPaG6M
pPQsj3WPARduMx4bVkrgzwb8juWs1oxW+tKTBEFTin8SvKJ1DpppR1t8y9Nlo8cw/dMWT2Uz9YKt
s0cv14Cw1Li0SUtCoNdUGymWCna7cN0k+YI2EeMd6XDIm+5dZ+ChgTFZmwMLSf6BdJTmbiCOveHT
T2EHZkvDrdMNG7RkCR6QlKCKavgLuO9eHu5qTUyTmD/XJzs1D3F1XP+ZYKRECabKTD3ykPI7f3kl
Fog+v0rsKFp7XhGcmGmux1pz4Z1rEA65HHqxs2MfdaNQBYY0xUczXd7SwSyVU0Oq8yeyBAYO2rww
SnNr2yzhlay9bME8tAqXm2lMA/iEDSo+8TDXLUmT3oNqJqg+htYSL9AP5p2CYzTZjNo2bVF74gca
UpZRz4/YQ1viFGXlrRVx5CxcbFyTZJ/2frG5dKcpzqzc67FrfMw2AKRUw3paO86djHwgz2c5TJK/
WRRc2HV/MHZleugl5iUX5TXZljBI3PnVG9+VSz2oU+QlPu95T6/GY5PqVPFVhFPX8wYuBQu+Ln80
ayCY8UfHjmglFlI+Bxb4MqANGbEOWUHN5RqeqJOfIqNnjkbMOtN3XdB9HOSlbqx+dCzJsrOSE/LD
0Xio2RkJEO5SPPyhNtDd0t5ZVv9jGCd7bfL5pGkWkz7BqRwwLtGY2o5grKdxitieI74d2WAIN31P
q/I4k8J0hXVmZQsp9ZWNetRlz3Ocv5oRSwTTuYHgCZ21DsmWKRBnaJh04nprVwi5xsw9x4E+I6mz
b3Op+MjG4aZuzIV5TXxje2iwmgUdXC7FU1VI8e5wVtKc3Q5cWsLZJYxjoftW0yXd6H6wUZKLzvXY
eTrhlUuRsq591uNgeRcUtmhzcL0UxJJB6KIa1Zf8Ka9xYzgNFKBG8HhT4mwUWZ0icqvEQ5GLlm4O
2Z62AYsS+XtPk2MpFUNrDK9J1677mKcsmhcykQF2Isldyyu5nIkp8k7sMgCpHXDtmq19aKQrqAYK
H3VNVfKo4CpxWl9r5XAnr5s1GnQa9/0ZQhU2crmFT5gOCYPTvA2zv8r+US2haj0rkheyT8E2VGgp
7cfMJ9c9pj/gDiDkp6a5Fsxed2zzX4jJ3Bp5dRvV74PXv1Y1c3Uv4TPLTEq2GFXdehIYMK30qpVJ
bnKMp1AhFOMV5OM1/dcXubsrQv/gxSOwYOvOIuV8pYf7erkyh0jiAVr6NeiXd3blnzUt2OdG+lNB
OXKNFS6XrWk8BKtGij7CwLv3OyqwwKIC81jOZfdLAAVQmo5xiU6jFz+hOKS5N61Um7Ni1LPGT7j3
BxEfFBhKKb3GekU6Z00/j7NDDv9SFxGtF6bvSJ6ojALy3uw6fVdgIcfliuKXJHtF1mOf2O9Jmz1I
gJG8bOolZGYC7t68sr1GRPmmxnWo/fZzWz0uHnUQ1J0KtovkNtDllJqhoUNt2TLZjeTJ13TlPRbN
oxoAG4KJHQ0aJJb+BRbgtwC53xZTBkttiOa9C+7k9mmaKO9LgEyMJGnmDUISrKgOcynx6+382iXH
er0U2rtqDpvkKIG1GWhP9WsmJAhZHT53o0UJXzQkV7M5QEFEGqLOfA5TUb8bEL/J4G50QrKEcAZ3
nbfQvRnEf+8j1LPy3efgRsTFADLvqivahFdSq4R74aBqP7V3K7WbOCcD1mOmmblw+fF94v9qED4i
zLYANCHRjfeTne67xH0kCQXbSRj8jKSklvifrd+ajEipQ6yGeDP2tKd4qB47w6s3jHfWvtvdoDVD
CC9RYnKXNkkkEn4/YgriZ9nzHfIMdIBG81O218v2vrXRXKvtTSdJY2qM2veEOdsFwb7OW+ZMOAol
TkLubGR3lLjBj6KFx2BNAlsiW7aMHwtpn5VSEBtpSDJ43wgvuY7KBamAxf7MduoTtE7Jhhev8oRI
cqRpJr4aWUUrAVzaUmmJJX6uvyUNG4pcvtBIVgBd/007uE0OwncCHewZ7a3id6ULl+vY26Gb99gB
mrD7GLduXaThbWlFnMsBQSOEWn5CICuAvYbp3svu+FKKt0JrXiXRSu4ZGXw84Gk51BnZWjyjMnau
FpoeNJGpGWV+c+PfgS19wkWID5OVnOWOdeWSL/q9Yh9m8un72tWkk55Yp3iIW0mjgySS7wMLmW57
pon5qrosxsTKERHi1OrNQ0mfH+NpjAwwtjbyLZyXtOIpD989eU6WZWAxQEEEw1bLyoofkHXlWEBJ
KOXGU525i6TryT2Y6j3RozhZVC+Znf9FjBA6UV6TVy3XeeWdRMW4bnH/yscamwwSXT3/mCXzSNhv
ZjyRdZq8WI6b7iLGmyz3DANImJOfhkaTiZkN4PGp5zO16+9Y+LigM8aTPzYp0SZcGqtaVlbybVYV
sWynq/31JDNRFK1I/u8ZOhxqcUpmtQPswCvgPE7Ps1wo5BUcz1HaQd7rpwSRBExvQjmlb5PONsEn
5KXne3YNL/iSn52WhVdrXApuODW8E4sstT3Zvod1+c0lOECpPJcexXVTe9/VlWRA5QPuSKeUZ76f
VFQiHKLPLsDCfMlPNrGo8kUMPTlF/bNca9S13wmWGwvh0RadqD3vJIqtR46zMsP4g6ggKlQ9PhsV
bMO4qJ668m62nHtFkJJFr2stL1nhn3HgSfygFa+WMHzsbvQ2eq406626tXdw9Z1NU/GByqpCXWw0
Mu3IItkhiQQxT6kqBwrmTQssYWUPwzEpxiM2qW9I9H+0YJZXuOvvi/F7lDNJxhJxX5umxSARLj2F
japvodtr6zxYxa3zUDb1+NmNM2SsouPgbDRD61MF+YsZ/Ivr+gfC+I+7/38SjS3dAhP7/yYa37wP
r2+v/4tn/Pkrv3jGhmH/l24hu3INW9iu7tv/5BkbJmzcXwRj2/wvXUc159u2g1QLvPEXwRgisu64
fNezTdNzDPc//kFw/l+fG0TnX/d/5/Majg2RufoE9x7f/vs/HN1FCSxc0/Qty3dhR/4hUYw6m1Sa
psLOizMkGRpnKxpgQAQqoAKKeth8GlJz2K14ol579AAgxCIHduPIVcNsHoKyLlaDE047l2qn6MwG
PgWGBGSF2I0XOnkgDUqzYXtvTK9GNOyiAJkdvCmD/Rp7Tr0tjwM7iKw3il2JsZYc1JnwRYoG3ygu
QUsb0/BOTRq21wO+ZZYhsWEaMgPJibEn6cuphaVKiHh3Z/UTtCTHvvcIXtzXMNZ2MAGonMdBbCmD
jjpDl5NRMRA2+qn90YXNvUP532R6+Wj5446Z2I3vBS2ty7GBSzBiXqWvePLs+lskMClAKs+2Tmj8
JTQ/3EIGCJj2CeMcEEwHbT2/aF6OKwIFsm/23rmnv0p9kd0yJmfbleN6MvXHXshBx3L2nQzORFg9
l2V7YaxxvRD0jq2hNoDqjicvgt8Qo8beTvSD0/GZbIYeUS1pTfVCUxTT6Xf8zUAV5W+4ITIQz/WX
tekV8UY4vU95lxGsQKQSvEV6ck3C3BFSh7PE1b4r83Zr7SAK7IldMXdlbfNmVx99b5yako5E1FG3
hHGxW6wi2Pn2G67ZeN16AYN9C1kD1rObmCaOcV5mHCWj3uV4w74hj+gxMM4TVunxQ7Tj8+TIdNcg
3IYJ3iGfDWXcTwKKVwwnLoGOGxdZe1ygrTgpxnkHNcBa0JlfOZADI+QTXP8IECh1OvZ2B7kh3Zod
2dNDn4OYEgxrQJqRwrtYJJlrxqVqxvTamptk6zX+tZvRc9FEyrU79GlbDafgAg4mvsaJAyeD96Zc
Eu2+CzZVRn9wQeaMZ2DgPPDmnqjNgma+MGnlV7V+DiTQUNxR+YUHtC84pPoPBx3ddW2UPwtq+n2r
F8OOjqxL2y+CU1Ppj6HdQm/16E5gODsvUCKP1Ui+nhbaq2EYrBuLMMgxD5uzZdWbEpLnY1p5uxjI
SNw46XnC350J3zonXODWBRHcmH6LmVowfPBlYePXFodth64PN8WNGU3tniZpvg2MiTEAn+IY9/4e
+ECzHrR02ri1lR10YqLc0WHK1zbehWd98Fwaj+GYOVtCkyht0+IRLGRLOmhZrFvr3sqi/hm+1x1J
Vw86Q+xNiSj7wKULRet0noYxPBOhUx3nqBG7kXTA9WyMCxb0mIzqsNFeNSu+NuT4FnFYu60M1hAv
GA6gCggJsfSbJu7HPfoksaMX8miKvLymDVJuqpIhEOoiZ5/BzMGA511FNiHpcrnCl5RbzTYMF40M
FeMahFf/XvdVeSXo1S1eOezSJHNWkRFE51bnPYBbUW4wlZUAzjx9HwXls+lUwTms42k7Tm24dtq0
PtGKt1Yuu+zNok3Zt8BP2wORGMExrmzM8aBTsNvKwNCmHQhixZjutITkRUPZgzwmOyFoyL3U4NXQ
fHDwxZJusUlypkUiCH50nZ3c9+QVlLXnrgcztqWE3TuVurZvw3a58Dq72eKdMGeSJQYTVUeC1j1z
3M8vWZJcF05wbAW25IKPHIEg4qex67751vROxiEGnDC2wbl12xBPNyK+aeM4XXWqdfeFKC8c4mF+
Zu0v0c0EqFYMX9sYRd6e1Be8sEiHopZB9td9dauw3IGS2Ov/8XOwGg3vF/fVz7/ufv5P9U3R+DyS
+tFvN9WPJgdsZDsZF/UQ6r+o7//xiL2VQoxKzQfv1fSge/U49E8+Oj0QwBW0sc+bWslNdV/dUv9J
ffn6HeSnCXWm/I9eG/PrXz/6+p2v76nfVj8QGXUnri/pxs6wQKlv/utnoKnnpf7D559Tj/Lbzc9f
U3/l86blJ2dO92z/9eR/e+ivJ/YvX+vn//zjdarfmZoAIKpocADJN+nrcdSfbpvhbnaQkf35pz5f
4NdL/+Oh//zvf7469Wd+e6Zfv/75m789vHoeImy75bdnWFVotp2WZM/G1Hin1e+rL7Zbt7SQ5If3
25NQP/p6bZWPNTNzmj1L4HPooNT9+hlDa5d29bDKO9rNboqklD8SONfkDxhr3D3Q8KO439UTPSXN
KE9ihjCXVOQgrqcCmKMUR0B/+eePusZEeBpon9/6+r665chfVo/w9Vufj0K0Ho/12yMGEZSdijbo
VBM8CvgoITKA1oBXIQuSN7V6rn/dn2Pc2SAc4Q1/fROu2XBMy8fPX1E/UL8X0FXeTfoIvjn2WQc0
ZBph7pf01ueFpR9rXeb55zrFUjQzTDipW43tVSert1pYU1myMfNTysQ99qWVWp7v6hSt1FKAHQgZ
gckZWeKGXbhckQyOaEAU8H6gorXDu2jfWcnpaRTzSwaUJl0ZxM+dFvkFQvCvL24PFO5f3f36f+rX
+DRALw4FGHvR4+iuzlPbiqOkqMX69BMPb7NrmhYNvU9jf21b43OQu3clqeWb2G3xyUscoCILdpJD
p+7WE1IftysO80hKsOWePOylJ93X3JMvAPUEU9+DGArJaZVfWvnFK1O8+3k+IGAoQ94YGIK+AGio
aILqbtUtQB+8EsCLG53Vl7FMfca1XM1LdCElWgqvOLcZHBBKN3L1JEZQfRGLtYLdKw5fCL+JJN5T
H2sfleGMW7A+Zclg34r37gSbCUPFebYWE5PqBI0E+YObBdohQwWiOQsZDqhHQJhrtHB7t0w3w0Lp
2AFf3NRSk6zkyFqIIDIfibWILLM+0cWhVzxKgMBQPxuVe91QkXA5431Lpu+5Yc/HqIpoSNGzwuNa
A/NCM0LiGaZ0QrNOvhYZJ8OmnzvSPDc8Sj+HlTwJTb7IW6PLNtmyygOdfdw3dFJXGdDAbcG+5ZSH
vckVS/t1y2cqs2dPcK1Ijeoz4MjGl4bbiOEDWDc4XLz/Qn4ZO8841tn3T0akGKqT0AZs6EFG8FPd
jnv1HBhglicGcvRvR3lT3c+WgtKAMk9BDU35iTh1gJDLYAy/jmMrXHdcY09+PsH1+ecXFMrevLZy
+2bUCmMnMFHwzsvj2yFPhLhvcx4O6AfX9j+pluoAVIfiH9+bux4R8BQCT5CroU9jmJpx11IFot4b
sCib8iX9dt9l6I2nDupQQbwTYwDJxvx8OfLNptv26233qzFBVzYGG3U4qZenDrhPFuTn5yAPNC84
2pHQj7rDoEW9YHXr64v6Xpdq5nb0rCeFbUQHy1siXzPGfY9UMclyVN+EtwmOqWvJaZBHjzqE1K2v
L+o9UHe5VlKuJvZBUUS/eJ6hJIt+3WUK8zyGIU2YWWfqPDoLNC1Wrs+blj1BSfccXNsx7kiT+NZT
oo5q+eWPu2Vr76BfBHt0jw2L2fj7F5iHlDvye6Hp1XsOi5M3Yg/CKWG+d/rcIG4JupP6EgGLhNjL
59XWOJZsu9iHbf9Rxam9bbW6wCHL2znI40fdUt/7uttlxak1G6xIjk1smOPuhrTgMFowA8wj0n63
dwm3rpJqkzAnQ/ThGO1+5pqnXpDNKe0Art2M+sBQjqBAZqcEJWxMbTY5s5rpZGr2LrGbzaCb37xA
2BtzEC7iM5tQdfi6m5T51XmyEuQiyf04dvE2bKsMcicxK+rJ9inj6XUgF3TPdA/qVXyeBZq+Ieuj
YjTVMqKv0VyjWob6MZOQIg+EzsrTHQjXe0X9/PykvX/wP9Vd8T/snUlz20y6pf9L71GBMQHciN5w
FklRk0XL2iAo2cY8IzH9+n4Sru5yuSq+itvruzBDoimCxJDIfN9znlNbydF+KRBvrJsg1DejWhvZ
2W00SuvoKyOXqx40FoP4u1I6EW1z7Ja7mg+bGaY0PRr/KJhaH2I92vWRvELDRTLWZOGmzqwA5nfU
UE82nHMs4dTN0ZCcOruQe2p7T3WqNcQIuBrXeQY41AHAPdVS0p7RUdJ4jCC0J4ptO5vpISLr1qha
AkdMkrcLAi1TNVh0NkOZHeh0MJbfjaB0MIBxq/VxBRyLQiHYqfivfY9pM0xcbvvqrkqYEitVqV2t
JKZY0F8yaCNbt/UfgR9zLTXNl0HsLZa9+N/Uu9slT2d0xEiaYrsDLJB1rZ/zwt2EbkNUEK1Lo+uY
6QjU9C02x0bd59sB9m1ECDENGONcGTqxdctzy//OwOWQ7ndfItL+VvMcvgZBFuySLixPrf0x29p0
NNvQOKGJcmPeDiLLcIzh7jpaa0KhR/tM+Biw33Rut8sHK7yk3cvUPJd++dBQF9jqM3IH7WfU8qZR
3b8ZbYh8ZiAdMBzMXe+JaDX6KBvUSLk8FJoW0gMEGABK/ugp31Orv3gBNl6lIu+6Y6Yelp/khKGB
6PnuKGwp7tz+wfXGZJuQLIszFG1W0RCL/usFXL13qbi5fSN3XTIgmSBwpO9i76AH7fDru2FgB9M+
DjAghBp01UOfFzxQZNlkkmFmmr+WU3PFHT6z2J6N9YydRHWLr10ksu2UBgX5kfF0n3RE84DGRu7I
3WHZO/mkGLx2TMjhrJWkJQ5GfmSxmR+XnzwvdmmF/b8nffU/dPZPuaZHpKTyYhRkxa8XL78uD8vL
EKf8379dfl/eNYWTvK8MDqD6299et/yo011D+iew5Ku/XZ7Lk+GO2KR0XTifqZ5DYgQ3txnKDkrd
ZGub1klecAbM9/5spM9TE8yHZHhOGl/bWmZBx9NVJTSNwGa6nasQCJkz+R/hkF8XZdcShCzHXqyq
GZsVuDixHkX1NZTFHhz0lpKFvW0imeJ/DJHtwfvehM14GvKs+QxG4B5D5b8vFr1yoqYUoCZe260c
QPpRk9T0dDwO/aw9z2b0aST7keCv99ZCWtKFQ/DgRmFzjzrBWBdkJd7cJj7PYylewWzhOA1ruTN6
p39PtdPy/4OVDVthDNmxD5rgpTbkK82J8WZHbYQ5GSFWHVYtNh5ZLCWXW2SWz4UZ6OcwI7y9amPn
rgPYslX1mBttbuxK6Q2hZ7aTUMXvktAtXptovizvyl7jVI8d+96Py+HBoS68Wv6j87RvOFjzl6Fq
zKNjB+k2n8B16SQFPcKeWcWjP3+rjdHdFYUjD4hf5utQRXfLl5i6AW9WG1vnqq2NR1Y/XBDM1x89
AZKtnRTbH5XcE808HIAjKLzl087UFGZfpG/gn+e9Cy55b2QyenMCCo5qJxAMOW4iGBUnhJ4esdge
6v9l75CcuMK9Zz1i5DHOhTXRVlQ7YMKx0Y+OeZ2KpENDX/q7tO2Gbzlqi+Uvo5Ik7q61rGOLupaA
1vF9eV7PaL/mYTA+mFNu3c+iG2jz8RmMqLx4mV5DdI/Ku3Zs8p2hCWCKw68DDJjD3pLjK+76QZdf
4nR+Xt5wqBwILY5HB5YskEuJUuTXAXS84tXUyUuBOJhtiZtIj4aTjL8OoE5TMDKH91l48KlNKzig
/XBeZ1MpAPk0M6ozWqucYhjCApzFnHbLF7dr/ZNqtPls61N8irwU+7f6g8Jgemm65TUuEV/jPdxN
dWXfRdAAnpKQAqsPAuKzkPbRTiLz6+jNZGeaeOrDpBmfQiUSXV4hofc4QkveNMSuO3tq6mPFgPTU
KvgkDcPyM8ZfFTjx9CZpwm0jq56ZqlEdNUo4lhYn2vI++SR3o51F35htocIMLe9oQOd+nDqP0qZ6
HwexcAL58FvmKESj64B/tIrosWnCWLUmy88wJ/9TJ+Gu9V0U6nBSTywMjAfKxPl62UoDurEtp+4d
JSuHOzC50Xs4sfUgInhZvYdw8Xd3jvc+166/GSsjOZORHVwyMkp/vUL2sE3mub15rQPuOrNxDk2x
fnECEnCWrYyMAX7i3bLSGzewc61zSy/y4rYNElq1EcjcgkbkeXmBDmdl43ZNfI/Zy7/nFkG8hnoV
YStVMrkfvRQ4IoXb3qPznjkFjYQSfpt9Yu5Xr5OlEW1G2I73lj2U95nK5IE0aHxQ1/z1eWrdW0sU
zpdAa4JzHHdyA2cQ+ph2Wt7BmBHgFdzaUMQ2+lmqoKRgzsxbb39dXtBO44TrqrYvnTFVZ2SOYtOF
nX4pJYcH996a0n3znSk5pcih05/dMKq4t83tIZ8LoDSehpzFEPX3NkNKLKR9q61cW2cx71Fzfp4K
PuO2T2LtqnXh869386OXyiudK9JVbUs3Kz25eBwunEw+57oX3DwO1vLS1OogM9LUf3agjR3KNMig
/5XOcyloaCwvKeg/FxRnb7Y7JJsqrZuLadjDKaUlvDWJOfqq09JfXsrV80XqTXeltJLu0Hj5x3r2
ooehxGhe60X7YUXJinjI5rvFonYlOqE9GdNkHpg8aftZWMmLG1KSJtup+Z5zViJZ094TjXC2kMZ9
G14idwQxGnrjNs65vOzZviy7B1Hctdeb+Irsst7hhzWOZlw0D2OrAY63KzUz+rq8cpaBjerOMJ5G
pAO4J0Hxdj2+UVnLl8Gty1/7G6rrtrT9CRYrTPReds79oIfReZQ6PbLAjd5mmd4v38Wv/De9l9ar
GxHOPBded4SVrD8YrjasY8o2n0Z/v+ygmpUcDv65eerbIb2Lo56AwTR0XmKlP19eEgiywWhXvQc6
Y7Vn+qDBTMxcsMpwesdt92bkxml5KZW6G4ps7pOEsZ/cIMv3hjaWdwKl7xNoXsIRIb9/SvhFpt9o
31JpgQ7uyhbAlhFdHIjzGyaR3UcO9lXmziegHm6KmFgeQJGax6q2o11Q9vJrM0z3y3tFgCA1ste/
0F8gP2SEWYuVTeO0lah11Hv0YB3HKTDeIOD321lE4ymZi/Ahb0udKiKfZ3lYfpWhr108nZPJUEPT
8mfq75dXWOFxafj+T2/8P6b9Orb1V73x+1vb3j4j2f7ouvafWuT68pd/b5EL/29E6Xr4T2xXOEIl
yg4/2u5//y/Ntf5Guxoll+Napm3yit8b5h7Bvq4nPOGQNmvxX3+P/LWNv5mW5/t00ZcwYP2/1TD/
o1tuex40Bt+1SFS0PeNfQmF9axJaWmkMns1wKW3GYWJXXc6kneaVSDA8EOu/7aR/06L/d1s0dZ3u
lyssSnB/AKeywi7seUS8OmxbWP6r2ateTQHvUPV9AxYzf725P/Ew6guyId/Sbde0bU+l4v7GtwoJ
G6W3nlYHI9sR3wdkzp2u1ZzeRD1f/9ubgqBl2jpBXnw7Ey3E75siTtdAZThXB6XET7P0p+I5xdZW
eXn+ekt/RvnypdiS49nUhoX/L0etEyDBIwdZWKAN/tb3kNKQGA8zaoz/0/4zOOd/11OoM8QTho+G
zHcQbqDP+KdvFVZEnJQR38pKG1C1ln716mZTeeIENA9kUK33yI/vjKaj8TzVOzyDFyusSTgt7v/6
W/8Jn1o+CcIOk6NpCNv7Y/+6gFO0zh8q+LfaTk+DeyEVRny8Gtp0BWj33Nruj4Dgjb/e7PINf1OU
/NoDlhDYsUyYV38qSjTDKS3XKDmFtBTfXXdHlRIK2PBcd+Mzzm2Kk+E5KeZr4tVIsbX4RlVpV01E
1MV2g0PHE18SkX75//lYtuVYvov0BoLrPx8Y0ZTSzOBtHzq7pahA41q4bK2zBgySXvcdnaNsap5I
EIgqe1hXZk9TmtfEjfYvnkOoMhrSgTXEX3+wf3uYwGQxPKGbY3j55881y4RcM0QHB03CzafQC6FZ
9ptpQjI52FwRGJBds/tWmWX9H8YW409A13KK/LZt9f+/Xe2e59u9BpnugOoVAQfOfIl/bMX6YWU2
43XU0bbpyXgYhPiI49eiCbr/cLb8m/GGIfsf3/6PozKkeUShmE8wR6hp4YFfxZjclnDphCHhr3e1
qRv/urd9jzOU85I0HdNc8Fi/feMyyB0vByx/KPVq59YgOnA6Drpygev4FmwCZsBC9xkOXHI8V1NE
TnbmDc9OYx06v4cIoE8nmj4/p2w6+QHnjqX5x3Hwd1WrXyvWOn7aX8jofrYt+VwmRCaXX5Xk0I+T
Gw16a9X243XOdj5s5Crcs3jISb/gfdTrpVAJh8hEh3JfTtYLRSFlPaIy550Bf5xqlBuICXmR0yEN
tuSlmCnx4SXiXHFwR1DvVRcUUoxn22Zta+IiNqIDWQU55Bp4F7pf3C/OOM3Gc1lPt6EdH+OarJ3Q
OgbleFcSqQ5NEjRSWjx27jjgIwThkucSMUSU3uV1eJgCa9cm87Wr9YPdfk9lcstc/ZRaZC/3/g4Z
DKSeoWc+mPxU8ukS9aU6n0yfU5iQGQvFz5PltJ+eGorVntEpoq8js91VqkU0mp+aS56brsBjUbw3
Xfe+bdsAodPwbIziMIz9l6yTMIlArrI/l8GjE+OJBBok8E2lrccpv1HpvtoNO4jC93XwsUMP0/Rs
xOhSdXkbNL6cN0s4Jh1T9Y6akct5MHR+ty4NGma5y2EpRxJp8xKGCgOY2v2Bgx42RYJUal8cgroR
AeQ/SU7c+Q1ufze8N6GdgI9h/ZREKIb66tOn7GGPfFVtYOghs+nax/0l8X+MXgUl0Ruu0cB9wpwB
8FOgSSpWNJHxgD1+WAU2nyTw5qfRgtDJTdj3+mcfyHaeO6co7fl7v/W3T6lKBiUI+eY77IIiqLGI
f6/78WTr2U1tophRkQ7qRKO3rbYXT/V7C+LA17IbuNWTo/YUk5/LSOHDTfUreYcbZdlIS7JlkvzW
u5ATrPFa14BX6NF5ZfhklSapr43xnJCeCl6Acyp0OkzG8inNqXT5Vgurwuf8tNsgRz597gviwHwv
OtmC+iFhdNeZT7Quom5XV7G2butEQbipTE31gwj7H17M5kyLg9UIf9rX6aX8kRtb49Fx6TR2hThy
XZ2XT++mfL/R6J/VfTepWwh8NxOQKDEEtwHA0jDZZ7/DpDRicSXH2FoRlHxVpzJFIC5lXVwAOTWk
VeWHxODYxNzt98SCEqvVX60mqXZtU7Z3aTK9Giz8zvbIZ5PoonigkItpOmiqXa0HI+eHRSHcSh6W
0xGQxs9EXbizEvLCmnyzzPDJ7QqTFF02vQwlKihyEHCHMq6V8sBwi9NvuFoR9yki/EBbBsSxarAI
wzLAn+ZHt65nHkGrgYvTT2k/v7Qzc8Jl2OrVrT5STt+RU6hC1jCOmYArMl2BE5cbpA76J66/noQQ
faaRhQP6eS1TAtnLihY+CinUmyFxGOmr26Q3rbYPddy9OwA9Jq6BntPFCCE/aIC5dPBYQnLL8gem
wCMtvxVWN2u/vMBHR4fDlg30V1TPqBE1PtYo+OiWxaYMthJwH9o0mnUh/VpbexOJHZgpED1RRGhc
G6g3xV6W3toG3eG9DrSW1r4m94NOf5BVXePijbLicTdkjNuIM+Od04yQCSW9m9G8Aorh6hJlxRvV
1ATkhFWJK/0XscYgoqbqDH+LG2VT1kG2Ce5nJ3TOKdKvVYUvjdU7J7w9IBVo4Sgg7UOsd+d2jKJt
pW6TJTBaDdrJTujaF64t6JVCJaWh+Da79h76BKGaUZGvw8p+wSUDDmqs/G1WJa/ENMEfLux862fs
OHrf20TjusoIGF+JYbouUJrlhFwmL0ImP9XtQM+zn5AXD5rOrmGI6zqC/aZO/14H+ksSscrWjach
8E8TdkU0jSUB9V63/nWIpo4sj3xPb+24nPyS5f0G/pnyh2gxJ1SRFDfDSCdi7DBAtHiaphopsMNp
HY19uSVs5IekuLF1SgG40Z/uBphShm8Vuxg7xSqjgIrBIMBrGDavtWSPhG288yAOdL7mbpra+BCy
dahlpRTA/bTDP4PrTyQwJ0EgWRiatD3NXhyJI9Zex6TM5AJcjiv0DRViilXD8t0duHwcnMKk4nSb
Hrgdieaz0gxWG3OiCTETbKDr7bSpDa+DpOXTxiisVQQvAfM6zbGYi7AR5X1RCZyaPdN2b/pRUwI2
afeuJu6ZdBN+CB3jSl6zk/qUQIzMitbSG6ud5bCxnsG8TixMLTEywLTG9K2OXZlxDfUz9GT7Cvv4
YaSDuenyhsgz37yRZ0zTTo81Cpb1Bggh6NaMw+66xo0/vJg2NvaCYCLbxuSzzIlsc/z0E4dFkg8p
dNJIYaW4tq4yWBGlE4VYjllfRIO1sfNOW0s1lw1klKzlj1GHvjh4a8r8wIVs2hGduBYjl0AUyJe5
AGagxnJHXGbdiZFAcomGg/XmFkRNLEOQI2HYJ0a+jSq6e66J0bL6rFrninPrRzZy2VLXfnUHV9/M
ReKAiiNOsURxRAoBP3FUsg2pO+ea5cHOrvIjC81uY9kh0SsYwTopSRw1HUqXBVFVVUy6O6VQkVBZ
srkvbuZJlAflfnWp6mk+EwPJtQyEdHTOsoijVfGidMEvBa0j28S8Zs7e55QPT4brDR9J6K2jVBxD
jJPv4Vbq7q7ttOFLUtrnvreqA4vvmH56/Oa1vX7K/WQ4a55zSuMs2FtlcjLrfl8TMXAf1qNOxRem
XWeGNmqdCMUH+Hjc9Xg0wJHvC22rx8bVh6QhsOSszTF7jbmVktYALAD0x1Q33AT1bK/Xc73lhI5R
aBfxvs29EiQFPXQR19NmMqdtmYq7JrLuQei+FIMgFud9WZPbnPagabaddFUcnLEL85G8B+tcxFhS
G8d8dMam2Bhl+ZAK4ICO5h0qas+4oYttlEX5Np68qxFP5R3haps6RX8X5vJRN/CmOi6NYxq8Jzuv
T7Ut650UcAtEN/Vb6n5Es9Tdd20QF1mQiTGa3S4maWU/VvnJAWnCRZE++xlnUX71QKNh/ef6hKLO
7FVvSVukZgxjRGzzANyzwTTPcT+7kduHLgdjB/5JrjO6xJZBAJRd4EFoyjV1dR3B6rof7Tdbw1M6
hYzkWpgy0QpZmNQWel0puP5RQhz6PIWoVEZ712KDPlFB8JcdlYHDLaA3JWjW2MPY4HJeTlvHb9Aw
Tz4EwCmuYONImoupTjxViZ9GAFpsEt05RIAeBneqzxEoo3IKJXekcSentt97fvOQgohBjFBNm6Kz
N0aXutvWnRzmsf23NuZKm+ehJ7erYRrlZRu0hNCBTYiUXqVvXDdqDgP5KsqJijapWvsIBPeDJNRW
I/Cn4Q4DWzWYNqLSoQHi7gSt7G8NLfjAp6hEYDAkbLV10XX7ziEn0RG4/BtyTf0+2y93usIqWWRC
VCewErziGNp3cwOxMqROwHDm74OieDZr29zPgONjL7QO0oemxV1hD4yAnEIzukfBsMLZ/5oFdb6b
+vYjq7VgN4UQpnIzJViq87dW9kYcN7R2E/210TIp6uJwbwOh9jrxxXPTeMfqTeyCmKr11L76RIit
p7yvV1GsYgOIe9NN5gaz9A7eGDJBpDW4MiSdEIOTAEoOk3fD7Pe99AmmHMyV5xtXMLNE5ExM0zWm
yU5sMX5X2U3dMH9Vl8ADhuU6jZn/JJilVlzrWEgo2jsmukNIHEJNClJ37vGha6dSq7m/m8yzBN3U
njR30p8YBOPI3y/T1jSylLhaRUl+zTp4hQGrmaTvql0Db2P0BSZVl2gAlPj73uIADRqCITGul30y
08ooi/KRMelr6YWXZarbJSwzifkZV22cXE0ymFdp2D0bpA0hNJr43rR6bn61VzNloJnXIiMQwsQg
LhCV7GO9QQSpfXMYOxgEg9UIcX87W4Cz+eebfOm0wTlJI4tJfFIQTBQ8aFkEW6fgqWqAM5HT7zaZ
2jUFE40c86KB/e4AUY4OyjnytjYL010VN+jGUZf0tuT9mV1gFmbYCLRtAJU9cMHYakYN6YDDmKjF
llS1Fqn2QuTBTJSx+xq0ycdc6kRQNBpY3/Rm2uz/YW5ZcbJO04SfHGuOWJdkCb7UIdubBTu3zB7d
frzMrvOSe+JCTNXPygZbhdS99+pLGahLzJmvDvfpdRXjqqC/QjZD/UImbo7IP/1S6aSdanWW7QyP
+DjRlierh+bm2vkurGn9BDFefhtUHetL11ngrEs1NPRYmlpqz5JoTBDcMqXqiicAVCuoUszAakz9
VRus/ZkbqlqWis5/N7sDwTgcU7AXyxkayhYxgz+fkPNtvCpAJAVZbPnY0hNYhukB9warBeDHB9PS
HwgHKTfCU/CkGE+LKdyXOPMPC83HyPtnK/eHVR4Zh9Aanq1hOsUNk2NJo1LN7FmgEUaJSdf3iUGU
/XNaM+/JM3rG2CxEKVmZtv0JAOZ1OQZSeZwJaj5EUn0GNa4WpVpbqPWxHk1fbZAOMqcjUzUxuh2k
NCsX1w36GC4/K4MJ4WoX3WGqJXSK1TPXodFnnFzqQ5gt3U+1tC1Efq8mU+wnGGJqsVol80k6r27i
NyutnI6FaZ5FzTXROtMTbLCz606nLO0eTMoQkzEfsbMSm1bwCvXWqv7hhD0pV6+2IHlGTkSdc44U
VvToU9KzkKvRF32vetL+KmM8GyimsALHN0st0YeQKVnwdSm/LR/eUPecyuZ8NXMKFQk3KSK/fnai
QPzCX2ppTp3Xl3dUntV6F6R2ywmfxuISgJpcGSMIWuNpNGJBCWa8h38p15rzoPVAufLyVQ0YEoNp
pq9xPzHyjfDgYhwty7JNq1noeFl7ZqLBJJi1nqQnb9UvSzW5DtnVjfOueYLimcnyMrWnk7ovA6Za
dQQpNT3XtFrU9yVTdmnQraBhesZ4yB2gi9ZdQD5cHXpIayx/27ES5gzmLzCZ49zeGzq5J+qqnVV1
DDPud4LHnPVyzntWDUt3udB23ngsZPuejixA1EBLKlPcf2/qnsAZuVNHNZrlQZTObcyiW2J8AjZc
h61IYaQVDDPawwRVCWfUtJljzgpVguhbrp5wHJ8d90sqo0+Sj+eCqkojzJC7+l0gGTJg/jAuB0+I
Jt7U1xSaqikzKFaduDgexUyXHPmlcCkRppXMWrmRvJpcHbWgUDHYAJzJqYw2S2/A6jBFBx3siCCw
wFMY87XWIDdX2XPtl7t5GAnq4vJHv8jiPiruAHdr6wUlZIBZAaV9RHH/M++Lt0kkM7gM1h2q4OOE
EEdsqhpi4FNHrXZHq2dvMEl01am9PJCLQ3FqFStcSa3H7UqfooPIxGVU9u22psFEw2IrhvHRxdW2
XQoL0ZfMIUIgMIkJrwdOvDBmAd75eYu3mPRR8EeY15jWR8rZZzAzo86OvPOKbupXxcPySQdt5KXH
BNhTOxGOWltzVpqEnwEa2sPTYLW+lM/w2/lWSh5ecD+AgJhaRnWfnZOYfE2+4tgMHxQPt3UzIGIM
cPIbTPxyI3/reuN+uR66wOYQNqzsyaHfQhPbiFx8d+aOtVA9seW024XjJnS8r5agZ98hgadBwOWH
R94KEEIvS+0ARgRRVchQcHaXrNmmETA04T6BWt5zv+/r8KcIGbidbN5KpLArSCZ3zSCfswEHQ2US
ckvxfzUZdghqcVxVakaNG/R5WWmFqlSWjYwMBfaLrsu9jafujzRcVkuNFOUdpTSKboVDPiqr1SRi
NBChUsghROgr0nO7iAPiZJyS9WwykFK5y3GYR3F1YHmqQaEeSiqDEVbVnjWoT9ZYPcUvrahJ37kb
LFiQTZphymKBrFvlU0S2F/GI6OOC9mImvHfN8Nonr+gy2xUCYlyHTva9aHrjsqw9i1mAW/WiTday
izo3f2266Twk0EKmQKLw6HKESY57c42cGcMltOyLPeY/lyqNpvGlmyze1BXJuIKobXIu9LUTcWuD
yvfrZsdUMd2SuU2aMktj3yE8K8GVq0FrRQQCSkGV5PIA+2uUeD+8lCVvAwoFNzHxnKogVlVgjxqL
fZf68Esy5sgwQR8xu7k7NZQsyWKVTw8pMoqv9ih+ypGASs8vKXW7GzjEYLwe84lbSDJTUZrLt3bu
HiqNpXdQpiyisMytEH9TTpjIWYJ4v6yZCYKn5KzubalgGt254kdNii5eZSZHqjRlOlyYhZVCoi0f
qDKsaFbnK9EiAw79HZlcCS/BwmHL/KaSTLxpR3K2vF+u5VYzWaNW88Mym1u+KFOvaVM5NmMzizwq
s7mvDrrV8aa2tu9DM34KoXi1XvXh02DcZ/W9MenfAofpdkUTIAhJmYixdGBOQZ+akLpTMpcSNrPr
ob4rC0Tw6qwf0+c6JbBX8zKuyrrYt8X0DQYskzs3vsz+0+CCgKuioDtZGevQTpg4Su5b7qUMpQ2w
lCLHmJGAThjvdK9iUdBM3wPL/YpEptqxPN87If4edCsSwFD+VtUAxSsob2R4KrLHpGBheYF5t/6s
Mk3sIueBBMM7+JLf5tBzcc+x1g26FtJOWCFGdAliFQkuyik7DWZs3o8oXV4mPX/N0x72jjMeUoUW
0vzd7IzPlR9pW5fy3TrWtQqeRAXXpNSaawsmcHSOZUAUTjlb9dmwsoSsOftE3NpGjqbc6X19wQIy
rLSsr9DqkTUkAH/DV5LOuq6zdpcZTBsSOT6gjNTPJrSkqIeQpXt05qoAu2qYDF8aaYm7PMa3y3Sb
5dENBIS9CbxXB/apk0NAaSvtvSvRLxthmBzmyoOrqqdfYdAANJdg1QyCRgCqFI/F4IXG2nP0Z1FL
/M0mfPa8Feh71AOpbTUkFiz55ujiPeABU5t7lN+IWTCOi1Hp14NTuscumZj+L56lEA7grp+qp6zO
xHF5EMrQ5HDlYJhAFRlWvH1WPJDbFeL51bZKkr+J8Oyumoh6sYgYaYw67KgQMtoFAHg2ogT43WbZ
Z6ssOTLXvxUVDQXQb8Y2J+1jVSpB8fIQp8E3v5n8rWnVznH0ot8flucSsODbqE4/4rJYTVk53bE3
7SNKI/u4/PTHr1YkrX2INyOGOnCybTluhU/oo1Yk+vEfD9WATNzwq2TbY9lxTvUYt5A1QL0H1RYN
kDwQRUVgdVQP2PNdRgErPqeh9QLrljBvH62jNY5bPYrPS9LD8iCj1Do2rbquKPhv//EfScCGspSK
hqFZGJ3UA+V+89dPUkXNoOnmSXdQtUndtLla4/rRRzPGXUB/blNDfy6JtNmlBaXBKBB3ESi1c2rG
r5Zo6rPdkco5aHF+0DI9PHKUnpFdr/NRr1500Zz57/EiDBkRh5Qld37WSwqRRbwWHgxpr2isJ8fQ
zKc40qutSPAI+T5YoM5w2p3NjEChA31o9NLrOKHUrxTa68eBbSy/jYNjbKnwa5vBL0g2k3yccJiq
59nKq+fJtl1K49QpludclmGdL8WjrT2MqV4+QfKkKAZgBSaQrZfZQ7wZWRqqrKaop7o/2ykOf5Wo
0eJMpPytfnSK6LsxhlCAVEBGobxpy0+9Ogq/PaeLdteH9htY8gjccCA3g+l+03S3240+LkpSGMJT
TiQILvVjrx6Wn8Y+eqFwNq/aiju42+rjMRTZz4RG+zZVBpnlqeVBT/2//1o1GBrcDB8Mg152h2UU
quHEBRVB6jee0p6z3Cw7oImZfZme/C7o6Tbx4E3TJ7cje4V8NXghj7IcmhcHbE7QlNPBI/3cjLAb
YikWx27y9T3EvHOdtyGnH4A8reh2VNzhYRs8Y6J+53rSt914cWWTqqxEIpIbYgdihpoNTgrmic12
6gwittQlDhuQHNausuEP64QxxUTpJfLYp2BG1rkabTI10JRBuY9TQAGWXScGKYFBRGwqGEudNeU+
G81LhAibVqJ5gKtRuam3Q8lP/KJBGpDofbIjeCuBFWiX5N6DTLqIbEAQIDFKeqrgGigfUXzWNdue
9rbU+Qh2I48wBiTjGgExTAn5EfJJD90xTLaUIlCFBjGQ5Vm3j8tPy0NgN3//NXYqc5ejRAwNeTe5
FezXou6PEaaP4zREf/9pec4JXwciVu+oHiOKDUbK47g0YGaD516ZuP23gOBscpDbdyCMJyd2uUVP
/WMVxW9ZVLeAsppNVDXTwQi7VzPFMOWMq2iadMDSVkbhYQjPQewdTbK/1qILqnPlOxTpRHhns+Qp
sgSibqV/BJ69T9xTm+iHqBzf/bq6zk73NR2ZMRqTBROXQqbGPOQ4mUzhw8l6dRK88zJuEkaS6EEv
qGEA9afuYb8jmqVO0LffayblXZPJPTa/avvTInw3RvG4GQbPuYsmU2wNFxkZfElPuNUGFS7xz277
ljj5Ryu8DxYmwEVcCPgy/Bjr4DbZDcbx9rkIHYb12aEfMu5CLbpTX0A3h322rjwuiTEiJ1cxQJOJ
ya30QDyhvPjSAUGhyLKu+hCWBVA0UsaigDx4w3IRbDPaNeI9zqxvzcybNDMZFyO3uUES9xhRajSc
/GtYhSU9De+L6YcfcDA/gOdR93qKUwEaKWQGh5EOKhwp05CEz7N1nGuTZpxJv1fkzQ7LK4vZqTPP
eRm/MQrdp3rUkK1Ie8qtq70p5aNZVwDtRzkdZhxBeaPZW8wl4FVibnAz6D16cf2qeSLdcdgym23O
yPwpY7r5z8Tsx19VHluTm6IkC5ivEamFQJZ86V0sZjY9ZXsEIUe/LvA7c52Uhzxongy9BznN8mmp
6CV++FOVggikYUGlU2Hx8mLdmcERvypodWe4Nr5egKRSpDXKEF3AAtJaOyx08MdTFkjIo2vd5jGt
hy1a7Fvs6y8Wk0Vqh6yZvRzctVuQWU9dAFwds0akBJKyUBZnN7P2tNXBrv1fWtjP8b/+PV7IVhKz
f5KC+TqrAmRNPl1By7D/0Be1GMds2VK+smCHFRNrlf/D3pn1No5sW/oXscCZDKDRDxKpwZI8p53p
F8KZaZMMMjjPv/5+VNVFVtU5faov0I8NJIyULduyREXE3nutb2E0S0KDoPKJGYlXqe+c9CLKmJzt
TNGfWFtNgoFaDwVOJJJMLk7dNCjIelVrZXB9KmPajPZKwx2PMe5o9AfF2hZubyfpMmV2KC4RyX9y
LEQxMn+6eHiYCXIm1CGqlA48FLo9pXSNXVt/g7z/PjlS22rj2jrId4R1zxz5ZaB67ewiY/nPIiRj
FXT9y5OChtTwbGfVP/5dlxcTY+TTEjk0ynjpkRM1GSXr+pDSyb8Y3mkZD7FogmkCGf6ff7f5b363
oeOatm0DAZT4e/pfaw+OotWfH6p14g1oiQ5kMBnJi0ObQTOd29KcH13UIvNkvPieeRQjDBuqMMai
j5GIZ0pxfcM5gpFyR/6LOE42LZ///CjdfxGFkbKqe47wfR0sFUPDv8rSigY3oe1mXDY+jzLpKBD9
th03LMMUk1AoEbgY2bZygc8Cg39fJWP1mH2uYo405VVUJK2iyPB3JRUxWoN3a63l/Bz1J77Nd+C/
74QefXJN7GyTQ1ksE8LyUg6391cJYqyvdfvaDuwwVdRf8XnAyospCq86DcoEiOGlG3gYzTAnaFsz
y6u9ZMONAeGQIM8vsxJz2w6M4qYmv0zYmMcZDLtyhsdZJR8kvNx9E27+uBZs9Hne3WZ8zJt2pRS+
mmuTMXXro1NwviVOb2H02FjzUz4lh//8XBsrwOzvlyP0GRMSoEdy4r8IVqspLTWf1gf8+gwoqG6H
aFSpfle9SbOuZHa7qqJUdaRHM2yICgO2B7P51hjsnTvpJdsBHWXfSzkZ51VL7lg6HtpBg9XDzj2P
9HMWlXtwemP6J40YHu2IAXBllOelFWo36MunWrSBxY10abeeIf2vr0lCx8KKk61K3uNWQwhn0K+G
Wvm+DhSLlCaZHFn7G2oUHY3KZjXdz+bae5bmofLovtFmKLF8bF220FB292PCYCqDeAXQPP/qLVTE
zLTflUnsAYDQbTWz8jSRRxaIx6lw/XqS8+E6b+21j1yO1Y6eg2Z0wKqL7gfwy3XKoJTJSQHbLiyt
RC/ee5NxpLL0vZ90jLwIiiziQd9Ky1tHIylpcIX+hYMe/So6PjatucxszhpNLjQM/NWO6B6vvfZK
K29tLwOvoH2U5prtQ7hPUEbON2PguAcJisFIRoGloyuDGrRtGPfi+B73mjLdTS3rase4BGyArI7V
u2nJ+WZENoVF2Xlx+CITgpu4HL/bYwLeodhFdn/BmHqsVpGAm7JPNMI9kEn5hqWXRZeHWh/jMvnQ
xumRZMDhbnYxmxhr3NvQTy9W5CDWgEeZjV2DG7f98g+X67/ZUQzCgbAju64jnNUD8GfFatyjMbG1
NjtY65+87gaYQkbOcOKn1p0KT1K0QkJFkYN5sVyHd+vArFyVdPYqo6q7/B/0u/+q+BYWITSmw6JF
0C9Qvr8+pG52R7dKjfSQO/G3Ssl7js/HtfWdj7Cdm/kYrYqzchxeVukVzPH3SK9fLd/5h+fm3yzu
lkBvbWKRsJFE/l163qc90fJFmR46EKgob3hXYQWVLXb4Cj0zSvEfDaXasDg/3Ib5S4zkvF37G+6q
H0NPsW1BPpDu5D/rffps2smMtQaNXVpN/6DEFf8ikxe2zpqDQl4YhmX/XYfLAdtmDD4mhymTUUBK
DbmcaQCvQMLFNNdhNmX9khNR4/Cyke53SsxovPF0G5sR30iD+jxn6Rj2qa9C9BPe1ly7USl2dZy9
aUCf1SLwF2Fe2YsX4NUIHvRRUTwWpbapBtEex2z6omaJ/4tUmoupiL+LMjsQmiNeBLWQqT+azZOW
5U147YnHWsru0ywHM7MCOn0iHEYaa/lr5XTZIa+LPqz6NNnxtoANIuMvrjJ3rhK3bjJjix6WTToz
t9AsctjtygWswtvGIoQN4qpBrKXQXpuqzQmsGWiuCv3rnCPW1SzciD0JIIgnCnpqvtCeEwa4OntE
Yib3g8uCvBTFE1HYrJqWmgNlaUehO/cExX46oPz2rnWIZN4cytanoV1Ocle7TbJ1l/pci6p6zGfy
Bd2M1UrN3XRo0vSjG9Py99PH/7dG/ZM1ioMvuvb/Mzb0guDsoy07Vp4PdsduXtGc2BvX7/rDFuWL
38jfxPsEMGZ1c2Bj+m9flPCuDicd7xN4UsNx+a7/BomK3yzaB4RvO7hATN5uv3xR1m/wti1HGJbu
O4Kf/D8BifJr/nqM0AUiKt30OBPy+HTzeur9k7DeSjKhAGjovFW1MgHOX4FTsE74PWlvzC0HuZNb
ddZHNCULBk9KEC7FBm2a91xLU8WfnmGNzk+iqkrtix25tY9Rvenaz3jGh/S+eNag/RykT9EqF3Af
i7Xg+Z8A6WeEzWPJqZFqe5oMSoYV7VPjeDOTIoh8L6nJaDhkGUwgRdVdDbIjZp/cCT8foh9O0k/x
Gp0Ym6cqGfK7TPMtQIrEq9E9LTW687aO+f3cC1GXp7pIKUV0H3f4HcShyNqz/zkmheQQMUiVZswq
1ufFG3WRphExGGekyDKBKLeCDW1F9cV2qu/R9xkf5jwBMW9bbZ62U0LA84bo2w4aINtwy5C/b93z
nJO7ltz1BdI/LRy7XLQtv02SFHxMyMUDPgXdMDXekQ9l8RG5JC4Ovc11b8OROGOKlKgRDlpiP9qj
C3fZWjCflqVndFtrNitt1xCq8N1syTkA0C/y5NIhR8UvkHsRaWm6beP4VEtCajZnSBF9A1WCjBMy
xkLWmmMp4qVTY74RI7yYAEw2SEnb9WZx32N7H79Yo19bT9xRVD/xaSZfYjiAPxAcL+0ezGKbBbJp
qnTXOZRLkNet7g2fQY/2QIzRrRJduTWZ9D8XhgNawXCKOKwlvcRtj5DcR8w6mTeZbdoPBafGeWMw
Q685K8LtZGQaeV96r4rGHUSabnoQWICMbULYHDwzc9YhnRKrqWJEKVnWA4/Hw0sWMuLD+2VqnTRM
3ZmctoZQDTdgQs0QCcFKyaCnx1IGllEbiE1C/eQjYButFlUicQPsvV0mCg6ZEHHAozQeB9YhjVMS
1mPXYn02CeHZ2lWFmS8o3IEDWS/aka3Z9Jj7SH+sHRSmueaEkd6q+DZGxWAeZNquG4rptvotfDzj
SdqVKfdj5oz1Je9gYV00PMneS+FowjzMNQXWTcSKYtlgy9x+yUJQLbwqCEKylqj3kf45gZkyBPyZ
3oBh175WxHs8DZ5lPRpNG4dalDrbNrPHe92b4zPvANDcpP/cGfjcwLN0efozZwL4rDUcOsfCTPaO
Oabf68GN0Yth4FcMkNh37AjfnSr2ZjV1oUf8Nvh8xNgb4OwNasTOOtmNUV/SuNZh/BfWnZYtWiBS
bXrOGfjvEeuVJ+XVHvEfOqq5aEQ9YdCCi2pbHRuCBJ7cOo6CpnPmrZKGPMS9ZR71KHZedFLjiT8X
qXPbLtaHrUaEK23e3NraYD9wNIweIIMgDDCM4qEqhpjnA4wH3cP2AY9D/33IjerY66n1lCBfTDdZ
v6ZJ5hN3zGsXg/JofFWw9A8W4s+jO/NWAYiR7YBUlYfMl4yDFAEwhzaNs4PGSCRsYFGcEfEjcapL
Q7IBt/5ds8jirZhsGda9iO9dt/H2fSOJs+XIvqOf74fLPDUHRrntwe6r4oFZvBtgEGsuFpfiftAY
gJGX5NwPJHe/mynZUXVfVthNqu7ex2m2Q2ox73JPDneLjAHASjSoUcLp0HFS+153OpM4kMRWtxlt
ZyAeUv9Uuiyeml61twYzHLGBba27zDGUeaQ01F71amkvHXZOhmHz7IIYSLIKfGnuPYghQiA4T4SI
WgoekYVSXw2o3mVpwn7WBgsEsT50K9i/hPGIQXBhBrZzI8tAKRGhcurmaj5EMWE4JuX7PlPM6vzW
YS6lwEQx1/W8Lcyv4kdvmJIrRGe51fvkCU2Ae9tMTntb1kkZRrw+BzOtnGOksuloVgQI2pnUyEIE
KlKnxjphJHzLpx9+0aSZs1vNxd7vSJuNlPCCIkKi2owk9xDllZ51SqmdwmgUAmyq9qNPNwAFLFR3
z21u/aYzAwYkCfq2HFN776PFM3WOXcs0EQqhyVCUnEXxopHaqXiPubZrBtBFCflKbO+SK7S5ftuv
nBrpnDjQ15cuG/S9iQTlAcpvc8tzAFfLKsgmyhAi7WnFIV+uDNxRM9FCIvLNPbyPNZ5hqXa6WnFS
DVZ7LTaKY22itDHcqLv1Vl6Mk8/9TZIBkYcvixKbdTOcYs9CajEYh4UAhktvxMNuttDPsCGgBeUd
vbPjJdrXVVVuI1vPLt3cmD9pyjaY/oFtIJpjku+Xau8zSdtWmbQDTaHsIwF+IhCeyFGJ+xH9rVWH
ltfzis/zcEy0kV6h6osdrSHjzChHJ9xWilfPU+6XrPHNOw3LTMCG6e1HIZk0w9KlSZUROLtYLKLd
HIV5x25ROcm8q3GLfya2Hp+MVCdFY9GaR58M6Y3u9AbIkhalLjI7tFiLFWQL2eBqdt2NQgB+A3Wg
CeTQj3c+rY1Q69Vwa7By7JeINHDQ/NF2mYZ4L236/wUN1lDpmEQdLcFXVeJGOaQxrru0iOXN0Fbt
Za1LA2UAqk5AiwUT4MbAgj8din5AjgMEaTnFpZuvGy7xE56YAuUi3HIMdzn2coxCFzvD1luBnJ6Q
TTgZvDMUNGhmLkiYp0JwDadNA8dKFghCR9pkkgogoVXCBgLBgXgieusx+XvgU7hKlQR6MZFNkUmC
Vzaj00HJGnT20EYnPWDu+0dNoz3qgAo5LGBhjt2cAl5zGOpE9QINpWGZaS2hHTzROkipMT+lhdsz
E1inQvacte9lU9WB1Ad7D+jDIrdo6kdvq9VV8kCzpzrmvp8gpfTb5rXqy2VnjUt1a9NvyQlRoNgN
JHocc9dmuAAvU2p3BB4xU8DIZri+c5iMaVzOPk8S1q6amvV5smGp7zhfNl1gN9V4YVPPy61lJBzi
XBv35kbVZk+KpS2MmmikZpidqIJT12szjBXPt7/Hy2CbFMTXo/3/6ypo/1HevquP9n+tP/gHqu0m
hY70v/96k1CGP35v8N69/+VGeC0kHvoPRGMfbZ/zrb/37dd7/t9+8Y9y5B/rG0f/h/qGEyH/kPL8
tcK5ft9/Vzj+b4ZuGzj1bVoXnnCx7v5BfhDGby6KRMswqTr+KG2sNQhBt4AVOPwUYQrACX8gHyz9
N8MTHgliCFVN13P8/0lpY0KW+GttYwvHEbQpfMu1LPoWDn/sn5tOpKATfVi12TEf6K6IsXsjnveW
egeMZzFFNz7vI6ENyx79rs+7rDjG04wToEv0Q2OatFArDuXefJ+h9jlh3rwTUQdBRave86lECGlg
z1ERS3W8QCJVGea5ePwcCNY5txQa7NfllkqCtB+EDvQ3tzMJbbPX9CEsmFtLftXnEi0LAhWOrYw5
Gi/fjwn5a531CZx4wYWMlQNU2sm57+N5CfWqfcPJi1OvJ3R5lmScMVxJ+h9xgq+p8+0ntyAi6ZpS
RQ82W3lDuxFi0EGRAzX1FUcwvWEq6KdE+hiluJMZo7BFK4qdRI0rtCi/zTQnu2cH7mEpDu0+nXBW
LLk+3xgq/qE1hO5hUrKeu86iZVVH3xKQh7dAipJbsk9T5AlsaN4UzWeO+2PYDESycFg/2or+Tli0
FYFNUtNCAtrpXnmxfsimVZwFsW4v6jYJHSs5+OSu03bJu4uZqcssiCtzsuECLoduSFbtVZSO99Cj
npiJYnqXWfbk69+xtx2HpBg+GmKpaQN/GxlXb5VYJiShUb+fZW0EROfVabrsxrL1AK35KshcxPgM
RwPTmJ+NqiCytW34QYyryL0moSoCWied4eSP43S/XMOHrWTel1NWHpcaR+Ki5WfWI9rW/GDL16ww
LZt3zEXb673nDqBOuYjTlD6qKD/5kV3fXDOpdH6gVLWzZaRCXiYZaMEsZLlhCiwOc5OBQjSbvU8H
GiGhcUNSZAJbK6YV3aU/hsSBfrl+wNf4x4c2SbM/3bx+9Xq/613+3c3rFyJb6vvJsc/XWxpN3K0a
2Cka2aMU/9vvuP686vqV638XZYtdHbuPf3sYtvQ7ZNX9a42b+ObXo/j1UBhZk6LW1ZxYriTP9W/5
db9fv/b6uetNO7OM0NdxjV2/49cXrjdjGQ/l71/50+P7/Z4atgI3LzZxnDEn/HXHP/3314NAC04R
5VR4pGD9J36p45/gQ2uYXZAvuDHdkf1mjNG52YMSwbByK+l8Uz3E03Ohzm42ZH/6oM12diaPgs/h
TdmSTNZg6eJz02ij7o32Xj1+u37P9bO9v8yYjcwlRCVz44ztK7t6GZIiFJNvgkX6MA/nRKPymgCa
JgLzp6Er0pK7UTtf/2cliroDEOCmQ99xyj04imJcjo00x7Cr9U2RlWScGAeXA9SZktPCNscH4aTm
2YbEyvmYDK38lZRya3/9utmhwffaAY+INp+AUfNU04DZDdVon+PYxZC3/g8MboTvdH4U5NER64uy
nAtrMaUDDEEjyUTnOfz1OS8hzBUwGABp7gGA8kcjEqbEmXVIx9E9VapwTwnDT4JEs3Jnr8/7gnYB
J1DlY2uhvSrkLpKon6sWivCS+/r5eq/rB93Njd9vWn4i99WYfaUTX7J45u+Eoqs99guc+mJeoeb9
wfSFc2opgNtZrw8qYZRoED0e2cWPLAL1SamodgWplBflZS9F1bn7ph4VE2k6B3OpzFDvEXJbSzmd
PdebzrNMCP1T5bMiW+Vcrh8maZKqazQCoxf3MJt76ljrpFjpGfMkt8l9OtpuoEUdLauhdI7M+lCC
FMlZrh/IqrVu2iwBa4q+K7e0wG8tRqseP3BIOY66mOUuBNSC78nPHPX10V417g4mODI/zxqC0bMe
Ncu5lSo7LlV0kyx86vr5ZYxrjFW+3F1vyvWiv/7ve21Db/ZLOlvHUfMTtCE0pKyal6AQI9luWWXe
FTbyiKpTxDRjWzHSAZcR84JzhGfyHC+aPAyc2ZzuCQXRJmPdOM/TYhwxe4Jhp30TOGh8w4KYFfgc
sbOvLOflemE1FgHtayzOpvGj/FLbpbosLdiM1p4bagVuMl5qdzODOIw3s7p0oimD0WPcSI9j65KC
uUll/JDH6r7h2BWWno9lPAOtR0IRPTXQ9Mc+m9vtpBH70pOodgcMcV9aVv6aagVD7UjemS42nSt1
e0J6gDb6Cj5fgdsUV7DwIzlyrh7hvOGcDeuOaMfN76j0FVB+/d/vn7wCy6+3r98o9RKK+fX23+5+
vWny8uyE1d9dfzViN29TpSQO/u0b/vSjf/9vofIvbWQmu/LXI7n+vuuvX5Ra5T1jVG1jbKvbPz2I
P92/KTAcmnERg0U0yJnWarq41w++xpv2183MlM3N3z53/Wo/2AlpdUlO/WlqBqPfSHcJQgeg1Neh
NudTCBaBN5z7nS7r9y6K60BX9Xd38d6MqRkuvZRdkA1pvpfLV4cg0onn9UgSN28gG5kNB0EzmKS9
hz42HJoo8wJs5nyHWW6R7+XhRHDSKn6dj6oyXunkHF36JSn2MXsx/I2ZYNlyvOpxcItDUsyPnTFO
G2Le+JuRbWlVaPQMmDIHo3FVGpgo8f0TmjiGbowO3/ZLbMDGIkmAc85OGnUHnButF5WBAUVfkpuz
0Ew95ho9Zntwscvz40sXGCxaJlKpzK9jwTiL6tPbKS9UjdLB+qG4qrv2GetPVkSvCWNabHVuhxuH
VuRo1+SLL/4tbshdhnJhmyjtTVVqQG7mEFIw+Yc6ycygdQwVlO2SBv6Q9udesdWyEOKsdyknS4IA
pX7UGtLyiqEViNGHFhA/bVpiQo9Zh71QH2moRvV0TFZ4vpmCTTZrKmgiqTHm+NYxcQZCjdCZhgZK
fBRnkM39Fh9kLaY6wIXyippw2kZkWW4zy3vQeB2atJWHCDn5RmUx+Ygk92xGBFgBVsH3agDVMTt7
Yv3I4LN+pk6Z7JT+5BqTXEdwl5mA372p2q9u3EaBG0HaTmdMVDP0cECHzbHCfhGkmia26LCeK9Oj
Ub9AAekWPOTLEJ8SvWl3I5cnZzH3fkZOcC6y5q148frcDRZUIaNWYmbU+6+tS9C5mLzvGOQZYk5g
QMGK7iuUbJZgluGPJGOZI3Gw8YTBSc9Wd2r1RtsoCcQFC/t9RSs7jHqRH40Z0duYHQa6zdtcgrf3
u9dliT6SXhy8EsC+R0WPjdk9isViMj1ZF7jJgBBOxjLkl47LsUMihjhQUDTQyqT2KDGPVDd2SZgl
nNtE0Bfvyk+PxiyD0R7JD9lkY/FeIsEMWr08NA4K/1l1ZyHdM43l5FLQTaS9ye6GwxUyy4qOJmXa
asTJSoejbSKHqQ3rjbDu+WENWW6SrLmk4Ap034WzLEhjdTouUAzRd402PKn+xhsYuEAZ4/i8OORI
RaQoufa6Josv+ADIWrInZyslNrnIyvcptgzL4o66g8sikUoLChadIIunczZ62HRcorCIv5DC3xlm
/MWovRdbNrylovgAX9U69Chck95Nbzy8XU7hXeK5qAOh3zRmB67TwA0y8xid4dAWTrwxfOgkKpb9
obfGg5GFADA5Zeco1Cz9MBD3+AKT54trwWVyUYlPeRbT1TGtfd7fAnpFodSxrDgpZjVi2WNA7Vh+
5tnxQl0TX6bWepHQkIOhykWI5T3bI69wyS0TS4FRAR0mHktrGylqQGYA9klmd66RIf9ICFJO9WLZ
VhCcJhuHbkOeF77yr1Gf60fQT19HpiUhzPXbJPX8cz9V3/yuuHN0H31x3iUBeVLmwZ0Irp6SJt8V
JG5HizQDNfO48dQiQawVVkEx0nVP9J0TZ2jJ0LmQsZVuzQrHmyl4fvp5DmdLanuRNwyPdEAEmMvN
sIjay3rEoW24dZ08h3eBCLPsWtIIoHGQxkNHR5+XoK80iCxBGrHsZwBQja7Ugm6MHyNX+KeyH8Iq
97geNdff0soBoGB4SGFi/17jJF9MhElM7368qh00Xxwc1hDavCkHKZFw5OUoX5jVDX5GcfT1TzPy
okPqkdc3x3EBYKfmb+/lnTF0OUU4T61p7Is2p7vtVUWg8WpIh2QvFJc/ocbI7ru/5gDjVsrgME1v
VKxMggZDElrIWuUnpbEe7SJ8ISLd2mQDoA4iqw39ism4AOwS9lKt1a2L0RPeINzhCAGDMPIMiNPi
fSsGYMUpoLONWle8dk3T6Gr51SiaLsyj/Mbn/LTE5B0zbkxCkhJIHlawQATtc6fxGW1q9s+4vyEZ
JXpqedI38b1yi+gUzTF4rNj+TGhhbMwuxSyBYXVM3BtWqjHZiG9W0xybPKFMR35sag06ZSOkQE5Y
mutvTcGmhGPhs0px7SueaBhWuPaStRwFkn1JtGRgyUmfG6+jslDq3hpII0l19SMy2AFhU26MpsAD
6Sh5GJE8lL4fetJ5AOR6tNBe2DkTzXnog1Lgl+yRf5KGakvQYgzGcu9s+epOT/1Hup+XWH+Mx/5C
iAQCjY0GIiVuEArlLCe6/Y1UjJfR4WVwIfWLiQZ6Hr+AlHX3BcrP/VA8VlSeNcGLnDYr/D84fmKE
75Kkz+3oRTKcC/fNVj3IMDC/0kBwIpIfpiyRsNojrJ06PUVeDTGoFWkwlNs6s7Zj7963SP16DdNa
I32PJqlR7e7BKTPcqN2nwtcfsoK3n5Ygos6K9mdexIcxze19N6HeoTn8aGsfvhoOfRuLx6lGJ75Q
DbmTs7dq41A5w9dGcrDw5/vRjDn5q/i96Lm8tKwm+SqJOSIv29WsYFb2jqd92Mxmg5CkSj/G2v4G
IImEJlTWW0lWU8jI3uFKOWHRwbIbm7yImncQvoY4jmySgDw4Qj+d8h2f5LQtXTTcpUy+eanzbhUp
dvmJxhYs/eekoGkTf6kUSeFLlYX4lXvYIv5XqPfGoUwICTGXu7LkdU0wRcWUDdvUmd46ogUYos3y
0Ha0EabHtO62Rlz8cIuFEMm9X1f8VO0w68VbV2vZGsjHmjiUN+QK3w6+TI9tMiyBylBA1fa83OJ0
Ixt8zXOnR0OuweM8Fm+aU8lD2lXBPMzNnoEGCuI4/sIIb95ej1xmRr6n3bBBG5LqNF9r38URNeod
EplrCBeGvytG58Koiyl/raEzcAbkNm69W5lUIotYP/SG9PUsDZuWyIiCOfpA9JM16S0+mErczf68
aXPHOg0eskxmfFt7FHhIUYjvpwHMfttEjJ2nu3n8dKyu2U1KK7Zjl9k7H6tNiJ35te9XNE1DjEqv
vxDIaCFGpISX/QWck3WKrRvH0sfjW5YteG7dhqe5wRRu+ydzGovTtHodZ7v+ipCZaYTjfZCX+BGb
LJuRiwUWUwSD9LaUYaLMcpdHt9C3x7tZ0erQRLR1S5vqM/HTo+0Ty+X7B6LoOUb4EgCHO3bn5kG2
ix6kqTSC3C8X1AL2bVePOOdqf0bFsbgnxgNfEPqVb5UbxkuOdGqUCHRjzEhKTFuFnq8QnrMvaXXA
Fyf3hX0y4nwNf9+z47vRYqJTDdtWNe5T2tufpsIGPKUxxp1unmBBpYRnSr09c64rM+N7wqGpj6Ys
rLwGF0vt+RsynscdYNJpufQx+kHe/Tep3dJ34E+f5YSXz3vNIpQdmamGoF9aztPW2cizQPkOXkS4
ZWGhxvToG0B8tPhLUaJRdRa/QQubJ4Hnqm+aMz912HfZaWudCQpJ2IiAjsBDZMeY0vzR05kJHHNJ
j51lvoxzjdFgFoHRWP7W0e9ytEQYmQt23f4kZM+mqMXoOCpM9MO89VAhbmzY66FV1WfSIw6AoUoQ
4SCkJjfejKC8Nk4muQ7r+8FMHgkuVoEvTbarqXvW47NrFMMN095+205LqExmUAq3zNYTvc7kTFC8
TD7PCYHVtEpf26gNjY50qcyhwsHACl2fTuBYyTtXoUxZmBUDJL9H7HRyVHcxyOCkP95feJ4gFER3
ZmKjdOj81xkZRjCV7Uslxsessl9qq+fE24khKLTsMTd6RDPV7ISEE6VYAZI3RIVM3Ej/CjJZ70sU
K7Q29vM0PqYyAoGkJRfdB/y59NINMH0redP6+zkzd7rVFngyTGKADeoYt3GOtTHI274vbvN2NQSy
WlTVTDVHhsmhpcuf7MbB/CriWm5RJCRhZZm3U0G2ydWnRiKcHwrN/Fm5mneiCELeS/O/ajglL065
RVPdTPw4ANInxpc+xpDKJcxJvAz0rl/dpCNYx/JJP2T7obX+08qf+hpLsxXH/r7zs8fUBJM1N54f
KjaHoIo/VNWP53rVxBaE1clqwvSgnNCvfIovzNzhaBCr1E6F2pVFepgUm6IrCejQ1hZWdyDaVoVU
Pe4240xsKxLdald0YT+Vh4goKRzugEJhFmyHxEStHt3Fnn3JpD/suJIZr0/jsymH+8Zv/W00a3Kb
I1j0RNwGrs6QPGuPJXIYgTTVnrrjKBXo1xWpCiMT1YJiazXPq/Bzo7U2tJG2MaigTYdjPi3S2F+8
PWXl0e7iz0gfcrzKHhDuNGUS3jPT9Thu2Av8TNBgyJBYgwf2QsarGfn2AvpPX3bPsoXT0CYUPUqa
ROAMzZFZA2MKsp4JTdKAABP/OMtnA+sIW3j3OHkp8cUDksu2d+nFGWi1eKyD5xdBG7G99x5xxG2x
I96HQ3CBPwiagm6AFfNMhNMkD8+hl0L4m8eKLbCSNVKnCG4IupOe3RIOjQ7PyPnwdDM9YWD9lkrY
B5lgsyO5I+mdty4vWT9y4nIzqI2p573PcZVvCSnkHAwlrm/mW0G/Ga6GJO4MpY5u52LLM0ZpY7ng
i0dCVtznJiogCvRokqtON6EkMqrX1bc4njiqFP5LHDU9zzFZmKbQ6q3VUzzrBSKrvqoh+CUPlbEc
Ob8xPNIZEy/1m0XL2mhfmhzDBMq18rKk2sxL9DVbDWFxo31vaFLAEiFqA4dPSEWCS3RHtIf3qOUO
AI/EuekKRMsWBAjaEPaHWOKXue0UOt4pY5xkphvTGt/LqlW7RJcvmEpj0qguTQI+Kc2zerdwNifU
6aXAV8p+QiPH0/JdB4zMySFSxFNhbDIl/aBe9Gg/jOqZpLc+nDqOpaZevLYWPeBlMsMlW35SCi6O
qRPYDJ1mzh8SXjF63JJ9/t4aOUJ3gFGyaUo2vXAf7Fp+ZpN9N6jhudFGL/RcRh6YBJaAd6Wk4BpC
672N4GlotYsXE0FAsGDt3dpz+pxTmR0NWzz2i3lTeNM+9c1Lo0dyz/yv4iRPrZq+0DRShHDDGO4U
zAi7e+zWNyn9yAAJvkY+iH2DYTc9ISPLvi9Ds15q8IaMcWZMZ0VgeeFjSPDbWxQmaLOWg4+gDRSn
N+9Et7InGanudQ/embRf4Fw7XKEtVVmyfBJJ3YadhsqixjJa/4jiYW8l45OPULmPJ+gd/bRPZu2m
8euvQMX6sChx54OUoX8ViU+F021X1c7bYuXGgW0T1yVkFLhtwx2XRUdqEQJkzOcV9BMsH+26O/qz
hiBJiI2ov+d4YRu/erYGCHpp1E6bvgKI1WYPum4/j/nE5dVCml3y/2LvvJbjVros/Sr9AjgBk0AC
twVUoSxtkaJ4gxBl4D0S7unnK57/zDHd/XdMxNxMxFxIIUpkqQyQuXPvtb4lv7RmzhDyFpANJVbq
YP/S9cMQpJ3ObQch2IObYHNUjDvS7iK92hbCyc4LDFdJCpM/TfV9wyXCfe1JyIUxOVnAzDpIpYAP
DctnsyVn2aRrS49F8yFfevtSNRA6yugYy+UAcY3SWkezIH4g0rniybwv0MJtaqKOKpeMUmNx261j
+TKDDEp7MtDivthr5TMstaxNplNrWe/lUG2bmdmrkaoENm2vH5z5BzVm9iwdpo22gtbk1geUI3QB
G7z55bSF6LXNbaKerBRBTUwXbDMUI5TkVP5cUaBLR+DjlFTkbd/TeakeTI/Bc0KgW5B0E0+NFbtx
R/cOkpGxtzNefqFbP3JyuHZGV/wYckbg6HujQNoOQ0YIoL87KySL52bWFIA7FrRAGzT6knEVdGtd
7tAWXnRn6Q4IQRihTm7YuHHIDbQxskkdUcWkBw3aiZuKFCFWyqXRLi/LAGmEeX2xWzr3MKQtsYBj
FnilYAZVE8KYKJ5xDSFhM1ZGehbapc9GpipdeS+y/rxUNA87mdehpHV8REHM5Wh9qSOCt3BzMn9A
q5VSvtoF43GlCR8g5IOWGnLPHUPXYMiRjGbsmVPXbdUEjbIvtR2OZ9wkljeEteE9DORPOjZpfkRO
7cYRuJLlvBSwIDcFriWcN+4MT1sFrE9hiTmIk9Vl1Q/mqrn3U+vdzUsT0RYEFtHQCxvpFISLi6jW
KvqL5iQx5J2s3S62M+7qRDfgxN6N1Y90wR9hTweEigOvicSdEV7n6InvqaPKIKmfreJhUotOk1yj
no3iYdtoUm61SkR+ay8kO9zgztqTi+G4F5xDETZRBJYBTSD65vqDS7cUkqVXcUFNFPWFdUmFc5Wy
C8nHUmG3FAQbjKvEdVHoe5XQG5jPTkS7c1R2HViN8Vi5y8nOENs0sxwPaTFfyM6sgkbQeiQxytf1
hm70SIk+p1sLKviam9+YTZkbeUCiNiOxEzXnUKL42gn6dKp/dIkXP7E2/5JJRBPFY9Cf4cPdFRyU
tmRmpkjLH2AonWvD3OTASs7YII59pJUHY807SGrjA5P/nikO4uksg7alRw6NnIJG9djm3IuVd9Hn
8UsC+WILUoY3OFfEHw2zQyc9eaUSsQKTi9rUCZtpi/Sw9rRUF+0d5t0uwmT5Jhcn1KCePaS9AMro
oDZc9HrxEYulftRJFRIsth4nDcoG4wEVsovf5FPzN8mVwEBiT27ZyPXRo3cQmGMd82xbE5ldS/1C
uBv5krcYUXVLELXLicHjn19//omc079+z+ePuDHRlZvPn/n8+vNPf/7c59+lTLH99Yb5+fwHAigJ
rS1XVHaaaz7/5WF+/1//y4d0CwsEydIT4P351D7/H3ZDhtB//ue//6TMqhOIzYwqDctLEkX78TNY
9B/P7/fHqQbjrGOOhq9ye8Wfj9V16sSZKQ3/+cifX//+jZ+vpHftb8kUjdvPh05oPfEItzfy9x+8
vZF/vnGff5eUVeLLKlr8zy//fEd126jC1DLg62kv0Qge0SaV2E+z5r0wOy1IdOeGQZ86mndg0sdC
4+QysmPOpslJEnrwYBpGUI4ciqmZH+8cy9EDdza9Q2ZloaMLI4gHOmEETrwUrHAZalJhxN858sdg
U+E+scVO28xZWOYxPE0e43tz2GiRygj0RaHsVNWLp9r9YqFnsdEXj4iYK9hNK4JTW+V3un4bmSzY
HBdN4guPz0a1nMY2+34bYXQLXKFMNZfGWr/lfQV7oIVyZYrQQ0uCV5nIgZ1WaXdWObPerwb7Ewq9
oB+HDPeCh100etAtFtRMohCw7JSrfsIzvxJ6yQ1brR5od5bIalSkH0Boybxj196YtJbAqe6Eiln8
psKMMKckuzkOEuoGl+U0lB8rrGZ4jnKHUXEb63N1g8y/QFLvNnHOuEZy0cIfnA9sbHutcUMaacYG
dNY3i17eMmlv6HSATZrzGWmOb9GzhexJsKuddmGDMH6bJNbO7pevyHI4OQw7dIkxAi8C9OY+2qYT
1ildNBDUnB81EcDB2C4/JlkOHBAFC7dVk3cSswcaaii34/qWxOa1LihvG1ayYBybPKi/KJ0u6Lwm
6Klv2uDU77TU3kO+jbaVkXkkvTJAz9K1QXfkhq2OPQ4qRRSlRtAtdAaEVRW+Gj7TKjhuKGkYh2ES
YG419dZOJqBgkV8notY0p8l8hj1fyYzb0EiTjKO6jyWIVfGxsKltNSQeuwFYK4zC6Sw7M0iF/dzS
4mznLt6Zkqk86s87lrGtNyNesAcN6G4JFgJS2VFfo0dwlzYzsrXezr3zCqjSn93KIWi8aHfDsuNf
GTORnL3xVH0/rB6opuZo58O3ck4f1psJTyTqqz4rB61rIdDySLn71Dw5DUiKv7irHn732v9HpcqH
Oq2GHivVTbD3Vws+4yLTtiwycSxKJXR9fxf0JREC0FTRnFoWhi7lSISHzJkspEbxUOioO1IRXe2m
BRFXEl2qgd3duTFdYXCXhq9ZByT4ITMUA19FrE5GqXmPYl4gYcjyPudCqGX/zFIQ/w9P/NNF9c8n
7uhcDthDLYe+/9+f+ErmgLPQoz0wCM4PmmMj16Cdt5kJ3AFxMNAazFxm+kVyb2dJelwsYE///s27
mdD++ebR/3AsQo6YoVHl/f05pG2aOXNSpgfEGst9U5iH3MiSA5WfAQtDavu6mEDDcDrQWkoGpR+d
+5Xgna///nn8J+M6HyJSUeFhk9OR9jr/8N3m9bKILpfxQTURjhy3EwcFGrbXWQSnPnsb15gUlcK5
QvBsL26OxD+l2TI24tBEvXYZvaEl+BgXWuVOlxjBDPsVFM7ESKatiFmmUYQCLQQgFAn76A4T+m2t
Bz0vmYd3GjPpqojg4GO+ctxx3M91G+ZeDbjp9lt6+20o1rd//7L/i2v3ZrEjykoark7m2e3j+YvR
TumDmwxjEh8cwyz9CYDRNvNulP5Y7hobqJVYu/PYkoO6jOveNptDOVfM9wGyJu18rsp43Jf6JPbw
VcZDJAiLH2NsHV0TjWFBDM9emdOzimpr9/nM/28Lny/pdyI06l/D36XOn/LlP3XQ/y/Joy3DQJz8
39s/735O/3H82fU/l7+po3//sX+po6X1m6ejZWZWyvT60675hzpa2r+hTxYClIhpcD/+b4m0MH5j
jSAVD286fnBLYKb/QyLt3lL2pM752aSc0PGK/6EP/9f6ibT8v+W8GHTP/7ko6Da9Ndzcrss/cmX+
/ao0264qLWVjTpoJDqcVgOCeOWnswYfG3zf5fUxnFxLZsG3L5Kp1Dq7vtCyPfTkEKo/aawz0QMUt
x2aQBmcYBo2fTkQP5F3Rb2Ziif2sIE+px7WwcdVt6DYzrSTZtatne2csK21J26GRh0679ZwmtN7g
Q3Qnr4dwW5cCtgsRpFDZx3InSL4ILHNh5peC1Wi/RUb20bl19thjZtuKXt5V5TqdiVYniAWZ5aR5
7anoke/2yI1RXGjaLpk0ETJ0eHBJSLhzx+LqNutlsZE6Mx+iO8xuq+k6w3+CK7DHpj4j1V+s4IRU
+KpVMaM3rKcObZXPVA/O1H0Yz+U94ZTRVVXiO+OO95YVPKx1d3zAWxZAWgTXX4yQselikHHOvgVV
h55h5l86GkO1aWUXWNo3hQZ+ELev100+cwJf6lg7dKK6kochEbrR5bWtjtFsuwbkFJRhF08vi+rK
fTWF4D+x6k03Xo+D1z4u0ypYUkKo61o/jlr8Fjdruek774o3jzgQeQVfR79lApgHHfRIH1CrkjR0
GpjTStxOiIYH7G4dsJaws94oU+B2CGEHukjDl686fWCeYnCE9fhr3kSCncDUF3E1Bm1vvou0ogNH
O1YxA6TO4Q8t2Kh+GBQt0J5xIyglOZc7easXiig/FZbzFRBdFSKOqAkkfaqZCQOTJF+r7+gVjjHY
pBJU92eFMaH/3mYRiRouQSsbL+NRSgYPwWD3D8Ow7HWTt6PzaGv1M020UdDC6151beZDSQ7LwPOk
8nPx9Ij9quAoJyhN7bXYuhmqkxW1/vPAlHZKo4uxSufs5sN5mvAhi8WcAprB8cYyRg8o6nQ083mr
zbJiyM3bO5YvCI+evK5zdtmC2D3Nj4tLa80aDQ6oE7cGSqcwNawzMyTO0dEejxp8daZPyfpqzlxq
nShCruF5ZxZm5MPEGlb3OJTw0mPiKOjl+dlMmRl7JQhNetMVaQ/4NNIAhLwbSNWhU7agNKf5W8V8
VrjyVLTppxPpzrJRZdmI4KfZQGfltRnW45Rrfpw+HOetyYzxWWlfbJRttw91PdJq4UN1tDBj+H2e
B96kfE3eVJ9pR5w/0CeX2DkIQjcYNdVhkpn1ayvznYx7J5xpWrHV8hE4bWUfaqN7xog9nN1Ib3w2
x52BhPeRqHXmg7RcnHJ4rDtFuUaE02YWYA6p1NdLUZAPkXDu6jqtAXCqcYqYyYLJ8xAQHkLl1mFe
xcVTbsWItQGe67rvyuasIQwFCOoStTF7JBZ06XZQDno+b28BGYUU8m4M9mNnsZCkXfG8TESW8FSk
Hz8spYYx3q36Z9eKGXh1wNDkWKDpQrtDGl8RQKz46dSMeDO06Zix+LbBnOxdDgk/jGSD32y6FjHc
ISgR4yYqEvQ8qceyCGocFV4VNqJ5nCVc4bmaPH8siw/Usw6mtuxHHeeZL+L2Cre+YCxXkEih8/Fm
3YTRcmWQIPvcph6atR1e7FEz1F78YgafUs4Vd8SsrnvAUOibGcoQ81yc6dDB15d4XV05PhcFSrHC
ahCbd8IKyM9+1Zj1YvU1VvQMtNG0n7mev8QrFGBDGw8WbpJN0vc02iURUfVPt672TVTZJ1Mn7CdJ
P7TbgAq97p6MEpOBKGWuWecfXa9xDsO9MKZoxyTwIH1AgmjD9fA7M7+vhxZZTRJxn84EPNvK3eXp
fCo6WW6d2zfNMXP8uar28Qo1w20LrKW2AeLZAZlLA3yLwrjfVO+mZaL4SBQl9tLiW4vLq6sqTB/W
cvYsLoWq3mqHCrIba5xw6Ta26pIb3h3DDQar0GoCUTfRTlUyBW84MQ6r+z6Y0vhnRoysUrdFNf0R
J+MlbtrR1+gawReqt727MM7QoHlMgAA2/Yz0Y7y5T+Mb7U2rQDDX8V2uW2RsVyAXndQlKlIDlV+b
Y7hWzte+0Z1zi6d9V5QxnnQr0u/mtA0tUfbbrgTjzeCAgJUUcqayRnyU5tA+mAsYmKrQ9nHXPOZS
NPdy1NJzVcRh0sM02phI0SjzH4moHg8T/3imvD6WRpc/dn0jAQzcsP1aGxJaFD1ixqSTnLUnW6Y5
8jH3x6xZx1gzowtmlhnwtflrNdHrE8xog769QZXTtr+0fQXjIWdpGrg9K1PAvksJh21dderr+atO
94Cusn27DFDXD7o/owCEu56jlWChVm61QzF7JxamCxgwtO3SstbJIznr3Pe1c5c4CqUgI6xNlHyw
2yNgvT3cXI7Pc/dtpIe8GWlbg8ybdWzqbb5T3Qwsu06fPJqCx1hdFAk0IaUZLzhNXvq2Q106lAqB
M5HcnzfjSuce8gDHBaybpNHMge3G2yYX616McO6zefWd2fhamLEHScLD+TQzjulezV7D1+zpPVqs
0q87lhqdh+UqxiWazuTu6OseA+93xIdYMBY39QEtRJtq6tGLCbQ5vJ8kGMKYtMb0abhh1i31LGcZ
krsHCnxKh5ve+dtqule2IcbpnzB0d0oDpZh1u6KaN1iOGaO3sA3bajLxXRu/2Jgx8S13mVpARzjq
DrM9Cb4M3dJhMHFld18ti7muZLXNQWD2Rr7shNuN/roYH2WUfyHv3DxHlIW3rQzE+UCGOk3gmxDO
nlqJUKv3pVHQyNHNsLKc6GgkNIGnoQqixWsg22q7NPvapzqTxGwmLkglV0/0d9YCfGfyFl4Yb66f
RwumoZrBRtGIL412Y0tqNUBOZBmH+Wa3xzdfG/ZuScyjnjB1YpGjNtFuS+fNC2OqLdZUvH3ITenq
LfqJvRAcJFR5qOVOjZ/B4QNV0+zrZF5shetNBzbFblPUaX3f9SYCIWQaT4s7fHdXPHUcsR4MO9t1
nNKfyuq5pmm8ccy0P+WoF05TQwtd2eeavblkb3yqVou3KB+8Pa4dyMdQAHRaQyWOxIdGtGBT85UV
NfZdPK6B6UTTtXMt75y31o8sqtbnHJvF3OvPaj5mfTwy+eY3ZBgvy7xkdxMenKuY6dOw4Y647Nti
S/dh3eHr1sOmw3WYItS00Vg9DwLegKax0dfCDBCdG6yBKW8EBPpDBBMC04rOpm1HV7ZEsGVRpO/i
MWm3iT1LNCSmPKC9Yl6dobSv1kEerMi0L0O7fkW1Ro5RteDlI/7piVp545WlfdXtxb5Geb7TgTs+
/v5XQCG5yPXqtCyAdpNBXFH2UpO19Yh8rNKDfmoxvmvaQgSRMncqGeYXQ+P2NYooo3XMS0hm8d1e
mKwlEx+uOcCDar+DELMDc4aJVenkm8WNgxmxNI9IwDIwxee8P6ZIrrld8xTqdx4oJqQpAwOmOwdX
1utW43PbnFs3cZ/gOTEicsaXoigk49eOhLDG2M1gSui53kuYEz5O9GMzdWhsYiPe97azIOkerpYH
hY/h3KszA7Xq4ElUUBMmRVd1pdMRRFX6WsRLtxcmmMFSa2FoATfdTVNBIlRtfIFIzkRuakOa0eiU
VP3m5FGx1W5q/2Q094MZIh5KmH/OsESRyHinqmzDmV3rYHjVC2j0OcyRBcVNsrcVTS/6fhuDcoFE
SlPdceB4rGK1Kw24JS0yt0Cx2TFm3GD3GbdZo+QuSV3BDJbsxGGUVxoQuEfhoPjrQI8EBOWuY0B2
bE3jA8rMGJQYujelRV5n4YgT+DzalIzNYKbCr/M1AealNZhHr2v2lpIjRxSSQmPTDO02BgG/mRH9
khE4EN+GaJXZzY/svXfW8pFaBCAAF7MLttW2rg5hqScp7SwYbhXKqDXnzpTY7Lz2vl3h2if2B8X5
AATG0/mo1TH3po8+b6xHlptT19Lnz83J8gn9oe9sxN2Z09RsEMtWWKa1HzUT8p/DuVLmv8pkwgXk
cAs4bf6sZ1CC7OXgUptsMIdxOLbcn+jar7rOabLsZ0wWbbN3NXenEVo3I4jdz8xcZjrcaYL9TbzF
trhYcdqHo0MPfEC4aODmZcSq94FdZc92Yry5DZ9ImefOdiwl1r+YZuoYXypABfyheI7q8ax10Tv4
FTdI5/55rKIOTN7wI2bfXSfp+kNZNf4ozTe35YCaN9Dh17lBk5gk6BFH+b40I6dYcPqHYYxXzDPQ
SjSmo15RTjgRECySQdf6eoGDDqNhw6uL+01rZupMOz+IJ00eendXxLH11FKbsA2adOaJMEEj+Qvm
787sV9L2Uhz5bYHsNvkh5WSHSGBq4pjNeZ85YtxLnnGA6R8rIM6VDQNzfePPsCPhXHC8rRl3YlXE
jayil/yWOzDm3WFm+M8JavJO3Yw0QyVIYNkkruPqhpFuEcWEDmIfkc4zNV5z8uIG9Vs53E+1+Oqa
JHykiXknACjt8zq+X6D0HPp+uEQ6EZWOs8gAXgHJgB6d4Gl17tuZQx++hm+UB99zaaKq5fwAVFHO
9bqXa3PSZX+NQdkBfCJDdxIkGhQ5guLYNrjlhfZqw/MJJ26uDQIGOvlmwo5fMsgRnUPV0kKxyA0W
yb4wb0ICNN8NwXJGXpIVY2DGzuQgL6tpXnDv5ATlfjg09E/02y9Wi5gxg8pZYUi7q0yGSlSH7cFL
WR9Uu7oHNak5oLU0+TKipHZb2rsmVV4+XFCMXRL2owNXJNHtCa1SDWQI5v6DMiIXRCthd4vWcI8q
78UQVhtQYP2ssuZj1eb8wALsoHafEB6MVGEYkZFCZWOxKT39arffaehmmA1UtScyN3BWBKlaw5PT
qyqse6cLR6V8h4OMwHaOmFH/alZ4ymcPBKY9WeaOEGFEjoqqUUQChqDoH2IiPf22K77WGG+Ik/QJ
FoQ5Cp/GfVrAbe2FLuttcbMxNQlwb1A2KMYiMlbWm+5YUGevMQ5T3AatIBG+J4iKpZwqzNChKMTg
YLsgHachaLFKyqInJs5LYuqUCodNb1wwEhiPd/0yox3oXtm5fo0LL8HLvcfWgoAOq2OT9dzcJCjT
oproUzFI2fe1Z22HqdR9TRfPZRchGmQsHK56gkxr/gL5Fmr8MIeGQQetGyoKhvWnMPF9pE76HlGA
IyD06O8u38aBCT36wiZ4zOroHTLusHErNHlWwWHC7pGjW6v4PnIOhxjUbS2H6DQ9+RBGaWyIo9MC
pVGiufVcbC1IYOtAacjRb1uXMZI4dW9L9Tx0YDaKOdsjLcdgK3o0PoYNVQvFeZbfEnfa7DXtOcso
SoONqvKIcRAa71q+r/ijvuY3DyhJU3VHeI3DEG7VvicDbak+fjfIDPWRG1fIE/DGTU289az1QVaE
SY4WSnjkk0zMHQ4HcbbuUBxwLKGdtb2FUVSzDbcWrqsPhroJLEg10wxGIC6yD9BYhHViBKKYyU6V
A+ChvKUY0V+jjdZE18Vekdal5ZfPU1zWQmgmsjhiMwvXeFGozoNC8D5/HiVI5eRRqRiT9mXo9Hk3
19LbTvGMTfZxMmnbaDUZPD0A1eXGpO1XXBgZYkKqiS4Ug0OyGqUNeWhcRW104nhm76KB2xcBMXhp
ZHlrx/iKVk0pKyhbOtBT7B7Ttm+RChCrNB76QXxkGuSEYdKPIuGMXJlI1t3yIItnzbDfuoUZqC45
ElctOg0oRPGtVbmMDDlnPUYHVzrP3pCTu4zUdRMXuAti0V4Xl7mIysqHaMG+Cx8fen9f4uppovuC
g9NlrOEnxVH8fYKFdYSD9CyIYjuZWfY4MGVkMm6eQYwpf+DgjVaNy62aabp4xOI+lVb6RWFUoEe+
oL1tTj2AhRO+ggRhYzvtlKGOUYT6MSmZPYtmfk5XdztxjfSZV50xbG061JSn/z/B+MTE/E+AF8YI
oNv/zQSj7obkP/xvXV2k1d8plr//6B9TDPs3SJQOEDvHlqbp3GaH/2K8uOI3y7yBLXVDOLfBLOO8
P1Avzm+Afg1GnmgdTX6Mn/pjjmH9xrcarmdSFusGmPn/kzkGQJn/NNw0hAnkhamm6RrgZW7c2r9M
12Q+tyUDB0wgui1CZ25ebHfB+Z6Re9uY6jGzZPJIANCx4rYL9QEcs9Xo1hPTaFx5AHeR42BDmCrn
qdFab7sC2N2lbFDnGw5sM63CfgB478bN+OCoeIe7LHsmugijQTqV5141zReru3jgzfNUX98jRVAL
FoSW1KiqOeVrlbNG9MtmQKX22HorLUg7Kp8l+MI8dmJ/MSLryTWhvCEyMU82+csnZ0TPbOC1DcyE
JaSZS9KiyW77PnjaJXENIklLpyArxSn26xyV4Uhq25vedUHEffc1dZuN1g72FuH6EGalUxOPaGLL
TdB0WUV9xFykXuaFI0OiLc1FDevwQpKxQpU42LA+EbU7upG8EFAVlHYRFuVanvq5vlvWxwUy5WF0
CTSVXhXAXwmNdqYXldruOcPoFHZK42yzberBuEOr8cVjY0Zgm6DjLclXKc8joWIn3OlBxJv1qg8d
533HOmTeeq2dkhG+TbHqOAJmtbuta/47vV97UF9E/eUFeQstzY+Es061TjCtCTSX5vME6CyNiQIF
0dDvNNHXoVafs155r/opeyTwoHqI1fyG6n/alXMxbpcSz/7SqXpPK3ECltZPDMA8g2b1PBoPYh6f
PnPZYJnNrM1FEnq8BNOBllFAe8zbLY5GMh86yv5lcBGoyxR+gOiy14htRqRr9aC5MHdEa9T7Rvzg
Pmr3eVaKPWoz/Z6hEan1tXXtc1rUW9lvofX1964JI12Ctjp49D1vudBz2JjDvLP5cHaDh6NeX8Yd
4ZXd4TPDO85yjfKS1EyN/Y2+a51Qd9nJyZi0X3WvfzSavuyXuLUede0Yj5FFi6TyzrbymsPMg/pw
3ylW8IUfERhjdkzb4rYtazstyrxwcG6xy6NnPVhNRejsSFIhxt33ztLzc3P7Ta7DKcKmj4VeUR6D
1gep7+sgQI70j+qj9J7Q+ZoXF9HThWlpGfSFIFpFZM85RtqUK+voRrSYJ3DnrojwDKHTdVrXeZyt
BURoQlnk9JSzXdlhwm+qYuvpKZt1S8hAQ8vwIYtLpOfoJY/snXz8NPW0OiWbCXFNMNTLa7WYWjDy
lvsyXdswI73VKSdqtyhbQ7MkBdRaUGxKhecfgszmOs0VSrUu+bCioQAPvlKkgl2s3KwIcFy7t9I6
pLHe7Zf1iebcqW0b+SAJnfdL4/byF0gDn+nNs8bIbhAuGc+3i7WJhjSoK0cEvYGhbkFAd0qn/Iue
iO7Bq81nJ86PaWRZFzN2XxMtqk9YZJhjQvUfnbh+K2sjlF1f+RUr8IV754uNjpyVi5OtUayPaOKX
A8NfLu6UoiiCq2ZhXNyivC/ofkWItW4B4lmWSIo5NMb6QsprVOTcaIJlooPIGyDRNu8swhkumZUw
96nehaCqr5m5HjER9PMLAtPtIFJ1IfgGM1OH4hft7VbTreGIj4y2vMdQba5oSAtoWAbGwH6aR9RH
3pvrEXC+VhI9p11+NSKAHA58QmJNanwUIK8Je1et1Vxizoh3jjeTIZcapV/IJjnLZcUrjajCFy5T
Grrp+O20Ut0PKKEeRa7fmy2eaHeSj+tK2HhX37rCsTPetZjySrxEH9OYbFv4KnGTvcYTJ2K3bNxt
FdRjlh0WxE/kYObpYZSyR0FMEYgJOg3TBO1FagIzyRrtw87q6TmLzPu6sHcisdTF0Z3b0Lurt+xD
9dkhxqta1Bd9YeU3fuoyMe/hmpTbRGcK3ns2jTFXatADRsUgD2NJrMimS3HVkFsGt7GV3zipea9W
tER3uPqPXQ6KfAaPix+MNCq8OOh3S81Eq2p7nHQyKBI6oCqIRe/Ym8W9tLSXRbdO+OnUS026ucnB
amNIwjkNhNf6oH5lKfFpmo6zIO/r5GxXhAFo+prucV6Suermb0VqPMfprEFMSAKi+PJrt3xvxuhe
Jab7wmT9rZTq1JDgEEAQTI70W3rQGsibTZu3tiwlO+3adndmUh7jhTbzOi3vgGTfIfGTgon7kVZ9
6x2gIwOwiEGx1OkAt40rPhgir3u82YiF9YMcA++VCF2SsfX4IXXxD6rcTZ4zzGCgTNOnGQZDWHX8
qjLtUiZWUDJFCYzGG0+CVPB92lZvUWK3/pSX9bHJcZ6N7lqGM4SacIwaSKZgkkIHUU2P4euqCkVQ
TV/O4SczzbXGvY6AYyexQvv2aOsQdhvs79rghu6KfZeB9nqIK30K3ASLX7dU8R1aBAxXtfNuGjro
Ssd8YYo8c443HlbcE34nHPuJk6oAmbhzGEMch8iIfGWbdshOTZ+40LyALukvc1m+lSo3XhfjpI+V
97oU0xOF0be1Siq/XYjFFHn/Eo8eTZJBV/15bTWmF+63RCzTsdamt6Y/aoblBU4LBRRpRH4xhXH6
fSORS3ZIXJddMZMYxFvSqLuePVEpWpBFCcMx79AAJKIvcbMSHrma38xWtx/zSTcOhd5aZzO3QDS2
7NSJYJ4m+srdd4PSUasn9ZW4sBWsMNu6Mm8HoZquaEEX8dShgjhwHCUEJl+OelS4e273TRVN353i
qYjWiExADDaD4ZI81ebGU17EgRxGOBVtHY5T5x17e+qO0oLyLfQnBB5z32ASMNJjt9T1ocnJ6CJz
8jTO0bozEofYLACfj70XnTwWoDNNA+WDVM3DvgPjPVbJ0Wl1aK8NXTlZFD/btaUqQCbhq+mxLbmy
m7ifn2Kdw3Ov2dfOGIjCc3SwxK2+A0QbarIezmX2Xlh6dXCH5Uen2/W2giW4TQbcuKmbXSDUIC/u
yRFAyx8jINABF41uEYV8zgy04vIdJJS7M3WoEBPeGAcV+x3WoMavmw5qzTLrOz5pfOjxVxfXHktj
raD0Dlp8mFZy4VYXSFntqvvRURSP2XTmBEjDbOLU3Hc2pmO3ZQ6KjfTs2PVPhmbRrmZKg5sR94UQ
1aGf3O7B0rQvU510J9E+D1Krn7Pws4wgMdDxV+MpKytjp7fo8ZHEVm9ju6XjG2NbYoCSf5cZZYcw
e9osjbwAzgeoEzddmKxtspHe18p+0hL8yDR+vtl0uuCp7nF90scwsv7RIBtlHgZ5ckl/p+2CrJwx
uyiqU0FclEVv5Aw8SEKPWNkUZGoxYic3C79AfhqMhuD6aEGk20BK7IiVYZw6z2LCIJipB2rW8lzy
LvqOnFeMWnGxT6CL+7qGF260YmMHN/a1NHtEL/mq70v8K74pmbvPoz6cclJeRgt2hijqeI8T/EX0
Kg0tM7pi400BJSJ2t7PpPqF2Q1C1HqpGgaEduOcHnhHS5mumjuTZdW9QgXiEoBmz9r4R1daKp0eP
8eohb46GIogMvTLeE0Jm/xdl57Uct7Iu6SdCBAooFAq37RvNZtOJ7gYhiRK893j6+cA9cc6eFTvO
zFysDmnJkW3K5J/5pe9YfrmesOtE4Uwfe0TlhqBSoIbpKcfrHGEsTnunOushZ++slqdUYPKPo/la
xrR50dP9UIaYcuxYnBlW22dj8vb0puCKMTiEN2PZ7oc2NQ9RVnwV9BJDc1tbN4uZyeFMAU/UuQTA
9YBoOanlyK0LmcKAR1ZHhnto9VJuk3VHadPhLW8Sef4+DPH1bqpyWtMZ1XMb95D7g966LWGF4Xzx
7tyUzCYmrfjYWBXjT4QzqloAMUfZY5rL5Mqv+5nSYkcJSgYdAU9l7CzNHvGSdLmcCTiuhzICltNd
EsHIIf5eb6ou8S7UiXwmJQUBDVivu7pP6vNQmMXOpSfkzkFuKrgT7T13rvZa1fMeiKl96idQoGot
JKgZ7MZT5jwT4kbfLNGmTHbLvQO+2NqKcnyyvVncNy63p/UX40FHfFkwNPNqPhYBs2rPyZ+AYvDZ
ZTnGzNKRrfVKxJsKegaH7UPvFERFrTrjVOnRPMLBt485UxuNvdWEZBgd8a6sDUJHkW2dSEVcCw+3
Hn8zyro57PWsi33Zfw6QQI4O94CNonqSyc5fl0jxrvXYU7Mu/S2xLOPYqYaNW1EAmqC9bguJTT1s
7WU3LoCOPA95m+1+2NZG7mfecKYIDTm77az7shJMdSB1B1SzMndlx6x3WZi8J8RB9kGrM7ZYlgFe
un2bvSa0193axXJ22JiaM50O2yWiMJIoyXhSjYDAaYX33lgUL2A43z34l/HK5wg5MDLjY60P5im6
yGl6zk01HMvO1NRV2UTZOK50ExcWM6tcYn3xy9Km8zZOG1JirqrJexJ0d58rOlnA2yysommP6axR
4OJU0BxdAxB7lsxvpLbE/Xf1DxVS485b35YNzTZitAef+Qy50uotZhLA2w/YiS4opgYZ+tHmw4K7
bC4vqLPqoNuJufUS8ILiveo9LTeDp+JdCmngMGh1xV1IBmhcGaNB6R4ylYS+nNILnon6LGrnSzB8
308BjpEypACiiDF3UDU5sq+2NqCLFUDb7r4v3LEG7xF0+TO+eJ7xQfwtOb/sh4RUYRQOv2eH6EKW
eRT2SX3XcfmEASH55vJanyAmeXfmyEctBne1GWeDMV/tmrsqxbqXpoizZZTbh9lizhM1+tS2VXGi
qC4CYU8zHwYfDnZCYZ+Jy6shbXpeOa3ImEGykDC8aJv4HWPSCqh42FtjyJg36JqTOnqixZ2Sst13
rNswFuufypl/twvjKdiyIBm8azUwti0Lol11YJyrKW1PzH/sXe/a05OwJsVrOI+XuWq5lncswhVx
uMJawE0Hwyc3V34DfSE+yM43vE7qXFlO99CUD0VM21YRdbeA/egokXJ2a6FkhGh1BKuLJ8y7W8bB
3XaM0TeOA0DIbFL41Yj/QM2WPyAxxG6qQZJNVAEVyazvMvB2L4quiLtYLzCt3KoGbQENEnb7UxQ0
Z9uxuhscPHrEOxKaSkMW03l7bor7CbT+nTW62TkGrlSTYCL1iFisN7Q7gWXAF7wqtTHo2yQ+GjKb
OKnn42Z2CnFvYqAH4rDr8ih4jUR77M0qPYSJRzmGzWmnLFqm08vd4uV0xVbpPTeC7giRzKKvIjT3
es2rdLPGLmhb5lasW+DUWCbgxuSHaroJwz373JyelrnBDtfNlzwbt0sStC8KA2lrd9AQPOfKveOY
MAR+6CbziQ7xVc95TScOXabSDJjCAMNcl7OoRiLbeUlaE+vcVCIgStjHy7EOnH5ftvit4sZiUsg1
My+i8Wws+lHkrXgo9eewtkOZY/lQifwgWrrhyiV3dgbbwXkt12x6eZFLAVSmmMFbWWo6pBUilSsN
j49xfJ7Ftec6fGWa+J51Rvta6wXBoPhFPCZ+lln8HiRDfgmD6PN7x0rATgbAlvZMaYpDuRg/BoSY
RaiGYgnWF7uxr6m1mJuo74YjixyOt2bDkf3RDrvsNbLtaMeAcbQ9vrdmZpQSUs0SD9aN6SCOI9iU
x5I3eXcYzaj2VdmeNFzrl4WhOBcR8+TRWr/u1feYuLw9TiyTW7OMz14ydgS63focz0d34rwXjmI+
jQG2DvyClFQkFlqTCP8SVp4fskydTNtonyaOgBZqvdNXHwmjGNpg0Y7slGz/lKFNyfLCWPpvIhvz
ymh976wcVInEe04EgW+P0Nqxa83oXu2l1+tzTYamVQlOnPrI9JzJarykl3jC9stUojuEU+1ei7I0
TvjAnktv5OtvUvM85A1JB7s4DhF0uCRd40RzFF9pdLCOVZYyV8HwsvUmKX/1Q7ipiYA4Y/suIHRK
Us3dhpX8hqM8OmVJwBG/dXe6NIiBll96Ang91fO2aTtNts/7oKGgAzhUV1iBkAJCdreHNhdP5pKC
oei5zXCyGR/qTy2XEpdMU+8aG7JnEJR3eW44T1EU7WhIeIuGzv6kdCUIjP4S247v4eg6K4vJSqIz
QMfeeFOtPCPkMg/CEXrKKD6HdGGQ3QXKj2/DfDQSYlhV7A73uLjOSTai5to6hftTHyHElaya1bQf
YLPgQ0Gstcf2iaQbYiaWdc60kQvdySq2JUWeW9csXtv0cSJkhJSiflt2NGL4doublCVq5PhChYl7
kxSvoqFD+6XCUIzByWmnfNsy/ebwjVVvUVQvDvmEf1fr4IhwjopVuPwjSdb7U4A9LhwhchhhaJxi
g7N1gZfuwBBQb6sBjItFm80BNyeB11WxGJgC4y534SfEpaSkFW/kEBr5oW6a9EB/s3d0+agvJVq5
m0cPzPOfSpvbOHaS+37qh9eZ7NmZ/fl+lPr34JTec5oI75kgMohLtAktH0ZlzFshDG+VnAka5IpM
E94qQwf1c+QQr+Rwd4XU/NZSc0lDuYixGNfeI/rItoTjzvxpynGWgXoKQ8a95WyfinTcGQwIQKTN
4cawKc2JAa1Qov1B6RV6IYE3KLLxm6KbGZPKa+38HgbMQ98Obubif1VKElKs8gf0uq8imryzq9La
L6v6XikaJ5HussdkKp8Vpqojp6/pnM3ynqNOeA7NNDp5EZ6paCjbuyAjt5eVWFqD2lJn3Coe9BHh
OyH0z85rVqtI0pyw04KIKzgfsVckFrOItmh/DRWk2LFipj7M4mHK4VHQEfNTGwQAljSkL6+kopvR
RGOwJH8TZrvJnU8ZjZZpxn6kFKJC6I7HBGSra9atT4klNlJ70ybIxmn2ZCyr3Y2+dbE+mF8TNNk2
T2dwTkPld7HzTLdWf+iC4NOoqcOSJctkjyeYwz1GSuwQB0KUzwaUfF/30WnOwVU0NXS5djBvnEDs
w7hWjrutpKmlN5q1fKvE5IRFp2P7clv8mh7q1SZO6HJZVH/rQ07VU6QPTuKBdoA8P9nl6JP7G/2p
Q93maUO7JRXrNtED14pdU2PXsHN5j0fVOZiJuocZkx7HpX6UNGpduNhBv81DjMPr15kOauH7dbhj
Zx3V1TbPv1f+cPvymoC6os9C7Qh80E8Dcw27seXgUidNGZqQ+n93LNq+aufaT+C7HPOZ8Eu9tCQw
eAg5rqcl/SlzjTg4jmm7z8M9tqngwNT/rQTnUJUl0Lu1ab6lAr7ADOLbDqWaZU9YO+xbrsXaRacp
ul3UQSRNZ0pXpvo3wA12USCttG4njfexBO9REuS+tbjyVBK2AXzR+u76ACYdGwYF5Du7gGdiGhra
cj71YPxAHX8/IPl2G4/5y87wZkBTTpkSrxzuvlHA8wRovIzGX13kNQeK4p9dzkHwowgbzPM6l5Dl
WZp6G4LZ4tIwcCMUgle6SJ8KMOArbsXZYRfdqF75qINgGni/+0ue3816so8cde0JgGIx71MuWZvJ
Ssd9vHDCwDLxC1PkVymXY1e5L+Tg/wS4cM1yCBneMMhgl1S8V86zEbW+oCrhgDvnNWCg7ltASjdw
5D6dCJGy8oD3DtmR8MhDO2lY1STeF00QnBm24c9EXzdBOLXIbrwQdfEDZ7fc9aYJqEBRZq+nB965
bIGlc+3XcL+SAMRlG1zKkam4SKrliD7BmycMXwc5WD9I2xB7Tt2TwyJwdmu3P4RVGRyWav4BzMHe
fc9IlrZsLnax/lv3dwJ60T3NlukHLrVdYnD6cNwWm6JwXiJjgmiEw8c3i/nVGie1N2OMgZOGPgvw
6JgaGPIB8cv3WVmQQ2mWFYHc2SkqN4oVKIqK8Ql3Gcx6MvKgKuQYN4Qz0ftdrmg1dPq4r/1xfaDk
uTlw1Xz61/sS8jwrqO3RUKd+yHi4NjO2Qu/L6V6bOHoyZtpjlr7+CUF2RLnwoBAX6qZzHCRLn/6d
zHknvW7eKYNMruHRX2XBpUMWNjaYt/DdpEHHXEfap6pwLd/gD0cWlh3Z8hqrooPuFHnQPUsORbwp
8RyhIR5Uz739N8cUT9l7evkEqGB5N2byCcVxm/UZ5QzS+6mt6tOMqSkuisuQcgBWz1P7sITTJ90z
LAVuxQVnHN6Nonprf+voPheKUHZwZ1Iiuhn69VJt/WjM9pkeVd8ACBDMw1Ole4rkpl3ElgDXkyh2
3+9M0TebOvfoSYr2gaF/RPxW343EfrST9OR4MUSxoBpP42Js8+k+rGv7zHSj9/PI4ilWhUSkI+R8
7DnxLihkNZSVAkWbIfNWdXG70Xdjx3WwFjMV2XP5qFNc8RaTJIg0FgUGXFjp6UgP0RKGaHdRivoe
PqVWjRpRCIigbUrx2sYiCzbM8XOI/MTxBQ6Gx7YTEv/ZRfbA6BgD5ippmL6LVRKvVo45ePpKVlA6
GZGo2+mGODkjU757oLnVbNMDt8hT1DjeMeRCJFQ3nuyZkHwUyhPUs8qHXFn6ZiL9vq4mVDSLziIw
kVBADwrfyGkA9ogXuOaaZHtfeWS0eysE7rHJLdD8LtIX+sDWgJd2WjygC8p950Ac7qagvkFSLf0e
zBonbAePTBOaaySr9bNg/mAywRUjwQvkzCGfjcBMLsxQwn1bmjTe56P0varOD8ts3tH+uJk4T6Lh
9eYxtEt/caLAz2uO1RNYw42aprdceAMFIfNrtf6xIGzZ8GpendZ45IQAyigLbibrz/d29/1QrWu7
BHqyTxz9UJsRjMeI7w9eC37Jqvbx8D/XDnD/MLA5EJeR2BFy27PW1dxVLO6F2eCXTKjXr7YOeN6j
cFm5a/kN10K9zUGsbMo+hC3BX+GFfiX7W9Ut6VGlfNDJa//UY4VhlzlaVzRcmtddev3Kv38Er3uA
7rtxMcJuyXe9M8DEmVTkr9PjijpQPLFV1dYHmHJrUyd4nlCDBypaMJvNtpJAF3L3if2KrpiufvLK
RB64lC6+Y/YMAQRI0SV3r94EvHBIhjfLzX/2IYTTGPPR1sg4/uaWJbkh27+89XTi4CpjebYLhmpa
ejuD46mfloJSRXcozg1eMWkJ+9iL8dVx2DNYzkkcBCl6vJeCd8wk7ZwYBffUWyVbJ1ubtryArSsj
9UNzj+dnwvpbSwfbPDrmtNjH730bAas/G+1P2zReAAffiKqEe20HFyoMTrWQTy0+nKMLGR6EW7qg
lq2kkmG+0Wo4HXG5T6ZiOFmpI6bL13lIQt7ezX3aTRcbRegizQgYcyOf7CYH14/bncPudMcr2WEE
GF/CYbxxsn3ktqZ32oF9lHvK2BLB/OsIFgjuyuCwoYW6S/am+STVPe7gYJivo6xO3Vtq9hZMHBpv
itHmlQuHYi/NPzjzOT2VIHRZ6YJjPCDmjeCHG66Am5TurxuKaBPEXFlaDQcWPI+XVaCe+umYZbjB
3FWYs90yPKQvdUKUroiiR9YJOJMZMobDZFujbFeClVGQwO3X1A3tlQBUIHki3kKMyGH2GMo4NnYd
HJ0U7FYo8Nmj2MmthQ+7zx3zbOqWXoEWuSDXH3EGasEUHGLc+TYwErk0MfmMAsdNH4+3LsQEwMEk
a/qfQVL8MnmJN0rPtPmInrBMw/x5HOrPQlmfKw3R7pyLWdkQwpNfhcDCUs5gSej6Gc+Tk66OEdGC
3VR8d1kEUuOptMYzNx7BLgm03BwOMratPftjsfPSyWAzcImMLfarN8r5JPovUxgn+mWCs13hhalp
jfewXiYJTx699s1REAvagKx8cRnYntq5P6VDIPzR+ROUkMsjGZ4d7pLbRhEQ9Mq/FMRm7x60W+B7
K3Aq/fSOtQeUiM6A7EQUVx4W2/njVa2iZpccaIczNsiDSxytYMllgsgdV2eb8N6ebyA8mAqBTML9
Q1y2dgxA09UvDWZ7gpwZSPXKm4DOKAShaG156ldjQAiBeJ3MB15+i8csPFndkzlg3TGgP9MEzgFv
dZWiOpvhT5sD6zpO+a0w1u5MfjImUEfjcD5mnWbBDcCGpiZ5WgPuOO/7s+eokQmRoIRuHkOUpuem
ScIzFqx5i5OhvceZ/BCCd6pSC4Oy+EK+dx507+Zcpa7dIuCzhxU2bcol4h6aPyO1m+CC7eSKooYw
JJc5QHQsKxi7EtNFf64y8ytoALSF9gRxxPPwJJklWVSnOAYIQ6xWnFLMhJqgq8blCI5u2LvLfJmm
Zg3nruXyNJJM5LlOtsQ2Zkm4ONAdyZipZds5bgfsyv0zXJf9FKP/NTmZrFlKsS1VwrB82U17kwEa
nTfy02pebNduMHzjUYgnCJLMr3D+rEREs1WEyhC5ShubS1o8Yq7QB5didAbKWBhyfUqlwXaU7hEf
uUHBAyTtPXGN7xk6dvPIvJFYSVrIy2SutzUcOjiwExfuGlTQd5eWjVz13oZV0K0JanGmjrh1WGRa
bRYNQzJsatP8lzdCsjXXL8ypvHxTz/OdVQTyFLd1TVbJ+tLowbV5oZ2w2NNb9pJVtbjMpbO1a4P7
3ZASQzA4JLPNgcLbYQdriEESRqOMnaKA+olbHpu0mdF/GC97IUmPxT0wywwfUNOKvWPQk5aPBVDB
/DFHKNjRbPALXPDz0hFyQ+bfVVVyDm5K2zmiKWMjdEcgqP3ZJB+o5dT4ZWvt1Wympw7MEU4Z65AE
I9NDB+e/tNsD3CFmnWJ8MpoQiiLvjip1fAaj2bYOqmMiDXEMRHF2JiLP+CxToKUWoM1W/Gb0i/W5
woffJiRnF2t6MJMEE/kTN5zGd6B54TGJD1Ivn3VMgrgMampGkuldldeQujLmN/JXNmLW1/RUHPqY
z3leDh+Yf/J1Rhdsksy7MAg2jhmMSc0fOWR6eiI03HPSm7AhrX/LCMXqUFPwWwM/23ZlRh2JBm9l
VI8qLx4SCL4+8xu1k8H8tzSj6WQX6krCmJxnzziCuyqAhoiNNy3lwQqjWzpSvhx08tRjz8uzgQ4o
Df9NDiBweLdWdTXuTKNk0MzcYheCf6UxbtlUY74PjfCjsR6Lrlggj+Oljvdy5Gg9whY8xElZbVuX
vcjJTbRelyz0ZHp3+MbsHTPxaZ8TThkK9V7QkrqllBWjy/Qc5gmXe8fCJd3GTHfz9d3QukzhSVdS
UkEfTkfPnpm89Eq8acZHhJzQV7CJakENSZD8yPAhHrBocE3n/YGJzG4f7UhHF8ZU1xHjIdkXBTIc
RC3tGG+RVwa7vnMPSQipVcmGpkAnOq0qPnUJGGPgUwPtwkZhNLuFmjr4XiMcJhlRSWEOD3WV3QJ3
ag9C8LbRsgkw99XgDPPYz5sxum+q+SO5n3r52874uM5V8aOCL7UxB+8zJrR5iLwadHxGYGOho45l
8wIvRuyLoeMzgRtswGUeE0q0E+IRl45RfGyxL3uMwjjPx6/wOQDm2xZ96yE6p+l0/lisn8SJMzRr
H3TheD2h12RpukulfoC/6da8R+W76+n6++FfPyUgulEz5VZOXJW+MdfkSbCgj99VRPYqLHw/iP/6
0f/r/8tRMTYdF8/FA6gcaYRbElOFPySmS1EW98xZ9eKgG/1sciVMS9hDfdNBEIDbQL/Q6H//KPqv
H33/9D/9v+/f8t9/4j/9FiknLguxA3dSipSVprZIhzTRjTIFvQ/XNhyz7HDmzcGyM1rkmYgu2SJq
fshxrXcIm1tM6es+UKm7kbW+0C+COqLM4iCxI8N0kF8S3Ag9kcAGQJuBvvC1NSAIzoxd+w61cByS
O955R5ZY6zDNnEl6L5puo0HkL8rlrnBoacZRyqQSmYP4CHtTH19Cfn2O8B3jY9n2ywmxLfj8FIQM
rzL7y5oJcd1kmetb4N2q7o6O9MaNJX6GCe24cwBxrRhRkWjy7nobtgR3QsR34ZeB9aFZOs6B2hWT
/VlZwcMcBu7R5Qq/DrGNfvxlVUoAh+nAvTAEVS660EwXWBrdGi+x0QxJvw8DjiJLUdu0nihVYLz2
+V+z9fLnUXx0Yv6DuBrtIMH+CGuyGKk9H+22q/wyTZMNOOx+szSW3Db6mFa9hJDAzX6cyi9oZlfO
LmyDZvuKHxpdemEpmHV2z3Fhr7kRbSLhQocQPS2OWz0YT7iIaOC0nB9jo0iUg7OOBCUBlhX/bhEo
NskcEx/xhvxkNfqlMCir60aSU6Inxs19+WYv+Yfux+cp5+BgOjEnntzL8PSQnZRheNEgDI7xsji+
bdeOP/TaoelHv2QwHjjzcqOb8gkWQ+oS95pmfZia5h6Qq+HXnttvg16NDIa/aocPblfzF5atbfjl
lCBkPYYosLXbNZdyulnMqjcsmgSHMjaaXZynEWkaKKLRlD8uc/8cebplvG4NwEBcSsDF5PoqJ0Si
57zet04hz8Bfsb8jp45ediQypfjq0NLznEbNxmRB8awzVeTZZfbKfZeurW/rHW8oK+qOh27tJMYr
4ZU8FyIEGyjd5Y2L4mbpPLEPvTECMtH4VZXi+Z7E6fv7F83NJhi3MycwCUGBkjkrbt75m5umD85k
PyQjvrfoFUZ5etEmtWwB40V8+M4TiVTMAMhP33+R50CA5XsyRiTnSBmHDs1giBp1wrcBFXZBiyVi
CJNl1gHQSeuYT954qiMQYjTXHG3HnBlaUSmbl5c0dshl3SdF4oMv4t8d0PTnjRu6ams4AZUTxlrd
mpFYQilsU+/AIe8DANOtlwSEcj0O27ni+JalpH3jq3bEGxUixdb2gp9tJe7sRBGrdD+WInufmgFP
I6B3dww+7CAKmGIn/fNAS4lJ0szvI2owHEZm0pZYnrMaqSh4F3VvHlybuuk6nj9SAPlM/NGjBort
9kECR1ebkflcOvUfM3ePTZQmTz1Gho1J2oeG5+OYyvipWFtS+yV7dbXrXY2M8zrXh73LRIrRtE5u
eZqcTCOgwJxqiWvSKe88FbFJJSKqC22RJSVFpz5umDiCVQkIOuDxjm6iF1xnfqq1MbNYfgKchATh
Pk1IOSETxwpTx6Gdo8dsvUVR8wdfZMG3oJk8MHdMKIQZX3SGzpH1CezKdeoAa/lXQvoAN1df7IXO
Zt9a336dg1TvtTztBJeB4Lb9JbKAAFF8IbcmJ9JtwDnjGBTtfRQq5lZV8pZUQBC8MSl2pClqyCod
u1g+hwurn8X6JxT5zRAfcK+YOlC0nRFe2QIVgLGZOCHLP7tsNIwfgxdPvt1P478evGpB8bfQDaq4
uRYC/KhgEqFtTEFZfS6yJfGDzqK8waweB+Gcu3Wg8f3QVxhUHNMw8Q0Gr1M6UVClmwrkZ0zB5jB9
5WbpbrWH1RnK/oUjU0lgvwNTsJNWSJaagyLJiXEzIFj7qjeRndaHpSRT63RMFr95qsKKX5eK35u3
5MoSZfUXC+TEkjdfVgzB+/sP4gDgYrWuaXAJ/gIf67ZjLF8l0XUA+Ay0a5uZ59BcNf6mj6pigldh
NCuC6a1ZJ9ilphXeHNMv7FLReVhrxYYW97vbS8TAmGyt3OVLED9gMu62kyFHbhfUqIytatk1J+YA
JhQEkD39DjkuuizG3xm9npuEvKg2VjevY6RdLKL5o+FWbTMHuJccBbuK/T6CjD6COKZcY9TxLZX1
Hfo5HVeITZzLqLvgq2+8onwKXOcXBJ9n0nvLh1GWF88dpz+5HV+9h9FZoo8mZ6a9GDToYQfAnawT
Et9h+WpFoLIXZzwMCQr+TGRgiRiielYVv1s9XU2j03zN7ZtLyg8A7EPYScVtaXR2srD/Bi5m1AQy
2CZpdLIPBou7YYFhC1KqsRMRKHY7Dv6ki8RH3S20vWEDDMuluM4uFtFGLN6zu1rAvbLRn2I8d1X7
0JnOk6pjwpBNmBLz1ivo/wcaFYOrbE0LgJjCGffTSR7kFEcvRSOQ0WO6vRjq88lgZXPr5KeVNeHF
CXBTUhDdHzhlV2cqDk2OXOVziUeuCswWf3Frcp2tn0Zso9Kzh9+60yNbide8VFHlJ5xsQWY/qbnv
7gKx7OtZFH4SCyoAIoxdM71BJGAEoSheRxW51TkktD5Y8x/Pzu6KEAp/OtIcA+NLN1i+ubyrQzzy
RHm97dx6DXaVpbAHq9Ikz2S+uOeSafrjhCexQPhZOOHu3HDpL2HkkJjpxUPjYNWeGsaKrlJ3Vl8e
53Ksr0NEhrUn4nhMrQgJGLntqpX52GGXxr7cFlf6vJiuJoipQ2PCL8p68dFSCnOIU8v13XVM8f2Q
cyf007cx6qprQa3LNW9itdcV6uq/foqQfyQZCpSCs8osl/FBd9F7NJPxyjUTnr6ynhIdODtajPBT
1XG1z4x6jYl4xjaNui2tuy7rHU05ztQ1oFZUd+7c9t11l/QudNbnvEK5kamQd3Vq/HB6y9ujAxT7
LvorXLVukfMr46CBOyoEo0HilnYYB8PAM3h5cDm2VYrJNVso6nACemzCg52NfhzN6YN+HlWKhcih
yUSXPQYJb8q2TSH2LYBg6Eg5R2JLoiVVhGYoWGpPcFz1Xgdgjf8t5/gfULLOCjb8P4isQjrkGS1i
g5ZLePAfFNI+CrK46ijrUBaFJ3pprevQmX5sdd4jTxfFd2nsgwUuug26zV5JMuPaZPK/FIRSOEph
Zs/mOMPRkrwOreaAm2eWH6cUq2NfyfOtVsSix8r+31EoO4usbdm42S6sWgqDYurXOMLjGAB12mUe
DEGvFxc7xYcPAt1ESDABcnV4W6wq+MgKe7y2MNrOVm/fqgAw/38/6LxoT1nYv4SiZq4lOScNOODM
2aW4cenpsq5M8dS7FDz9z0+jhFL5z6dR24J5l3Q1oAxr5Uv+W+6SejnBjKELQfu5X9UQio++SQZq
PsHZErpRKBxD/L68V3OL58fN7B0yvv2E25FahSyjBUFm9hPz1/bmyuWAZ4EAi8yJvyB2P/PBJYzT
g9qYW+OcehRhIck9TCkVQDz37b5U6ncmGhAvIo4e1xp4LBd0CTUZnqJpyV9FPBU7WUIkYIl2t9g/
g3tX9GcNFuyCJfShs8jpybY+k1HHC4AW86rpQvm/wHdtYrf/fJ48W3MEtBQxWfef9NfCBswa4Qs4
AUnZUeIz7BXUyGos+XYTa+Yo6SRbHEfdZTCxskbD2qdjHke7h9cr5/ug8GggZ0LhQu8/fQfYEqer
T04Igidn3rj9cqo8vOl9PS3zD+jM95OZT7sgxctoBFRVJcnwbIzygofnf34P8O/+x29O8Q0q7MJC
/gMiWoDG6QuwvSfAZNkZeyny6WEs7fgzqsDUybCs+SjxQjC9kgcaLKZNZcTGLw0Cg6o3DsFNVp1k
4mT7QjNsZX46wMbqzR+N54w7t8mRunlbbdoFIibSVXsLbTf7tx+ltGa7lt3dzz0dJYaVdr8Hlkhl
zsWb6oLmoI+YfyafVK64X8q22IWh6X4EVX7OJdO4YjJfzS75iOHm/+B00x8zEjAn6fbWU4YRfIMX
CSPmOINEDo03VB/1TFQCCkISy33DnQPEJm1aNXOT05xRAWbvBLG0ixU9NLS40z8m9DObno+1nK6S
OovuKuDz91xmWRACspRNAhe1rYu3oVXDn4FhVyC7z7KfZzzuWEEt56kb8DGkrlNvhNPJ5wot/1gB
6fE1F2rocwRJc5rrOCUN6r2eyptoFucPS+sJ9TO4KDURqI0DKD29Dl+SgGbkXlDyRcyOxIWRnwhd
xuwTaJDRgX27Ad5ARGU8tEvVfhB7wzjenvnskt8dve7OSki5yIHtaGyq98JV8J8wKeDFkn4SOfmp
A6B0dCCUU6dqwVMqO3ufccygNkz8f2OlheO6/GdDxjVd8c9PGAOe2LDJ5J48BNOTiXXZRtq8usNb
NlgPsQv+XIaN2iMmWpdMpCWSXxqesNBz49fQDpt15hib1q/cQeeVzO6Orsmc3JypKcnnebd4xDus
lqRAv7rql05v3I7yGhCNe6dt9N4uPfT7IPrA2IZpA3V0K/Planb8zkyPzilnVvk/f/jWeP0/Fhbc
FKTeVqa2Lcxv6ve/LcCGUxtLb7nRaXHLW5zO1g0SIHRayqbvQ6e/wEEHDRsWL6XlYZMfzP6FG83N
GMHezE3bP7SSjCXQIKY/Tng1AuqPESttbDJklqsB93eYDzgHVyPkMv0UpP82tkECMEySH3yIKgj7
GzNtWuoQIt8qnRNydHrIpoD5tFs7u8zKnUPtHFvmX7vlf7F3JtuNI9mW/ZVaNUcuGGCGZlATkmAr
NpKrc59gSd6g73t8fW0wotIj41Xlqzd/EwQpheQUCcCu3XvOPoyz/pO3QFj/cRGCSCAJa8DvQfcR
KPK/LEJ2r5c4ggFq9UbZg/YJnHNHcKLIjHfLbtvHObDCYxVE322JdkNG5Rs0101tB+MW1jINucwt
v6bJte3Fl3RKUDFnhvmc2SCYKjIUHBaRk6rq/s2NvvrIFG790H9Wo67vjWrC56ZJ/dWM7Q2KFK60
hpyfcYKWb4IO9Bljh0X6mjN4u85R/aYFbbSO/IT0Oq3uvrg2PIy8fO7oCG2qbFzQksUtLfXhWjNC
fhiD6ZujNz0y02zblBPqcGW9NlOsrq0h5ZX75XsqI2JzDcFp2kbtE/oh8wHWwMWoIMm2QYY9ZNDO
Ha6i9RxIBXlxLq8No5pNOxnnu7aEe/ahAYq+6vXRQR5SzU+lEk9OVxanrqqfTLMF+Iog6iljM1i6
M4pj9JLEig0njXAv+nV5tHM6hZsCHlM3u6dWrxgVDHrELc95VCSo7zQL3mPYBtIbNASp2BSDUqJA
t0vnwVBEhyu0eN6ItGxL/+OHPbm6h5saMhgomPXQpf4tzcSVjgNJ8H1ae6WDkrjJg9qL2L57usgq
sDs24juhJduIQKkb+XB7JKfI9yL25f5Ms1sJCMIgY4icz9n0WxpNcxU6vicqYcBvIY4mfaW4ov4j
34jsWYzPzacSJZ2veULKNfdfddtsdnOICAVnJLVfh8GxzCEp9DH7hnoOf1WpcUO3eRZItq4DkG2y
5hGQIsxZVWy7bqRLuZ5lK9MbJxou0SQSRutAnDMbtcUUwVKy2uIxDUewdRY/GfoWtfrsvKIUW5k2
+z4UptZD1k0MeEpfe/n3dxZhuP/x1mIDBbeEI4W0XPm3EjmEvgc72tZ2TFPH9WIivEJ989couqF+
zfIHJP7wKS9joswIIfJKW+bHIRTf+twOoCfQuNOARZ4L1x1vjWaEh85lWctC91m5TrSvQRYQxTeI
vWlab0DA1sDKsrMqVHMFsIh0r+obSJNpe3F9be0qp2CDdyNaK7wt475HClK8FVDPvShH9UuqFy0r
g1DZHv541vb8XEA7BSBzyipkJmerQPzQq6HbDFilz0pmjM0LAcPOLT4Ym9OpdooziUgl6n7Ox0gJ
+2KkLWl6VkS0OtQ/4jqxbmdT+5YNhn0bSIM1cZstPr1tFh4BBTff7ak5RC7qW6HdDOOT9kW/1wqm
5XDQZ4qIi02Fy0oyDHvgIehPLJIPuCF7YHEblJJEbpJJNu9NK7i1eYzkhi0Yo7npAPdCbe4+eGWf
TIu2XuqX8z6jYwOCb3BfsdGek6mCTiEf8xnNFYW3eQyVix2wtas99vkQZwJUKokNezVDgbwmOaU5
wiQyBoa10EqKDYxeNYQsZB6FfbLyQN8iY19EbYsSAnE1ehf1HOO8ofNFpFnvo8WME8BorpNUlwg9
yAy2gjQGzHioJOMgzr67CcIAN4Y1WvvGiXCSeXM/Y/87qOA/w/xIZf1bzM+1/hkU+b+EFPzxI3/i
fYSw/iEtUCEmHhz8FkvgwJ94H2HIfyhLKdZBojp0qsF/4n2k9Q/ORMiLJnAf7lMur+FPvA8JBvTy
2eawI5DcQXT3v4L3IR7lbzEFupImL0EZ7J9MaEL3Hchfqpyk6eZk6NzolgNAXDRe+aKTtlLuS1xP
VNx0O4oOp02F08ul20jCyIszAmjWAW07Edh5V2Q5Ro3/c3CW4SCj4ofRgh+dMieIFoni/VCb+IWr
gkXGVsw2SdCGlYOOeCtG7cw226AHyaGwIRHPRJGiQK09t68rsj3QyrQht6U4tSw4RJBFCUbEB5v0
sHDQxO87sz/5pvwep5p/q/AQbFvTfV14IqtZrYH92DfL3UD1n25dVUWPBFcfGJ9fxOiwSjbcHzto
iHlvfkZUNSxT2imQA3ZvBKbbiqAJ1jaluH4XsfH90b1taxnja0lk2aYqrKvZ5+VOpeqS9Hpy0kJm
AH3T/PBH/7semkxtUmeiXV4kaESs4SidkRFZj42g9rstfEB1KpeD248m89qPIQvqU+UHEOwkqp6A
v0aL0Sww4SWkqTjeY+7vT++PkHQ+j0mb8JHxGeSBpe1bGyzoMp5K4PVtCEgoVzlqgHwQ2R9/A7Wf
hRdWgjZ2gpnMJf44nX8NLU2ZeoD7Ii8o0mfUsrh9dQZMk8E0snAMwH6JvZgKFKJs4xrJGoK53Cai
xq2gTcYKjB3bJhJymQvorDeQGZAxaCAIFuFF1FqHgBypXc54AgVdW8DV7SxjNQ52ffJn09jYCSzZ
LMCbnwX2DgW5OJjuX9/6v30Svz+dIkqkRxX4y5T5Ti8nfy9cVhjhjCVSSMS99wMe9dpzCgU5pMB0
3Q1I85EF7rpK1UdruRjuj34fxkXTbhCLt5OT2pr888f74f4H/e0pkrTqWM8+81ADbGWolUiQkkUB
/cdDZES3ASMW7mvjq1xkyPNYl8f7o99PxfK12a7l3smWPC4+82LRCt0f/T7cT4b703kihUeopkc2
xxV5vxjtOScd7j65v3/xfnYwLHk3M7hEzZL0dn/rfh9+fw0PnH6gph6WZLhguZAhJrLj+y0muH8n
ncm2dkrGf3e9QrKIFu6HsWl5tct1nkU1gtVmEb8rO4w8o5flsTZj4trEYmb5y/M02VpT+yibZoAc
E+GiCGVHzHadfgRIKY9tX0iU5QBxs6SdjyY0/aNaDven94MB65xtaamtMvU1Ftle0OAuoaHvg7JF
6T8y13INvKRg7AnrXaTTKXsSCH0EfJ+QSb6Bc0RgyEDIjhj6OqYJ4W/OtkNrEJR3f1HSa6MoRYbE
xXb/glje8vvB/Oej+1MiV8QyqN0JG/nEtPyA4TfMORlAskCgSczFgWhGEJEZo2NN1wJPM4uZv5sD
NNzp6FYDZEk5vkcZLI6I2vko5xfe2YRUU8RYR5BR/SLK7+h+Vty1QwWLpA1OtS2fnXjxJi1vZLV8
2mGGrHC0DFRQyw3t/o0+irPq3dbd6jANlSUuYoifp6mduaKB6SYzJI8KOTOCVq/rm0s8j59tTaCd
qQEU0PuHKKjr1bLSMaT3f0QI+Q9zBeK5Is/G8OsvoG+jfZB0r7qsqGZABgPJ+shKoRjXZo80ht06
PeKUfhiI7t7mdHyYn7b7YC7mTTdA+W6m9Fxiw9o54/h1RBcvxuRrgA3vgF4QfVfm4K0lYjglmeKY
jePVrBMMKZ3+1Z+E7xVsW3FXdUvAabAtYic5GktENrJbWsT8dSvy4ek5gW3bkJjHqDp/SIl14RbR
Rw8S8e1sczYF2blDPqdjsDpFStuMDGsPU2ucwbR9ATAm1oMCYMpkd5lIdoY3gX8WCr9SpQZ0YqS7
lkCekASEzclNplcYWAg2YzRKTpj/SGhJYCHpvmt6II9zKWzPdABijvCp1lX/6Dta6NFxeIGylezK
eLoSqNoegmnot7RkxapE2LG2tPBqmrF5shuVHfLEQTFhwqok2QDRAJFyPhgWRYRzbEhcDnjrtdpF
W5iTuKDGptoBIs3WZgNJhSEnCMzhWgQY35Ws2rUpk/VYRwg1xpl0Q7QVm87sUMbEUCNUV2AUJrNp
a5qwfZws+TmJGdm+O0H7ma5pbZHXIRHsziZKgMK0UUC35lZnDAq1rd+4wuj2RuyX26rkl05NemsZ
bKz44EcGool2GaeQHw5+hPQDL06qpRtEgB0AiOxlLNvRS+xYbEUhvxVMhrYYO45M8KpViKPtNsFO
Y8utb+caI6NWaxesaIwEFtRyl/Xs9BVS1yGum60Cz0mLhiRZpxNnp1QlIuomYBXRq8/UAuowC15X
ZHYpHqcBO6Jjvg3OOuxOhatDpciNQxH2JMdGpAWHAADYehANRMegB2cxIenoWc/37cgFBA5nAR2U
Gx3g9KZHpHnQcgQ6Zup6RmJpZ17MD1sS0NQbQsONsW7k/EPk5s3O/Me8tM8JvG1g9cW31m2+Okzd
/NE9D0V2lDbXLXaT+hjGwJIQ1O2N1N5TXOK0Iptvg/vWXim/e8BjoV5m2yebFe84cCkN1nr5koAt
6pR2hFyDmFACfEv1eAu3tIKfjsu6k+FrYbnfUyNmOdEhQDq60i74WbqsiHfA+LgmRca0dNBTT9G8
QxzQ3QByaV6PzpjKYPgeLEabBCL9fiYAfd0eGIC8DY1ubEpNfh0tNsC2a2D1eGmjFKGuJn8lta0e
8/oZYis93wAIYtAmh5rdEEMO8tnzAoyfjP19Aw6HdBcSnkpoSRoSUCNxv/BCb1EEb7UheWmhsOF7
CA4I/3/Gk/k+l4EBIk9/MHXfQazPKC4wobmG+GcFtWVvGcz40buiItZhYfkDTqA0Oulm9atkyo7Y
Ug+3pO0xShbgmLGqU9IalVfX9ifmoWtM+hC+hOoc+UjUip5ImjERD203ktvQEEqeJ49QcJ4IOmDD
27fPstuY6DfwxtanEAFLvcyqA1WMhyHBF5yIZuZUiRQCLKbZ3PqDlb8MAip6eKt+bN6GZEaLe40K
xrxYT1EhyUnsrSbdmUmnoYQxP5T6RmiEf6p9ZI4qZHQLpd1D8wiNF9XPYFPK6DJoARls7xbYLkm3
9qwByGIX3+Uke0ZU4rOMNmlo8n+5b6GDkqmLCMGaYeuU4dDtuxJB8pjYG1e6tpdo1Y98dtsDbwTA
mfhaYi12S62+zctIV1uHdgyGzyLfaC5ZjjRCFrSkGldDMU4bMw3cYz9GyAtKNAas2KdJYHiJ/A7b
WBGsy45BQdWthR9pGyMHqZ1PM40fqOOZHiHtYVQ5pZBdSAVDhAomIByw16zUUp/cn98fBQnfuT8d
Gvz4k0ZJtpQ19wO1KTLBfz5lScxRTOSvoyTNuc/y2OOgVvoia7kbtu6HYamN/vYUjD/UvPFIcxkT
JqsJ7eLpi2ki8upj+EP10EQnuwMwV1YRoWJLKcF0EF5jj1WisTqQTzJ4IV/gxSz0CY9SM3lVQuVV
CcYOXRp+DxYP1t2INdNTOd4P8ThSATuUQXvisBl2ZHhV8eBsjCZC3r9Y4XI4jcd0OQjV01ELo4e7
Syqf+o8kWNIljOwQDehq7l+uMYMHNqQJeDIrs6imoxXM0CeXQ4TQdaNMFDGa7tZHEvR+TCkoDieX
HdVgVKpDrx9xEdV/ObRLVW4EGTNi0z1bSyl8P5RLPZxBzly7lquwcVhsjpZ6Gjj5pIOw5LmL5Wyb
ZPYVom5JlciOZnV/iK4XScRSld+fisWx629JN8F1mbSEPpNZWh25d4U6Wtf21A27FEz9haErakop
viizeIXs2O9ZRVD2j3pwDvrqPMtMPsvAX8emc9OygpO7ENo1tqMfHfCrXTXQ/pnwFW5R4GBfbOPx
AitivPhh+3NOrXSbKntCMZfpnqjZH81h56LZ7FGZh77+Lcopn4T1HQNH6ZFrSSZuBJBSLadICBJh
Nw2Zhd1i2vtoIxHAWh8dLbqHCmBLGkbBJXdBq/SZSSI42hvqtqHZNrXxMbLlsoemeGImmpVfNKL+
Mq1+E20cPFuOhpWlRJjCblxbSewnLz1K2iOBLSsh+18Tje5zK2hiMhPE4LbsFwEYS08qYq2Q+NXX
cJHgDpai/gTEtqtjdeLMI3ch5JZpRSLnqixmaxNZKthILRzPhjs9koBzJl/mwgfhkqa6CGXET7Op
MU5Wh5hQmNUQwtQ0aemB2UkR2c8EmGeNXWwbF1tmVUbTNaYzvYUnQegBfqimGEcE6ib5TSNSE3TS
dC3VhDBJa9HOG9W6s3GD6IB5tSCrDyMYGz+X9YX+KOaXAtl4GSGnp4scnxsLP7w+1D/VRNPADfwd
dJtqbs+kgc37cZK3JnKKE3oNgJwaO5m751OZKKMgWjHX4Vymvl+XjT6fuCscGvKXnyebHqtKgYMA
LvlRGXO6jY2k2DNy3Gp9KD2kbhHjejz+eEZvg2u/2468hd0oDtNMgtCgFByEEJNFMn7UbvBNyyfz
1k5Vf8lluYY/oZ2Zgfk7t5M/IvLOdoXU5Wpij/Vo6osPUI2bjKoFAU516UWenggipJ5zMBW1hYcK
AlmtOUC8TLhTYaMEGImh7pqtA8uOrgxNHtTUyQu+0pMOeXAvx+x7S1Pam1yCrYDlxRfDwVCRd+n4
mFQBjlMW6YEDu+bpwR4JIqKi8HpijddzjbSoTt8nAgkvouBzTRWQoLCTCCUHeMdhgwgMqTr5ZXGD
sDIu+x2zVfKBKl4NrWyygedm18yTudYTXKXkzRVewl7VoOmw76r4rbDYyM4kEaIKx974KAP9qaJL
s+fX5h7iFKJKUoQPWm3v8gL/P5+bJ5IxuRpR44XMgMndG03gx/Joi+Yx0cfhoc7t4eH+iC0K7Act
Zqxk1fkuZUcNwSAu2ffgARgmd8+u76yFcKGn9AlYavCHNZYhrL7RCtQILEZMRQAUyyLqzhgJwtUi
597GE9LSoce/hJHcsNwjsRXWlyTpwicRjKu3KlE7ty2+p06q75Jlj6MF8bVzr2M76Gdd9C/h6OtP
ev61a7m+8AFtqz7TLz3hex53V0I06k+EM+Rsgy3aopqww7UBjHNoMndl9DSdx0Gk14ZEuKtThgmU
+s9BD9I1jKL6gFEmeC7n4KilFVibml+RxsWPQTyAcrAgFaAhyeq2JwKlLi5YKZlDTbj1F+FG0bYf
dkqYI/jbGZVZLTexQHWb0aL36HV0e1VoP7rSxniwBCrpufUKnqzfKwDIHTiKiwjVIogRz/cbLbDr
p0DR19ACNVxEnLG9n5LdaDNTxIeLhDSbjlJPORG6ELKwI26SbL1zp4ytCSnqFpr6hdXoa+OL+kgu
z6MNVegcFZyBLS6TDjj0SuEK9iZJF6K2E201kXa+tW33hRtNehCTcWAL/L1UdXqeyITdtJjLtn4K
r+Qwu3nlxYzuNsVgHA2E6viJmpJqhSAKg3skZ8x7gl+JErM9R40hGE+7YhcnvbmhawzNKtPEVrOS
bOMyWdmURn0d56F7Wrqp437R7X4ncWAxyXhcU80+shanSBEt53CxC/JPOTCCJW5gDxFWHEfxSYkx
7EETQkhUgC7iMD9ALYg2eYf/OE8qlKLRuMsrWN+p/ROUj/Eiqe67il1kqGnWWahjWGbVQo76wOVG
jgWsAGRuE5P8popYVgwiac6Zqw5xZKWXPinUI+V1vx7qJGayioZd08di7Rjur2ZmYkIYRUupG0Zr
1HNkSWokrPgFBXYn8ueKmMhpnrS1E5JQpUaDOPfMktj+MNs2BgXsbFHNW0s5UA01bIzauNxLMZ1J
4CpXzLm6onltU8fahHUhjpD2XxgvHiUWtY1COkWrIQCV3gXJhqXsoQ+iAMbhiEAdwIBPsd629K2V
7xRLVAtxM2oxsJMagU9uR9L895HwjU0GuMBujdfUMtqTqcmTG3fgnVMDYxGOLdsmcM1RMfG3egfa
YPiQwxyehrTi/jRhSdWTiHzcudyIAAium2E0RZJHzRnWsA+SGTb4KdeL+iyaS9kjUx4sv98qp5++
oPTZJU087GlFyZWxmCkBZhHOQVj6JVXU3gjHki0g8B8VrBAAs7ASy+xXrTN1IrBp+FB1+QT0jGSh
Kumhcvjkpoz+QtcyaWtqMO5kHJ5d26bhgMoKDJnvkU0ZEtbOK4kil12r8YWd1K9+1scHuwEfw44R
PHGBtrk1aJsYJpDV3NMnAnwD+JSsGYXwzJZGR0eivVcyyz/hyiAisGZ4K5z8pdb18dqZGA7lRxvH
3ZvsYla2GZ5u64CTSNIQI5nbXjSUynuXrMhT3kxbU5f9I0jeCRtBTgSokIsdmpw7Wda0PxvxhHeb
8jJzH4I+fJuQKh2HagmwRYS8sv2iOmU6SD4yKaNlndHPfZewHo5p4YVGCP6oSzWkoDq2fAyB+0wM
+xLz+DZfTlizNjYoubzcKsezdBttl+Tlu1459UMxxOHJ5tWP8G6RvWcGAvBS7NPZ/0D7XL6QdQjU
GuzjfRqJ4HY3l1oAOjvfD43iHMuZf4iY+eTcOMVO4feNXMKpmJBK0lnY+mQ60W2trwM19GtgAA1Q
hWTozf3g5v0prJNsWea1jd+axjlaZp64KqFri5mFtKCYd0y8RBmZEHWrxLMZgXSwxoboK4Y1bB+q
DhrzU0Fwm8coVOLwaYx9iFhcJFVxcYLLmNbqVCewaZD7L0q39FFo0bDF3qptbJfQhCFY9PcdOiCm
bbCKJq07RLiNkGSnZxoTu0Fid+grozmZA8A32eA17rGKMgqyxaG1iu8Gsbz0Ghy8aThFoJ7TkiC9
JdhTFW3NIeAdmZsI0A08Hmn0qKsLh/1aQewDPch+Yw9YS0Dl57v7Gy0geYBDmC5ahb+dMNGTXVIH
sz3rWYnmHE9pDAWytTIiRe36UejI1AE2MJomG9D6BgmlghNTPOtpTC59gH0oDlxYUkZ7LjIMDOks
uMsGtC5GSUcx62BOUCvTIG2Sd4kccaey2SQoNMN+PmWfLbSblT659t7t9ZR+ZM7kxMwfIoviwqe9
usFrG4PHKbZ/DKNHJpaHxC71g9IZOhXxlTUZa1Trp2crk56rJcWl1dutyV+2K8eIjaEKnnx6m2QC
8k4N7xG0xyW5uVxZvll5QPjBd9oum7RCe1JxbJ/uB6fuY34dYV1IrrIrWuhkK4eM23lACVllTr2L
Bts+G5GVn/mznS7SrjK2virVuQd/edba8VdsQfWJTX1PA597wYC6IbO1/ILhprjEpvEE66s+xVGL
BIs9q0d6iVca0/CUL4fRbbw0757cnp1qPsb1tZKvpe12J/hK1YbNg4EdAeTUXJGKmaRxdZojATfb
hVmWp+KG/Xb8os8AYpOJ6OZo4VMIKYwVIAtsyYS9AkiLnXWkA9pQDCz7BfMaOdSuLveuNYHmMR7V
+TpiNNoXxfiJWTfaG3yoF6zWay2b8DfgwgEHhHYijbvvw6jkY8xpCNpP/wJBfRWmEImCQlzY8x5m
YggeKouM136mOE8PctF4uFhwtnVpk4rWdFcahNVpCKKJ/rZMEB1QNioat+nkdmcItBimWAzYmq5S
YKZ5oupDmXETzlKtBQ7CjoWOE3p4TiKzrxcH0wMY/QotV7uJFIGRaWk+D8o4lXXl7LQ4iHAM4Bk1
qpbhSeUm12Tqr1Bh+iN59TssWSRBovg7ZBkBVFE/reBVhauY+WojJkmSGu6ZiZvneswY8aAjjjyB
CcNTVkHoDC4+nIrWryiuf8ISg+mXO5/hZB+Hps8uRYsJayCWBGN41Xmqni+1WYSoJsxhHdKcXpXM
h3fTOLY7mbLUx2ybtqiIloZbRVYG4bpOZYtNaATda6bqh04jO8VEHrQisrzcTRnYFJ3AiJNK2ycd
Ide6L1pe6wjBpnS659J3nQcauEjGWUtSH/FzRNi7Z3X2AW5K0VTlwZqUeWDPzcmBeVqbVLfLFL1d
MVc161qmsXt0HtuR9tSgsAvCNpSbqVELFpCOEhnGP81gLE55ZXuBror9QrExdRaZpmvecqv4qk8F
poRp+OiQh43OGHv3v6Nz0Auas40VIucEjmBxD6J7CR1cYBhiNMZu19l/tUYZbHtiNbgFWjSIXSa3
NoOnY9HK5zI5oVQe36Vi3RlqImE01f0x47tP+/429/v9tcDvnsMqz7d0c2n2ZksvqVymsV1TeB3u
OdLZJTj1HnrX0inT3C7lThDjXyAVYSVyfQmoWDQI9+eQNdYMrYIDzUP9OAE3XplIkjdiCCnfpSTh
tSVCI4KOhXopeAw6F6g5BI7NfW7fLpNuaqhhL0hU07sIaYKefWSmg7cG37tbX2PinXYBo+PjsHTK
AJnYIMmWwHtLDMcAHsumMn2xunuW74cwjUEco2HVaNUcm0ki1SHlmCn2XBDhUrNTVsYjF8sCR65e
1TwQyIpQFs6BjyIwJi98zdA/2+iQJLmnirI8QUxbESg+HVLcbDShF+63Edew5PT66M6svMbsziRx
kykYk5WIJKghu53lz68aBu3AntZsQUhwXf6S+8FdfjRdmny/v6aZRryFTPfytzm0b1IlJexG1OgP
x/tffn9UlPn4l6f3b9jlFG9qk0kS20Oq4MUCfn/k/PPR/end6V0YxvPcVpewysx1VhKNyo099aaF
7TQsBzfP2eKbmtr0i3HuflCsXocZjpMDfBj2MPu9lbU8LAFK/HG4P50NitE4BtEJxPTPRKRg1qkD
eDOW1zYvPU36+YsMI7mLFBLuznTVGRozraDgJbebfZ8T7sgNfxeTiWJ76ZySv9Ick3u/lBqkObq2
eu1cdN01k+UjALL2eH+ULI/CnOySpo2v9y8xSBwPof3aLn8OWQ1/HtqyDzeg8AhVXDrCd6VMYEHU
ITCO7ltJ6KVVIXajaYYQsl+lqEuPvw+9WTx0hiD+MUxQjagexMy9I8xwUEBsAnOm9RZtRDqZ4Chu
0knE9r8FYv9fOXCYnPBk/L9z4K40W/9VHnb/gT/lYY7+D4XFR0d2Zaslqw2h1+/0N7J1DL7LHnTx
fpDL9mf626IBsxUtHFPYFv9R5j/lYabzD9yuOrpS07CELRznvyIPk/yif5HA2y6VgqGUTdQcejXn
bx4kf9DY6bA/OuRQPGktTlffHQmUUfios0B9mh1eS+fT6cVT6RI/lLqkTmHZeq9c0uaVlP26HQLf
q2V/qAKodjXf54RkiOP0t7TAlSaG0UfvZc/7HOa/cuvHUlgs0r2Tr8TAwH72obmY+OAD0PCHOWaF
N5L1lMK6VPrXJIHcZecOFpLnvNil0xyysYKnge3sKBqm73/59G5/2Nj+B9F0tyKio/i//qfxf3lL
DJ33nHfFMC3r764AmMy1LwZXHmbNBp9vEIURpNqFPIVpV2jazsoN6K9NiUJ9NgGe4jGbk28a0vsN
QScbKI3zvi2RsHYu1VscPLilDqEbdQOdXeD2PRrRwLXeaa2Wh3//2hmu/V14jEoFHQxxN5ZuIyC8
ex7+ovbzQ4M0q468Cz/w37PKN9elCaZltAAUti62y1lc8+Etj+wWk3zlAjGohoOsnbci1oadqAO0
CUEK9ZYOxNouGDgjEuwQdluADyjhCAyHUE2/FThuaW9MA+hF4QSA9sNx1aiUFjhd2IxIMGHMj5Go
mlWu1T8zuGMrcrtOVRohdy5GFr3gTRozaRRg7MLReTf64MUuWwlSRxz0mehAkPMiiQG/OLcgpGBv
yq7bog5+mekpIvLVeuOQaT5MeWeGDUDahmRmb9Jsg6Sw1mf5WZOOgiwAjH+O1MuR64yfWw/h1dFE
7TWI2+mtkhFntT+MMKRBuyh/Yn86BGlAsxf/Ryqtt2oY+f+aCkQjHAxLey2hY6x7Q/vednT+QrtV
2Da7PZLwaa33LjQVH4UwPseHCuAOowuIPUq3D9BbnnMDV3E9EpnY8ku0gl1B1MlHZM3foabHK2Po
d3YM/Y+5wUcyPY89NLdklB9OeBAOM2boRQguHZB2pYTHQZRxkjWnJHO2QRp/nWfyN/wUD2gt5aqR
4BeirDlXckaBEZoZkkxjZ+f5x5xMROEo8nXnudp0ff1Or5LPcohKtjHjSLqX0a2ks2nr8JS5xD4Q
JEZjLAbJFKWOecUcXq0FiFtfkD5adY+J9sUBiLWHfuwBa6G9tWyc+vGY2e2nX7eMmzG+trMkKz3/
0KwMQTvex41PENOW/fdj4FBKTyB5sv6l7qeKvXv+Wk7yG7i8TzulZyo7BiDYLPo2/9HE0aMR4tIX
UXStE/wRlNpvpDJ9pRmiAVlatTj+1rM2ewHgUCX9Uzkziht1+W5HC5bPOFfEySItN3bR5OcrekGw
MAXmpZKkNB2MKn0qh7AQOR2gy28J3GDvgk2m73YUFw8hmbUtsm5nHA5NUn+3jUfcw8fOzV4aHGUU
7uMHgbNe1RGqDiFosQUVzsBhnlZjunDpIUA4k/2N3Q3hg2F3UOSQY/YK14xp3pzEfk7x0kptfojL
UPdodmQbNB46M1wLNct07aPiKbaaDwDXX8O035G9s1VcSas87L61Doiphn/OtgaC0vaNEGSUgWNc
6UC8sLRyY7We5wK1n51+Ylv/BVjvWw3cIZfmh9aE5dpouaHbyzx8dG9Rr95jPk8Rw6byo1NSkSdV
Vy8YQo9VH9xspb6DckOAKj/kNJAMAsGHFI4nB0N27GqwLYMY8Zt6StFltpJMTqwV4SrwwZHNWb8j
vupnzpW3ciB6AlNIXxgpbeEgQG234HApPUqohYt6ZY7kbzeA1ZgA0l5NtyIhMXBumTn1Fq6OMjWv
JATigNUQZfSPk+3cojF5jK3p4pranqbARpSAe9iZBR7lJbdrwhCG5jJFCYnnQYHurTAOjd8d4jps
qN4/DZU9EHvxxZ3wf1vT+FLS093MPs4df9Bvf/y7yBU3vlVs2z5A2BZ/pIgglut7ahZFGJdSnUUH
P/U9M2bwO4GuksHXviomIpzHn2kWMMvE2Ak3vfRacfNL8bh8I2b0lwzYxkf302j9p8BKNw1t7VXk
N2vTcb5BdX4IHHYgB7txFwN7/z4fJn3y2UsifAM+WSD59iIXG1HVNfQ09Xilw8ssaA6vbKsmmSdU
1bazwmd/gOYaR93BMLhlhi0sjkYEJJIMV6b5h7wVb6byZFynm8S2L5ZdvAVuvYBb3tuUW5gzS/AG
H7qdY8zCiTVHWAoJ2fHyDl5hjBfSzhl3lB3JLhjmnpu6L7EWhWuUpvFhcBkXUcE7a5JcwX2ar2ZE
SEGK5mPMjWGLfO6alvWrH443i04coyX7VcDTjJPmRxjZ1QpMwQ+T1LWiReWR8wC44gLn7+v7tya3
eiolng3XYQ1EOEfM3TdjRO1VMviL64Dt8KJTkfh9R0BwzBmYXCezBtix/zWa3aMVuesxyD4tfdSP
dNwwo4A1+N/snddypMy2rZ+IFZD42wLKy5vu1g0hdbfw3iU8/f6g/7O1dseKY+7PhQjKqFRVgiRz
zjG+4UJCBN4v232lj/VezObdyp6gU1hAsxyepVJNO1A2jC9ce2aNz5xpPwvccTs9xHoKrH1n6+aP
TBJSA7LuvVbCb21MZj2lvTUIk3U1hF3dsCgYqjeFDTZUCFPZjS19kIEAaNedjZtaQF6fnaeU1q7i
2N8LyBC7oSBz5i2tk/e5AHNurUogJiJpz6pGET0ISlh2ddKXAZqrW8z/aCFp3xDNZyHS4QOqekRQ
NV2i3ZRR2O3XlZOF6Qf4gJ2E4CdqvQcgrYInwBJ4Y8GpueA4/7XQ5m4kbXQ+A7VZDnil61rCLCn1
qpWvmm7uT1b1O8GIuMuJuNzNOsz2OV2X5SBamtWOhB3QMZ+J6IxABZ9ssmfRZNn3qgEgj1D0X0sC
vrcR80HM4iUmHeBgKPAGtK3Hbz9PFlfQyDmLfsTavTOAZFiVqRPHxbtl3AqX/p0yNtVWDombPdTa
mykcvq1rT8biAhiMgABtPK0OIrvP+h/rV9eHtKjW/wc9+O9RM/xaFE7iIla/TzamOLR9O1p13yKt
eCrI7uVAh9VQad/tVtAnNGiIGfmvsRwJC2K2DVOp2km3ubi5co+f6Y0cjcVbUIpOYflilXTRcO3B
nGqqVxQ2Pmbp29hqTsNsPSpiuktryNBJhlIOCtMgn8MYihL6RoamxT2h6er4rd0SmS/bp+Py6JG3
RIMVW+T6Z3UL5CCSOSe1fnep5JiXNpXT5GHkE1pGF0AsOjqU1OfmTnFb3jgZSDFRsCHRSD3sIFBd
bn4/jB8LrQv4P0N3aLsD2HE9sOrJ9kzQsn0x26deWrqHGuNBr9DtMNTTKg0aRIhTP/9YQLafB2xt
qP+kp+eYDATEbaC6AGv7FkNktTRQeQkQVSxmPi6QwdoyMKkvAA7rglayO92TlCsCeukJem8C82qh
n6kAJUFbrOmtY33NjPxZI3gNtQUrGFAVIFRS7TIVcod/k+5KUrwIhQAOmp65HxvOM+leFsybjn/j
QNktU5/gepdlUgahmR6AuXP6A4NhXjLQcHJ/o5UOg5KQTQ/v10KrZUqus1hoAXWQQjgPWfcTzSFx
6j+WVKqBdiUPTZHRFXIVZVeXKB7GYui8Wkt3eXeSETQAJae1GbY6+dJE1klE0IGKwpc4IfXU2Mol
N2jUzKNCezMyfCsPC0q4BHnEdoavMgcrFMeXgaQllMGcHkpTjAxpFpicMM6PfbJS3hEHFn7VoZPp
caafyYUkv8BZxVb/fXPb02YLnDf1ze3BScmQelHN8bcH//yCfp+3i2RmhALr6yW2vVldxr09KrRu
0OBVk+r6c6NybdcPcbSsKSS2RiRYsmr16ir1FHLTmCtzwGwbsb6h7YW2mzVOixJIw37TvsuRfvxu
283UkPVFWHuR4/zYlPBlrIdeaWITtZGskGilnYpWwZZt280BdbVxgmCCVQa1KaXQ8mmFjw/pHD4b
iIOrVVq/vcy2t/0J4AT8te1OeDHYBAxN+qSfNbsICSO51iCTdlqh8v9qpmvSRTaZuFNA+mVLoRqi
KaYBlGbuEO3gJiy3qbuumHSzPpA2dMR+tVw4ZID4KVp8R7w1bf/ZthkHujJYSa8emRDpbRwiEJST
QAoQueiZw+VpwhvrSYBXj3aE2KRNB4IazILZHFxpwo5meEgWlhwsPeaDKUj5FAUZXZHRCG9G7ejZ
haYHCTQZqlTKTYXSlHk7FNguS1fKmxJYY/XGfIQkishNrkncvvaFIpklIqMB8DpjKcbAD+GH5I+9
BmgliKF47RWtNrEc8Pc7U0bXaTR/UF/4ubRLRsOAWWrXhmf6vTkSs1NSQIg1lNp4hMt2ducBsJS5
JFerY3woay4VfUGSIsCc/G3hgoQPAmBAPWKqWsdZwxn1oInah8Iw2gslNDtAc/hERwfc6LJC3oq5
29Pw1y4WpY7YaqM7TUKHFKV5Yo1voNMK04fehYYYccow1Sg/xv66ZIp7RkpV+R2YnUupMRMDj9y9
RHMCUlBxmV3ayMzCeMwhBEUPZKMi7chSua+SMXqm4/2pN4zfU1d7WID6kzuFJOZANUNQIQ/2ZC83
HCKwyEWPfxtI/9ESI3NM27lMlmJfRhrcZvo493R0WHJ/pwrDcq925zvDGu/hNRLJPkQfZtXPp7qC
byvt+JKFpDBKcsD9ld9z24d9cqvoE4xWumr+IKzzvDTzM7BwgmrLkdEyF48mKYbPkdKVJ2UcCq8S
COSbzrqX85qomNXLiHB1ZdOnjrjW62ZUjft5MgG+uxq4pKUXL4lt3Wf1VByTQd6gra3vXTe8nVIt
Pzp6310iOb0QmAPwFDrwstj3jl+WQ/rYkkpwTQjfiiMaYyxNHueZGK20RWsx1cb3hAQc/onZuJ9M
3TnFMiLU2YpEUBLnCG7ve8hsBOACUY2dmbqnfKwCo2jr27oxoXYWkXGycnRwpn4fTZl6VNY4nMzN
AQR3wtpNz1pH4WExLAzQcXSHmxPUXS6qgxyjMxr0ch8X4a+ejItHTap+Wo72YY4NjIQ4B06KtvwY
W5kdk/6goCE5Ifm+6KNaXUyO3LYDxq3qL8SZneOYfhEAtG5vx+W3cNGyRxsAmxa23WWCNN+oBXmv
NgfEiKuC6Vx0iajK2JjAoBz2xPzempJ6iWPJB/zw7p6IVYJVjMw8qgvreM2sSY7shL4TSqxcQuPS
jxgVh7aOyMwefqd5H98N0vkRFvrr6DKTkUsLZGduH1qO3JjkzrMWwWMbFv2kxUgjx5hgizVHnLmE
oA6RvJEVMj7iRAyUPju3RRk9YGG/DXWIPdTiShYgSIUWcPalQh9tXvP1ijQwlteFvsveBd58SNIc
n5eg9IKtkYIC5LW5vxhTNlx2FPTaBzMp7lGRw4sJ4UofrLlbU430+hDLUr3EynzHfDrdV23pnELS
5TP0b+DoRq7VuRJENjigbBHnLadALYR7SHrXujUt6Fv4L+eDqoag+6zyxSTpGaiFetN+a1oleR5I
78EdPtyj30VQyoSRpJVHNdJBbEa5EZQGOnyi3zOb2XnfosMarCnzC70TwZok4pOA8ytacZ7otJqL
xOFgm1CbapQP1Er3deRQWrOMl9kt+uNoEp+DaNmTeeoea+DAHobGK87cVqSAWUKSd/sppCfmOX19
KUjGOi95dxFVpz5Qs9w5sOHXDBGE7ju3cV2omWy2vSS51g2XZKUh5GzXrruyvbIEDs+ECyjnCGj7
NMNdTSHSBKFKLUlpSUf1cqUcvHltUdGyUFAZN5+los0YQhQBda5gXFCJ6UsySPg7DZcQSK91N6nx
ujKhyQn0ODnlpIZ3IgdntThzz/yDc23o0/0k0TIZq2i0L9Ii2NTRJG368WoVZoVBuoyJYHrbzJ37
KgdKHVlfIbiFT7Gc4bCM/+xmVZOc1HFFVJv0DdfNtidMuFa7ETnkn9v9nCe+SkQhYQrgk42W3sy2
V7IOZ4ZvYIa0ZKSz3ilJsOApQxKtwWcw20lKRFhmrbbGFNOxWhGHtd0XblOXr4ctrv1B1GVvDPOW
Z2Z0GL8e3F5g2/x139dNVV0NlOAThNdGrEG/fqWxmc+SlI5M8L/fzPYo/iV+5d92NcDuVN/oOn79
9r89abvTUSw0FR3ZCX9/gu3hv/6E62g1S+C4XSMj63PchBZ9fGnjwuYr+U+/8Z/u+3pRTXLmJr1K
2ADHIwMhQUSGzIOwSnSSSiz0liQhA9leH24MRH1icvmQafuYRAg9LbrYLOrY2GEynCme0pvbbjvr
nZKcSAKPEGrBo2XxZhXF6FvjwFV0Vp7y0nlGK1ThBeAI4Lz66VLyCcxqrtSAQ7w609bggWj1tyKf
QtMv8icXY2oRyuawRtzNl7yDwSo3g8LqXEgN9U2Wy6kdp19xUREHAHs6Cm8GUZ/Lgp4mEwsukLOJ
Pt/GvMRRRIAC83RzfDEyIgbarH5KEvszruo712z8SHfvKy16t6qMRN0xu6US+wnBvxuT+0aC1JND
Yvu1lZxYdn8fk7rY0SrwtEL/sDoFL42i9ju1Vd4xN3HW2WRZLPWRTLmfWVHo1D4k6kNloHkaOfz1
fr4h/fQztJgAu9pTORkvaTbR3ceOMAiHDFg6CGWIdyTPp58wN/2oYmVkifpba/x2JJVcNIh3hToe
0eKMKhUgtZ3QcmN/MMhkjnV5oed9KZToILToTayfGSZM3a2+B+diI4lkghjz1ya/Z/6XDuCgV19m
FJVP5CpcJukSzIPxrbGRcxp3whxe0X7qMcX0vHmFK/xoVl22qwzj0CfKr84xVFi1aGBXG6e2vGQ0
a4+agU0Kkfi1b7sjliRSml0/y8IM4UIYHQt3RnJkjbdjSEIcPLEMqw02NxbIIXHmnaXfNJGe42ZY
QVW5bqATBMNvLPFu0lgNuPmL1B3iN6dl71xaJlukJxMn71KHcBvEdTZjkmekTP/Bhz/2zcuczdOn
YGlKIy1z9LdZmfaNDE/aECJJnlB+uTd92TBM6uv0/FZ10mcShdWdXUEmlX463zQm8WT9eNM4JlFt
s+/2b+PU4SaYlJ+T21wxk2WHKkIalb7WIv0mQyIh0G7oB6dOL7S8i8CdCJekiPDo4PX1Hav+qPSC
twx4aGQgOeA8tb2Z6PM9VmJzz9EDZUU0hFeG7uyHNJPWlhdqUpoQBfKcnVGbBB6AgM4cR0PazkQ+
WhcyVgXivyl+tcokvUWMldcd9RzmaqyUtByyjpSzlC+wnkrqTzNrQVbqZ2d0vfnRVfDv1Ivzyx7y
O8M2ek/IkDTnpuBgDB9Ei5iK0BoEF8xgHd2aA9sMX5IKYT+cchZlJ9YSqBdH/neG6hLZZ5j32Pox
scEU5ExfLgD6f1fJnkyvpyp3P4EmNQHM7bML32inL4hWQle8dapuEZwm8RXAPjeoqHoC3u2ypmen
qgFfnPq9+FblxLJUhU0hiIQN38TMtVMlzEKGlAwFBhwF+k/SGJxdvaDosvne3Cj7DszpNMAyolCE
6ZSvoC6RTMjyDVNbthfruVZbBYuWM5q02/UnhJ7u5UxdKXDqQdZzfVXM9pkDnpHGijm02n4k3d7x
24qSXZNTZWgXLo4VPkBQw0Q8rFmLSWp5FalmlBgqP5mg+vYL6VEtSeMFrQKuZrbNDCG6Qu2YLXKC
UfGKII9m9M1TSaH4R0e559JVWbxfVgWpKlvpV1nn0r7Fwudk34mcWQK9aIkraZunMCcxtTXyu6xb
KDcp3wtp06CaOK8sm4Kd9SYqSJzN+kVq6Uj/yyxuWa2soJGn0ZjfUMP+bKmH8N/Q3pxD1JLlQi7P
DjP7754+ZJtljwmWEHvCThZa0cvakKbbBde7j4m4tfJDu2Y2bXR2G1mbN2EO8cKQKT1ia7mzzSL1
5ik96QjTfazWZPr268fv7cR3GmbqrW5SybMPOfq0fWywHpTYYWzWJ15nqve9okwB0qCf8HW7AwDL
KGjUU0cjrc0LDkFh0PMzPkeH1TDBVeao3Mm1YN+vZ2Q5wLGuIl8MEEXKEA62q/wUcXrN8upnu9bT
BZYSuh9tdblx3NVMQjQT0UtkZ1lHFxLLKRTzz4YzqKXsrGja65hQuuln8GzyU8Lu97ISp33Vkq1L
e1eh9J1x0KmUTlXrM6NksK9rWgdUZLw+L4+xuSBCziD3oxJDvg+QYiaZnjQ8gxostlDzR6LRNU4z
IjYE5uB8oSKY1rbnRtPD0jo/M8bQWjFf7Ey7FAtng9DEnVKMwBk09N3dgPZ6yFuv73hPOdmdpYKW
LySvMM2KgahCEo1JLPY52/n28Sx4TBHSZvtXGFis8poEpRauQzNzQIRquy9c5dHhtCSprNe8fo2E
KUP3IHU383sYtMrvlgwp6gZ0drBFSy6iWG0L2bxm+V0OqdAneFTs8Jfrei1uhgGrqqzxuQ4EwWHt
qIc5AFt646pEIiCQbz2IgC5DQnTcGv7/H9v0f8Q2CRfdxv9GlZPl73FVvP+lzFl/6R9ljmv8y0C7
jcxGJ91ON91/Azep+r9U1QKaZAsVgc6qivlHmaPb6yM2shwH6Q1OG5hO/4CbdP1flmaaBE0JQ6y/
+/+kzBEsjf6nNoc7dPzuCHR4Gxq+hr8Ycu2YwSa1NAI1E/uSV5TCp5mpsU28F/Xa16ldvFqSaVln
UviD8pQ5MAOqgfIjxs4dwXYTWREqwwSB997GQGlo1hAFaZxgwiln1UDbZhjnso1anTndKZ7K5MIk
oFax5+tkMnpT23/IRqUz1tG6KkhS0p3FXz3lLnF/e8NynfOiF+6Z7sLopzGTGlFZ9rm2zNeaWiMB
4nBpWlWxzmNHPsS297WBLSIFDP9ZTXzTRty/PSSoaLIuXX9pNdEip466PaG7ry7tAPSc0T+bqKsF
AkSW1hloU6KguMlUNvdwAArv68nbA9smWZ+y7W2vsu3NJdM41yTUQJK3VrSfMUgaArDRQlOWKC7b
RtWG4gLqxzoSoEmOlRBnDBzi/Gevr/wiwytHm3CkHEt+TziQObWg16YXRo/adZWHoUnsfRVecXUR
MtlhmnD0qLx8bVJtxP9uZfQks1WmGNJt90d3rTaYor4kVnKlMbwE3W1hmZPXdND6yqxKWAIV92Jy
flo1s5GR9kVgqfn3fGFxGCf1m+MQLubO9kMI88JXY8shU88puSiXrGIjUt8d5cfgxNTAx3w/Nkrm
aa5cjhWuBt1Z3S/tYOMraMRN1AvtRk5ABZBB0DV2I0vdpy0hFTEhzIqjE9raYUWsBy2+KvOnXmrl
zeiyquHd3GCXJ8jKuLSpPlzDeQjSXnyQJD+SOmHRH0ZEdwORdfS0Fo2vblZcFlqTtJRxclgajU8z
1WqZufPVkvAfWxPKYKSY8Y0YW45OzK37CRb4cSLStqvL4tYgPJngsnY8YP1grqBleJTNdpoPRqMc
pIEOx1kV1aKYriVMfwDtPfoXCa1cVuZVzRPrYDvL6/aYW+OzUwlUK0KB2nh9gpVazgn7+EHjo9/M
zqxjguNd9138Oipi3pPTiw+Dx5Z1Y+HjmoVp+7G6vFgRGKre6MlzzsrlSrDmfJ2shO/DzA8uyiJ7
6aP9MnOlnrQlPWCyvcH6zznfrUvRlOn3vrO6/3Hf1P4gaeQ26aF85VmMrVm46nFW2j25vmhW3aqH
LK+CQdp2tzu/NvgzAyjycG1U4ss2tKlm8JfTfr5st4SkFZSp5VoahE5g0ZLZKUkYNO3DYgIkSJgn
cmyIC0KHP8lrkpOl0a37HGCIrg5gAepc2WfReKtnrjwP5lIzecLsKRpSs3ZoxvGFyPsMbc15LSQH
o1O8bRnbk5jHY+WyAtjgTNUE3OzPbm0bfguS+KiGdb54q/uVNO01FESsGyJWDZP/nOPSIS6p252L
jnpAO/Z+BxHyuN3ltiynNPztQasjC2NIKHeDAhgu2XS7FqsWtYpwLDdZn7NsQ3O9xXSDc/6ZyXEM
Yl2QRr5u5jXJedvb7pMOae1ZDsFXIym2C6nxLRqpOL2VHOvRXQKj7hqWjO673rr5vlsFxttbWoro
XUtaLfjzTQ7U6CtHKt4W44223k90OR1xAjU+pieNOROKGmylNJE5sJkgQ8zHwA1hIqqEZ29y+o1h
sQWS92oDZxsMwlo4g8qsnnv4UUcdP5ZKikNSNgcQq/G+wC5AzEb/oq/JQI3jyL2oymdAe9C5xrU1
r0ydp6KX9JQZ9zSXSv6N0Bv8icL8Tsw6vaiOdKSovHZjE+9N1uGlPrqgeME2lSaphMgX1raaVUxc
KrbdYe2jdetm22MCTlZoolS7SlHjg1vIgo4hB8C8oq22va6qHnt1INZxpXIla4KZZSZcrtyVnhEO
68ULcoHvhrh1UaOBj0mJLVNa1OtkeQ5AeFiXRL0+AykTPwU5K4E5hADXl+5hq4w2U6cfWbPO3Q+z
+70BNmjhzWAbVoW47QmTM7V0AZVKLda92MG+4qQtgWVoyXNStn2JgPbPszOLPLlwDSEO0yGwi7Q+
OpNIjqbe79v5BKPMoe81USNiOAwcClZknRrfRP44oaQ4/fXZt5tjQobLLiPZYO4AFWxfAyR4T6jI
JLdb22aDiZjSuuZi/pjWaOoltfSzMeplYFIJ+BNBLYqEiJQm9nKVoyNbD9DMpPQ/Q8dqBRXesAFb
EK9hvsuttPXqyAoMDTw+D6dsr9MaZU+TGcmDRQUP5bzmhxoy0S3UHQ+njUbnnK4UQWKTWWknlLGZ
Bahj/KT2DBDDGpLuphMNUmkP+JFHf8sI3jZ4FxjAqhKKgW3mJF55xFjXpxgLBZIrOCEpjp8sCY+5
xbWgbmva/6xKvmgiX0iRbhke1Aif+ja8bZsNK/J1k+VqDdZOoVYR2a0fVxHX1qE+bmd/pGqMBtvu
tnFc06Wpb6+6i/6Kg5ZVvEqIp7W6KrZNr6GKEHBytjGoWBjS4z4mI91Ndh08MgWCILI49W37u9t4
u72Xv24uoaocSvAXm7nZdgHf9HQ7striBGrwVy1O/q0zqf9vpe5t0ylE+3UF30gFdeyq2U1zEL35
WTD/CmSsxBdhKP5S1vIoymcF5gd8+vXIhDUTVKD96cavp6nbxSsNfpWLOcAfyHjiHJzChla6uUtH
2tNiin7kTYZWMwoSp5n2nS0YmBvAoAPluINcOYNiLaYXG2dw24VbTWd9feTrYZB+3TDo5JD+r8e2
p25PAMBfn+zxbaO72JAOjxORxNutDfOyAV++bv7Z063shHN0NzRWhMN4BcNUGyhm+x7r1Xx2SZvq
YJQ2Fio+cSkwwBhprl7T0V6uq1FxrBUWkXYxB0lb/k4KPECaomvnpq6Wvea66PwoIW+h69teunIS
yw2MuO1ud3495z/dRxo4yC0lQgO/vtbXpihBWGjk/37d9dfvbw9YK6Vo2xtko4BAo3iynXp1XRDe
vO02rVVq6FbFOmGnoEHIuk++376h3XOUOrlbX5fQr5vb3rgYaJu3h7fb22X262ZBjGoxggDqAcjh
H1ZlsF1yxApQQtSL6nW7Pa3nkYm8eCy6CXr06lzaNo4qyTdy+sHB6zt5k14P120jbbvyZ67IHqQo
VD0aPrlQ2Gg4XYZoEHcDfiTErNhvxyw8zAi4h+ZozHwboNzWKuu6K8Eo5TCnKOr//dC/PSsZ0kkN
JGLcP88qA8Rq9WmxGX2CDa26ATS3vW0zFCSb/nmkzqylvWz3smpBArLtbuhNLbaqghAfzplZl5yu
X68iqHV7tS3H/AKSIfOrhrUAdf5Vy/Lnxf/9nq+XDFfm4/aK232yE85psL3t7r+eFc+xM/955M/u
9tf/vJHtqdvtpLF51nb7z1/8eik1JYRBuFZfXmx7ZoBYr8Lb3/7rXfx5218Pf736/8V9VXFJ7UZt
xz0LodMSztgiMy/B4yYsvwm6GuCOOlEkK5GALAn2VKk1t0aqAvKYSga9pXxNE2f0K7d+zWod3qG7
mPuyVY2DBiK4y2T9naXwJ1P0996OmwCnWAqFSyn3leDpgAUJAEYr4yVd/EJyoOoPaRaeLTx4Rjwg
8gtNSmQd9eQcmz1G6P5ZrxKuNE5HyBFXlJ01js/L5Ez+0KjfQKcje9c08urtS1RSYY+TdpcCx/So
m8F5wXEzT0O3zxUufBbO6mnOgob5KWSVtOVc6Ds/7Qi8H9s6P9Rl/xvBdLLKzokrVMcfopdULK3v
TtrbO7tOM7g9Ixzndj9L7U0HyLIb92NFB1s0lMcWS0FrMFh0r5bqmHUZwFq+t7wzLsSMDAx9yY/Y
6cvbOP41zR+Eu5PTSxb6mCrjHo7Lt552DkrV+GQ0LEjLSpJ/qx/0vr7T6qjnX9Uouy4aflmkqtSq
ax5ESEUitcp91LJyG9r+m2Jbv0BrttZawChmrq386g6192Mmw72e7c0WeWJXY5Q1ciuIc/2D9t2D
S2nidSw+aIgHA1Ouu3nI34uWuW7TrmGx6n0z2zNSAbBX7LUQd0pWHAYe3sh6A2+t+kbpdqcqQ0Kq
5sS+p7rEu03pV7ZUDAtLoXcAYQaBgHuAhv0ODyf2ZRu9IoBPLxmNJ4/CSe/XLB8DQgYPipFZO1mY
gaRuvU9qUJ+Yrd5TjvRzypXawyS1YL1InsndfAnttbsgFOJSmYDijz6XpqUdZI8jUi2jXUyv/DhF
2pMztcZBJ+UpLhrjMTGcJ6fObycXeGwakdXUa9Hd0KG/b+TkL5BYXMoZKM9Dwtgt9wDwsCacY7iW
SRr+Usbuyk/jUf4uwH63a4ILAxwRu0CXYobJBCj4rqlgIeDcMQ1UGIt65yYtaOCob8+qnV7VcZ7v
XAIX8Nzk6GfIa+s4XsHuVp6BkHxs4BJXJEsZE80HB6HIXgqahGDN7kVqkMlqNOeu7z/Eym5ziDQ/
TfU3xXAYVmn75Hrd+inZrSaiHOZEvXnjLNVqIImbnXCz9AKxQT80o/1IlGc6q3slh/hbmtn3Rjc/
zM58NBxVBYlbfasZorx5BPvpAA7wplXLIpZpvFFVcDqEwNmSRoshqpZn0UXGmBnS172t4D5ZdDGn
THuwqqG7n8tPdUnI3uvoYkBdUWXM2PdsXxvVBdxYV7jepEEBS/m1UEsvk3Cfx/HRrXE1WCnE0SKy
+kMG0ZF1PsjHcgQVHuemHxruk2k33bG5DGlnHAwDXDGCsG6HQAoLlJKv8uGQ0808L1S10EU5waSs
as8xvHYokBAGD7+Z5GKelvrkhwxOVTGih8tTPOd0TYrOPRcYKZACpbdNqPWBFWVvVYZnHZOfjyO2
XS0OGEEaJqE9dR9Rly2trvAbgaqp11opYJ38CNPzqbYVsHJwx2Ob0Ky+MS6ZajcPikSgnGpTtrfR
3k89SWwhY5SnzgU6kJ41riFZRffdbZlO9yQaWPgLDhMhvNOAk8q1SsAiQv2VWOJizrrwxJS8L1Pu
GQ44vpAMdIABWgiLarwJRfuqtyadFpKp9uCxWOK+jmP+WScoLB23tY9I9UtT4fCt3ylT8JlGGhWk
SP9wQ3lE5/qsxShe6Eb9Gir639USw6k3JII9Q0elbTl70Pw+8YYDEuJrpxfWoavyRzBVhF4ZwIWm
qM8D+HjV3p1R4aZ1j2N4qYNEvg/R9CadxnOX6aWP8jP1K/w9HTKBZHxBsgnnXKC96+LLrMi7Ulgf
mJ5IocVMZSNsHNFJN/TxKntyoA19QrtT/UkbPx2tPGbxqFKUs8d9uXD4JTVBsV293GKDZPXgxEQG
RQSZSBc6T2aEgaLBtAVNU/q1XhKqy/zIRx3wUU+Bk1fYqIbxgKQKAFLTImdj6elwqcoPGKxvcp1U
H51EqF2dGA2kLe3XXKK9S5PvhtGsYCRjRRyMH0NH70R1a84L+AVJrHVIEehMvY02CtKwzuwjdai6
wvtoAYiL4K7QKcQCNM/Ojt6h1dM/cQvIFosS/zDgJxXhraydlYFUJQcjHH4YenauWA3vW4j5Axj7
W62Mb1q1KnFQGuMeSc4t9WZnn65xqVFEA3KgPLxL5vqBluaRq3ATuL2xB32hByJdviEhAR2Y9hYd
OFH6MZPG3UQ/d5dMGa6O1WNIjV2P5bshUAuk/Ee6Ln/FRiiZM4rforqPCFPyjGqefGnMDIWvViYu
3Xsdpy8GmNTeTZqzDIfW05YxO7FcvcVahkAugtc8ajdwP8qDWd8VpXbvLG3vlxDe9qMiAwCplRf1
EWg/g8E4pns4jPoLmfLQVWOuyxQQHg1Ff7FDBsgsqdWHOiohLJapTplHeTQqBOEFVpFxRNU39AVC
hQpzpUzlTsQuSSV9d5+RIytsVO1yWK6JWtzLSqVYzb+ssDEoRjOjg4GeTbPti1JG8amqavNotDnk
VA9jYXbHzK8H/Gm/1Fl7Gcr43k6a7lKNxscqpYBBijA2IagJDzshTtQCY4LbrYFEx1BTS6SQ4U8t
ls/Dwveo0KdDfY6xgevYqsPoIJqBj4Of/KiZ+tmM0tsFhodQ9D5QkYIRBLES89LYN8byI19JN2bT
Av4g4o7iL04a03kP0zGhiMoUUHe7O3WGjitrTAe6fUgdtM9mFf1mzUEVn0Bk91urlI9uje1eM5KZ
knB9T/LShNl4Ku0ceRcU1lFVXTCC+r4epkdWuVyoOetaDSMZkAzKnmRdQNSAJqrNz6iEnvDjZdcp
0YIJnUChkPJrGe5NvC5DluLRjCqsU6CwNSdbbma9fgBHoF0UevK09i8dWAuiXurBU22C8vBn1g/u
2FJrdrRgidCQLFFNG76pLpTE0V5lzG5t1nzKd4VWKa1sSUAp/g6vypw91abyPgLFdUfgluwr943h
qNmRXt3s6X+6QQ5O8hbuy6VV1TMujo6Y9khypS1pweYJHZgpsGf0qZWYMU7N8t7W1SJQsdD61MDh
qiQ1XfA1O86w0nSvDUdBrlRUEuY9d9knOseERjBdBHUof1YpJEqFuVZuI/JGd0zVOFfl3UTycDYR
jYsPR1S1FVj5cKonNSaeVyPQh6GBAdFVH6Zegi5txN3imCe8H76TT27ANEmh253Raw259pndbWbE
sG552V01UqB0bXTiitolB6K+/JQ0i9OktelBt9qcTjb4I8QzFgoer4dRtK/o3HDt+IDGRaJRzqic
CCwYZhdeU2QZTLTiz6S7SUttX3B9ZRoZHs2iftStJ9vV4BC2GkQrmKuuY9eenvlm0/zoRgrnAzA4
QzC5d239AZP9N1TsPgW8B43YU9Z9ZR9IbYl82bkhusLlsRLKiBEN2a/KNz7H6Mo1EkNwkQzHXF7g
6CCKt0k8NeQjolMVo8RU+LY820OMGqUQ9z2NTq9X5U+4Z7M/OoBI84G7lBBoiNour469rgtCEaAX
RQCC8Ae9WPc2RHTmtHrpfbtWmcLQF0PwVQzoQ8qZq83U589zAU8MdMwvvQSqU+B1Yj1G3L2WKOqu
asS5aX6Tl9STYxdCQcwAhf0Xe2e23DiWZdlfaat3pGG+QFtVP3AeRDpFSZTcX2CS3IV5nvH1vS48
MhXhFRlRH1Bh5gyKkjgIwB3O2XttIJh5hV++EpR8YwRuO81DdwgRkdBdN1qzy0Hi3ZL4ZKRgoXnl
JLeKpVsjH+uNLypqCFZd8RpVY4TVG+wZZsVvLWP/0gBBtw1i+2vVRC0DnoOCEBeXVrWv9tA8Ige+
NyFmD+VEjQFT0NIjdKIG+GOMw+uYpXw63X3uiG1YqNCVpgIMXzthTYuCMeXM7tcU0o4EugZcqYjP
agpAqePusQ7LT6mD646+eMVWdBjD6rQ75McuDN8s9O/Y9FBSW/qtj/qPChc0Bj1rA+7jhzlO5zSW
BxAkAMeMbRupO0lajZvezZ9IcCM0LHWf40nbFqL70abDE7y5PRKuLcv6Vy8OcKy7LJYz176qxCaD
sXqMI6BlEJ4ILQadn1vjKps2VqxiAccttcgHEN6dMZxyUtBzz0NrLF71Cb1u0fvueirQ+Yc40m+I
lmvsc7l2RwpMQYuyHI6E6tAa8uEewqQOpvQJ2Cp/JwJEOWTGaiQGgL0LlSBLwQW4bhiFXco1atPe
JoyMZ3YpOmYEUkn5k5Hegj25Mjdj0LzTt/0IWjwF9UTh0Ue6Tn7hE6PE95Lm2aZIja3W+SUXRkDu
osuo7VnOivkZa6DSMYn6kP3orC/8htaCa3VAycqb7avdZhUpvnPl6umtImaXglBvdGjoJeF3kF/T
QhAkgnilHifkc3ENvDx8E5VF0Y9zshZoKAfa1aRJ4PLPppDUUIqJdZV/ABmIl0EwohMe37Ss0Zdl
F+09T74Btct2WlC1C9J94lJ5af0BNT6uWdYIz0ZjPFTYOlDE3xOV+MWNOEpp5FNKTRFVutO2bJif
2MiXrYFLIQyefIF9uyD71vBj5xCMjQQSBOyQA//i6rm2DdKAdV+QsQIgLBv8fkqCQYPfkOh2PDkE
ZKB8InRgxB7J6r0dMv4gHlOkqTarHtQfsl56N8FYEvAz5u0ixNJ0F1NhIAsjZtTuX4mh/eqQ3JAi
BqNHhsM86aMbuIJA1776KQKkpsa2k43MzvAcwg40JfHwIlFolAz2STcEMUhYcpG6kUIABYJ2/5Hq
E+5/wh6xXqjAiLFlmG37BKLYO1X9AU4n87Cuv+Ut2UVx27UbhW089/rrKAOmGlVdd3H84Vb0p5VS
PXgi8ze1EfjrQEAgdo0eAdqIJThtNCqJo1gl5M5vWus65MpT23+4AVVvW3vqLWjyCaZqqUoSNrOc
0aWs+cTOS9gt0idCkcQIIHxev0qicEnzax8U4mwVarmccl+7A5rOD7FSLSOTlQOi0SEvwqWG7A0h
Lihcp77ATU0XZWwyPEQXNyhWECPeNN+rgHtbJdY/Rj7ec2A4+bqkZ66xHK1c9ST3qPg6vYXmaSUX
JB9pUIfntq2wKBPsHim6jkzWYvltl8aiwPreAPNT+mQFIQui7uQ+YSr7aNL8Q2pKrDT80mW5tmCn
4nGMwbXeAjSTKz10lpDlWZ0rL5iwsRFjDDyJ8N1M0gtoQmuPsAmBJ+tObCkjQDjjpNbKE+ZmusQ2
uIjOUxfaLfVaAgphu3n5lK20JnhXoKluyng3sLtHxVs8MmmejGK6Fz6nZ7o25HEC/uEugVTyGcEg
LEE/Ypf3OVvUQF0oItTXPlytTnWvRq99zSPpIkH+Ytj7IrIjJMbiIaAAvXDMU2whMQDVdgBceaEe
h0O3jwEW0D5FZlHW/aM9Ro/gvq/DEN6D0tuHTXFu6nRTVWcr1r/mfASv85eifC8gnfi9cqnxb9SG
cjdIrXU2CRJO4FgAoOPCZUHra1+M2H/VPeMJB46GWrTdtlH5EQWiwrJQHrq0cTaW8uS4466wJE3U
1Rbg8pCjeXxcq7RxAXf3sL+eDA+yLcvBwHxwpumxNIdop31FjY6mLuaExIgbdemmIe8A8XEGddGq
Vs3krkO1+jYJ8Q09IyUEDQx0+tHW7jejbd+y7K2vPcTTNDhS1XuijXRfKuUytbMPnTebTMWHj/A1
sfJHQtMmGeeDsSMTby7nM5i/9mvGAnsxhQxJUTmSGdXkr0lU7atKPGQhLSIzoVAw7M0xI7OneLCs
6FjV6rPQ6odepJsAyd0qd7x7cmaoLHfVR+zE965/6832i14rd0FDMImavBcqXaVKWlyVlrwXTP+A
d8xN1ZUpzmIcXrpWPivhpZjCr3FT/0j9M/B4pExFgSS5cU451py8Db54xASBQ8RCY31YGtnRvimL
VbpBnLSeL+mhUUVipY3uHEHnwWueDbPGfPZSDWSlpM14r3hsBQUOyCS8TuH2fwV9/yPMlmVLENO/
F/RdfmQgepPuNQv/KOr7+Yu/ifqE+Q/bxSTlMiVRp/i9qG8mcbHw5tu6JGpJrtM/cVv6P3jIpjj4
Ty3gp6jP/YfQIHEB2sJoaEsp4P/7z/fh//o/8t9YUvUvX/+eLUXcu/ijqM90hGkahtBU3RSaZv8K
3Erwg01poY67ISkIISL9zEujByg9OWp7zA+2u/EVEE203je6CrbF0c16kzrqsgY0t3NLkVwLFqm1
XGo1vbl1p6Za2yHN1tTGoCoGRgAb6M5dLur73sVKlyoNuqkAg6cDfDG4SzvbgYjB4jVt+Wdg2PON
4Tr09P9c7Tnz0MF5IU6jnEuD50K77RgKWa5BczDPZWJ5l/wtqrqQIB4qblZNw7l3gx0YQntNsT5A
QWxGq7qMi5WJxHw7Em6La9h/do0E5qlkSbYu2+Kqt6MjZaSnKLiGUQV504Xm30RAyXXxNaCGstUA
q461/9HXlOIMrl2WJWBNC/eOYgf0aX1QFkqSEFkXUNSVdvS0S1RMSAZhFyiSFmrm4cQOCYVJcOQA
odAII2d/sFSJp9kLvXrD8P4RYG5e5YbyBE+EdlAEwbkdcQF3ibNPyWHA3qGfQB0AHIicaB+a9Sk2
Tv1AuyWmh5AFSPeMzO1RlE/DqjWFsx9iDD+QZ8v9pKtI3d04PI8BOJYIH15udycaWs1Rs9/qgEqB
0ZknQzEEWXGYJAfopmyCiniLlB0Xm10ChB5EvJFmQhO891KMpHSNRYIjg2T7JYZbHAyy9mlE4bOp
W9gnhrEByhUhuyiCepVPBNROon60p+LYVT1xsyQlBXgAHAIKVKV59zRyfBFjoO6ySQ0QMHxNlvvC
Zp2kSANiUzenKUmUPQL0L1bOakiEgX528ZQOuflVaGnzBXbmHUKX4qiQdU3dUdthcAXwQbC1kSvj
o9cyYddDtMRL5B7HyRLgRKo9seO0LFvvCfxvurShxdGaCNL1SGF+g3WU2T4mqkiHv7J0/JKwOtsk
d8bRh12b5Mx2qOu3ZfC9wqZALhCuj7TuthozjJUpP1hh1ct4mKRim2/5vnFl4g16RewjoM84KmmT
1FCHvB6Ev2on2h2/Qim34Txhxdejn2raFU6oS9vhVugHvd1PeMxXyAK+NVSCdirxy9jObX9dlw3K
0UZ9GehywAjTnSXayRPV8u995vErQ/3g2jnR8LX3DfkUM2/2MAUaZ1wWnkyH0l6fMifHsb1WdVVd
aZ3xQm7eQz0R0ofmjqi8mhnWU/ioSVFv89E+5a/hZI+Lbhiyxag/kICd7vysv3cVQku0ctfaur6q
x9TfJqH3yNrlhxO68K4GMAWGNe41CFiijB9Gm25o2qgSO5F9pFgap5oOTjB5BucLSzlVbBzNr+4s
2oMLB3P2MqsZt1DMHXmzxj1/5bcwYj+ZhdoSlGW7TnTxVop8Sz2l/GK47mOlVXd1hSAKDXW0wnbX
HJv4yY0RDnnq1iwQGTX2lN5Lw2T3PaYVupgGGm6jTfBaqCqLvmjoAhOjJEsEME2mKXrxSg1jGHY3
GlvZVGzIFCeWSfdo6JlHz8GdToVYWwwxnOexNN8M8m8PGoK0bOjKbS9YUHgeFClLdx8z5LPs0EJa
xjEhWCrJELDC6E0SPx6WGs1gGSlGGvoGMDruaOSMxRCkO9ylCiVEse2ncFeT2uGPW2qtbvaU6LW7
z9OSCu4xbsttQA1WURkfLHdrYrDaVfq0ChH9rlOnfLGcnhTVxCi3eUZPTjXwDbGKacY2pCA8Brse
3xG4JIs8k4FuaNh5KzKj2OzTZFl39X4sM0Hn2Kpv+NaXat88NpYNx7F3/B1F6YgKZHDsSs1b2oaU
pJr3otM3fd6Py8Knt5BHI2grPC1Y/Jzry5SAVIiRNK8nZz92DZ0MgogGFZLEwDJ1NNSYounBkDqZ
zEX8ZBz6PqZuOzbUBEhOPcV2aJPa8o4/mh1xa6zcEQ6Fm4p3xbXQG6XeVtEJNugqVV/XjQmzKgbN
A7dVsYnoENZ3M9WuKv2yBQRXZV1RaLJtGGplHr5NDRbnNsyeG8I6dWLTBTYkX4tWSDlXjYdE19sJ
9lVqF5brxgi2aOlQj4Dn9nP8Mi6ALwUm/sKK2BTozcrwjY/Szm4xoDwZH8PCvaI2Rj4SDAsWuq2l
Upx3k5M3xVc9HzkVGt1depXxYOjhCcxcyi62bHcKNs8FC5Ftp8IfCjN/hbcxwkE/biwwgaMhi31g
1Qt08nk+Guihz03n3ZcVwswUdJHhchJJQperfS3p1tE9GoMNOYPSfdPtG0QQB3bcBDiiJu8T50HN
tYYyvk6Zp5HVCrXbT0RvbYxCMBUnJjsYIlwpR4ZEgC18O9+W4ICXtuffV9q0z/RgDRuJLKZpT2KN
thgJ7VkGXvitQ+Z18hE/R23MR7FaTFq0rhblAOXQNc6pm0FOiLEHaBpWUhcKtts4/cLt+3enK+kl
OlsCH19x/D25o4ues6Q+bKWI/tgpxeX4HiuOv2oMH64y/B3NNVeNH2NWFHsKsPaytJ7D0Xm3glRb
tdWtdhQaWM0FItmzj9hoFZU1KZl3DAreUiMQo7GpwvEGmwwjotmeFPAfCzDfmDVjex8mTLKia9YZ
Y8GyxUbF3DauGw/zEauNbVJ4+7DbWxV8TF/qgJ2xfmMbmYZY4WM7OFCIv9OKkuUIFO1WB/KZNvDm
uu4WjzB1wsFBK8/J1RgG4BTskhFilSVBe3s/z5/R07OPZ3SDrym2oVY/uS65CMYYfyepytkMivGl
yLqnCTo13VXiX12L0swg9KPfgChAvOYEPk7wouC4t6xXSnQWSXLNqA9lZUm73yYLLRvQu9pbnzid
ReI8muBCFlxzW08d13ZAkK8RcPaZcbUJB6iHZAAZ5LumFlKQ1oYERBfloJK24Ttqb+yY2anHScHP
fNM3VrpoMaytY6wABdVi6qQUceGO9sOhkuToz5v5sVkBOT/GCcCS0+5iBnCQ4Mm/bmbpXqVyySr+
ZlawzYEt4RwlPn/NxZnsqd8vUom29iTkeupsRKYF/gUvzMd9VDykcWvCDqIYMkupZ1H1fBNL6fen
xtoqens1fxBlVpXPEtlZMTxrzscm20uBxHZ+3JHK4vnefDP/RN2W7xhC6vXnQ/O9+Tl+Pufn02mF
xyxZjHGxj8q3WXebdw9+qLp7my7PljCqc0C7H1I2uXOH+QfENKqkC4A8s0xK5bN815mznn++xE91
c0RxhTlriVs4Q2KHCLZKBSrN+e784OfNL4/Nz/jLYx7iurQ2qt0vj39+6XjwEKIIwAh0tBhLN8Sp
wgRBMecCzjmKhQ3BZjl/bQrrlhSju+7/JWecD+usXUyo4+Lit/A0JIO0N8yH2R76W0pU6DqbH1OF
n+9qE0aUfIb5h+d7vzxhJZOnbZk8PSsMP29UqT2cBYjzY2FtwekVyYiSBnXm/FTxfI7NT/jzLkzK
ZwnsXc9601mIPt+LZ9Fq0sArboz2+09RLHkzq6nvuVrtjOLwLEy382Tvw2ayFiLC3//zsPk+zbrf
7s9/+8hmNKfoSqcnG/hLzBrmWbE835vFyvNN35ziAseyPpkUHX8qgue7c/xh4vhbC+sOH6t5ni+j
+UaIiKNQyCuKwKNx5YRsarQClgdA/epgZFxE44jycv5yvqfKL80uKtXl/LXbRViM1WbtZThIjSL/
qrhOe5QUo8XAI8haqgsPk7FaVI9QebKKoURvsOKWHjFk03DV6jtzrOKrE1pbq/JeKq9KYNv34bpk
KQ3Do6w2hfDIgGpou5oFnGcDQpST3mcGjWwLydw2yEemy9YgllLD3YUCdFznk1x56BQsTQtZKTIm
gIVOEu3qyX7XNS3adS2RgUieiF0QNJMjQr3aRKOubzhLcA3RXhtYRfixske5FyJUqONjLyu7Wuel
Z13PmSEBpK2INmtx0RKE6AkKm5ZffFEtuoWWqh/bofva6TILpoCwFvhVvY4S3ViBwyY3sc8+uMIf
TSb6fYVAnKCHMNi1qppsUhpWqwSKHpzqS1OTLOTZtr8fFRiOruMt0aJQhve78KwbrAgJiaQaPAtI
Y70pccWz1SykJjuVozIUQkSls1x0vvv54C8/M3/XlarRz5/LaxpmFdl+FcGb8/eIn0J+Ot+dOvIS
chBrnuSvTQ7iLU3ezF/+vGFbguEuZp5vgYEQwwi8LZnwmATAA4uBCqXbuj/ZI7gGLoOkv81PhBSt
+PmUlQR7xJIXZw+Xz+95kinXSbrc/Fg5E+dAz82/2Mrf/nyKzy8zytS4TyDZEW7KVBZLvp0UBM8Q
l2Kmu8x3P28SJ6q3vd3vowQTDcmXODbkpcDJzjWSkFPAFhSIm3zs8xufX9qVi6SgQiqzbTPx80fm
7/rx+KrXwF4/f7aoC3Opsc7DKfdPigyO6HCLrJ2+iLRyoDa6Q6TsbIBrYnWSNzibpYpIHmw/zd1x
Od/V5bykGtazZtAhwjUJ3EjejJK/o9MVQjQ6OcvOFd6qTflolYWBsgdHQLrtuLIkq4R1eX6Y77lk
cP689/mYCY4DYZYOqDMnORYsJ5F4cvp1+/kjowIpgR5Fa2+6z9Mw3CswFQoinPf9eNIzJNR6x6ec
73USgJQo/c6XZinanePW6vQdG1d/XXFpLNjkUNWe38s0D4gUbn97g1Vv6tL4EazmVx+IWNnkhXE2
KmIPiHyp9073bYxIX+/bkcqvqm89OUESqFcBgnPuDflZ0SgxP0aoGo/z14NMe4WqSIsvGvwQwiJd
fDo7KNhNTEF7J4YbgBVpvkGXYaa7VvoUVEJTwZZFYw7kMjlAriW/Wt7UDcq2SvDn1qRxYf69+Rut
Fcn+2Tx/RPNtG1fjKkg5t373U/I5Pl9xfq351//tY85syfh8hvne/Hufj31++fk0n2/v87Go5GIF
HQ8OQUQ37/OZ5x8Ws0fr53v//J0gcYIdqO/150M/f0TRBVUTq0Fnhgr7MEmBPgBZe1NUhGnO9otR
hOuWqZctPpcy/heCOi03yHem1IjOD+bTABoUTq0ZRfZu6mnBSIND7kMCMPHrLQh24ZSZz9z5pP28
GYRzBv2rb6opKtR1fx8ZpKo40i0QOkz//YSjYMpSSQnOCbNr5DxcEF7I/l++n/lNqFX30Otolx14
aX6ITQ78HpYvEtmxztL5cVLYiXyEvGqag5GCngrMKhJLQlyj/ZwWApDtQqK4Gy6ZvVHuxqCJ5HMw
i+Nl6ier2VZaQrZJ0MEjI3+vQfL6v42F/1FjAYs+9v1/31i4Bvn3H/9nXyev2fc/0AJ+/uI/Gwva
Pyjm65pt0CjQHWzz/8rxENo/HNcED8O+0naE9fu2Ar8BPsB2NNtUbZ1vUZZqgv/6D5OnMy11DgTh
4V9aCH/VUrAFaSR/iPBw+I/kQoP3wPsyBH2N4neJD2Xlt1XquoQGC2yrKEK/URWw1cfRafSt6uUX
Gm7NejSqbknGLjF/7oC6KYtYjmjapk3EOVq2fnpxyu7RyadjqFsvZLZhBw/vnFpKgLVFHcevqRef
RK5uesWEsnmCabWv87Nhga3NBCRHt1ha/bDtNCDbLkbrMnecLSDSK+5u56AV93QrNsRsx0Tt9Thb
gCv5aXIGYdOsGifH5m6wKy9jqjBJq97a6QTtkMo7aKtlqZgA9BP0RxFuRJUUg06zPppSPWYKimb6
sUmg3pTIPrtZM5ENjddXBkhGKAryjiJVpkcf0YgUzKnFuUjYeuqDdokTqLem+N5R4q5cuXGve30J
WnTnIjzSsTLEugkDpd+WVfvYmLw28cOUxn/043hVqGGQCPADkKkgrhIdCiEPbY+9UXkQxFRhTupO
sZcffcKjacwoEC27+57cvrBJTnlm7toM/D9cWRMAjNKPl7ASZ5BGx5CM6NxVL66n3gLF2hnZeCHr
DMDSpkq1W6XU6HhAiNcjWn+yEZvwQ0PcBg7p2avHa0hGmR5YL21MU+hQe/Va5M5ZGMM2HeKTHUev
mjUdx56PGWcnRMbXQPX2ur93Y1IVw3aDOu3EjHExo/EYESPrVvGhd0OmTcy6U3QKaUdZWngqNMwZ
aL+RYmBlXwFW2ulJv7XAP6JAPvcozIgeeClBrAplvKiTfWrGZzWhfOmawQfx8KwM7fw4WMHes7Wj
V5q7PvPXI5lfYCXhlZFas2t5ZWJLyb8atBVdefQDxkvcJa++ldz5/RoU3aUIrF3RBIeIiimq6INa
xSd5hDWvv7U1iLUpfmPf9GH5wUfZDFf5ZyyU6VY6nNTm9KiVWxag76PasvaHIKEO21HiERxtlWTx
vozbJbLLq5vBHary/jjZBQU02Li14R4Grb/QNGFdEB4gqcWadc4n66wH/AWL4agF5s73x2MYJB+O
z2yo0skPB4PKcnwyLMR3nJNTCahTVZcmbljPGt4duDKOsx7i4dEOxmtfmC+kyh+mXlsaRXyqyuh1
fo2xBRhF5HeNSJW6frJsS//Dqx17kWTD1h+SV6EOR9us1yZHBfn7CkYF/vETXNhLJ2u8avhitdFH
FdcMEs0mRY2ujgkVs/hgcJ0TWLjzcvxo1XiTTfq0Q58eTZdwikEro+qLOFeV6iEmCzEatlXZXU1Y
95WSnjo5HDhvQzDd3Km99gbxX8NV55BUdvJad18JUjg0/XQT5XSTR7BVx6OSxGik01f5h5Hno+b3
VxH2RGNPtxpmaIeypAO+Iz+SZ7SrwSIMQpg7S+fQkGd36WsYS3oP32yjD+neNyqer1oRXHSAvbim
f7foe+ulHuo1trAdzpo3aKJTwJhApu9DqwQreW7H8XCU7y3xGcv6rnkMtQGmh76NouwUhQwFJEcf
baslAELWudOWNPrkYzDNdRi+9BgxtHB4pDq7kScTzIANjIOb16CQT28NfymjEy9DgTwH4d9NBTSs
uA9+UW8qKzookcwQYNeVTRdRDZfAGh7Bja7A8xfpcFHa8SaifutkyKcgJL46vvJMgPj9XT1YZ7NS
3wNMGKHnrzrdpzOp2mdDDO8u8DPQ14jioo8mG4+IUpYlJ7Pih+tmZEWFvn7tF8rF6/M7IweQ2Gub
UW925RRL+dXZtHC1leoFtS9GdO5aeNanI4DBKL5X8+jQVMau1JNTWs47xmAxBpwS/KVtmrLVN4pK
X9p2OrpF81jXE7JafObecKSOcZL/lDDc5PBuDE6vAR+c5WvH0mrfa2+4DNIcb7aPpc4lFpnF1gtQ
bgqk6QxWIbYiiLsA26X1QhPdoxywTVrePpGnLjNbE003LUpfm7J80r0bCspHcmvwLZgD/Kwfdeju
/cEmljyGmhefVFecg4hjx0VU61xjGiEzwBecl7YtSjQwzDSu+VK21o45kaQitbnaJtc8A9Ui7i50
sV8bXiPJGN1wVQSUSha9YXOppa+R23N9BHdVcJavleriPF9x2oCjA1OEp5jfoIRhdvCkyjog5KVC
5RexvwxGKSaiSevj1j8MCko0IAuogH1vqVqUfqLyFWEuweiR9h75lBOgRC8EFdo7QyoI9d4+RAyx
dyhGCU4cR3WNhM+IhX1guntKwmncRR31v6CskQjH8NeGi5vH43HEltloNW5CyySuwmko/CpMellP
7gR5rApUdTJb2CxO+0R9HMg8IieGzdjsN57vzY+NEzlafdpgUrXvwyDSN3Ol87PmOX+pmNVvJVDU
FLxt+vhywyn34j8338J/Bvc2IGBt7pA5ewcVphHagsSDqBiQ2eVWE5He8qaXEJU0MpuNN7FNdiid
jK138AgwG/LkOUDXDUwXj76DCYB2P8ldSVduRjW8EcAW7Edi3p1gYghp1R3BT7SBlPWUdatuisH+
KmusmwvmAPAUL079YVcU3+EejJm1jMZmRZgnkA4wZOuxIX22CPp1WlNjL1tFloPz5udNqw/IAZxy
2tGlPwtahBsWRexJMF4GCPcTJbhkuZljAjNvzsJNrNfJcncBs8C6DJzXKtMcRIKdcwiz9hsdiGWm
RMEaSzr8epJfW3tgNk7Mmz0I3IvgFKH42ngYLAR6bHxAdHBiT5H+nijxocuss2MWOKNwHsWVs8uL
8YVdHBs1LvOoYvDgEsjG9koy1NWvRprcgFM8Fjr4Ib4mKloAsqbJgcWwWK8dhr9BJ0R5jMWLUOyz
lfaPejU+xmZ+Tmz6fZ6znazwNTR3Sl8dTSptv1vU/0msm/bfl8mujkfOpp9KY1loLOB/v0yGZEhI
eA8nhubLRxmj/U8eM9E/es5wRgY+KeOxZB01iPJvAuU0Iv5+WaC7usvuwbDIbELDL9/Z7xbo5JO0
GSKKjBaKdsHrQYs+sffJykYTTyVqEZLEOyAtUQBRy6XS33xwdju/vjx4M0fwDlQi3tVfXr4XYjAi
okd3esMinrEmC5qNUhaULa6x1l9tI3ytc2I57kMLyJXJqMbCNojGn9K2P4ih/iB+kryyn3l7++//
9R8WFRY4a44ubBZtrvz/H/8OPgKZwKmJLJcHH1j51WJlkihHBzHdWLAwIG1X4M9zSmvZaoQFJe2V
Bh0mW2afhAWra0KmMdeFeP7rP5Hco/33d0YMoyoQe2nC/IW0VsRQqKLRyXZuyxZKzY5GYNwrNQLG
oe9ZhFromuL2bT69i5r1eTK+sxJ79OsL3spX1R3ejYABYF4eOtZ0AWlrK8/wiG4NUxdm1aU9sgxh
bWdT/xLlsJVLENvttzHoioALQK7SVZTyTjJc0yA6OKl6mQxrV3EseiTtiOlRmHfXqK3WmvlCRvim
ZPLzHKT9VLsqp76WY79LGgvjD8Jg5FVBh3HSrjYqdc/SoHuc+jfFp9U6qc/2YJ6xMC4FCaiO1l69
Iv0o3Zanj14rLCjMYUsUbEiYOWsWiQpcI2H/l+aUh9q+ewwqlM1/fRT+7PQw0cVZmq2plq7/cp7q
WOnTXDchSuo1fFj1gkbskCZv88p6uGlN9XdpicafHXeEgnLX7phcI78cd7fXHPamXJm+PR7rJHqI
YKpExi3K+2vNxLdxzPh1HBjUJumTabtHtruH0kwPBuv6pLP22vQQEIyQ5bgXu6vr0onTsy/o/zgZ
VBakSTdejN5jI6F/qfVj2DhEeGVIWlqmjj4jR0K8tCzF5PP2TrHB42N19s5kASp3BYRpHdwA8r4+
HIkHJ5djunXsqlIL2FOE7ib9ZtfaUmn7Lfv7LaiSUxZ2m7B+cwKkPVrcrlyb3v9ADpsuil046jS0
enxTkYb73iwgqCGI0oEsVwlOQsc7eY7XAjiI37UGOC0rKR0jedr6X7J4uPXCewzDdtmxBWMFbrzo
CavjKofWbnyt2I7mSfgqF61N0W8jKzmTrkG7e3zvdJZjWciWPbiW1T4M2Sn7e8q+2CmjE56UU+CY
L3oOx6U7pOZ4NygRfIYCI5m1cvx2g9btVUu8g9BRCVyGwtiBzoZtNh6B977YHdHtbPdYsRzHtcLl
aomf+6Tc3untxLAbHMrsftCZtPgc9PTPru2feyNHLtCuhNYde0d9J1PgLDTKBH99av9CcpxHPjR/
yN1UR+iW88upPQklLzFuZlQvtaXc0g0cdu0mvOJZfuTMLnbZ34y2fzbqWypLTscRwrV0+f3fTToV
zQ+RILveWTEbspqNaf73U+qfXLLCxiUCB5OcPrLg/vgipPPAQ1PxdBKzki16q6aIk0yP1RBvSx/y
F6Wg+1gtr9PE2sCpsbXh8gjiD7nKrtzpKH24oeGuXUuTlZadq+jnmG1Pp5PQyEAosuQQBfwOPv06
it4cm5cpu/jksKIzqdLKgZi4lFvrYwWPGKqrKobnN0F5T09oaelQtleD49968avujsemaY55xttk
XyaM6Ra45jkuTJA3LMnxTVniOvXDzmKjI9+kxTqERth5NOzHnKIF+r7OKZ6wRrFYRPcOq86ITm7f
PmrCevHT4ejY0SmrjFOg+2ulhgrPtqkJwpM6CTCV1R2nx3HyvzgepY+aeoFeUUSgurcYuvxZa1E4
eQGwmYGll6qHHxbThTKyJwnjUzfEB1138cLFBycxcBWZO/lyasVA00XWS2a3j2ldreNSvMB0QxXa
XN2BIDvei+f1j3IEN9mv/fXJral/ssDhFHOhK7C8ME3rlwpkphfNQHsWn1PC9Jml3TIvowrTEfum
SpgkhMTqMceJttQCjpEyhFjjQHYNygPCqWSFyeFcsc3r2Bq2pn1uTYcuys2iL1OyQ5dbt6671Olw
DRT/riZgpnSir66UTmU0Qunq0mB/Hp34NdJ5fsK/gK9DSjahMeQU/jKrXbQ6Y15JCaDjymc1KhcV
bYVf0rPOclQtp+4ddBCyvPpI2MS7YOTHGPYK3exkFrzS6BwISmLxMWw1igtU7zxluLpOd9XadtVa
wybNv8lNqoijQ6UMW2JvNgXFkdpot6nFaof6C73QWxmoFzZ4Q0/AJMUyuRrz4m7ls5nDPHjOmo2v
tWRR1Ne069/HdtjKRZBVy5IFSlC83LbBP0+QOtbfQIHSXvG5JAzvvqBE1zhvsYUXvGia1V8f6D8Z
xVi4yf+QwlPZ/uUw9z7a86bHztY72ap2u4VZCOqafb+VJ7nRDBfTPniF/zfnl279msjMwtFh+cwM
rWk6uoVfhs/SNEBDmG22awLrllbJSc5zDinVSbvuVQ5Gkp68vlnJ+lkcdSvPMHcVC55ipPBChVPn
QjFqC3+ivspaSlYssmPKmpUKkoe1GCJsmSVn5tXi/7N3HsuRM2mWfZW23uM3AO5Qi95EILQiI8ig
2MCoElprPP0csKpmaqrNuq33vUlLQTLJCMDhfr97z533SzZCqcUMGnUji+3XzqlBR0f7ecnow1NL
BXTdmTQK8KNzHkpwMHrpSHeveQ4Y+0vEvWisMGclJyNV7/O6G3HRRXSnYMmlt9BYtfhXo/Q0Oq0L
gfDqs+lhP5GXE+RBHkYZ72YkjybhANyWp4x4MFS765CMh9Ri3ZjvYV/EH/PPLCb1PmnqPZrUU9ny
vsSfipWcRsmxj8+NQwgVtE3qJqsvrot5o0NE4NBw2decXCewX2VybsgGGN4reuDsGrJfZ4XC79QF
3mYet/JcTOmfWQ6xO9AV7My/89LZdOlw0mDfaqRZkwhoUXoy50LGcZq+UnUlPFaiWFma2VIJhzMm
Sc6GbOsmg+5hlZlCP178gNoQWhzJkJbaYiK/VXPcBZi5H1W5CGz1VCQosZF1xun60Y7WeVatNfS6
WW0aS58yNLmaRTjOXl/zD+0Idiyx9lAq4V61UNOi9jo/4UPuDZrGzr43Psx/LvTxoJJtRC6q2vBE
19VHRzIRLz4eC2APYYy5ySNU0CRyO6++s7IGnONJ0v9LE+nvIXZsn+yx/9Ly6DYhzmitelP286pL
EvaketFJZ3QAvfVDhtFJy1oOm8GHJM9RKQYrNOpr2uEW8iLcLv4BtvTrrLSlGR/A3ZupxiuP8EOU
8Phgd1kEt6g0j/OGSUvGO37O18gPVjmpbcj0X/QxXQW7iS5L90oX7QMHHdGB/WpO0BoYePrrWWtr
mgR5kbL1fMvudl8U4+H3gmfoMW8jQx7DQ8/ryeolUQVouCJxwAGMcCOtWC4a4hJeLhVQcpvJhhOk
ce7qzs38L/WXFc8FN6uvEQ/VYuDsUJd4KIaUEQTyQm1192RiwkOnwKorWfynDm4QqjPL8awTToX3
81+vWpr4T5GbefmwDAM2lMkiov7LLj8ZBXQLaUATtMavrOaFnPqd8J7RuRA8Whks5sOo3aYAfWNm
ND2R0ozujQa+IvUqgYP/s+EM0ECOW+R9ck1i43fZ/v0Clv5ZRmxwq/APnoyvyFYY6QxnHt43B1I3
1iuK/cg4HNGD+lVNpxX4YDUnDhri0pAdz5ysUuRKTZqFM7TjVpRFSoy9fUgtDuk+hD7VKNgy29Mp
y8NXbVaRzInbZDDTaq3p5UdR0e3qM+FeWIgaVY4W2uRom6oo+sU544y+NIN2MegQLQBnOKjcQH3v
tAIHXfdHrUQBCif9M68vAe1eeRQt+0IlAGueTdkcVjqL07zm3HAAnwFtMekOPlSbXUjX34VKdCiS
W3rogPjtu7n4imd4Ejasw3C7zcal++QwL4FOm5zwNK3n+6+2nJsmbh1zjSRSH+avNm+TfH0+Gof7
+KJQ1ZczE5ivitgid8QXcdD7K+TlWRlQGCcQ/9nPJw1Zd09aDJw7H7/AEaxadPt0BGTgaOttVbAL
ytureoRsR5xi7DcdTmUzg49V1n+Spn0SWI7mG7qx/rH1/19C/39D6BcaZ/l/ulPdj+bj335+J/bn
j/TnP/79Nk/C/22JmpBQ9v7Pk/e/f+o/Ju/2XwZfimk8yWXCfpzh+5+6+Y9/B5n9l4CyzzETXc/W
7XlD8g9Mv/GXrpKAILdJcS1Mbe75v4/ehf4XYSiyAgZcNUMX8n+U6NOF/q/bIscyVEOVqEZ02ZI6
/JfdSRvqcVZFYb7lxvMBDHYWFxobcUnyxxpeKkZBV1Ya2GtD19ElqxlHxqodtCOiBKa9uVipk6+l
jeEQopYHaMt1JpL/uaLtBQMzVwaet/LG81gV1Zaw81cUMTdhsSU9Qz/tUtAwsQjniVRvDrnrn+0U
KcOJ1RUKhHgevcR200Eoa21qPXcwyQuMsdg0wJhcg2LUZVLxbJDAzIBtwfNTLURJXODRVqfyZl0M
zpogvXHglMmZv+Su07QVIEWFkqggXzl4une5F+7tgQapSu0JLlS+s8mKcBXzSF4z82JWyom7BtlU
10VyY5nCaA4NbMu4fxsqXU5NuFYc1AF+T9mTuSP0v9GD4RnFEMIVkeKjYmyoJwwPdL2ay9Hp6zdF
DAP4BbHxo4hW0SSUZ6+ZwflcL7Px8ruKGU1kDDrdLte1Oa9s0HhClEczDXJ0Yf1Km8hx7JTg3tBk
EkXY+0VYCqZ1zk7nqgJYa2n7pBefFWyCpV2X2U7zd1aoGU8cIihUCktSE5ArsjRIjz4ImBZo2V6T
BMW9FWrZ+DGB3ksFNTOGcxBKrq0ir78KSJrbKeHRg2/bJoy88DvqYxwzvVLJiYSn1PICSz3d1Y6P
fTGgi8HzLfVgtMohNsdkH8RUd0adM6xUp3ju4AivRTuW7kSJ+zEp6G8MAsA+sOK8usLpBGEDZkm/
rjIJrj0n5llM5VGtrPuQk/ASBlLR6KnWlViFm3QKcdSyHedaNcg5bRetxh4gtAmhirS3cfdanjEk
20ES+VdiomJdJtHSLotgVabZgwoeh0rpkqecHsYga0zk2xjaO6mkx8oSoPNq+BnO7Ociel8oTrKs
HWwqSgKHI+ki050KqP9xnEMWj30BOPKbvh8qjizTepBwARa5eCtSrfgYgQEeE6/LHpVuBtOqNV2J
emcy2EFNilCJskLN3NxKLhYopBX0T5/r3gTiX46nNLAI8ndPAEKKQzCkVzvTV2Hb3KQDGn2sgjlq
ERwKzTw6tSf2odIb29IS1CkU9bbQU3+nZf62lWV1DAceH6KRYhdM2uwjbVeNjVViqJtqYRltfWiU
6bHMu3g7OXF5mL4jptp7K1Q5j6bpDUANKdtwfMx97ztt7RTNDkK2IMw24zSpGi0p84lSCia1cO6b
7bGVS52W9yLrtwoH94PuHTTl3RqdpzKsykvscXIojQ1vVNBT9jRG9lFxQFDkGuUJTNMcLLfxs5rK
pWI4zhGf60WdHZu2aC+DPiSXbOOfQWAccnOIDjSZKdA94WzISN+3mo10oxC0BF3Rr0mE7r2haDdx
x9ypHvTq0k8DIcpy7YgseKr0O2wnuBcQ3jJVC88gtbVl5AAk0RRrNhc/sQRZD33f0sEh8GBm1GiF
ORETRHPzONMx064QK6fFqh2o0txEJVAVO84hbprlGfemdcwbaKWJrfTLMaRKsm1ahVAlY6qi7PdR
aAauzcBy2futWLENBlVTOCGvj/7OXEAukzJ2NmrQfteMxnwwzhvFT+JtJBA2Gln9WC1j0wE8pNsw
mF31kZ0+0LgdU8pbKc9J5OnrUMSEsIq5p8iEK0SH4ISLW3mYGKmspiGY2wLsP9Lx7pUI0jloKRah
YspN/jIqLSFhm66hqPQ8vu/hwktL6nFMr2X2k7JXea5abUb3QMrk4KlKAPIyw98O1nOw+2XjR92u
0vR0pXiAIXpGLC6MxGGOh7kwXRPXGn+8IoPeUFoDIaRgWjd1+RIZGojdrjJdCOyuk2WvVVyVC5vg
BSWyw3NmUXVMpaK1qA3vCOtPX4Ir/Zrsct8SOnNpu/9KNT9d6jGT3SrqAIbBnsqTZCU0KnPTRNug
/YObgUa7DOlL8rTGZ1o/rlEquSmxb3Fc58wlYmxYE0TB2SG85lvfDk6wY05uHSmUGphWBERAp91Q
meq+tUBx0bLerCBDMuHw+5RlHn7mJCF018qLDP3nkSA4dHtH7EaHYOvYfxpDOpB9tJEHzDrdial8
0/0JzTzxHqsKA7rsrnhNmFYajzb5T+hpGqmBpqvxZUeGO4LnpIcjfKRUniVu5NasyNG77aSsspgk
tzcYiy6znLUW+7OpHomexot9ojUEDqXDOSdJZ73iZHfGdGmsKFv6RaZu7Sz6nCjTcHvk+cUkVwor
3SZXbVxl5Uh1jZGdabKeiSnpxMR2TowS7cWMCvXNyCJjRcQcc+lUrqhoGPF3SfCKonoRHGC2ehNq
WBforI/67APYEiFRMhDTFBtz5Jb6WWPgKuECS0p0RgACpFaLB9OM/OchVbYUYM2Gt4l8hfymuy84
TVEggKcaLD7NnzG1taes3qp5+qpZfYF+5b/MokYmqKuFPQhicKToJzfqS0lFGRDiCEzfXEWktdWb
bcbltkz83nWKHhHH4Bhi1Za5cawpvWl6s4s9BTwq6/eMEiOOwA8gcGg9Oqa5ijIlfKWEhni1tyVS
G6901Pi1zAZvb5h+8xJ3oFPC4bHOtOC100knGwCOiqg1nuiZe2ZZQuMLmhdL878D2dVLM46Zw4fM
2xx2MIAZc3Ubl2buxk2b3AgF54Dn4DeWKmueWop0GQW194ot/V0fm+asMat0neho0uj20anM8Hqr
90gmame7xOQXwFVdEEizPozAfvUK74Nqln6nylQ+ZS0w5NwHQhpUk3zqrAq3AzVMQH87fMilfzUY
Hi6qgNjxNCYayVe6lNAmETWN4SrTrjuJrspcfVKKrYnTcvKCH9guYG/MKrqBUm6xZmkaTUXCuEQ9
r4chc3PtIEdzAg12RdzLP+ADWBqTI+0rP4gxRyuwih2cRk64UIagEvqbPohHEEGAeCsoqXsFEpA1
ts3RzK5xWvWLMqArkczEkzPnQQ3kma8hN2cuETZFOO/A+uodALAVMf4bLxUzrjoEgka2am16ExVE
SeUfbOxuoW+Zy6i0W94UAzuaVrrGEAZPZvQw77O6FGBGQt6R/mwDrmj5zLN3TZ87lIeSssVWNa5t
UdOUtPPyyn63PUT3GhLSDb+FWOGjyE7hrCAFPr1ACQgw5GOQbn6wlE2uuEUmJleZLxzsENEqzglg
Ktac8M3En6juDTdoJM0umfpgB+yS6hfZG9W3aJ03Ty/CVxXGxLIDVPXQR9KNJ6NfC+Ql08/vA9ET
BJQCirVihKs6jXJsbVPw5j1kIjx5tOH++EV+CGQwvY21uCmW8Vk7WX6lSgVYaHtiPWIFsQUIV1ki
HNrhReOypBK2bzZm/2ow6STZya40XzoFwSmt+vFmk7kFFOxid/JAY5+C1+iPgNBwKDGWuZEa5RTv
QmUcatRDzYoBtCkSdy4iO/wzL3wwpZv6oXK3W7lnHxe4jDDVS+4pwQ4m8Hdhx7Fb99q4zb3hpcQH
UhYKQaFxct7irjp5Jd9+ZFnq1iAQP4Ty7tl2s7RU/Q8GoQEggg14sFXbvQjjbM0x4VsA0oxNvT2g
42AKmhliuh7ef1N4HD3gfeSAJ4z5c34/sZdVuw9kijkn5WPZod8KwIZYkGPmNxuQUQj0anDP1Nxa
ym74pvCKYir4k6yBDZYt27ubKiBDNh7dvvVB5f3+wvpMtql4JOSpunkyIbeFO9viitMxIeda123Y
gJ0ARTB6KWhL+S1I+P0FI+2wD7v+TcuJd0tQmxj0CIYxYKFRtVp1Ju0LsW8ijnV6CukTuSwb/clV
raYkYRRQnkKVF0bOohDIzNGLRvHYum3Ks1KTIdKMIVsGsQ93TS9IF9TtwbdaYi2BrDlxliTi5iom
3U7Gfc/ekvLNft42m58gWBVGvUQXnARAYOc1T+UwQnKxQ850k7/29QSQAmx5txmDx9KwTCx6rY1D
6jqV1jXvaLMJPs24i4/Nd4AhkfNDdEmN1lg2YU9GXoMTOyQ+zeyGPA50NmShuokbE/NdIYOTpngQ
GeKIhgQ7uuALwVlG5zNEOWvBnNM5dVNyzwNM00Msw2vcJxutNJdws9ggB3F01Yg3F0b54wAIuymR
BySbzM0qyZDvKFWj9mfq3pReARo1ZSqiq/2a6Thn81+SDhOCnluyjurZSIzg14vmNkWOs4Qb+BYN
+XasumCrZskrtvk3GTEFKLSj1QefgeGA90vli1KdAonlq4GUBZQCF0XEQ6vzpkvbjG9N7KzBeCzU
PvE5fijC9U1vb88rW6COMyxwx8HkEGcR4000NGPhwVAtE90lTYBtjlNxhWa3zeCkbFtF39SjjZON
Z9YCGBvbXc6AFEeTk2nLYpkE5gxYVS8Szxeu4mOX9nIv2vKji6YWaqtxVWpy4I5KOIaK+hiL8j3u
bUiZ4oF79yFr4xdPFObeafAgDOpZmkh3bOx/vxDBHG1bFvG29EiM1gUPjkJoQJ5hKVjTi+6n+sHL
uY+DyuZY2DXess8L8gTz5dfGac8pCPkAlMLBcxx951XwQud82JjiaCwTc1/1TrJhhnDBSbxsjIzi
wpHcrTXH2FAKLcJcsIG1RO/c0AE5qo7tjYXnMWzpM4pSNpGUtQG5xCo/rEQPMK9PLyGJd3Jb+WK8
FEOk7YAyKHtc0/6BZJy3U5pvBYjqsnKsdklEU+EQWJ3tAQp1GEOIHVN44b8/f6poLaeemWVuG3sp
SoPk42Rg2KBD0eDrFQU0e4lLfanO7V/jvKY5bX+TU/qWmM1FbynQaft+dHOFfRR7GXzo9INQI9Xj
2mEEDDrgi90Q3ae+D5Y1MDb4Z577wQOh0SnXzFtGmHdgV8V0/DK76awUSEdyVifKCfyJLmIer3fV
HOEWmMGJYoPv1IbBxLhe0ta6obCVVo04IVqA1WTB0JMMJhNH2UEWUEHCWX0YuDCTfvrsrYb2cNP1
H3Ny7ukQYq+OIR93JZXO5HLBF9j6Jgku6diTvTQt+NhKvmuT2vWCQaPSo/nUSm3LvJOqDd3aNJSI
R7723mpunbXGTrbqW4MGuM9tWvrmrqmmbaNtTvLTq303iBB/hfbhoEgsjLLZNPVorAAwcooZy2Hp
6z+FUjqnczs6zruOUgZ9v5xt2T3KmG/7B7Oeq2JquIyl3gDFH1WMlb6k9gsvdyz6SzMEVB5DaVgb
2BGHMI2OOlv9Jc3gPvo8VtaupjJIruAlLiiPAWNuaN/9kNBIU81nAJQRrkvz4Cm+ha0P1HQutPLS
81GRkT+rRROtSA4sytSY3JoKQYoGumGZgHZfKRJAuFWDQ7WZwrldq7cuFMBwEee5YII2UrfICbjk
st5WybAqpuQhzkp8e/lPyVkXzDbFbVZnL5VkuBTPgdVs+gG/flDdHey0JGSSh3qGO9fhux7QpqYa
CXHSKd4YqfUcNCxoOVLIpJ+5r9cRWEiK1n6KhstBF+VBeuW4pDwRtGxHca4Xu4MOSotCH+bA2YeK
b7kszVupRiBDGBTFnqBbSEJfNGQLWXfYdoKnnCNq4sxzozTHOMs0VkpD0McyeC7k7FkEJQacP0L5
bUfBN7qhE0S3gR6LVSwEb1D1GpvxGzFdJOKdrHjntLJYS6vdGJ7xCF4bmZVRXh5o2CWYg2QAShKv
d+NA2eGC3vpq9m1X5W7Ih2yFWW4PkwEuB5YL2O2woVSTlFSj7uTsmOZQdVAj5aHIcdkX9cWvZkJk
cbODIpxX+HXE/obN0ZV7pPGLR6xXP6aeRmwrTbAk1EmYvDhIFFVUXBGY9qGufIbeXBWeyHWBT0C1
WyDTLPNg37cefRxama5Z1JQFg6yHqjGpJhlYcTtJQCZ/mZwK36H8gbzwnEoTFPhAnqG/1xSTOtnw
FXoxFRzViJFefCpDyVQyXXZR+N2p2tWaeld1IMLE2VuXaPSx5OhHRgwznw6VQWF85PTDNxNdgksN
tw/vAweVs9SRTTkm7JzQzBdY8p+FaezGIt75IZmjOl0wYXnLS+Op5xTQ59E6YTHHpLKtOywOPjyY
QNnAhXYDK0d1xe+IU5pScgGtIS60aAki7NsOHCIeGj05tMMh2yR36rj4Hr36anEKUek1XTTM1sBI
1u5oF5/IwA/BTqaMosVCqaqTqHoerGpMyV4/clPJkYxL+dnoAKBAXOW9gawyZHfS+8A5NbiVMfuy
RkX3zJOfUe4yxeMKT+bTjZ1uR7kBY/1def2b7GjFjDT2j3kGyb7ILuUE4Uw8gMkn83rP+NlzaDQO
15QPvLQMXa8kADf1vLGxpy8MgD4ztrQB4wnlEqRxTR+BSZ8VBNwkWNDCUC+IzjMXNZRbFnAK8iJ5
j8VzDOPXIR1V5nz6hAbdZFTt0Wr+p5DAyYrYeWZ4SG+NPb0FNgk2wxPTTkQqgDXUFqcP/tSZODcG
VIoSVbu1W9gMLXCkIMMwkP+M6GDzKCzE8oqT1Fa2Znstp1TuVBol0DiIQ8fjSkL6vhvttZ79RInd
ebvGCU5eXAecypN1MnnZivTGhXISNqaIOVkZFutQYenFcWtS+YXdolMFc+OuAjQ+fEIJec/g7VRh
cADZASvUQ1TRgK3ZY7WnsqjFO8UWZiuLkhmx6tFST6AlSgG4KxWylCy465SWzhA1onXJ4Yln15wx
qwACazi2SFVePh4Vbis9KcG3pyWaLJiw2irkDluovhjSlo0ndGsliz7MwO93gwrJOSWoq3DpM8eF
B4x5NFzooWEesbWJwV5MuqIgmKcI/BblgDZ7oBZ/fWc8+xqvcn82De0jS75o6xXPdsCEoKIWSvfU
6AAXl6iRZUAZyP2M1g6oLUrCRLTtKvA1OnsMDV1SyFWQsdPKukisax3OaNTmyOWy2fkl4meJx9Op
fGUVeGBvKqMA1VK1Z+MytV9qAcG+n3Kbp9zItjGgkU8Zc7enkWrU1RlAcZ0KkLq1hSShWk6A1xuS
IuQuBjvMvqH7LUI6pTc8F+VWH1p8ok1M7NEAHCW87E5/yUPl+08FGYRFAG8wbirUp15eOhYtRyt1
UonOg1pK+lawuuo2g12zAteN20Ism864FjWQ2DGQHFvi7rMK/KcGnv5C1j7rDp6GPterlVrXNztp
bFYDx3KBNWNL5jC5a+gjgW/LfRUVPCEKhHoC3tydtgPTrpYqexEROA8SH4WhsVsbwYU3XAdHPIe0
PzT6Nib+xPdl/8kiJ11mrFXmpGU4EsxtUOZ0+0Uv1agUD9I3QcdzGTakEqlCwKOdYqihrSh0VMDo
erW0CgtbHpoIO5Dkq80VGAX6sx9b5S52OIQZTgqx3p/eayM1ua5Ffu4CKuiT8pmuyHotDLzVxkjd
T9YXrpJ6H0U7QUzUsMt0ApdVMcJKp3sESzbn7bK7o/a3bt/+RPW4H0RK7U7n1jr2xEkx36SZXSaI
nmZebMpOQKTpptesjgHjONltsPim1EfbomyIRBI7XvoA5btu9Tc7Q8JwNEqhCgNBwSc0q2RTueZU
UdIflhaD6UoG6+vKh6RcjWqxUMN1JLNkqw31lpk+N76iLGQzAg7zwKvcPCSdENI+ABwOcCqlvmnv
wc+1brXwoEty7w4gipExIVBGwrW4x51a7zlrRgzDYgQF5hDXsZLA4iy09Fql9Z0Phrn5Jx2/DTz1
lurpNBQw9oPmcNVDAi+UJftyk47RuUir96pvuGKTN4PtrjkMRyilS/TfZaFAbDRMK2RV7h7i+Wwg
8FuRfGzSF3NgcggllD2XWv6A+uOYknJKQe4Sm1htH/Whf2G6SJJH4EiwMNq0fyZeks6QP/aQ0BRd
8FV6f5ty7YXiQ2Dv1+P0G3zZ4DuPMBuHpaZD13T6o66aTF+9ZgWY9bEi5DfV8dLx45Vl+hg/6/fa
ildVXt/Z5cl12NqYoayTYkauX8F/XaiYPrq2eS0Mbz9/rcrAM5bLAzvWDUnZ0qmIMcwjp2Gv8WwN
Zb+B33Tw00tpZa+OPj70qnkl+gAtbwNh81XXrSPvJHAPVx8pq4k8twbUKUNWH0GuSdvoLJHA8HFj
5MYqYZGqmvl8ok54QyaOOsUIy5ulMkwpMhunp7DOXgeEjgb+3WB1x9QsDqLPnxP5xKtG3nLYAape
tcxDqsG5GH17md+vlq6xKI0u/JdnUD9qbj56Tf3eF6haUwQnm2IhhCNsVHPDnuJtvb7fwnONsCFX
PFowki8k2jpgM9oNxvLRTNqX0oYGUtU8AfSrbtoLpYG2b04PJm29lcjXjLPfIkPUYBDLx9p5zLQ5
lhPsKntcm0GyydgWL/rSuIetviZTQr1wdiJuCGc9ViglrPDxQJqIUKoUiNuLPKBkJEmi+6AM30wV
l0laN8ui8R9EG18BrAFLSbrt0BB7Spgb1Ip0g9iTi6KTl1LHtdUG33nCwDUoCxuZ7I72jMFVq37T
GeTVVf1inj35jrB1SMYOkyNZLLhNW9XxN1mvb3NOyenk9iyPsn3wzWHVcI0o2ngKpbYJo2DXRsGT
HrHxVsR6asZNXBdbz1PWxMxh2jJ1KYCfFQNTJbp8bQ9Lk9HePETgBs4gy+5mkKCAWRSPeh6u0jC7
zRd+o5BSTlA9eKbl3bmHNdhRD1oJ6xWq8KFSnDNeqlXd2M8M2l9JZ7l0Yhw4YbNcleqLRlJhoY5/
MoGJakjrx5FbfqGZoFrzrleWvZYd2Hocy07udLXapLWGO9J70lEfCvYveaqfhzCkfKz4YHz9Vg/2
VsP6tAj0dGP1X5nMqF+CJaxMbsXGBcP23m6Uz0mrv9tUPo+6/UxhOqeuxPzOGvNpBMqqKPrObMo7
c8z3ib1i672rhvdIZdOfuIS/l8Xr2IgfmTnv+nRaxiODVvwVThZdVNoC85JAd+sypFqHTvKpq8yB
TXHLyODCVfxChtlSt0Ks+6NS1GuV1G8pd72SFcc2iF71on/rG2oUfACqHRVbVMM9TIxgRc7s29cp
ioh5AKUgcVOHuDckZwsujuk/60J7yHlPhG1/870uyj5YBnUFl/VZZZJm8vwstfQhGp6YL/14o30u
ff1cJ/F7UjCMs6JtEvjHcBrONo0/QslOk5AHvGM/IYnJKu4OhtK+Cm4qE8ieOWqpGzIzjdXHpA7f
KFbZJ5WOnscBt2Ux4QZ7MRTjaIShS8PeorBwo4XFObCcregYpqhNfxFTcen1at9M4qykZJEBH3Ap
gDSIj63WPyEu3SqeKYuJiUiu0cww0p+cc2mzehqaOtd77D36b8AD7rwrBjxlQXVVihRpts2Bhj9O
X1W1SsBQWhdj1CmYoH2Qg/YYLOeLxdPTB8+HIlCtgwKibIh+xToDKsaqaQ3yMkQr4DFeKkbcE8U6
n634/kV2ydZpsifYIKtOAKbODYElD2KcWlwSSJOtdRNRvzOI7mKTOXm+/mqMmYDPgARkjTfLnNWY
HnCjUV2mTp6iUX+gx+RTDMHWh5QdpNPRY4paT3NzTP2etuE1T5+cIIAjaVmY4d89Z9wNkARypWCS
oumUGcRXb2nPOB2t/OiJWVT1sa/r10CObxZVIWns3AObWy6Ti0TWzdcIz1SigjMW2RTARUkSsJ0S
Vb4bGt0NFX8bW1bKaIzJBr4YqhUOvYMWlzKMjvNTFEwbL2aPxIqxMgVvUw8uxyLZvcBzo69aLcOL
rRTwCG6aMpJWt7Rnplsnh74b3AF7zjjbUCZ32XHb95PPV58OKvIDjUnbTKu4/BCeDPnAnvdn5N89
MrCOM64H7WKW6VOeVBtfPA5T+AIl7GYaBoBztupqi1xOr1QxoweLtaIECNT0Gpqa/DP/v/FoPqrC
OQRlcAqAuCwqHavO/B+mUrtRExO6lGEcB7+9OkG259ixpTHpWU/1ddPld2sJTfVkaIG/8AbJOQSs
T2LY1L4yf54/aEjLl9byOe6FP3odEFlIyZfoxWMbrK1gSZtjkmc3G0uJbCc3Tp1PSsMhNQvjqk4E
hCkpnDjAEf2PUIZpj63N6T7XS0RGvS6UelPT22FKRBGFPkem8gVQFB2BuY4VeB8pyFUw0jRjbSur
uwAJRSaUO6+vL6NinUZf7HwKUSO8oPK1axGxx6eOvpshHLe23V5k+ObPUmaf/0S9/YnaujPpoZtL
OUwf2rPzzIhm63vJjyftkxdQHDea5c5W64/JM68A71d9G+zsDAWnFWQ9GeUodeKOE0tkkcYbJLwl
Zu93yEyqazAhT5J8r8U9LyVoz9XEU2tpZZbiWoxVl1FDUW+HbYAJVLakM5C9baq/zUumXw+vZlpm
S6Y/lM3VF9NuiIZHarknCezQfenhmjgZQJXBznf7TPlb8ut/7Z//nf1TIET/V/bPJ/ocfur6Bzf3
31yhc0ZY/O2z/u78tLW/TIPpn6VrRD8MaeK8/Lv101H/EpohLFBMmkWm2CaS9A/rp/mXaWvYqqVO
2nq2jP4/66f8y7EBODn4RQ1bUBLxPyEv6ep/sn7auuOYsIhVMqSqgwn1/8+/WWMllKA3qP7RLGX5
Syv75Yb1UjTgme9taVCGKNiLLCc8HEulzPGNzH/5+y+/vyjp2IH91Pq//+WgBPU//fPvP/z+Xdby
nB1aguKWhUD+f1l2qu+zjP3++W+/tUW10xOn2WQmumBCGvi3dNvS5rJh7v6//dL+YgZR2EfC4OIS
zexYra4h1P3+tvdyZ0Jc5G/LDmJeLCM2M5qgeyKfVxW8fQxWe2VXStNf6gMPXGnHd2MGJZYcFjla
MUCbDr2g9DRlCIvFl8rliR06RvRM43CTHcJJ42RZl8zlMKPjaAIGGvgfnNnJyA/FM3z5ni0EmPCL
kOobLrDgPMK9MIiOUeo8edtAkQVTGiIVRZFcGrV76GXAwI/mqeWokWQdlcrFwwFSyhfLoPNVkq7I
iWBRtoasaAMaQiIR1poM34xgDV6LShzGwY9w5MKWkznqtJ/8H/bOa0lWLcuyX0QaWrwCjuvQ6sQL
Fkehtebre2ziZsat07eqrN87LY0LLnA/Hoi915pzzIRq3wAXu9snOg5rSoPNitxgeiaZNSb/r6Zz
OOu09epApQlIhMBTN1GQMkMHZW6O8KWcLYpbxT3qhozSCyEZulQbge082pEyBoBl4IgrtCOBjtd1
O9OPY0a8yGjyRhlCQ0FljjQuGKkoaL2KpKBgagUlqUl3PddqQjyfpfhh6tNvOWXIMllXqswM8xik
+5k2KgEInsm3HB2ZCsPWyZZAmVvMPiPjsbAU/SAnLSWRBM3goAcodLEGo+HP8fT5ANFEJ9a+0uWb
D7qu/JZKyfTLRHVOTV7faWjF7tXsZIyI9hdh9FvockSypQd2MbUMy8BolcTqMuteHyynYzjVUTBc
wHgnuQPV2sLO0DIEhVHyTU2AvmZVonAbJ5ajDM3vk9iLuVyzdH4j0KM/1AmzP81e3xMafAA5Vm87
UdbHLq8Kf1HnO7kEtJBQCfDjZNI8PdZ/RL0JO0izMj+3OGzCtD4ihlLpN7b7bqAM06sm2l1SN4qc
nq8M70kWwoQmFA4wm0CzaBEz/mCOe8c3iSo6RKO2s3uTgOwxCeiOHFdah3VrUmeQ0G+G9yQlHQ2C
SEt7HD2zNR7VZPyeD1LK3a6673sZ7SJ2I+qYnD8Ilmqcu8cYqYmCflsJaxrvkpqQr9g9lC2+nGVO
PEz4wMwNw6e1zInYYyAGewVLm1xDekpZ3RAlGmVPrUwbNJGUs7weGp3UTXWgH5QVxsGs5Av6u61a
FjOlHBe6TtV3jg6GrwNgXjkxNepmlWBtLuDmEd5qi0M7xfKTpH0bjSFitrrfgI0KvMyQyJezIk/U
6pYpwDrOvLeCmG7QZy7F4Em1M/R40T5ZnUMODlmqmHsgfnYQDtf3wKWoGSxv3eTQTtA1dbfoUHUa
yhjeoEU9kS1Rd0QYVSjme4ZvOlCCxCAguREGeOxgiLpw3IcjZPlguhLA84tJRn8wbcxPtZja6apO
XkbWveYcZgdLQ+AF9IErFMI5qZSp7cBl6ejr1c5V0WX+PIXrjGKUY5T7VKaaFjtO5zMATsGhYfay
JoVEwmNU0JKKEDgotcaEu4xR4HBqIMxC+lTemuJDqqbYr8xX9zFYOD+UCeFCgaDNrXE3yPrPHF19
hcV9wE48j0l/s9C78Ma2jVB/P4YzcVidZVDoXBJSrJXy2HKMycNiwk9aauayOI6WhLCJkSrbygTE
cDAeTaP8Q83YKuToI5K8loggRuW0JoRmtshR2MUPSxRK6Oy5cpJR4NUGGnQCrgmS52iMyXNrwsRz
dPNFm+njYVgq3TmKcm9GJE3xKXdx5heUCa0IhwDNnXVqmBrje8BzQE5ig9yNqu9YMnAzpoXM5cn+
hT9SD0Yk7IcF3I5XH4dlZI5plsc65E5lt8Wbof+WCvJtFMkgdSZPaH0lKJfq33ZVqidiIw9SqwyH
aMqf5kIEDNP+2ZcQ4fwUycMdIQEeHDiskFJ4XInolYefdYNsMVy1F0eoV+ZMkdysm1CFl44KZJxk
bZXLVK3Dv8qXo2U9pHbstRKZb4jkOm+iTcYhLE3HcqE/VijFeFmRatbwGjKtN84McRFivpM3/a61
qUZwLOU0MhvJeaD1SGpQ+R3Jxse8EGBJr2MgAhwtMw1t2cHh3nRnzbmVLQVRQpnlxBKF39pKno52
PHCXiZHpFfHewOWPFo1sj1xb84OUL4juaJBMeB+pF67FnVRLRNQbuhvKquhOVN0xXswBZZrw4J07
hVNSm4nUaOP0fplTorlfWlSauCj58eqV+OFJI7TEmWfkIg3pphCGtJT5AvSRDB3pbSlEiwAXn5qC
e9GqToitZVLUspKLxpT9NqKRouik5cj4yPhO5UE9dmgX64MzLtd6oOZqLwtVxvwVYa3h1c3g57ol
xi/lb8JLJaIOmJCXMQ2bkptK1C23GAeeWrPr8eymCyGfzCMV7DR0SvSHSEl2qbQa5wwYG9fpm8Ss
o8DQmpcWIOx+gXwmpcHY4SKVOvk2SUH99PQSdzhrJCK1aCaZuvkgSURrGU2GW0QNxPDlVC2hb0bF
OVXkG6s0Hjlz3mQhmWrqGqRZFp8cgZHdFhkDiawj5NpSH2rCSEHnoU2MJ4YPo4EWKK46AioI7Wqm
6liAWj9VYqHF6nvBLd2Xbfs6A43eGRkX9TXL7+Oa7Gdaou84GopdzVxljgxtT+jvzLVOb0Rl1XiS
RzBScbh8k20MGhN8fMmOaVVS+iIZ0S4/6iQdToOQwI2ZpDHKLIoHGYc02QqpF6XQwZIaNwN6C0C4
TRA6P8Olw2uuYEpMmClTN0YWy3jiMEnSd675XUAR4jaihRNESGGh2OoaMS0OkV+mzj2L8Fa3bWya
cwsqMnyHgwrti1kpvfHMDwspP8JokI1x9WRx/U4RBDG5hvCsliC3mq590AT4d8oEtRsVKxKYxNL8
SWsRpmgPiK8jXzItjZsEcQNoKgnf4jM7cAenoif2GIPP0O1N0dcgLskicOywhR/ganjSUsVEqZFc
Nwmepanjfu5SPNGxEUxzfDtrKO8WnYIFJktwO2DcDxU6ql5I7nRSKhCY2g9l19NhTR4XknHxfflg
YSpv+zqmg6I6S+Kj5RQAu0am7EpDnP0cYgFvVfKQkGpTWkogb5HDWjhqHpDN9pQ6Gf/ahZF0MMzS
dXUy41gMm1BVx3DKiD0S8RYyoTk7JVV+NYYEfa0waQtjrm6sBiNYo4QIHShV9MlIOG5Cei0BasSZ
JENzigVsuwjf9Q7X68pgudOLyOckkTX7geSS9jDRstUwiQeI8seYUISpy+GFL0PhYr7sD8iMdusI
hLlvTeiwnXzqgGf54DNGAlCj9VTJsrmz7OK9SNpuv+blaZWAtVmMo0RUAgz/92Z8LFL715RwvYjl
iqqsIu0rNT85jfY8RzU5MNlT0kiq9ym27ISoKDU/nIR4idWA8UaUtsbPENJSmUguIfwdO1b+sjoD
hWh6bVHhvDEOjANm9peqNJMgA1iLPOzXiHYcZtspjDKcIXL8u5/zszJU2qmWn2pshMeo1yB+i0kE
MpggNjuDPnfdekO1jIxGZcsrHYSHHEY0rqJdKTMGk2sY0OWc3UuN0SCjGXfACxoiz5z2FOZV5zHo
q72aYMNj4Ty0i0lJSyym6Edu2ctxReAcqE35omEsLFx5VRyyq5HxSHBppChucVQZ3V5j4qbTeQqs
vP7GiAKtaMHFxiIjB08KElCZ/NxiJVJsLp+phVPv0/y4XsZzkjSP40TTohqs8SzZs7estnJchoO1
5tKpS/oPRg8vEO9xY5nd2XAw7AwpnN4skNFCwk4nBT1z6sYfYkM/DQgQkwZPRmcM844WdUp6Ua6e
pKyyjlb1io9lhgVE4Xc7qfWpuFcbla7e7FBpE0eh2gJrN/Uq28+5tYAar5TAGt8tzExHIFSEn8hS
60VDfsln+hCpKTlcVlT0fsXM2W2j82dGiFgGk7nrLHTfWyfyCTLE0YJLH3RHclruCiMfvKlnd5YW
PVULzPE+7ePzQGLxsYe5TcOfyrAJ78mJrZfIwqERW6vwcnCQGM3ZLJH0Ujcq84TPHgBe9sOSHqPQ
wgLeOS/YFRkvKFr3eZgvMVJVLjzZzjG/WYn6HmckYqD2vqSqcjY1bcCgsp5zgp0N1GD018EJbmLB
VmZIbRlz69bTpcny8Rjr70WJOkWtitFv7N+bBnFbyHIsiIuGdk9jgWNUzF11MOifi7weXsaqm4MJ
EfnnQ41JE0SLx3q3LULTgnCRR8MFUtw2SN+tmnLPjbQ7KU0EvDyjCiz1zQdUT6RaCTUzmlbY1SGU
+2DqwaZTVRRhiyjpMrMC1pR5ZgFZMc6R4OVSMwb9a8LF6BSusn5KELp9rmWT6UVZw9Wa+xB0MQNM
TVQSVVlKIi93jiUUVNNAbBqSmqllWqk3d+jd4r1sNtZhRbVsNQQnjuK5r8X2WJ5CAoqkud7h2+Sd
VRGezDR9oHFnBfMCf0NL7lVhCIrKcPmhU3bxFiHZTKuMG2hlOjeNFEX72JS5M4uchL5RCfSFwXDS
WyC8ela9TQrQdurgwGOrOPOURP5VH+oQD+JAraDIbMqxeYvYAg34/RZrRAkKH51YhOIuqcSMdtOm
X0/bQqYvfygH1dc6s+CyUTGMBZZ92hbCJahJ5nG7rX09rNI2NDiHloKuoywW60BYSq87u8weYEwm
+kdIzmaghCqIYouDKl25+K5cimFtV8LpM51LcywIvS5TWLJz3jBVz2lOITxG1RKqTsA1QObuEiPa
iQv9blsUkvxdHqpHo7c6r3eU5wYrPjfOcJe0DjapNDlXrQGVW+3rfdupp5lB6b5L870FkvcK5QN1
vRKVhLEo+kVOrc6lIZotWvRtLh9op4BlIW6krNB50uj/0Ec6M11udGdSru/jsrUe65qhgWx7NeK7
PZQQ4y50SGku4vxn30r70BHky3qYsautFcZozHY4eCqcUghfhlg7GxZikQxRCMLFCrGv+r7KBfEO
zvCt7FIyl/l/nWqvXZ2qYExD2Z21pCK+uOHHijJvSrvJG2zSjA3d+IUH6CmWC+eA14B+g2bt44np
WRhXM6nAyXEtyw8iVpUfZUNmijm9Lmqh0c4z8Z6mGINU4NGnyR5dJk/zTZ00P2XHJgRQcESqHicA
hR2YZJVzNHrVugIVIZy1WFBe2pNzServCgmB5/p2zgv9gRmISiu+wN6bOPjFuSJWy0rOlMrMN6oV
4SIYUL5Ele4uZglFfEIxyezWb5uyOWRhK8IX5/AS6emDMX0sc5y9q/qMOg5CVzprT1DxP+zXnOyP
G+6Kkd/2hvKEWI1YRcR+M4ZCl8j55dLnaxespPrtraVzLnFFXFza9YqHP853IuT5YzwDHTEUf6wz
UIja75bAxqNpgDNeGY4wAYGumnfhU7UujGJlBhippc/XBtr5DhsbFnp7+p5LSXdrlN1rTIafR4+G
G64IAxucyPKpWjIOFDdhiRHlaUky0jDx2IKLVrwQjYtHM1YWKKj1ZLcAgch+eNoeYiy0nO6a3Bmo
a7FYRGRFOmkNppeV4EdRpR1F/bYXC4kUT6czOPlABGmYMLxK4QDMFblCGBM9Z0I93o5I9SMtDra4
py22a1HbO2b10+dD6lZ0rVXzuZ8B2qjWSFaKWMhiYZtNgIwRz6S44zQxoG9CzrbnNe70p47pGekV
MWOFghBSz1Q7BtemSMjAvfrXQp3RTIYcvrKMhXEw47ZwNxX+NugJO/7R21qupHmQlcrLNtOpmNZY
Razs51kpDzMHiqkoP5XGjvf4bgDlms5BMmvnrEYiCGykYOhQVqHVSLllAR9QR/zxxjk3GeU6w4F/
HkURMtDlpYRfFXP9kO5mJdM8nCbkZ1EvcPXZ/DUuyMUX3T7bdqpQ/luFi4Ug0eohjvDZKBAC2fuA
NjQjzVZLmbxQPU6E8Bakc+bXVXObNnzW2OhE2jfGXaRG4W4MTUwwyxReOVprP18qLpGV6seYLJNd
a6/xLVDjeirHfYXeObJzmugExlA+EpZEcamJ7gbNuktHPdvB1keQpqpHErYesij9TVGLxpV0yuY5
qGPELFhoADTW43OWIunXG7D2tgBJG9QMWv4EbgvYDQQzfnO7UxZIReCXtV/DUpZMjmhiTRGUFTW8
HaJ5nzkZlZ4uhIHtpJ5KcZHL4xjMDbdoq5sBfu4pahDSKsm4QCT8t+jK5k/XEWxaruU2Eex1wo9t
rU3hWx3+p16D9a8Zrj7ZlwwDEP5V63uZOWg780sBTpSWBv98Z301JuuUZrtGnbPbxsmp0cHW8OsO
rSy+4Joir88nM7jJsPL0g7iGrbDcFiXbW8P6OCuEnjF4JWInoXrdaehHGq2+oIiitCmlym21KH6h
ShygdnLR+HFoxXIpN9UpoJ2BitZpria10lxKf80yNd3JaS4z/QBPa4t3vEXEiBbh4sp57uN9uFE6
6bxoNv6oXnqk0P+4a0L6L7XyNnaUfcUwtpw+ZGbXbqrK3UOxJm/42tWHruaf3QG1R8hWUHBmOJjk
0SMTgVQjvAAjWZTEZPHWxEqG3PFWw/DKungy1ehqMSYeuz6+zuIP3SxY8azUm+GqYxtWf1iNvQZW
/1I6OXR+NPe0fl4MvVN28aDre6vPr5NFKcQxEddTbkaAYcMIwa3ELYM80zi0jl2sqIcyVK55yt2s
lLLQG+TAbufXIU2sI5KeJ9vOA8VcHL/mmsVdrUUeY5BbNUyHTJt7ivkK+bgK6g8MUofcMB9UlYZA
MjrhTiZOYVXMq0kprusw8uRF3Z6KDnFigTc6C68DHnUUsK2yk+mayCFO3cVERrNIDYWACT0/wEn8
Lj3GF1o9haM5vqr9kpz+p6bGN2pZ1V4kVTkD429RfBcPWG6WaAQmgcRHZnjgUjihgIVExBahtXz2
RSk01VOgFpA/lCA/WBt+LJmLCtYpqX03Wv33/KOkS+jmUXmVFtm4FFH8WqY/mKnGFO/6bNdnHN1Y
24lpYcpW34GsEEGlVK10iX58Vz91OgeItT42hmwzX4LkBpftPCTv1dBzpk1m6K3mW6pME+UBDdf8
AoIhi1p/wKlUZzjn62oJxomSgB4jJo1kDa0UZRbhozeKFJ3gG2il0U/Rdeu9+j3R0F035IFAw6pe
yoJSuTIQWJIoSKOGtgp6EeecUU0sF+VpFTLxJYhCzrl60J/CxGkPodDSVRkYbRIvnXQtfROWilk4
xFunaFhU0DuRQhJybZhUpIhX1OiceErzYFEYmRj1dL02BWaJrw+nfKbTHkrqw1oC/7ct6QELUP8Y
6+prtTjfyqyeqbrFzr7nkt7F5o0aJr+jVKe9PyHzRyMmJmgpPaOSu1HMCCqNutzthC7dyhl7EF97
6nJ6CmghpeMwUTd2llTZmRo8LKkiyWFSnMjlxpa6eSJ975AyGCGRTEqHDC6p6501K/rObnXge0TF
G9IPTnY/bmX+jOUsTHREm0Wx5FnqrVacR4UzrUmfke8hTYAugZWeZkUXwV7N+2TPnPm42sgESuxH
INMp4CFBgwN4yZwV+0weMKaB22vv2hx0hazFHbu5kmFDuoKSPTa19lttEWTQMuHYQZplQUgIY2c4
Fk1+jZ+yjHnjREoEtPiyMfkZHHYxxnVzDaXJ7aT8XRbxhFLSv9JEMLxGU29TioPowyWiD9DB6SuW
Hg3sTp73txiUgPTADsJrWFkBnFMDD0atqxJe9KBtY9PrrVLbzTAlpKap4Cc4P/oQw3W81uY1Stfj
KE6ojhpRKCGRdACTNDXTAaPmFOE+0ZmUekvul66hRkD6Zuagy0B6SCZbO9vExF6GGGRNeg51CSjf
eqe6+aOpSkSVCXyX6WgpjvxEFAztIDBFmhgkRtqPZOnPZA2L/EogNeRymDI9IseKdvZPa6+UBbyx
0gJrlIqSkcjrxpgYy/JtrqYfdNiaIOkR7lG9N3xdSh/bKjOxGWYP48IhJs807EpOacSzqHLzukQk
XIK0MTv0bFZ1Koo2DewGQBFpJA9WXMtEnPYtZ1fMRdWyKyKZAZba3krf6BS1VpBbYYvJi3GlzHC9
mYsDo9+3JkcPnasooJtRuSY0OKe8/NB/wDrWbtQac+lASmNrVPrRgJezTpa5Q5JgunHZVTvwCqTk
khHANcbyGtkC0j+PZ5KOaaxwzdgTO0m29DrsUO99xyl7tlZawenUUu1BkBei7lVE6bAa9Sq39z2+
oH0oxrhfC0sMg1OVnLM/HvvalFalh1YYIaNvyk7xEpG+WhK+DFBXrCZbJitVhAY3Q1hDmS54ijtb
ddJEpN3fXt+GKv3vIn+ut7dvr/nb6ufuxD4rUUwwVU6PLUlO8GWUVVnp4okPFIvtvV+bn1/i6/P+
tus/Xv75eQvIul1EvHkwhykScvFFt9y8SOx8MlKUDdtHK2asHIoV+CPg62d51ZK9hS0Mh07/g6LY
chhA2e1Jr6oOJaPrXZ2aP8wlO4zja9JU3A016DNLXIHFaU94Er6l+I3e45zLdGxZFxu71EFSibVm
skTbZctI/HN1CzBsbCY4eBzfQzFVYfz01yK1TRQh2zaqA0eBscNTseoQybqtdjIZPYVBvRfdK7Ec
fz6/7c8qqVh/7iXfwhr/s39TTf+9p+2djg6YiVxRRs7cgz8fEi/++lqf+/ra/qfX/NNjutTbR6vb
N6KAbnRLc5pEuCZkEs3fNmNxnHb/eXZb2x7bnt02t8W2g6/Nf3rvP+2qGMBHpRp/i1Y0R2i0UVei
bxDxr6UGKLb/8UGtbplzfD1fiTclX2/atrenzYbZDw74SbQOQPOsCv1qVsPKWv5a3Z7aFsgGKZFJ
x6+3//ER26ZG2vb/V6F9isb+NxUaw2rkX/99+N9z/xH/FwHa5xv+EqApsvMv0H7k68lMZzZU4L8F
aMT6/QtZtOqgItYdWpVAR/8SoOkABplRIS2QhThM0dGm/Zs9aP1L5n/gHBTLsGwFidz/Q/SfimYN
gdnfIjVkWydSQ0b7ZGq66hBO+F8FaBV1+7ha7OVqKhIo4izisCbroD79bRXLPhLlUfSBPlf/fAE6
DuolljBKZ4wsMAvcAZFjgulUaMgsXPB0+CgtQywZKv0SLU0Cklq6o1KHgHSwL20rTScdrecO/Mvv
uZKSu3JZRRdtoVQ3Zym6aAn5pc4Y1pwjyPyIXPapFd0Uq0hrjdNvJIi/xQr6Bcy6yaHWuVhnpIep
xdCQSMao1NEJYieUOKPWn1EbTCZjJemHfyq3yrK63VYlpbLXx21VL3DtnG2iBn2qC9xUkar89YZE
5M1//hR/2832rr/9SturtgfRGu6TblX2mCRGebeljyqQgMa3bTVkuhvoevxkiKLL9tC2yET5ZYOp
/dNjOkot/lZbnUYP/72qSyPh3ts7t6e2t39tbo99fUy5vXHb/r9W/+dP33b0td+INvBxSdr5SO2d
wpNId97WqLT/tfb1RCeCmr82t7XIqKnB//GWr91sb9k24xyzvJyQBvZPL0bMuaLkEh/6tz1+Prq9
3YBgwGhPfD+cTOPaxJ9f9o/v9PV5277++KhtMxYHhaTqWOf+8++pZxGtvm0D66FfW49CdbNQvCi3
ZSK6Q5MuhhLbai4GGeiLKbW11X576POF5TZMEq/eXvK5j23180Xi6a/Nvz2NoZZPG+g4oCgQq9ur
/tjdtvnfP/3ntyTbKnJjJ4Gk4Ah5ZirijBGAM5ATiyaSbKINJqmmqqsAR9i2KxEsvr1oe/m2uUrE
kUwP26PbA197Ws2enWzb3OLK07b29c4Sy4VonLHP7UEbxAaReSpGwhhtJ+CGU8+kERnI1+oQlgy2
FPod2/NzWTBAAfLsTjRrPHh1GGAGeqBIE0Y/0+8LwyCPRcSEhYANT2XSXSzYnlRcGNMR1eDVa8mX
sEWU9ueqIhSxBr8m9kMRFP25uj0KDuGsQ9feb1vbYnvj9rqvzb/tcntwe3p74df7tseA8ZGKAFQm
QIhE84wWzPdxaWLCA9vzKvrQUGV0Fz104oZ5//7VPNI6QsqQ3IhLuymud0rRIgAlbNjTh3k6bVoG
3ULpCwfPz5bmZtWbp8rIF7ABLe1KB7/ayTQubUEbOk7519vi372tfS22x0pTq32c5iPyPH6PtdXK
FTs7yhap1V71tKHyZyl4ZFsgqVE8oRKKWOSmwvRsVZ6Szx6tkAeEY/jkmMZ9l6ChqkUrrU9aQIcT
5vhts6Asovf8K/DDU0CYMxpjKi1bN7GVyoMhOXim0DjXQh1itfDmyZAPeorER2V4MbTxQ4NQQOZi
1JxJPKvPqEqxTToUegpZC9GOro+Qbz2zHkhta1bS4+SmOxkSucvbWkcZ4WAhu9U24GUC6tMwOxLI
xTxnq513tQ1XY1v9ejAZ5VsNRDydRU6ebRGLGcbX5raGfVgJtEIHjs5Bvy2yGGWEVSpHREOoC7d2
oxTdNnIv7c3WxPwL6QUdCC42sGBdhwKVqkE73KnOCEZe/NE0sfg6/L4ea3IUlNao50hb5bNUVfke
p0aH3IDertGKnPav7W2tUYeZD3NaPB1a7kvWOJ+y2hJ/YQ2TU1kCXkq27Rjq/wkRLH+VSRXhoVav
77pQNBzlcmU+O0nw+Fd9Pn2u9o3I0VKBoK5BOJHjF7U2BJZaNjH1cALGJdTRSrE/Fw05HST0ncwh
tcmP7GxaGiuxv3aJl3SbVM4rAQiUiqQMKc2ONEDU5chyx+SgLPddGiyPNN+1+Ng9zu/0JkhysKlm
lR7ZnQfpdxVjAfIbDGUqFAsv+4k7NLtLxn0dvSFerAWy+LAMb7sfGhVXQi26gxr7crwbZ9XbWWOy
Ix6Q2Fiylw6l7SXrTSTfKcuu0X8O4QewMXadtp7meNT88tnvX7Att7DU4o9CuwAGIMPGns+DTf2A
cpKfohyu3mLaCesvVd2lxkTn7JTAT42OIzUmyRNUncwb7TGY9GdTP+jGUdPOsBStX6YoXT/jVKqG
Xasc2vRamS9Ykpv8EkKqRWK2nPXsUsbXVj7W8CRbv+t31Yj8eY8gfB1I/tP2HT+nKtFA0F2dr5Vc
lcYbnKNEnWn1pN9z3bkWVr1peGtnH6AfewzrWxStBQhambSpy4IMKt9Pw2sB3GqI7ur+pznuiVY/
I64G6mCPewKtiD0DmFTmRzKMPds+IB2AIxVlFB+5xeE5uonGk2kfugKH2EH7mKKVFvAedhtwETW7
FN1xbLxKvokdrxspoexy7SnRXtBvFHdLtF9Uxqh7GZrHbxXG0lv7YkunWT7A48O2z3jtVrkWaHbz
Q2jszHiXhG7l7PPVG19g2Tq76TZKfOW5vya4IuECeBl5MVDl++NiHmdtj2mQnpLR/uotb83PUXW1
Recfml1grkz0v6cr40gukwM+vIuMrVvyK3Nvt/t4PbXWXTac0+Q0rpwX5PtAo00zkIoveneNOI7O
tSN+bzoNcrSnGU+pUvoN4cfCAZ75EofpHJ/QDEQAOvgDjnuYI8Zvzlnd+En0aTz7jerb/Un5XbX3
ZBTXFHdl8YPxO9E8dsP+xNGpWuj7jilcNxTHlOjxTKOppaZ9NijmziTMBktPsxnRsFeS7DzsSseb
dM+yz3KPs9+XL/WDIZE590Qc2yof9NhHid0fwhb0TWBVGHB3U8vQAQ7a6natDzkK34FOtNni7ub3
+ZluTnpQHHRB9716nJDDjuPF6IMlDWbMxyRAR66RU3Y5gvg30dH8St8Rgpr4/KZuD19vUh+m4gJs
Tn6i0KlL32RQjdZt8oa4Ulv3JkGjOOh1r/jmaNSXL2G0L5S7msxUGXQGbu1Vpxoj37XpUU5oP8S+
ogf64MJEyQt/mpjC+yOMGwV0GjGoRAR4ROMNg9tLl7T93hd7aHoAYJ4G+5YWQpseCuCBsBt/Ymd0
nkEWGjvtBr8LCAsYGZXjAkSLw11NdfBbNrmmtU8XaIZof/dMi6o34Znmwlm7Gl2DxmcvnbQnzs3J
fX5zGNCedXVutHOxLw9QEyURKgSt2YWX63b8YJqHm4RvksAJIna5f2biRE+tPg9vhvbWoO7Kd/1h
eFB/hnB22gNfzVrdGk95bt/gHuU7hd3eLi4gYtD5O170XL8ieNOTPa5HoEcDFDeikx4BjPUUnbgU
K9NlnC6mHMTfYRSvDtCgo/SBbJsOGz5bMnGSm5FysgrswUuey9fiiu7wVn+Sdv36ECfBarkq4mjt
NkZXWA2k4DGG2yG0H5u9ll+V+SLp1zY8R4I18bxUQUM5Xjo7+f2IQwEoyz32EGwqsBipWyMfh7fz
SvvO+YHh8kxIC8aUXQs8h3L4MbpfzygPVgwRr3gu7WUPAXzKCO9yC85lyU/fZA1M7g77hzs6h44s
XAwhiN1j0JyuxCiYs+9SS0+G5A3rkw4KfLmfmJR2H3jce+qxI/pQVyMQCnQ22J0UKA/iOkSJj6hN
nhaUBRhp+95L0tOQ43YCrvNIm3havtE+Jmh+dZP4tYD7M/Ykzd8ii/BkNsB90z6D42lj9aRLijjj
YsLO4sqSoFX0E5y79UWRzh01ShuYOdGCbkP7bkY7D+OLvBXXQc/LOr3vnza8DPc2fkv0M3vPzkxo
YkhzI+otF3Sq1+ynh0pEptM13ZWUtge3ZJ6NNnSHuxhim+VW+7jdU0p/khuXEu5J9SQ3DSwAH/4P
I/Xq13rxzTsIFUf9XsuCNUj98rzcme1Oew+xVXpYUqwdR5q1Q3sp/6y5HLxET2niyY/WzZTu+OaU
yihBvs6OH4YHtG/Rs35n/6wP0TW6/mpfB1IRb9KekrXbhh74bokjlg1pB5zNNR6Q9HjhAZWLm7ix
p7hxYDz8cH+RavgDg4x/pPuj3mk35UG9W7goMAB4hrXEGVO+pq+yhrvKbV+NhzH0NMstdB8pWfiE
g4n/xvmVl04VVC6sDT4EoMoP70JrN6q06wM73feoCkIoSXQj4It65KswhKp8eoY0U485R1x8gFRc
vXf7+jbZzaQqyvuoe2C6VLmoG7yoDSDOnHR/9KjKqwZi4mAsb9aTZnnwQr47buOthxS/NKK9Vzh5
/vQeAg29IGgjfdrtbqQf8gvegRFCykfEaVCcqnvjUNzLz9EpuyIYQJxWYPJNbxBUV8/VPuVb7ZN7
+5vEzJAr7ivK4gZo7XeMEBGpTW6KsLw6Vh4zrdhm2ObxWOKmfnJPQJKBYZmf/ZWIJo4zHpCflSc1
8sZH9aW7AakQjHfGZYZfc5edTU/zOdiDwfF0fjTPuGiX7ma8a4/h/h0K3XpZL82NRnPGiw4wry8A
ia6c3vCts47NGYHxEwHr+L0CWKgYJB55ReVKLjOdixHE3/qjQR/zY9nZp/D03n3Ml+JmBjPtwvDz
ywuS6wsulDXADOdlHuIi33FxmrnpNfQKl5f41RUJXKB66V1/NJGYPWU39ZP0ljzM/vCBNMhNn+DX
/G5epl19NNwa75fbf4tezdWFmYOunEs8lwCfZYG+3VcC7hqvXMk4dPiFRTcTuJrHETvDcI7c6W59
aC84TOpjdiMdDN+6GE81iKPQK/fOXeklgQWmFDSJH0NO+j/sncly41C2Xf/FY+MF2gtg4AlbsBMb
ieomCCmlRN/3+HovIF89ldNVdnjuyAwGSZEgCYIX956z99rL8a1ZwspZAN9f2vISkJkg/cJBn8LJ
5Y1m4HLrbZmU7OIDh8Nz+FQfu9/Rg7Vtj8UHhlGC9EgE/P2aPAS3Ye3+9t/Sr8SR2ROMMcbBODQn
G/8qqt3H9LE5pepy07zL9+AqsqVgbFlU/KiCxZP8TS4SIg1kxPepN7h4sj+b91rlm40OxTVxrA/9
Xr4NDwyEDJD6R/kW/oJG9RB6q/4xOkQH9Q6u9VJc9Xu0lpfs1K164nIJWpkX+IQOyuizqZYpjq+F
cTQdscz2/ut00DnSC+1whje0FYxwxTs90eZEs407kcVdQUueOSXui2+OVdAy6WJH7NCmuhOWxhhT
v2TROjtxdoq+5+O+fgnPqOr53/MrWoEd4fsKkVQvarHXXJIHlrlMvjks6UXwTZu5fuFv/JiASQvl
YLFGYdfouDrAzyyFhEdm0X+On+GjBJYzWrrdAmMnEAp92BpEqeHMuUuf8olxWSyNTb/DyMKv5SL2
ntPver6Q4aH/Kt8wc1W42Dje06eOKfkv5CPDMnuWziOuN88BSNmEilMhP3/utNdoK+/wcex6MG6I
negJa3vphFYFDot5S74HpnYVQv0vON2gOhOUrTaxlS+WCRFq41+Hm7w1z+OxGa6Ech6YUkA947ci
v4GKXreOe/kOrh27usc6uFDABjBV3ofn4Dq+9PMAOI8S2LAYVAp6/PfsG3kPg4q8MD4bnliQYU4B
g7DOtfnZnQAb68/1Ll31OzwL1kd9Lvb2ZxIDVlniuCRm5YNr5Zv/CrD2DCeJdz0evXBJjA641HLJ
994+mi/yvTzTh4/GbXKd5gfvymfxzlsM8xV88AIZ2XF84YTYfo58jXgY02kwZmBjitCdKoalYS0t
sH0N+2H92TrM8IBo3rQHdPSk4jKPXnrr8sxYymnyfUxO3bCt7vGZIS8+dyf2a+TAL19Lh8ZbKGd1
7/MLZQq0VN7lHfk2BIasrR0/fJ02+xKlxwoRHcMNQPuzvJUfMoeMN+PJeyk3+WqgXrXwGcaePefT
X+VrY9v7nNP6qziiS+WEF+K9WgDgVxgkiRTZsBp7KTjjfJpf41vdLY0v5c04W5y7w439kL7kB5Tu
Bx+A5E3FHGSum3DNKU29MB2kDsNBe+8djeG53AG7XUkHSE3bYssMlS1vL9bKuDGn6L6t6dN7+/aQ
bUen+W4ZJxyi1JbFUnHCTfgYXKOrcUg33W2DxUV5UTkEIix5K/VOWGt15Tfrgiwjn2ypf2uEYmAu
fR4+ho/8Uj5Ft+ShPqaMguYv++w/mY/KGa7KuEPBvU0erKu8Dlfh22e4km79oeXnrDnTPwFUuFsE
5VI8qx/xRTLWYb7oYqeoFnW7lF7l2MFjCl2J9WyweLX808Q7hZN5tOoN8+K92CO9I3tgke9YL1zD
jQKVbTpq1TvIpnjDOJ1BA3zy9jCHx1UabhCBjOa3PARLy7tGYuBbhNNjPtVP0Di8veA4Qlz/lN3s
F97Ep7dlgo/aZ9PM1VaiKhcoj0B/xqyP5rKbNBUiZ3fPfPHnvgp8i6Xi2p+aB9Z/qTiVqUT1o+cc
iOzeZF14ZRVCEUqfysnzxVyJ+rk5X/OGzlqoHVTAuQo1vx9LjveNb+erzlQeI2JadsAPcXt2+Y7M
uKVSVyYEd+aCbXCopPeWYs7UWZ9AaEWrBs4gZyTg8quezEmB1IF/w6Mmy94ZeYePKxFH0HzB0kXI
KNlnt9jsCZmvVRWeoxHOidpT66/CqaqvxFNfoayQs85Xo1oOOAvgohMx+fSpL6AwWlQwrbuHSxT4
qUaFJE1v2VhgeiNkot6PIf2kQSsupU5tcDYrKNNdfee3e5/YEsDl0adSC6ovBOuFkw4k7xHwZz3B
5gGFiD6KT0MumAZN/jaqWnQE5BC1hhEFKCZdxOf9mIGw1RhwC+lModYpscIycPKeoJ2C7Mle+tY0
l000wBmf7Gy1ObVH5qtNLyhpBBO1YC7pzoXeua47XzPnZl1XFIfE9ZLtbJmZL2Yf12ye+bkvJy7G
AZ648dKJITGrk2dh8ixRnm/OF3JO4artWIHNddD5IpekQl3PVxH7XesmafGeU6b9U6tVRzVmvRZw
2UERd4I8hvdnQoPop8rw8F/XMAVS+5zumy/+ujk/bn5aJOV0M5J0eFcslGCi+o7k6lvurSW9VQaA
qOGnSnbYolayg1Kr6t4uH+I653P1FCn3A1b8faEQzRpmII/cXYfvYqU2GiORTlU8n7o4fUVnb76G
JPswpn6Eyaa/ZLIAOOEWVBmTYjJCKahPmqJUNq0kiv2o0t0vqKpTIxXPpmo1uz+35j/gOcDzjhp4
8U93zs/7c3u+2vZrOzVh2o3UXA0GfLWkiFx7JfXjyjB8emPz9fnu+QKMK1Xm6eLn5s9fi8ql4toC
m/uvR8x//LMVrSlR8v38iayzq9WY6NgLEzG1HChYj2TjFNh0QRdqNURUGdqJRSTYvZTTEYRlpBm3
6tpW+rcsNsCA2fru52/zNS/nUdY48hnmJ5DnVcnr+U/zRaFKfGk6xAWME1Dn5gfNT6J6TYaGMrcR
p9frzZhH/tnUz71/bs9PmJ86bzQkPnnCofzjXf7Tm5jv/Hn6z3P+bP7n5f9sGM4vSO6yffzrKfMW
O7Msl11JTftnMz+P+/ud/dPtf/nOfl66MCJonXZI53nab/Mm/1z9+9P9+aDzM92fffxPr/Tn6vyA
Px/Qblhnipiq7c97/rf7ZH5lswI+8ufR/7Rffz7nXx9m3uz/9g5+XmJ8H2v9TpvurZqaGjNLBv1z
sp8v/rrvr5v/6iH0AKhr/bUZZW5a/Tx8vvbzmHmzWSFYgf085ufP/+q+v19m3sRfm/3zGBLhbzX9
tk0zfT5rbsB64ZBtC2zCkJ5TDJCcb+e//nUTaTLNRcyN6Z8HWnMXdX74n6vz4zNqTapl4IGYXuCv
Tcw354ufzfx5yM+7+bfP++uN/dvNzI/7eaV5ez/39VMXbBbU/H8C1v9Ne2RoQv8/aY+eg9IL0uB/
jT7986T/1B+ZpJjqgrtUQ/9HwOl/ArAs7T8EBl9TJ33UsIhNAj31DwCW/R86tCxlEhoJoSJi+tEf
if9ga5pFmqppqSoipf8n/dH8Kv+sP9LRH5ngBNkmbwNvBh84//VxC1Kv+h//TfnvFlk1Ge5axanH
4ipAPy/0KA3XlDPqgFmwB3vVbtKtWRS0XcwDy5RIb5WtSAydHs40Yxum6RlUZ5IkzYespfiugqVT
pmlhlpeoLiNOUjih9kku3asyWNPSv4/KREZsmpVtM2nX4n6Jp2gV4w1zlf5mIolGk7cv5OpRqPfR
ondUpbCSTOo8ipgyah6i3+NYvuRu/+qaOTVXG3jk4PXvXXUJnkujohWAgzLA02Sq+XtYeZ/9JKBK
6ERx/rgFqjhaVaWsLKGtW2k3/A4oh+qmcDdeBcEDRFc7OKZlL4MIOnBH1Cp4aJo7birOWWqq+yrT
NceC8R0ZrqCnA9GK6jZydJ2TNFRikJv5OKxsOH1Smv42E9kAIiXORWmzksDDBiK0+Ah7qjstwTel
/BzbXwQsPGlBewoD+94rGmUueI37mJCxPV/fLXDbcuNNLuxgukBBmki4C2RwyOsyyT26il5DU55G
YOaPrI3ldJCJB4HTL8kuZVFiVXWT7iYhoq+h1HkbOM3begRqHwW8fybFYl1y2N8xKbxmxqrRY0rB
ZvW7t838mAfiEBd87NnMrBJrhEw6uKhNVVJBTbNDC0F0ASDe26S252iDB09err/yrm22fh8i9A9c
+3nQB+V5GBVSw5SVWoAJUrtEcTB2kco1eskKML7iWCHFaJOGqN3RSfBhkw+lu6Ofz8J/svxF9mWY
FgWNBOl3nDrOeXrHnF/vbY8YQjTCvBXdO7RBT+RXMYWt9Tjny17ieUzMsslnSZQIB/974+Jhdsuo
wymjPuN+91n0oDUI+tLe9YJUDr5+K5bxqVt0LcP42+jsJ7Au287LvkZL+vRZ6W06NerWMuRV1Krr
kAzXPV4pUsPh8lvpsZy8h6qSZpvAt/YWq5dgrIxVwseCsBPdMkXRYD22dBET7FjEoC/lTofUOfiH
qNRpLZSxssxE8kgcFbncyvDZ92pH1hUSXBJejwQP4daafmpGr3erVKXgPquo54sygfY8Sha+9Gkt
KoH0WnnFVHSejNH1dKFTpke1bzj2pFLo4ze8wW+6nBzdEg9AbS/0pP4VWRZg+QgVUpnWq0pncp0Q
8Y3bWh7XqhH/TiZmyXzIBpV3ZHiZ7DTZV2wmL2UiuxsXPlFTVOu+QIkfZqa860hdEZOsY74gRWCH
rqnb/kiIQbaCy1zCCspWpiQMCGjgraPW6h0bgIM27RiAQ6cwKTHrAbsoCTmQ8aivSS0fiQgJJ4qs
l627SaIEi4gUK7m6lo2IwFALgLghfIHIeCggc2wFXTwpDy9mUUZM/qnAdNg4CPBBqzNJg1U9IHkk
Hnd1ZkOtkKduc3P2Q7tY5qpOOyqncj50CeVZdP9lJWWO2cBEEBW5j+0EcwlbC+I2OpSiwCQRCA8a
ZuM7f95nYDzCYe02bcaUO5XpfGpZi0mAaC+/8z8sv2o2FQ9SJndpSbaD06HzH7/kCD64Ol2ASVpY
yLw6ulddM7VHiHubBDQaHoTcM9m1NO+iLEx2PTz/qjcHZ1bWF5ISrxK3otfZkPrXlR72bxqCUvrR
JVqywQ948TpcIg1DwbJMq8/BhN5G6OuwqhqVyEyluAKf0VGj8C0VQWTuyQrOlqoaDrfYso6iGf2V
kUjjtt5hqysvumpRsJMJeYnN8aBQ4uLg3Vh9SVs+955Kv0+3MabbBdxBkxHBWoXdoKAC17fCr/gy
jOhLxb20FgJ3OpCq7FBXcbCCnLDxiZOcT0R9qZ8qj7ri4KXdkUrBYxq57har/TWC+PvQY/i9lTYK
JaUsn4cyY9wqqrf5luejUDG1YFxp9UuXqspJVSr9YTQoXhUxQLRMiRSnIVRumSKmukUuEbWeLVM/
m6zySqF+162/T0qa/JF17HQSOVqrHj9UHAh+iSs0SQjaYWeTs4Qr/4VdS6sYtw2E/v6YJiBp1Kg+
NT4ZzcAFmwVgpJx0O43qHlhgD697F9J7oYqFHyHfWthbyV2uOep68jZSXSKLKoatXmm0kMYMwQMH
PiCgij5aNWbexfM/dRcEU1bo8YaQcvyMfXMpx9FiyC8CDrsB0j6/qVPWe5+5GxKK1Ue4ERVrZxiZ
uVdtSeyFHxxR6VtbsyRZE6jKS1Xr8tFwM2MjiVQj2Re7WgMbf2VZOriSTNLXLoGP2Llq4PpV+AxU
jIgXBHOrznCbPef0YgUfgASVwn8RRpIevUaqF3kAaz/KO+EQ6qXu64zSfN/a9aMxrHQ3rs5uitrF
zgivMmVBPB2iJ/BSWMcVajlJ/JVqnEVqm++0mIJ/A73ZKYn9FHSK7HTMyBgnGszFlmI48WRlIiA6
PslsC/MUf2AXpmuT0FAGJUDuQXTxA/VCIlv7mGqp2GaVd2sktyZBqh4eBGG8J4oycCTl8BY3hC5g
xHjygPRKkvbs1pFLtAShCSBw81PJ0r8No8dWG/eKqbdIj8ZmpfRKvbdMaC/lAK+rk/b+WFGtgvGz
DcF2AiQiK6AfCncjl+EBWxFV0zYX/a3TKmho0gVQk33VO3Qs0LPKQ3WwNQq6TVvR0jKBMWckS+Od
KpnGKbbTWfVTZjXJuk1oHFtD/CE19g2iRXKOaGc1RlscPcscjhPV3FYoR5PmQZhvfzLrFnheaeub
zNPPo1l1pK6dm17zdhah6uuy5UGjYF6WE8zTjBZw7jrdpmphrw3sWylsgtRttUe+ov3oiyOz0/om
Dfm4QSL/2oKmBieTJvfE0/HQhlsvCsuj20XQ3voKuHT56I+ltPTVLn7QXV+GA0hBSq30R0NGpxIk
pXT25YGCMhCbhfVOFgmucEmT6ZC6vdMgtApD1B451b1FLpnNvdUn4FsZQjCugubeWBERNH2nLseR
aAydX9tgZcU9UV7HRimh2vH1UCEjt8s8KZlBZL018HWoQBBWMTwkJzTGxxocwLGOsJzXcqa+BOoW
R5U4EIIDT9LsjWNeBwfJVjn5NnVyDMPx5KattM8rQida3x43zRhx3qcAuIBhm29zPdCOXesbDsDB
ozx5rDWj1u4FxxeqSmNY+8L7KFmMAFHr0rVdQg4LvaxeVFqXEvsUZLtYT6xr35ZnOxyuLWFVmFbV
fk1RqjlFpuTt/U1YSvEhD5H+qHlo3ktNfWfoW+BKre9BT4a9hzJyzmRnFkaNt6eJmvhBfDSL5FeI
KRIcJiEI5OEYrxHpBN67GqXt2WeKuB4I8lwmpV6vSIq3ziQb3UieNdYM+MSrZVWIfNgnsTLIa+BD
bgkRzqTZNnooFHsDEZRel46CRBEEG4Zj6mbKY5azuSit3Guf0f+rsF/KnpnfZbXnjWG/+zIgPBEK
Zt3L0RSLhAZzb5Z32FZYYPueUZ2sqDc85/SdFMk7QCZCWG4KymUtwM2kbPfegB5DZKmxSavintIA
yxX/E9Pf2YBlGkxWMz1Txcod8nilBA2KO0tgH4zzcdHXLHRC0Tz7SSTvXC2N4WXnmRONpJ0w2jFM
IckhBHBE2vVdJYJ8XXpBfQFkWKsjJsSt4OhgvwJBt0mhZ5Lsli+Dq8Ae9zyWco3UTmVSbWckA+qb
Gllx6JMcY4/RykvSmAWeab36iXsIYvS+w9AiNLNw0GYV3TY7IcDRLIhCs8MPtuIesMFaS5KvjA/y
QXHp+m21DuzO27LuWxMMpbzWrA2L0bt5PabiEcadkyV+xYeQq52isN9DT1/ntTlc4jSlSZ5W3tIm
vxYDNh2BGFvK1ojr39Dc/MdoCgPXzO4lLdtulWhMDmXCE8Gf6dBwtBNp4vUmKXQOY8Lpxi5wLy1G
d2BXBr8c9HhQPXcCr3Ke7bywsdeo0EsHhTA5ODqtpqAGV5Z4ne5YQw4PqJJOpC0dQ06f4CWbsxm6
OY1Rf1ilZPQefEKoVhV7NJCFdGL2dSYGi5WRiliptKodJwksaU0W7FLD+PS7UdlUIaoC2aY4DX7P
3BIci9W4SbITXI1r0NRPnU0EJ9Nfa923uc0q2DvmBIWsqKFnbBkBd+mhcBrZsllovw0X9EuhyuUK
2Gt4ZrhhvoHB+laGPboq32+XSVjba0ZJOuFu6O5TzUSb4CU01phhrITrPfQJMczuGyUIAqMQXjsJ
RQza8EiE0kTXdvVgXoNKqh0c7PQoW4BgppiQCdhbjmp8Gg3StTgzqeuqyYhm8M3XQfO3SWnG99SV
z9SmORb95OiPRcP3E211strg2ui7MA/5bAa+5KxLActFtBXMEt83oB2oty0/dbLu910SHe1RB/kV
jexk18TOFzVXyeTAxHEepLK61vL6e2z04tCqEe8+FR+lFyWoH3FHm2kt76WRuIPO6uyd0k7ARBeF
RCWaKxHkb4qvIh/MA49ZH1FiSjbhcEMkP+1ARmxCNFaIdd8ZwHWtrLztHYxmpAYOCeaq1lrnGaRJ
BRw9XgTrVz3Y2cEArbBsUkJTDYVguiLqjqbbnfW0pn072lc7DptTi9tfSm6G1viPwvKCE4yTiyzR
b8vb7CaViA8t26sEpUj91IMpTUImer5uHjNf0GI18F+mpIcRUrcdal0/SOaXnNXDQY08ZD1hwXdJ
E0XOHrum0mDk8CdXJfxKENsLv5GUY5W2Hbk0h8qTBCRJzX3S0Sb6JmGu/Zi/1+D9klC5AG3y3yD7
U8UpICaTJdJCJFGyMn1QMzlErFpCXyNgZmVNZ1zTBc6IVaF3arqLSyhl196sOHq7UHY8CyOZDr/F
F2aJnaAxyahQDy1RoUhstZWSKUwQreppsIcp4QtphYjB9cqwDNeqTKh2GiX5ptZipzKR89RG+M6p
Wl0nSjogPScZ0feaHXl3q5BV4E7Rxd3zyTTAsi7RuE0TVOISbeN7LC37nli5tIjpEtsEbEXQvJd2
5D+LMmZaE/N7UtnfG04Bi/yzi7yeAAoDcVrbfil9++Rnjb4NI8PRCBFaw+z6LmT724h7FdVq8ssQ
UYl0vt7YeShOLIZRWAowZUUp1GdNpxFr23fVTj+iDtH0aCNH6BWYp1azV0dRnOqUFqSeVKArlJRA
qqrJP2h8PrInXvUq6Xbw4pgK+td0RFvK6YdSQvzq1w9w+oYX1xuNHb85xBGFntwSzdrZmTfsJDM8
tm3zDHwnRgtsczrws7PBT/wgSZ26KEvU72MN+4woW1TZ6s4zCBDhYjUi6omK3HwkwXUFM3UjEdOA
n73kiG+7akniPIK7yDsHQUWaRTsEG4+yk4D9EOns0aGjbOiK8k2YyD39SPfWvqZPiTTjLZWCx75l
6jnA6t02r0MVtizfsTKWCnYmiZIQhTacFGm+kaVNLNDZexHSMK8mXbeugxH4T+b4KsqShOIKiFJ0
venYWSu+JrrBgoJfq3wQiJitL6rZv7QdShazzzgVNmrpNKO85CsfHprO0i8M/cYlTkRLB5sTpWjy
q1tl1kHIuChViQQQ20C2XebBm+q3OxZUMQRYb62bkrJoAtJG4KUEzNQJAKuAQS1ppoM6LanEVH1T
kY9K/cXiY62E737hOkEqUYpkqZcDlVQpCXdtWF9Ta9QulaRpy8KCHdNrlD1ku2qcMeRDi0CSSZcf
KqY1iu+UHHK42unt6ouOMJ/EY9WvkBOk6BXoBwqsF91rOlgYZc3ZHx6/bAfGCecrMA5CFte1hQID
WmBZeKc4hbM7cEKnU4VgGT2pUBOa5WhYsfxlh9BKt5XWJFglW37/8DmbRn8MOvwaRa0eStTnrU2W
ZjG6q2SPqIdmuX9rpwtfABA16+RqJBygrPqEl2/irq9hbNqcGyvlbJMH0iAmwGmFW2VYeD4uisE7
kZ2CLwLNcy3QJFWZhn404kcqbNLGytxcZhJHWJYHn1KLjsYuXpRGfyia4aOH5Fh6zbZ0jQo+fXou
O0KI85ERy0aaF7fanb1MoOWUV6bmb72rO1FPrTtBHcV5kHkOsp7U0k7GiD1Hiz7RiHLuvJeGfckt
BLgqXu8FSDIAhqL6rQcigJuOk4P0Z6ywgP/TQT33Ql1GqrFtuuZA2bpcWByJi1RGfhL4d68bTilp
gn6sg30LpHsat2j5iwb8C8QW0ldhj3XNmwZtD5n7yYR8RBELkk6sCWPT2iBn+jB56VQm1l6evRjU
RiTmG0aXbIuhPTYpElCl51l5NkLnv/g+M4U8fuWYfNehjlF/1LxNLqq32kdCrirus+2Gv6I+0reR
JB/yAfYQ5/gljDkigRXCXgjOHdVBX5A5doPJtU+oUSyE6EnqBRpiTgcvOQ7XSLqZCn4So9PMA8W3
Z28ggzb205wKAULYMlG3+pDb5DuHdx3ctRrjPaCgPXFbCfXS2ZErRerXTQWfKKNmmZV8fXIavjXU
BxeRLqBJt4RSdnzYOhl/xxIsLG9EmMJ5UunX0GGEtVYiMkCx7aOsr5B2Ub/8bKz+00TXlKeUD6Kc
oXYYZKdMJOOgKOtK8SBW1pW9LKgml33xLQL3fRTVuCp70GFZ/NCElrn2ev3AnEFF4QDEzFF04wCp
EqnUSMKVpyJ7HFIZFbB5ySKqNG2p02+oO8fqDLyDWfXuRtbVVAi/kUdW76TaHgbaIchxHN3eF12L
5pEyC4tplKNhpi6r4FDm+S/PZCIHp3BTFm16UsyD3Y2fcpxIK6op9oZE1YPRBZ+e3lW7iOQS6neX
UB6UHfg3ZCRBSBYkY5RlakfBnzShePDkM43wgerbLcAvj9gvEsX71eGxfWWmgu7aTE9GYG47t3s2
mXMvdRC3FLyZ2WUau7bMe2PR5U3xHrnoUhvJjM71QMmhkEZrY02JvTbi2dqg4j3Y/AL44tqVmpc7
FDmE7IYIAzvP0lCUqA8EcOKDot8BQuPZAkgq2p1ZNMm7rJG9kEi/pVCFjT1yxMVTdcEAB9VJE84Z
7BcDVe9uxhRp6WAqqPvb5u7bfb8t8upimyZFGzU+1ppk7dUYoWaGW/EU1xwItDeKJ4Mpba9InDlS
VrMZz9FbwrOiqm2Wgc/qExrcC0sy1LG4E9dD30o4lEaYGBKuv97FvJNQ8lowa2wcKRp1PJz1ydKM
o53mV2Z3yOUv0uhC1pK6YquYVGEqOQEQZVvDQpA4WxFyCVkmfUjz4Sb6ms6ACumTtecqrfSr6JC3
ERdGXiOrbdsKOIchWvEJBVmrEhX2giRwgkqVioFXzQHgNtl57OLbKNc5OJooWoYPSYnydaImrHxh
+Ycq9M9e4QEtbcd3V5U/G7LqOPJZJLGO+WS4UQARkThP0qlWfXqdEm9a/xS0IKb9qB02pmdky6rq
cuiPwPIKVys3tvDNLaG+yzD24mMqxykAfkSnTWVv9O7FH0DzxYSzt80Y7rQOcV6dlhzuaYsCx/3t
BuPvIdL1qyHTzrHD/ho1rCSDiJPCVLXSxQCNJGAMkEcgP0YpPZnFe59zYjBG79U3PKru2ACK/qoM
VrGuVPVDlJ5xSALpkkbVFL4e7mNZqVc6XGLFLbQHW80/OSIShY6Lm+cnsgWhYskKmZw2MwoaS9gO
xvretUgzhmasj1qc7zoCRTryrZdUTMdVkpXPoV3fRIH21CpoyiUYY+kEMUMXMdnCERLWBhllhgK9
Hwtl1QSDumkhTB/NnLSM2rxXhawsIjer10LOKqcM1IMmh1vOdelWk+xPG1zoayy/Z37bbjTqAc5Q
pM2Ux6Y449j6DE2V6xS7hrCJOO82amS+aGSqmdSc165d9S9dB9xupMXpBohG1fcucwH6j/5daQsf
u5QUES9Gwm0QqN47Kbpr0SfJ2UwIRVX7BV+EtRpK30mD15Zp5SlEWj1I1GBHER+owU+mwPI4JhgZ
FWZ4EBhJnQekXGh0CTvIeCFZgxJjJOtD5Sl0Xc5HpFR6rtgPfoH51u5R1uKXK3ReKScvA7Nn9p0a
OtpJ8UUUHbXzHDtbFkkZJVKm/kWCLIw9BmhK81T6d1jjEnpJTpNhbzD6Zim3hLUkbi7RvWlutSq/
D7y5jdtiadTN7gsoO1zQRB6uojavbcW4VfTFRi8NTmKimZohHbo2xcSTdJB9tbkOakapCtpOyOPK
aCdovTp6au0oqY8r0albj97bsvOSYWdU+SYP22SPNvPFLkNroeO4qEhvqXvzqR2zu1o3jyI0cTNV
jhcJqL9dsvNaObrkrRRdQqaFe0O2H728lZGwU5fzRftgMKxmmpDO9L5EfkoQrx3bmpOsbAY705eo
kqkspdEjpK8pCOpcYfCOKuvSJ8WFqXaxgk6+syRPeZAiOdoGOeeqJHiODE09JlRNSsOVL/yGmQBP
nndONMtKJ6CY5PWFJvppQT9AHCuhE+YJ/haZWrmRP5BJfO6IFl9wYh3yfifi4tpqJMH2evHa/AoS
ucX1Lt4N2wBJIiekbTTx46Aa7LcA4TXr9LXUttaqoQxpZZQoFCKU+xEjElqBYrBZ/YwJ3hjy0l3i
H6+lQqRxGngru43oUiTt1pL4eiqHICcgez0+CVoMxFnJmw5EolnG8EciSVk3GueE0AZvZ9L2D4mp
z2mPFL5+9wgT56TGmBFph9Bk6iUjTJfoiBYhzitmcsBFzXhbKwx1vjEtOuyoPA2bhGGdgKBpbA8I
UpT7gmQAFXPJgIlmpAtA+4A5PAemX3+GuaKsTD9FyNrJi1FhhM6Uqnvo7M8292hkjsOTyDhQPK3r
Fi2LSj1Sv+OBaWw00p70JfFshL+bUPvuxvKYm0Jf93GQry0oYXwYinpWULKIDXuSQxXzanom3EZE
HCMVWrt4pr6W7GutfjZzpd33hnEOWJXSayH92k4wJXTuV2Sq9UJPDULDJEId+i76aJIoWxfGTVEY
R6vOvVujdetdzOyDJ6tHMjd3quhIc1YIKFHK7NfYhCwdRgjwLYAdSHX1Nu80vg2mu5WNbTto+o9W
ESulzZNVbn70ZkO9Pf6wlcHprcJGzwrkxszkHnwEjtgmgH5F+qW21DR8A6CAH9oEK6ZajXQbzpbs
XtmDJGi6BMuoxbaNaqclK6zsRsIpPCVdcvySKDXUF8mbOlcGOcGtneOojlTaYeAKSC8dhszcmlbz
LUUvBabe1LTyTSm0hzHqg3UzEavNgJ6LdqX2+4ofu3JNFpcV6VLE7qwghvKqxiW1av+1H8sOS3CO
PzVGLC+zqt9aqewtE6MHkJA/hP34JQGbICqh++IDkaGrNaQPlbdMTm/2dRy97k7Da2MIKz+J2ngw
aCEOEWk7ls6CFuTiLUpMi2Jntp5aewjWC4o+UYGVHgNHUZ7p1kIQrP2bEngnq8AFrmjQhzXgebWP
EiYJw7VKvu2uCaoXd2Kot8ROBw1f0MichE4rFMmWArafEsXo403PXIwcApu/RUwcKT0eC/9ekBfL
6JrF1VoR2B2pAUGDFhbVsbJzJAzHA6Gt5zbzX2n5iXUQvGeRLSGzMc+xa1wLRT1KsnZriohJph6f
DA8Zg6JSC2oS78nuf4G2C5b5oKLL+J/sndeS28jWpV9lXgAnkImEm8uiL5JlVZJaN4iSg/c28fT/
B6jPlKQ+pztmric6gk2ySIoGSLP3Wt8iAExk7AAdc+i2lu/AyxWcbwXTkUGSSWdVH9NIY5dC28Ta
Fdlr344D7vrFXKKbPeHo3aExTVJ96r7aRiREHSYC7FmREbnjuiOUU0TsAfHxRI5SYmC3h7M+0h9b
r7uWxZid6xytegicL8ODFMY4LATbLjVNSFAydNFO1xIT1eAsEuquz0mHd+g/babEL/H4tZ/6iM1T
hGGpyWiuBLjYA3RJQEH2jYefeZxIC6+K1+Wv8ThdVePe14Z/ZuO1o7QHse59wjt3LBJWHSoS42Kr
RpwTjY9T1743aW3OkUHsLlbgrJLvzGMLvLKPmquwaFXAFC5Ikm43Ses8+cBA3gUZzvEoJalcYqGo
62gfLjDQMCxxPYcD9YEhpDLbCQOLBW/Q1dV1hmqyW5bA0l17efGWrbm+H5yIplj4CoOE+GHdg5IC
p9bbHpjUAcIwi6TQV+ZOmaTVkw+Jhba1YVCliY9HF0kTYHw8Gnm7/Gym2okxNjBjtvMD8V1XF+zz
PoijeCvls43sY0dNvN6WQUF+aRvRL5LiFLPsygVmCqQaxYBAisBqUpsI25rY3o9hNl9kMJ1TfpON
7UEuDqlgW3CGR03b2VYUY1pvKk+DB4of9H8KdcCy/Gqv0OJvLCDbbZZynjVHiDyIzv252oV/BClw
3yBLd1aiIPR7HeHFgAej3mGWO4eFd420P7G7ioLDctZu4HMgCZrMYpckwX1X2K9my89gY+2al02D
rilmN/a+BIV8o83BOTVYPpv+zhGXqIGJH3vNK1xuSDvBlO1SlTZnibWjT6jseqS6KoJa98qcvkYV
5zVbNSsZ4CqE7JGtaugf8QtUiKSOpdTBLhHZMaEJM5RNv+lKvI1uFmyIIwLn65iojjQxyoP7ZCqY
zKy4tlEfJzy6GramRwTRbHf3iBnjE7BZFt+e3nbEUFnUxTjzn6W1lG6i4mh13bm3vEOb0VQYpojz
RFaKfK8M6HTJO4N4kaLimZ+ToK0PTv3Sz4XemtpFbB4lFHrbq9nqFz+3XxJJuVAn3QFBwZJJbN5k
sHpuWvfVL2V0HD532vmo6T5g/0O+M8biKcsTZ2eTWXnjx87nyMsEOXl1uevLGmQDKRpL87aYrC28
5ZmgbQ51grfbiUk2uWItqj1Brw5wzrH351MWO7uC9jIrrWK2X0k9xKrGJHGb0PHaRd2EgSIsrnkB
k6PkfArI1PiYYoariuRrgSC7GUP3bDl0nXwWgRPTVUsddMee+FSyXHyv62vb6OGTHdlYslMTmeWJ
tZjPdejxk11eazO9QBViL+A/E3zzaPWyvUhMDUHDByB1BNZOaLH59KeWTbLrHcuew4llV3Nj6aok
vRyPWdlIoKeTOBmxf+jhcngJRvQvBfvTrdkb9smuEG46uYw2MRIEBgG0XKmc92FkN5eIQK5ZiO/x
FMDpiPt3wgwoHzjux55s4zh3xIMwevFAdQ6ve0hh2KItTGtv3gS05A7U15vdNGZIYAb7oxkPe5of
mJTYchMpsVWj/Ucu4hHE7OPk38VdIT8wT/C5E/xlMfZwTXwhNRWPHAIw5ogcy3GnOlC8pj6k4Fk3
FRFzW9H27JYIHligYHj2E+t9N3wifAkNiNlkBz31jxxFOYELMeD14JIZDYtTdynW0mhqK2g0M5jY
pgM7wP7uJm3iD3AkBMlJL82U33fUiffFGOwLppldRDtvEzod6Pjkyk9QP6OMetCBruFHRKxOsyft
eNcBMmnnetnG8ZtNaksUK+lU4FliSSwhCtgaRWxXLeFZYHODCsFVTrrN1m2+kNtBd1pvWIbf2thX
GBgiKqmz8ThMQD3CyqfZjbdmKq293eXjRjlZvJHlsjPADkIUn88CK5+ABNWknsIkqunysBTCBhnM
15lYjKOpsGZ2oubANhn3tH3Ubj7D2A9YrEpoxHzhhHUiOIRoDCuLCf929rBeGj4B3gnlXSWLDynj
IrXt4B41CsB8M9JHqgZtA6w3qovjGoOQOtQzHIjYSZGcRIn2xe/uTfI+t9ZcEBBb27TWgnyP8upz
HkGjSCUUgIZ4vj34X3J7KDdJNuqb2TXabRUBknGjxL0DNbX3ZvzIKXqqrfYqCiwRp6D21bWAMV+6
vr0NB4eRwDaubZ1/CxY/IDvpyfyjiWa6czPwoebJJgHx3LhNdzKAcjflYpLPZ2fD2LaLLXA1IUnG
xwxhzBKRngD4Lu1BbG3YXAOBaHdRNyBipI7GlMoGrkCWx2F3k00cljlxjrSA2I11rFxm+mbE/j0B
6mbfRRiYbF/FEsi06oGzJU1yXpLD2iVDLFIsVnS1BE8uCWPVovkrSDYhkL2H2yG+zUseWWgtUuWF
KqapU9XaGU9G1dmnvInu0Lc5ewTcGHoas3mX+eSdYXmSm8bkeFkbagMCwnDJRzMJSkuXxDSasmSn
ZXV0solTW3GtKKNwwNYU56bovYqfXSFmOvLBk7Vksq1Y2IKYtixo5dH2pprtIRluq9iSmeCePBhy
37301lkS36h3A7pq4iulZ4orXfWuXfKNB92JY0RknE3t0nWATQYBBfCbthvN2wY49Lxkza1vhzAb
apLc3KbJ89jgO6OHo7a5q7ubH+rveZGvx0P3RLG73kOexG0loZaYQ2Buh2EeQfVQ00OMMIP6N+z+
sQ8qXOIsApbcvLomQc9csvTanF/V0STGOcKnJL6YCcNCkhtMDB8xZOh4zfhLBap4HDk5HJjNmyyK
sakvOX6+/3VosYTrAck42DbQ9BQmif6blwzAljDAnnkYt9UiKi0X3a3hFq8g0uUuWIMEB6i585It
GBIyuCgxaNO470Ane6gOUXNuRBMSXGCXxz4ip7CdjU+CCgTtleKxE4G9HZdUQ07bKzp03HoEHhbA
zQmQWi6WNMS4pkEMQRzYPmsYX87iJlCkJ5bEKDryCVOft0vIIfGWsMX1oiZ6kRNuOoDR07djGn90
iGeMiWl0uvQ8knvg9OF0myzxwTYYcBfNSchdOwSP940Xvczuq+WF0DwWyXDmq4Nlg4uqlH1Khfwe
GgOJnNmS+eYHYqPIWdiiWU6ogRFNVSNxYplJ9BtQyI5AD8LBlI1sm9S595YUkLgY5Hx3KAC4QzgL
0sC7xcSxlaTVE7ErCMLZV4uWllzOz5mUi4SxwGquOSS6ELO77KpXtrgfvElAWcjdKxMgEHiz17fl
4qr1StLZ6q5+Qjo97uLcffLZDtjsSPKxO+QkRsBRp6qpNSyIqq2RO3H2GWxtnjE2vZ8jVW7G0vgI
GF2y9w3QG2evq3LYZfXxQ+usKaIeVOI/snFg8aRf7XQxB3RzeihVf2/4fggJal/04R1q7QJRJmmJ
CWvhMJzJAQqKaUOjWd0SZBL4/G7ITvcgcclRYoqmvSW2hk8ps7LtZt9Y2fN6VomAasgoo3ZXmdHZ
UMGDxWvv1sNyVT2vF3NT0tkP7sMJG0RnPLo1PhMq4gR3VTVZep5+nwl/2LPo+DC6askZIQ9LL+GB
Bo5qEsHNw9jm4rYP0N1p88KwjTB5ebdNiXqlXo4UMzCTs9JwosyE2vjkjMvsoP+IBDA9ow55CRvL
y0oHXEmqY1Df2zPblboMPhaWcSVZLj5ajEnOkD9l+BP2Ipzh1GeRwecbwm9+MTLPNQlrDATOqEbz
/eBQVEukcezq5ehO1O0bw7WLQnWUms2+Q/NnBPPX2WFwqGeF8tLKTz7rKQpzIISCfiYHudv6x5WS
3vTTVwrkzPs2yc5LwNl6AmKd7m8MOdLJNChWx0t24rAMcjJ97gVhdQYMr/SuF3a/afWEMCwOn4aU
hqo/ZCHyj72L2OfGr1pON1WivXJT9qg/2aEefmCM/1fR5w9lXHSLX0j+SjdWvmmBPEb/SVVO4HvB
4/Szuyj0x56N+dSgUE++zbYKtokNq7NwaCZp4ghvkoHjFz+dukV4Iimh0DXTBEZSxjv8/XvhSX95
M8oSni2V5bIVkfbyZn+yOmXRoB3bbBeXO/Jpl0yZPRRHJEepecVA/MyOhISWBngU6itKQVDPRGcV
25ZwcnTLcN/K8jnl1Lq4cVpcFiU0peanKkrTO4dKWTEQEqt0RPVpCnZj5BVbVwJHVSwnMW9SFo9j
67bL8m6LsaC9BMpFRNnR6RRx12w6L9E48lk4jSloH6HSp64jL9if78hVjr/Tuf9sDqZ3FLKCbZgj
NWLK6Tnh6cea+QL6Mnr1ou09loBwgybYfDSqmNF9HOxTltI1sEvW9spm/RNizH4XKshTY0IOvcqM
PyAukrp7IjY324y1cScnmoV5NMWIn8z4w+yztHSyYod0BIdKFJ4SxxtOvepOgVk592RHfJQNlDfC
O8pzbLGx0QHJcFXj3VKGwFbQDOKu8DjOqwaWq7SndjdYy4w5e9a9ufQXCwLM/MQI31NEyUJ65uy6
4QrZyd3owityWroSSG6tQ5YFCNrKxDuZdgkXjY3PQTKU7ij8dAfED4JEMPNjZs/5k2F7T6rO5mtJ
MXrbVQrTfFwNHNMJME+Ewyw2ms9pUITnCbUvHglCUITMjAuVw69MFQKKLm8zTSgijiL3ziqwDrE7
TheCOqAx6W66ohQ0Nrmy7zHAl58JXwtvvEdmieIVoUFMIk50pGtpv/qIHreerN7HwZReDLqUqNoU
x32QXiI1M9FTWixzKd9JA59TNid/YDs5Qh/wdqjaOhSCav6Q+2WzwdD/3aqkPJg5BxN+FI1+Om3e
+273SWRipPZJKWzUmXlVTpOfVJA/9MutxBlGih3L1YID6mrJLtuTkwVjxaszknnQqlERpNtvTj2G
vNCVUJSWh6/PYSigYqTJSV8faLqGu3UGrY+BQ1UC+Vl6q7qKJT5eNsLMJUtSOyZqEBndKSKa8Kmd
muaoBDK3qaXk471XCfqBgkZ05LlqU4YuKXo6ey51WV9L3zG3JB6bnJXUUmdWUqhASNvgnCye2/GM
dih/MHM3PFYOyL/E0xefyIabzEE8FnXOyRF1s5dG8602IsnM3jIDlFQxcHsBCykb9cR6E1V1cJ/V
HPp9HyzRN1LtwzLADsUXe9+NAUEMY+pdzaYgJ7xTwKIoFj6hPyfnxPOTU6BAZPUBrr0B+JKokuo+
tb/X4TC+eChpbNGFuzalSocy0z7HCaG2AcaX1OsWOgYKX9dJqAVq97MXls3Rk4OCgtg/t0ZYXafB
oY8ppn1ckfXTVQ22xR403lw2GSk/DGSBIgDKppBjoKnASjTvgskBFs26OCqsu8Qxx1urLHdZCjcy
sZq1xkSS/ZCDaisjtemmcTy7IBq2NKebPYJRQjWc+TMlXniHJjmQpi6PXubFW5uU9e3fD84C2P4v
NlQMoLajFKB+W5nYYn+bKNJGSMLdzPKIomDD0hdGkCiSW5NIuIs9yoANSvqt4TjGMUPwvfRiLN7z
lG5924wvcjDuRc1GqSAH8j29lu9UE//hLcrFCfsTqZ+5jLfoO4p0LeWRpPzbW/QahyIfGqjjJBJr
14aN2IweDTy0XvJsZnCH+zxPvgUM5SrNa+iOktUpWXEPQzJuhfmYFZTeI8qHm2H2usPQTO7VQawW
lx7EuNESFLrpV1EzJOCIBT2lzlL+wywosA7/9ik8Mhh93/GUSXKX/VveQGUgpTf1VCIbK+qrCu0H
DHg35H6BCxJ2cW1Ba5cDeUoYsoiBPcRToehoIshj9BnRt1cvqonjrT+90k5CNVfWMPzGHE/Y3x8S
6rdkBL5vQhmk6flSuJb/l+8bG6IRlEGDEj4hJE6SbrttK9PBfT9ui7DGIdOOX6aweaw7r/nYOV+g
NoMwddrm0BUYO7wgJ7e3gFIVDKRU5/6HonbP8Eumi4eIe9ekTPV2U5OXGkt5MwU5G5aism8HhYfM
pgF6U+WudRjGRkIEzA+SPcWHwJm+DfO9ob3psapCNNCAK8PYd3DLIvU3AUtGqYswgsp+TDXp2BAP
9WNZ9f8N+f9oyPeWKI7/Hgby4bWNcK5Tg/4lEsRen/bvSBDh/IsFqe2A5PEtbPYMRX9a8oVU/1qc
8Jzh5Hr8242viBAxJTZWAbZJcMmJ/2caiLL/ZSsbG7YlMO+wwhX/N258sZx7byOM8mzOyiVuxETF
iMns90FwBoPUG23vPKbonbdFk+pT24UnHKYjedp5scstCK+epOrnk8vojOW5MEkqXRlObeXVe7/x
jwkOs6uRpd9/+iYf/rqWl7+ej+u7833hu6bpK4cv6Lflc2hPKnOjDu0RnuF6LnFf+egKkLzYpzgT
j6UKnmxROgCgk36L6hoGLnGjR2ocwIhzL96lIZKaYG5uIpZ0l2Du6WVppFgWge/3fRATQwWQagZv
bJXB5394+8vw/NuX6/sWfgYPa43D78/ff1r9N1iWx6YU6nH20f43c5nc1TMih9StKPnNCjM0wXgP
gEZ7a/yD3nX30Al5pqEZEWepmGTC7JahprhzEe16BoGEzN0vPuK1uDS8bZFTgYxl3ZyGoX2SrmzP
9JZpipIbaFWme6FY9PgPn2n5yn/9TC5+YsEYyYhuid8/k7TisPCTzHrkQC8ODalS6AtpwJpjeOol
pVE3EjZ2iVHsK0ogx4DB+tYWkb5MKqCZ69UvHp7Bs5tbez+pxZ3y3sk4RumcpOqJZQky60LckHTb
/WCKfJn+d/it/A9H03LS/PWtc+4ozijOKuu3o6moCKGjDC0fRYXN3TGSJ42ZPq+XwMo42LjhEJ0L
xNNU5NPr0GfTp4o6Mi052zYQiMfQqAlQAOUVztPe6sucVt4YHwACbGo+whlx4NUY6Axrt/WRkhXR
vWdYu64czXOkMBaga9KbJE59WEqM1xwblNhURCvMg3RrCTo7XS599gozwMkRCS44sfhgjHizXOve
Dkvy7lQZHudgjh7ZoW3roMMYbfjiVOvwjrAp/7pe0Dx1Byc/sO/qWXWaV03o64lmXrcXLL9UAIUV
jID+5JdOh287/jAYZX9NDJXtGCqmQ4vhiVhGsbTsOgQNy7UxBc2aEIuJGrJ9snAK3Zl1cCqFf/Bq
5qtxdG5GJyVeVzVo+FJS4QUeKU2WJQVElnmkhXzVzuSf8rj9CNhivJknTz1GojraOX6g/4dDdWWM
gEIRpqXMX08/b8TdOLmRfDRkfxlc6o+Z1zQ4sGmW9Jk6ea68g3CH8k+3LxE7UQLMPTQFYYmGXgbi
GpXVoQddKpi2L1kvHkdjG6akCFgLYWNu/KtvF/6Hf3jby9v6/QxzfAZmlwQpyf9/fduOYbrJZDfi
cQYjzcAdPaHJurfcFC67g7ChBrLADx+ymXG94qow5cVG+tz6r6ZvSmwD8fd1PY+3wDq1QMcNFWHb
rYt5q2mT/tPq7j8MCJQ4LI++q8+w8PsYPfh+kdbUcR5ztnIPpl7A2SnhutklgtgNwb+ot0kBfKLA
mD4X6UWEyUvMJuT099+b9etieZksXIuUSBbyrDbJWFpO/59G20C7HVMTv1JfDM91ig++geSZ4OaN
rZvINPr3+fBHWhZ4B+b0GsrJR8At5f36Veq228ca+y6ACbWddb8JIcsl8lTViLSbluDiODEu/Dgj
6pPiOEy5e5LxQH1LlXdFTVE5ED5BqwLhtlubF8PAI2Qk2cckjYx/qHHJ/3CIWJapWFII17b+MpJJ
ZZTk+gXmYzvFX1Q/JufRI6libix3myX2k27T707pPYLrI4qQfvynxLGuQqNQkLE1Iwfs+oPGQXWK
XHmWHZK4m9mgfugXxrY2QM78/W/j/HUid10WF8wZ/OdSD/v1t2FvasaGNaCVaztvK3OSNBikD7Pb
f6l05wJEVHRHMrpCvZvaOyz05ZnwTXVqLbntU/tBYKXfqXL6YnuDd0Edkm5tr/ykTAH4fDEUWp6V
niKZIP2jDimdAWmh+uB0oXc0I6shNiSqSNWIo+PiUIvYdG1zoqj3jWlBhhVufulznV9M8Pp+WJ6p
P9BHkB526QEia0JuBhbdHP4HPARvuKupQzErePfIpjqsAfIBQ6mNPrwnUbQSj0bv3lpJH97iG3wm
ntZ6ySeD4p4sFd1R8BpFPlHwtQzoQM1OLR9KNhhR//57V8tY8dtY4kpOCRMPgOUzoPz6vSOeDHpP
++LRxwsKz3kennQ0Lxnm1EMcA6++4VOxiVlfXLSeMeSNmq2XhuFr5Jj6TBWANVM0UcUBsfJd31vk
FiiqF4lJNyRBlxl6pT5X4Us/kOLONpBOxaoGIsSEfal/LLR6DguowUOS3KdG4bzzUCxnOBZn5AFX
r4SXXCPJvmJn3c9jeqQxlT0PlNw2fqf2eUQEwsQ8SNXQrXa5TdI4FZT+H45Q8Wuldh09XItqgDIp
Bijb/O2bMibZD06gxCNy4A/krsfwMKKP6WJAamuhYDYZGh5IUwP8z3Nsl91NRAcAM8hUnalfQl+u
sNRY1Nr+/jdcN/k//4aOaTOmsXEwBW5PCF2//oZ5F8rERGnyOFYWbqgxxU1gU5j305egxnjSuMYF
qUhBtSpG6Em9FHAL8jtv8c6uh29lpQOt+4ZoAWlY18ZDJRL3g3nRgX+dacFv0D9nByUrY6/gA+zT
Fp9210d6V1jHsFfm02h9GB3mRdRz4mauHCxLbvdqFBlKxeCmMOb4gHu13pUKGdOUVQddY++KahxB
qkUc2C4Hv0U32BwqC5VvxRY5ohkT+9FeuJQWCwXhIArRNVmYg2BxWFsaX/ouTV+TVPcXXF5VxtDM
2qNkrS7fp7kAxenhWxyqCk9oODabyFfhpg2RLQCJQj4alyGe3Dj7p/HXV7/WNJTHdsnkhLIY1SSE
rt8ZZrOX+nSRdPhopGN5B1tmQI+VAXwlzhVr2MW266/UW8ngmLV36kh08a0ietfNBuRkcI+biKrb
1KR3tibGHUHvjO+oQmjK0ht2Bi1HAEAasWWIETGh69eG7G1oXey0P4KBbnHBdWn6YIo/uq4WT2Ak
XqBgmNe+fEj89N4cDIreWWceoqT5EveAkW8mTFceXNGncZDOc94Zt6mFAE4mckA4RJmXZBdUyGyO
yhieu+YjDUqwVk1CdKkhNdGlxQWfGC57BjAtyyDtskoaHP+IV2eTeDSwq4hmi+Pp4mA2S14yXfVN
W7jjxXLS6fLjmuwfp1zdusFk7cI4CC4ibncmzq97ux53RJPT0DcapK8Zakq4Tdjs0aUh6xXI0+WT
P4/Bo95YTn8pnDHYdnXyQYxuQ9oB1NAGR/Gc0qhrZvJY8mxuD9FSWard+D6MPHIRkmo4uAm2eF7W
ovmeAPgdAzZjuLpvUntKtmaJcmti0Ysa4aNuhDj1NKM2c2vC/Jnk7VBj1/crAQGt3bWwVo5NME6P
gUclXSR9cgecgySewHdInsqRHwNMKpqIz2mrOyxoF4PItvtsk/dhc48WokZCBRdusDD2TS4mHghm
+KKFhzp3+EbCWXY2x/YuHzIADV6AAKQnSGY2+kc1cvTw82YHCkdfRYKhtYm0cZ3HGkWuOdwhsrMe
hi751FrzK0gwaBopDABd6BvmDIGs0HlQTfCxSaL5AanSXpV5vKVSB02MkHsq4OWxRg2zt8v2q6L5
fJpcvFfN4JnvUPyjDDPnMz8bfAGPpGdfi6NlW+Fm6QTGBqr5pMLKYqZZdc6081BxqhzxynRXMNJN
GRz8Irp4Zf+N/DaPWkKbQNsjCEA6VrtH1tPeBTpu77IGTUHeNydPePlZ+npHOaNGvMF869c+Pch2
zK9B1V77mNqiqSiVuZjut5U0MFTxsZy40/deJgFweFGFvWSRvdslTbkxJ0FeI4ykL8jhMJ9cfDd3
Y/a9zDjBpsz1j8KsF+XONWDJVYbtdNUWQo7eVs42lhAW8baR7kiH39salnPunKE/jM2iTUib5j6a
w/ZeZSi/Z4vefRKZ2RkPAF1toL8oZhwONXN6r3gW5VizoDRgeB8mg88/zEe6pd0Ndi7zAa+Y+aBn
PT4kJ7sgZCru+JJWSkifQxPIfcLV4e6Fd0RQQihS9iWPnNc+SOOd7c7HuJuce8TKWE3LFsC6TcBW
6M30m12r2snG/6KpyuNP/TQFnnEYkhajFKyQJXEUhi8IK9JFYOXt/aj75nbJdOcvF25FklrtURRi
b+eeAwIoD8OUfUUqFj7M3YhCSQYPJRoDg9bzu7Jor6ijwmvsWKiF/WY4iqh5D65BPjuhPEeGnu9i
4gWoPSBtx81ocNh+juf5qw4M91DOS6JA5w+XuRKYohgphWimc2W/RBV7oRSRGW0xcaP82X1Y1zJh
Et+3kxHfBW5zF0ZBdAyrPIDi4xbg+y3WdwPGQgYCZxe1Q3lL529TO4H70JfTpxq6X1ZP0bNK0V0Q
9kcHcf5oR8ij89r1bwQy8W09uOW7Ud2DpyG0oBbAIzCo91VybCXBG27UBqQxDVvLyfNN5zg8baBF
HQ3Gt6gT1qlvUC4gcrhpffqpQsgXI5rReXoBoozYRpgFMRue9dtVdu/cPkwSah672fp2TaFdo2fX
mxLhxrrPrW+9BISDl877VQlk4/Q2d6vY6MdtM0JeHreLWQrJUb0kJ64XwCUxvLXufjL4WntkkT9d
NP6tueS//gj5nhhld+htv65p38piXUR7EZeI7Wpy2rlww1nfBhWybUcOxxqJ7qrfAMEzHKTMT0lo
6F2uh9cfd4P1ihyZHqqu6G+b5WLlfvZxLqmYEJqyppPnNPddtvTHeJo0vjgDjvZ68UNzYSK86LLo
i5OPzR4EMlBjv9U7iZdmPxbZC9rPl8bpm4M30NyD75TtEg9YeaYRg1tR5G+tQcRnt+BkmSHn3cDW
fEZrIrbkYWQshW6LfrJPwxL9uOom1ovfbs5jQiyJUds3rt8SqaAwVw9t8R4TZsHi4N/hv7MLWO/t
JkGQ6ojSGvvtv+PGmYvB4y0312vhCLYHdyK3E9jDjVh6ty5m80k8J5i6T0bHlOxmrnEYGeyRUWli
UyURXA7hF6C83wmonAhg+3Y7pPrBjBPyHCBjNNg4d674RoP9ilmPuCrThrvnDnhRPWe86eq53qiw
DraTciB716O5zcaRVJmkvMv8d13XwGKgubwzZPY6+u0BQI6NkB15bD+kEInGag/z1LiJqmADMwfB
mgZdhXmP9MAavqhLveIWidx3wzdefZluY4MebRixw0277NQk9Jm78Di1qUIqiSKcJc7FS3VxWjy0
Xs3cnyGhO8bFK6iH/egV/bYDXcYyIkRmRqtJTtm6V1+8G8azY8eERAaIFZqwAo4pSKHRVnumNHRc
U3OzFdNMZ+XPcFumr5Mfksu53pUs+Ob1ceu19b63x/547n/989sr2BHFwW4wos3v/2a+IqXf/pmq
Nkmh0NP5p9dO18fIhf4uCpcEzyV/+O3Fq2VVBF/1W9MC90EEzEcpGZ6QJ2NbCXBvHX/8K+tf3p63
vpX1ZhpWkjU/xvhQG1u7SXqCL6Z9knCG0ExEWG+wQfLK7iv+gYMxLXhBJItb6aMzhxlIO369mCUq
yz4xrY2ddAz4WuylBqRRCA8Jpo/O07NTtpe2a55NB/Ri6g/sOJSkGFbJL1ESO6fYjOzbgryC23S0
l2wWAn73Rhc9I2fkTF7/vF707IMQABIPI2si1/zCitVm/QuzoA1GODk3UM4O6+PWu9aL9WZuF+A6
bHvbLi+y3m9n3p/XqgzZ12AmkJOWF1qfwEqeKBB2y5u80t7RDnIYTkZ3ytNuJk2VyTMwzFZustnY
ePkMCO1jOAbPoCk8KGSLSD60AeCvVwsiMudNu4rF1jvWi9ExK7JNlpSPEh4rITkW2WcLN3W9gFj5
57X15poNguQIwvjbY7z/8+i3+9bnrY/+7WWmkIg7v/UYY0ZCLba9KykiyCU4JFWWNy9r9ndhN8Z7
+RYa7IPjuV0vgHYBXH+7rRfq+3+9uf6hW6Dlbw8JdeRpopT+/Yq/vcL6B5YDw41LtDoeEGodPx6d
56X/59XZmngXb89s47RDNJufbMIcrUgGx8CLIcqvL/b2sLd/dI1cebv5nx63dsPenvvTB1//8ttT
Rp/+NRgx36oeAIBScPzxj089BU7gvcvXhOS97Z7N5WqQp3l+XL+ZKh2K/DibLhpf1z6uv9nbL7re
9DvJBiwvl3zqH9fXu98eul5bf+gYcvZMkWV5wjAI7GoFavqDhQpxMCXr/nH2qx2srW3NRrxfhrlG
jzbE3eUImGaZtB/X2GJ/HXycht2RWOCyEwGFdoGkPF0g0gUy3h8X5PQSDfJ2O7BDEHJtRDiacBDv
zzY7jOWll+FpTaWxpQipSwTnzMiRNBkNDDSM/eu3uv4uDQvfvazLd6hfhhOGBKIxlh947gja63br
F/jb17/e99NPVK2H6Y9v/e1qkFYcNnHff/L68ItrxHSx7Lg86xIv99x7eHZqt3jsp+A8BQZAgdme
nso0RYVVseMy8XAbGLnjpHIP2EB7BKH0MFVKnqSLWGZXYdJFVt4XGJHYbCZybq60IK5TLesP9oPh
BNbFKx4DQcJv6utTCEEQkCrYwz4Sn+cFB1uX5jsbIsBJdnd9ajZnP1ePtdfII4WWz/E+bm19p9w0
2ymGYOY8ukRt3exKWcOIIm8SgpbLEkG9S8Y6wd3kfS4ZrG76DOlTPOLmN2Lm+in2P9VNIe7KfnQR
rlnBydTGGTkcpTHH/ORHHoJ9mczHziNNCg7KTgNu6GVuIKzqECXNOAn7Ah6TGUxYUtjQG0q/xvP0
qYB0ijKJCpRpsnmiwyRZG/jOvmlJHltZ3BD5ppMvpi+o8MBd54Z/CMI2fDDbXYTpoFDNYxLq97ZT
4i0u3K9FkOs9Tg0fOgauZdf0n+oijJ/AgtWHakhehlx1O5rDWIM14E9Ll6jF89F+lQMFM0vM4aEN
49PIyXAfllSrYpg9+zouyUQ0P9gay5koAggG+YTK22zu/oe9M1tuVFu39BNxgr6JqKgLdaiX+3T6
hrAz0/T9hAk8fX3gfbbXWrWjzgvUDSGQZEuIZs7/H+MbxeiC6GiKX0pBxmxfDST3FcmeOugdF6T6
ZE52hDsruybI4A6Znd4jRMmfuj40GBaZH4M+qi9NtkfYCudVcZydp6glkr3R72x86GLqEXu5IUzK
lFthUnvH1qBmwO/xa3KMK75h5F0Y3gsEfju6Q5+gIOgyq6B31ZaYTKvGc33M6QPhq3eLFxc6p2I8
DW3jvmchDr9Q7/S9VoYZ0P11JYbunNpcFCytre/0duxWVqvhjNS8c12iPhLKwDg7mCB+9CDSu3rv
aMP4EEfN3upQzTl4ExCZUkIxRnqUuZuewtn+6mQJEz1udIrrEDiPNQLrFvrcAhZ1lPmdIFEoSTdd
b7rnrK9e4PJpBxOuYd0HGSBoaoiqBaSwCQDuuT3elEEqb90+S817suC9cxblBGXixznF2oeCXZaU
VdoJYxvi/JnwQAZ2TS62bZGX2KMU1Il+1vE+exSxtwEouN+5F8bXxNNe6N8wgmWGvtPQNXJ2l9eh
5sCCsb028qY4aQ1wsmpGFbxPtJxfhPehw00Z4yK412LzzajN4Q6XinUsx/FCCy+/Wk7CRcxT+0NT
DjA1y/alGRrrUa/TS6Y3yblVh1+gSCATdZF9gc0lN52kj+RBbZporj+5SraVajJgsoYoWbTlizRc
0sjq4YAoQvVjYzgvWiIn7g8VfRMIoc2p1yZvu+CwR3Ywaaimss/G6TmpsuaJMNgk0Ie71NiRqdze
uzhlm9I+KrGVUSqmK6pByfY7CKTwAAa/wb7o07QhYg9VNwyAED18ZJd+mdE/qIsxPOFmXMMdAdvE
fbVJhbXB5WCexOSRcQUDB90iLiS9g6k0USMc1Yns2MA0ToyjhnWR6yQ/1wYABAd6ctFhbEpwTvLJ
me2TNNiIV6WUJAMD3bxgPvmDPvo1qpwdLyl2hh5wdKtddaqHrntAevCoNzr1BFY3wVQZdFuIyHSc
Dy+bUAdX7rWLoLKMDhHRWHCuQN5ilOL6ujLs+JhmUw6tyP2lqyXW7/ZJhKO7CytnX1oT8PfqtVSa
q201g68G9Fq94acqUg1kVDpuE68JoGsBQzf+qMlBal7zrr3qQTFdlEjZNs2hAiLwFI9vsWMYh7I3
36Te2Xu8HA8CsoIFZ3iP2RNdZ0k1N482PXPZp5YO9YpOQ3PIxwc3rtVtP9g2hrpiepQ9FUaA0OvC
sNEaM2vN7ER51nR17zhQNBP9KTLcmeXWnK0asjedBxJjFRJHRxe8xxiqhzJqdgj7f0wmyHxAEOJq
9QR0lCW8ZM95JCGgQa0nKPSTJz6AzfUVSOkopx0yyalHrWyS8IpYzuwd5WJ1G1N01aPeupS0DCjZ
ncw3bqx153z6KOXY3LuU6zpdPjKUs7eS7sEAHe/VaNOLYWTn1kiiRy+0Ix/PbX2s26YC/S+jZ8UI
+nsHZEY8ech/JhvL5Pgr1tFWK62NWbzGWSJSDlqqkQXdWJiDjjOM66ZH4BxWaXU/Cu5pbkZmQjc3
+jghZjzffS+InV+2BEbYnIyh+IMlPNvbZgfbhbh2dSjOrmkp+6llDKVPMQHnASdMVSaATPg/ZtJX
lzAZoApakvMCZgWl4TR5HgWYTfSv69HNk5sIOgIAp5yOh9ewGIrbAO33SAYYcdEAzVpbP3UtNwZQ
qBgJxfjbtsR1JLhhFY7xu6I2ziEs5st2Ti16LIiNbRhUMvRqvF0mYAl3I6KHTuwnxlB3ji38o6GW
1mFwlVm7XgtuvabymJHt7JrmZwF27aWykmMKaQ+hSBY/tEh6wYmEvlom013kpe9GNJaXti8A49Gn
PgoIqTQB7drcJVzofdouTOVNB1RLAfYVwPNGUBXV7UNf2vKZ0gqHryKmVWMZ69IApeza9jxWku8U
51U/S5jCu5iiLviJEA9NOumj6XBt5H0IFtkwpoNkL+xGbXqN7AZPjoqHMlUwQ1DzxxpuUjIN2DNY
m51nAapnrSpWgx0AoiuUkx9YEQI6emBuI6m3IDVGSnO4mHdVQLCx2kbriZHqq2lmz/1sSdIBMXtB
LTZjLG3GA8NTahU64jIz3UkZ3oaG6ieS0WqdKOQvx262l8ZIMiYUjh6m91G132neaVcVjC470iBs
46dRtBoOm/BP2NCZK+kz3Q/koXi1iM6OdzfgAsUBhiY95FDuY7fHFcLlnyEMR8U43SCEJEePubIU
TnubNJIn7HB4ARKcUkGe4qfA7i4hGvh1bY2TP40ePnxzbyTe77geEFf3nK4CAdE2cVoQPKLZDKOx
TVqTmFTzk1Fdtvd06WwKq+Bw6cA8Dia+U139bSgxhWTP/sHdq9qmo7PRTHRVFYSIaMqn9yiEjtUl
E1GeBmbeAS7OiYCVZlXpteJ7jhatFGAehxa6d2WoL2pdfDhVtfVi0hWCWIPQYZK3nutBd57CyDtX
QOA122Fcj3pkG2dEGLYpMw1QUd2ZqTjYFOdeaeeRV5DtiVZJfYIC7qe6aHBGUS5RJ0J3da0qZ5do
tQMSssEd1VEWJuY+yiUCiIQE4ADh708vzN5crIkrK7Prs9T6jZRDeFLFGJFxINU9JD8PtpJx5xa5
e2cV0g8cKhiZjE+0BPeUsqmrmNPP2sPqU3MxaGnHbLSOMlxpAAZA2xYcwaU+JGhm1pj7xb5WWkbL
dpodaFbx7oGGXcZgP8oM/FmefkaUQL3YxD+VPFcOqFqhIj4XjooQyXPvqsEbj6mu/hzyrNpkGjcU
h6YqODfSHBjTt9z49pUz/K4t7TaMu0raXKtzJzjVhNqgAr3pGsUWrSZVcXLSNTzeTZxbzh28oZ+V
lp7irlJ8VdNbYlEcMFp03/xW8nEYViVoIkR/iLT8IRmV/uC5HT5vxf1kwGOclAaUJnD+CbydPNjc
225QNA9NLRlV9LNjyR3e7ZYGjEk05bOlprfcbI/DEDBsgn24i5s63abCobpkWJz0pkDobl+LyICR
lr5Z1ej8Abb+bpY/Y0MdHuxEvWWd8bNEWnpzvOoHPAPtKHQz3+pVOzLelAFdQItwaK07lSnwuAj0
FSwULYdTwwyYGwtyyz6/osU6RvPfzC2RrfW1XXvaU59VOGuCnE7b5EKusWh9qe5DyvU3G2E2ZSV6
/ATEF7OVOvfVqtd9zRyIgi2nT2rjD1FUsLNKMKgO9AO7ssf9FGo/SxlcGB61R9ewfVx+01WNURs0
w12fnkFp/6xNqd3pJLCutLquCCsvp9vAL7GqjCbYugp1fKNblTjI/GAUd6MglJKkqGNpPtqYUC+a
ENZ6CLXyAkj2PsPAmpZ2fPGCbFxXqKZ2mYZT2MO377hu5C/yzDDO9K2pRNmO6+uaeklLk2MmJAzA
ycDAAcydB+OpMlw/evhn9IdJXna4jeYR+UWq6lzl2P7SMCeDPieX2JV7gLRYsUkBW7MXyKOPyR8w
oKgsxzgy2U0a5tDtYvmJDNGPNELmab7Q7adZsxp02tXxwJhSNU91l/1BpT9tkOFgkqZ1fCS1k3Jj
rj3gMH+JXOVMl6a8ktKlVAg1XYqQdwiigcvU3O+XRYrY9VLn4w+ZOt2ekV8OQM7a527N/AxaBgZL
lEiZK9aROeZQ062nFvisSF/bxkQq6QHnC+wqAHsDglBK5iBL26nU+2MiA+OSBPXLv0oDmWIcwlQ5
lWzEjcXr+t2I3HSyKu9cMB9ZJUycNyk3m33qub/p+AOHtbtT3ab3dZpqpzCxzV2QjKfRIDogUMEE
mHA410EN7V8blAdTjn+YX7d7uMIf+gDcP1GKaC+jEoaqwsTdsl5p8LkHN408BLnq73ICuuhMhbLD
xNieui4CGehBpocbTkcMThNdlWCj6gKVronRszCpC5XU4M0G/IcpQW5kwMHJFhn1Az7jlNo+uBGj
HMGhO5jRShNiV1uU/RqvqoTLzr0g5+RaU7bJTgVmn+2YT3f2zBKdhTZkgrSEW0PeABWCGGlboL7a
tj28T6c3fljlbyiUW2csJUBN0NuMw39wzLSn1ngQVDXu09S7kvlQcZlUsepG6nA36rAjRESUvIG6
JwxnwqOnnKgvYH1JClCcZN2EOTnRKmwmpoTRbqo8hggBeDWdyutRTzBA9lnLeB5ZFwG62CpbM/5B
NmR6sRrskFYoxFzgIqwpcjw/GsHOocOUvoJxbV2h+j3xx0YyQtbOWI97u7VRuzWYjZS5QJKJ9ncV
98FlqMI7PSSiYs4uG4SGRLlQtRP3XUFUOTznmNmiijDwWJgaQ1Ic5nsPoeDWcDJ0cla3petbX/Os
rH2RGsmaMJN8qxjJsCmBfSpCfzDH5E8p6bFCHxj8NLC6s5en3t6iUbYuhPaptKpxceY8ja6pb1LK
dmPH8XHiKF0PkKH2hU37nPC09hYFGRC/fJ+2ZXSuaHkhhCReif7QcIRoIe+iKTna1GeUCDZfaz9X
lXKxDaCcpgMGs/PUA+KO8SISz1yJfEYrhdlNqRuI3vOEJCS265pP3Y+pi3YOcIjfsnegCXikVJid
/kyaAcVOO37qG7xtZu9c61av3zziiRsz+6XrXsh8XH+sLSXeg/9QfR1kNlmCXX7f2YxIBPFxAWHD
29KbWkbmFSySrLhDfmmQbMHZkOF/ZTDWrhJhk29B7WGNWifZoKWcpwwSvhYtz1ZHQOf0gAtqRFGl
vnUCO9g3FVl3Btc0FN/FxBE5MlufByXJDLALK+YItC/ptFfNvo4QX04xYkdsd08GeEF6s8KgYRDo
2yHBiyEAEs2kIj1wN6bekcWD95oOBhaGVpgx/TsVbB02o7phH6fVa5+myrGz9ORBM2iGQOeD/L1e
LAmuy+QFqArh4hVJVn0YfgAm6GkzPoRcLq6RUnzmMznQYEruppj/WzhhpCkiuGy7guv+lKlkcsUw
W5NE2fVZfAwTOOROIZOzO+JZgtpO2CNk/UibfLd9VpLC26ZurBxowRuomQiYFoEuYBTQs29z0zmm
YmSYlnb6TpSxRsPJ3HFGk+zQLB61jQiUm45tPe2JvAsTtTupqYvfFXVTdheKITpU82VWjiYeQyeq
/LKvHyFEu4jALwYt/D0675yGr7n7qq+p7UPiMaJuKm+8jRPTBdgHCSjf4MdYNeC0dDdcmVnV3gx5
x90oPhMC87qUYDJHmqDOdG2f/jTKTKOHiyCoXAtOt8kcaCL26qYN087HDRo3FlSnWJp3BVh/Kyd6
Jwvktk1UlPqZtNZk8DxabaGs69JCNlGPjA5K774HQ3hIK+B1oTEEVEmrT772vVHHz3kR6huyBDwo
ejC+8ZIxOOqposD5B94XqG9CS5KNG6YqsluRk2YycOxEhELqnXqMR3MHGTD2K0TcsJ2LaadEQb3X
HYD1tODogxtV9qBr2bPbxw/eQJZGGMbD1uwZgMC8y3eqV5K7lFvXoXU6qN3rQiV5JhiPVmX86ZBY
nLXc2mBgBC/goZ6A9cTh5tngeXNlWIXwW1CmuOQExtCZ605L13h1GGD0aBzbyrrA+c1PSRrcZKHu
3DkDRlYXfYrcs5FTR8oT3CdWMv1OlQaaoQqtRjQTCNo4hrLUlX8WMXwwuB8FsPEfK2pVhIJYbuCr
fMktqUbtzZbABfVn+A/yczLKNXgfRtOG2e977YMBV3wTk07drxmyi+GWd70dU2wsM2OXlMhTU85m
UKASmkbXXErpni0Qjw/UbbHlxrazYTT1LBLCM2g3ox6ILfeM4OinWVXNqQ7xSHQO+X5NFuirpM1A
hNQtigd3oPXR2Gc7sNcjjusrHfZT0HcqnW2P3r4XRk8jLQmkuuhDCmDRSW1bG1TF3b5VtfOUVeYl
QBY94FQxx8cxiyoSGJpwR1kJ++dcekxCspwUcaenA1V6ZUx3pkheaybD58RWXnqy3nwXzecpTKtb
G8/iRY+UOYOmJ/nJ4VF6D5WTOKdlkSkmx1wLvMIJ8Bmn5p+IOSrCYdRzK0mg35hcGSWX5wJX8o80
dtCdRlsCBbA3gH96qkzvMeNEOIWtt7Vbbz6rU4pxQ0aJK43EDSVce4M473uBmnGN36qA7Sj0GlvH
yz5rr1eJSJu4kbXVxUhz9USTRRzGiUzFqIzIM0Xzr6XKuc66jOSoJL1vPnTAbkVcps/cnbVzMZu9
m9o3FT15VFHWb3NtpGWjmePFI51JmdLWH9rMRcTRECg41xa05oEpirJXZQXTOEZhGNH/UN0m3qu/
h0iJTjXx6n5qKI+FYE3vrA3gIO8y5ulBKWMHyX1THzHAvcV1BzeeOKpd6UIzlC5VXrJEV5JBrWMW
wx6PAzWsSIeZDpubgk28H5O85BKkBXsUIjPDBRDpmLvuuicBZMNkxN4QwfOotsbgSy3aichwHgpn
9A3gRUbpate8SN/ENCto+qp9KFJyUqQskZ12yakCqnNICgqFWlyKE4Z2vxx09RYV5Qu7AJbfxBB8
NLQ7I+LrF3Qo14jbc/JTE3sNyYdIMEbEPhpdgDxUWCLMyF5t6+cxUz4U2dsElRK05hDxsqviFxES
5hIF0AJEYfcUVmMyyAhaC7NenDOXhINg6PJrk354ZbGJXT1/T7iaQhMkEka64aVKhdwWupHsCMTh
amTH5cYaMHEoUjNerZ7icCp+kIIRwI5VnoxKVNc25LrlmBpwFHzu0eBN9w2m+rtg+Cxoym/7iNkF
JZ/xjgiN5DbABYVL/9qoVXsssYwhzQMC1ccT+MGgIDexqOAJWswfdEIQYGFcMB1ZF9tLf+VhnR1K
wtluNPsfccsD9/G85jpIeN/EClAMeuSe44EYy51TC1SpjbKVgktz33sP1L3TR0X5BBxb+vQM+zWI
Be1BVukZ+znaSUDpawJ+ONrANp3t1LglZlnePM3Jr1n7/LWi9xwXSLLXSoxgzzYL56QYCFaVQprb
2DTZyUzOnmJdcpBoYX82hCVWfQdWQRJYtl8MF7pkBKW3zChpFZW+qyJvBM9xrntaVnqolGc5Jj86
SSVP1dS7koZVC35ymw01uT2V1lCJ0vfLTJGvgOo3UchJEPy+sKpPriUQ2NoOiI2pWzsqTMgopng3
JMOdFTLjDIP7JtKGG5+AETr03EzqYCeDctii+fVLfqw1Yxptgzp09rzX71MOv2rokHDUoQajtEl/
hvP1xHGCYl2DBQpbYBJqPw57dIzKhmGkswfhuGVS/WWkp2+gwGoiabWe244AHLQ92IfWM4nrIq7x
hlKx2yOJSVZVx82BYpc7B/F5q0KkDEvb8qQCNyN/JKel3qLJItMRsuSptsBdtxWyub7Hb8Z3QpMo
4Eh3FOTCQXvpS6ZltfxFATPdk2Uc7QKZu2utapyVGc9xrbowzpXUTpU6JTfmyRVTgdhaQ+SiF1FU
IIbzkIKrsLQnCvo9lW5qrHvLkeOTmZjJPRGrFJSB56nO+Chbi1eosYuujGzIah6exdo2mPQzxQWM
RgnZgmM5upugAUJSYaEZibZ6AnGGTjq55KaOvcagzCvd6o9tpOZBYVx8LWS1phC3SZXYfjPwKDrA
q5zOEFyYOvekzRfP3FG7vcrvNuNNG8KVGfxp6aZJ4mavlw71u/zUo+bDRRtZaKRn+2RMiZAm1rEM
6+Sup56xtgdKva1ISMpCbkFP075WLiTFiQnXubF1TPVvQ2iLF34sqLaupF8xI7GMDnWBTYyHpkbm
LjL1594oP0y9ltfA9fWcqIzMYgJUBR7jDzt/AG1Ln7PxC6urfuqOsoVL8JjrhB0qnS3uphIKSp2s
SyvK1ktnLs041StNunuhwRE19TjkhqNrV91MTs741JkI0GesJhfIbLyV0YBAy5Y/Z+jROfGCjV4a
e4WZ0jkzPxTkuH7YkRENuITbZkcwsgfbd8zs6CRKlSuHlgYveSS2boR7pCD3ckW4IBCwJqYaEqJg
ziYiYNrRqPwipwQr5Am0oLx7ChErnSwTem3ywtCp3iBmTrghN+q2s6e9Gxi0SuaMP4KunpFKDyfP
HORppFM0tJYBgSetLw2CFd9zpw/HCIuTqhv5aXlUWlVxkqn2EtZNtQuMcjqGJovl0TAR4TcoI7Wk
rL0AUNzaoNl9YaETaLRgXOs6sjE3DlFOd+WDxD5EJ3nh60bIEhNPXZVOMTNcJu1pbEJCcx1s7E3o
mquhiIZLQ/t+sZcVtFcfp+QXQqxbbQb2z5b5SuRpPysI4A8GLPOTI2vM75LsGlsBj5rOpoKYYmBb
ThcdPsW9kbwhS7QehUngHHR4BGYd6SszSA1qdKmD8RGfZZy/Roz8fdoPVHVRr3NTnpwdY9sjLTPG
X3l8jMPh1VRzLnMgOzaeazCJzJP3RR8xhCPlaVKXL5NJEAdKadTlsqCQ6brk70ZEhHkJ3GrSLbaU
od47PkiCVm+FmuJTExaoFovTuFHtWa8iTr1pvuTk3iPP8zZwMH8l8ZT7WqBsIOFrR2uyLmbglptW
4N71ILwk8cjE0AU6SbvoBPvyXHWkXsoKG69ZMuo2RIddwyuP9IyfQ3zvR4ZJ9kbQ5aZ6yt1BONPq
SyLb6Ne4Go1dPAuXC8WtaAcCXM06WMEVProt+m531+ZUT2JpKOSZR/SSq6cuc+stsW5cUIG6rlEF
xOukIG8hBcy9agcK5o2nUVaUIsCWnhLklXc9rb3Suo9jO0Ofah2SCxrI4NloSRO0uNqvPRtFCoBh
aqPF+I40vN6r1jFUFPtCKYthv65s41bVn93M+ZPX6KK4b/o5nZe8g5UHNxWmdEJNd7LI74Ojt0dY
BXANCUIRUXiue1LbVHWv5B8YXUq/J+o5oiC7wlnS7tvW3ra29NMucX7JfVs2WznJ7qHUm5sbyWbT
WEoGE5H6J2AJmxySHmZY6mmMtHXtVvfikpjYlvPyNaektsJO5HB9AeiiV46Acc8sz0E0MXoEH+69
TOB7sZ1hN8BORNGXZ5eh6H4NiUZdMkgPxug81xotktpJldVgJrjFobVuRWVRUKVdyUgaaJrraRcm
KPcNmZ/Hymp+hoZKQl+b3wlL3xmxDC+tq91B3CbDWs0CYofy8RiFGOrVQqUfRv+J+d+seZRXxXTU
QzO1D4ufQJjaEwLP8iCIIb2aZvKYgDfdT4X9AgQpY2rtjLhUlN+W5E6RR2m9VUbPw24jsenRdVrb
GcF+hRDvYVOLU9yPs4DU+jI+/38iyv9ERLE9HX7J/4OIMuIQKsK/4VC+3vPfOBTV/C/VMjT643Su
HGyX3zgUTeMph0ubAZ7WcP6CRLH+S9UMk6sV9C2TbiI+9P9Goqj/5Xk0DeFsGPQTXJCA//t//Q0L
0f5j/a8Awb9TInBYqpaqmWCKNN3k/xizUfQvNnKazW3aeNzvjZqAwzVaplWt7IoBqRbMr//Bdmr8
3aD7f/+3f5j9a06bapDz6OIyfg7QuF5KSrQ4Fe6pfpAkZf0oEU9dDJ/heLUyX6tt/Cf04wPGWELZ
abCso7N80c7DxjmoK6ZWElydAnNiW57+8iP+B3yGZqt/Nz3yYQHR8LvphmF6QGj+6UQdtVZjem5q
VIVVZI4zkZSxRHv0pEFijjmjUfsQ/2OFpBSH8xOSu+Gg4OqgPDHbR+Cd/stDkoR06IE0EgPF3WZT
m9RF9S5OmRuzQK+UgBdT3+qqGI4EZAxHZHmUV5KqXC/bikDaxLKM1aZOyKBP45ZOWV33u8kloEfM
UtVl4S7K1AIB3dbUAHsas7w0VkumVMudaFnv/23gqNSetIxa7haIJnPPiUCUiuSAGXf8vfjy4jiJ
vQun8rrYbZYF+gLNr6xw/70JqCQW2IkR7Iqd5NGgwSOpZuB/OwB77JeuguoyOISEz7JuxuP6fsYS
L1YQE/Ua2vlluWxQi6I6TmYfI5fTQG27TeAbJDERMvcvW4jyb4PIt3Okbc4lXJmD1Y41PpoI/sWC
P14WMPfqI20j7HhqzJACQclxcfF8OXu+1wnC8Ji8BT/g9c09dd3vtVQcif0Rx8lSL2osgt2yCZMr
A0+QJjZE4Pinq9btERTOJ0zgemvPa8umZfG9qtXJqyWhPiu1IF9rdsZY8yIR4UCRev7my6/iNuGZ
rkTs/8MQE/SzIWbZqLpptcun5PH7G+opILWvr+0IiZ+KcJPf1QxWDeqWwsRQcZB+f9nlkWZm2Z7T
Ybt4ikgEab/cRbSlIELTz4YaHe48x3pZnstiBI1tZax6vQW1Pzf0h7irgeFl/GtPF6SUdOXL1yq4
ggL7lj4fCZblVkTC8Wg5OnRL1aG14mGety+b+MXdtfA45mFDsovqxaQVZPDFiaKGEdz2qCxCxTkK
D6eRCZRxo0R1nK8goMijlA4Pw4K5LK3WELgONOsY09wRkc4aJMa0/zaOLT6y5QDup+4+twKx+8vx
isGNo3b5UG2JY7MNmsvyacp/+8aWVfLSy+O3oSxoUSDHJaaHfuSgCVwuFXnJkbOsLothfuJ79R8v
IWkOKWGL9cQkf/aojmQfhggbCJwkMti3vdKHDdIcl2en+dE/VouAVorntfEGZRamjswoVoYREE6y
vMXWJoc5cff6/eeXR7Psft9l/dermtmjI4eRJAyT30a2DF/HebE8WraROMXlu0AlSX8iQvgwv3DS
upCGjJdtv57+yyuF+kehgHtI5mtWOgvfl0cMvKrmdXk4UsXARjs/vyxq13qPuGVsiVJGpPv9xPLu
+nvj919bXqO4uUYb0SXIcN7z6b93v42sgNNOf+iiWh5q7rNgpSXXqdCaL1FaXntYAQAGLV/NCTmm
l++7LHSjT30vVE9fz5r2xPUuGuer3tfzEUEVcWP8KMc5SCAxzoBathixuGAtr11etayXmv6vv7ys
Lk8s277+3F/eU5Bl7kNrQYSrO75BSO+QzCfZf/oz39uoWLlo9Rrx22nLamNAikf3wXwFhd4scn1f
1pJ5kzofr1k0oRKaV6WGKXJ59L3457Z84KZiWwa8JvbGLKhkD8zvK6boc5y//H987/K272fK5X3f
68ujf/6rv38kbOuR6rEbRr2Hj69/llzNttiSmqMRaVtnqLI9yvRXM4itbUL+73FZyPmuRyWA3qai
D5Xf6yqHKHHe6VRiBZnihnhQQeIvas+OCwUL11IfjCQH1Tlfjb8X6mxe/F5dHtG8/9PGaLoW55KK
LnINKHNYL+6lQoKc2ULfwYETds1m8ZYsi8Va8r36l23zXY9QcNp+i7clcQIVagE7uZA4MruRalFr
TfsEC+FO96A7ZV25Sxvxxu7oD4qm0tCIMp92DCm43FvgXh4VtX80byaujePyn/rZfuQsZ1BtlmiY
Uibj7oB3LrbYPU2TbkerdkgfxFuiCwoDWLqaI0RTyZBtfhgh8f1aNAiDVpFNKqxLO3OQY4Ce4tey
byxDKZgkFtV0aPVrNt/4l730lTzhtLfEmxI/bFtriy/hk3y1+tTNwY+D+16TgrKToGe9tB33XrHp
0O0fcbLOaVuHdh5hDUjFjp7T5Sqlu+ABmw9R6vO2+XDAgZ7tmyHhA7fK5B2kjsKNW0hbOy0myBTU
nvciGOuOY5geY3kqGy099m1u+1YYHWor1I+aYmhfiwkJHcDPdN+LcY/Gw6XKVqwifXqq86DfJWN+
7GX1EGsMcErNaTaWItGfF849fP5qjUlA2yx+nGXx7f763qZSdlinWUFXcM6LWBZfR8DyMLZTBsGp
pOqCaIXZhnJ1IkfH9zAxc47MM7mx9PJ1PGJYQKEdoNYUg6WtLJkyXsYUs7I752ZPZFBXqkWOjZZr
n2DK0YrNQ7VloS136TlGYVktsAX7k+36RWn+rgZC6zOjP6YIxrCB8qhOciLrIxLNopKTMOcb4MSe
+GX+sg6qC+fu1+bUw2C9POdy6egt4l++Ny1v/Pob1DIw4+OpouYclgTUzfeWel5kmWtMWKp52JlY
MwNyJDaO2TEiUqVHe3B5aUUywtfrl0e0serj8uj7ieV1X2+Zhvg3cnEAF/OfdeoazBuNKbvCje3O
izn+lN03P+Rg11bQvfINYzZxXLY5CvrZVdWcmX9bh2XT8mQUym4e2oljqaThuq/5eFnX4JJ31W1D
3/pQdNbdECBz4kjhlq7jnoGvQYYPXez11zbR/AndsEHQx8h82WTl5IHBbEmQE/Cu7ye+V+UN8zUK
E414E1zYEskcJJOVRsq2rwF1yvww2QnjBOgPT6b8UUClyC9ygwlf0X3kL0/ZlWnHg0KUKWIi9GYP
Izm0gy9m+dIKm1ptMzzfjM1DK89NfJ1nSckmCY9j/9Lp731fklrrw9VOdZCtQKhvWuJT88oRhCU3
J/GFzjkD+uDk9ggtA87vcwE0cjh3wxnDJzlceXASysElzsu6DwnbongXH1KsdmO5boYdWdn9zj4i
TicNmjv2WvyaSBjY5p91tG6ET+Cho7wBWbT4/o/COVgJPQ9UD+ix0h86MUzJKtxEz3a4qj80BRk7
Ro0n/Gqw1U0ShAn9ptcA9n2HO840fEfd2fmhQyMBNUisavOGsiJ5bpK7Vv3ILuquWp2tY/XurpIr
+XCcomvSuY7kia6Tt/EMvf5z3BnvELHIxNsodyRc4rYf3jx/WLsH/bd2X2zlIX1VN9VLvcG3sPeI
/7sZ+36P0GoV3zlbW1nZd0w6MQcd3E1+0fbVBz2GSFzR5aFuTrGDE3ypHFqoBGfCnyvimRhhi01J
5t/mA3LTDev4bgJcuCbu6l65hn/G39FL9Vme6/PAzH/dbPPXwlrZTLOfRbGxrvpT+2pu/qCqPx26
t+Dwf7g7t+W0lSwMv0pq30NJah0v9lQN4mzi2LFjJ76hZENAnAQS56efryXZRsTJTtKp2qrRzKaw
cRbqVvfqdfjX+rkrcr+t0OeGsUO60VVXkK2lUAYoc4PCyCiCg7BOWyZBmB1Cpc/rSTukFc+oYazg
82naq3a/6cETN5u35vu4RlGGfUNdDGBXbWBG12OSul9GcABqDVsAc6+T1IejabdpU2sBwGvvAAwD
F9mFlRUyPQkg0tc1LX6IL3rONZCb60WHopAbe08WtuE1wo6+IwR9L47taAQ4vIGGPLI4Pm2ax35v
3PauYX1+P2ruHyibSgZGj175YIIBiI3C+nJfP1AxUKer13rfJlm163cIFEb2R8k/FojlhXZsfiHL
NTGuF3T0ii53Te1pWWksj43GmJNU/ke5/+HRGdCDgw5kkXVB2tnRLvqYwjtffKBX+/RudfAvrNtt
pVa5oJ1oHZb5wZhzkL4ICSup1/9IUyLnCxnnAwQmD9CSVoT80Lww6Z7wcLj1lj3DbGs9bK/r2QM9
DQAwujXt0Vv4s+420FiVqx7xYqwfMtf1pe+NOhChk7ge70GB1UIQSUSe7xet9bZOVtS5sx+31/Mr
9zMdLd/P6QhBKmfRY/uDenZB5txsbYh+a5vByI+HUEqaeoNSnH4E/qU5iwCItrhDxM8IqEK4/l50
xTWJyv2+4c1h2qmFQzreB5Wn2ZXZiHyctFvj82gwvSVUDRZys/Ht2trvX07vV/fkEq+JDoya48bm
AiyufRm1YWM8fp51zMu7w0frptIWV5MhhHPOyCdDZ9W1r+Gibnf3TdhTwREeWvEneoJfG23o1TpT
cA93NC3ZQvRYm3aS+r5mNiqftch3mvRYqm3qm9twV0MX6j5ewYRU4YwsZn09pi9Eh0UP0dfDvAMI
yfAYImnJGkR9dXTqPU2kprXRTUSpn+1HjTlZzpqB97urGTWjSZOFa+8LbdXv9g27fmxPH0BDNSpL
yig+iIRqjIbnozTro+4i8Xcwh/j9WtRju4GvvqQ9GUCle9ZhD6AIANcGIQmYLke0tWodLydj3903
rdb++qnfHvXwPNuLNrUQrdnUd6/Wba2zQ/PEdEap0SN4Dgs8HbjqqxvmtLO+2AP3J93mQ2EErD9k
DNv6TKtP2NZX3mcwP4c93UL9lWj2bcCuAD9rq0uHulPfZR22aOC/aY0aU3/VmnzZvY/iT/heE5qt
IZEO4Pe0LgQCvSTB0HPr0ET1+s15174zuecWvODt/dSH+Np3LojGgzjnTAH9Vwc0QziSzhmTxvDw
YdrzAvNq+mn0ftQaP8paz8s9bSH81+OP/psEfNIjUqA26CG1bhM86mqmE7fGon+puxg2a+mp9GkL
0jWlb7TZ0YkqTOxNIzTczzZM2onVNm1KGcRyCVUpEbDuVv6T9N1IOiTpO9q2raFVlB/vPC2kWcFs
ezE1E4qi5N/MUu/m+/9aTFdYMYmBU0L5Wz3a2OTOSH27ztdxtHBwqMYedVkvL5NY23QhowJnLd+l
HyTJ8qESafCFrFxIhnex2R0dj006RhqdhMiVu6vo/hFsXjd7C+Xlkc4gS0j1bDMxG8kYg3O36kf+
yN3uqU9xZtDdL8YT9C4xCOq5+bnv8JEjZvXDlNZeduxhTmuLOaFQlx406bv1WDoFrz/HBB1b4Vi7
sLcw8YAaPVCPQusGTb44IbZt+u71dzAS7VqwRl/Rxqse6ix++8ADxj3B010tdOjjJnqFYugPI0nR
A88VNgjo985kTGuSjXRl0pf11LqUBO3NnYwuvL6MpCv4+qMBxXFzvNU+pFG2vfQO03dx2oTi9Zem
De2AE8YSD4sXaBvwm5tQCqXh4LUMCabvSJbSl5aKFDI0gK5s/WamiX7T9QhNLSkI8g9Ljgn4Dlck
FOnkZwr08eaOGtudRP43K2C1Wq8BJI0mLv5hasvNGG7mtXBFU435kUiMWMdodQ9+xTH5TXuzhfDN
2ojsR20XSsy/de1t+7cpV9V4voegjW6it8uY7uXkAPZd8gD7LiXmoiVCtz06yiccm9b9/ACR2Ha2
j45+2hjInApaTdDlre7KVhuefHKvL6+/2261A8yjPRBysK6nrTHMTXSoH8zVrUZLMwevRwANBtHD
gZ2G6GgiRmPN7RatJ3OiZtq9KQsevwaTqXx4sOgcV9MqNMypRHvRJflJup42nBN79XhYTz32yGY9
bkaJuN+SgcNz40WjWdhC220aSWzrjTSsmj7g9OX1Rxe8bdec4hhq2OTp46UXzrJbOTg6jtHKA/R8
2LlAzFzCOysZdM5eZAzZArXEcTQC3wixVE2sSMFWjjoRujTCOjEmcTf7mWZn86y39/9NMi4fSD1Y
B43FmlZz15thfPg4TDZA+p+TU/LTlNbqNvq9P/qxoHfD9Jv/Ib1n0BvvPL2X3lR6xz+SMQsY2GYw
/Psv4VY9ywBSQQJpFtFcIft1xbGr9M4DWk8/zfSiTTB5xJPJ+d7wfzyybB5//Dc/uvNsYjqDv/9y
XXHO9vDLg5fcDXTDNhh+dp1NglU1bdeWvGDZxyQYyzUJkJ+4PLlChvdXZ8F0qpqgPbVH7+H04lGf
LgVd86o0atPp40j2918Z/xPQ7LXchKOwSN6Bzv+50Z9JONkAXpXWoeDjJT3C6bA9FgfN0g3L1bKH
X7odQHQ/u6csgf6ik35l+xtVx4a0iATym8/etau0WRbC0IyXHfKvrIBgAFChHgJhCp/Wp3gFqANl
q2ylHSCcqtSBBpu9uAZcq2q4DnyAgBnS69/aAN8fvmdmSklhDZhV9LwhiauyQXKmnG4EHaAHawR2
AwvjlCtTuyU6CnQQIKpLwKyi410NmpRsEs5WgmdUAZroFoncbKOU7ihwgOIoToKpVy3H0i1Og2yQ
zOrpSnDQFvCbgNop3egNGq4DM1JTAwwPRjEHeor8Kg7f5Ry0bKwuw8imhxOjXMrQsSVqSW0SMAg9
WoszyjfXgK5JViuHuvbSnYeGrksGFqXhm+gBx3TgX9Df1AOcCI4gRSu5rtKrdGvAYvUqTgLnoUGT
V5sxvr0GdHaC7hgQPuZHRtk2ggFNreqRYIqqJ1zsf5Ef/mcuEn2YqhwHOvTFZRs+DHbKNhF6gLii
41i55XdmFTh4DbptuK6Ta8vSHQk8H+0nvYMz8+rEOzBwfTjxXOftWXBFlYiTwHPKzYLSKUVd1yR7
mpJSNNyq5Vl4gOJsC7hYRS6gYEOieeVVuuEb0r1RHD5mEQvd8Kw8CiDtrIJZhNkE3FaTNnJ6lW8W
YFhXVocG6tAziIWcawKL6WGruYQQ0iuLSZXJP6A1RfZMft9LwjCAEUmDUfFtw0DXTaxDGndgOJXt
OBA0tVQ+DzgNgWSYGFkvW/10E7gaDhRqEG8xWwWlM4wgNdOUPSStSq0BbCuUQ6TXmSrAReBr4A99
8SHKthZ0D2WtqBAFVRyS3cq1kHS6CDydRQARrvEcMytfvAR6LtXjUHhQBFPF4uVrQNrbp7NA0Awf
mfPAy93o0s2CIQh5qi4CrwpNLmU32JrpdRYs0GFSti2L6hwYPeVVOiuZeJdy/sQ0qnDQ2ZZjvh08
9wThZU2zdS3/vHRqUXA6KK8FnUSJcE20f/qo5bM+3RHE0gVBZM95NqMzPVwmE4GWHaoWErk0SAkZ
IhHj9DqfBRcTgpwCey87PMpnKFHJp2oomFaV2j9s4ZNRnq4F26saWKOSujGbhfJpR80yVY9I9AIB
EmFZNnvrdPgOzgRlizLj9mJBlCuISH9vyjLVPEbTZhHAVU9p6NtbwazqVI7impbOWMZ4sVUDaDKQ
buBz0BQjGz6jPF0E6EPsJ6kMy5pNIJ6uvAjQh8KmGk3D+0iv81kgekBJsbSWs61QurPRMMmMKW4F
QbzcFWQQc2Pwm7OR5GNWDU1QOb3SLyzR2Yi16GVHlYL7LKq2S0yWIu1sLZx5DqhFi91iYFO/rJWS
qUWh68qzgPsoGCKV2S+jPNULDjEE0k+GlvvQXunORmEJ5XiaTLcDLaJV79s2s+NWbY+1QKwhm6XS
eQ5EwZSDqsKsMkDJSpyfEWc7gr4yVR3FwDyVcPy2rmwtoxcF8TIL7ZJebK7CXiCUApc83PL5GVk+
S0GwRhVPB8BXHA2CZyyyWTiLJbADcK0kPONZJZTudCAlrnpGmjJ4SL4xf9JprKCwFpyqKyS7CRRQ
6VU6/xFlpZxyYxZMECYYzrn/eKYRyLYwfqyl0q4FGWhWDrGiFwX+IeZA9qzP9ILcEcw13kV+EJXI
UoJBJYfG/L6lhL3oYnZ6gNFe1vrpXiC6KExgiWZpLSXcfyMz5RVmgYiRISgj1V5jJaezkILSoCk2
DLt0XgMmbu7W/v74STdppN7535kSAINlM72ejWWQXqXLu6OgTFXjQB6LACtY5LlxhMDC40+xF6Tm
cS7LdiBiFSjnmXCdQeVaskHWm0qQbJuN7YhxmJvI2QlcJlUIDZSycYQ7xCrH5XjOtBRXAdk2ULsk
GLyywg+ADn3Tge2X8fkk3mm3btjfgaYSSAKHpJuyy1e2WH5+R/zEgnmpeaHDymyQVruEw+Stopjv
/cFztce3n+eVHrKcQyL5C38oi1+y734thvlPAaiTVqOcfPhcnZJ+T/7P8wF++9WF73oe1fMv2+Ew
DuKn8SH94JDf5mUwp2Lmv7PgMZgHBQx6Cnx5vZO//yrc54mL8A+Ck+mZXBmNV5Ybh8doURScosbV
BU+DRRIkz7coH2MGxVaV7Aez8CtdxMPCXWfIRmXZ0SyKg0F0etcZblZd8mIxfFqHT5t1QXgKzFYV
Xh/Ogl0QD08lZyVQypLzqop30dd3fkTj1sfitGdgQtVvoWY+DgeF55lD01Qlt4ZRPCrecg79U5Xc
ZsbD8HTGdQEC/PkXb5bnvQDtfrTVO4NgXFiAeoZQUr3hzmwWLqKwuCMz2Iuy6MUgDM60SIalUJYc
7YrLIkvLq4q9+FY3ZTleZcEI2DxND8/LIFV7WRWSquhetKH95fk0Z4gdVdnvg3BR0B4k4P7E8fI+
iA+zYDE4nY68MlX9lpMkeBpvkiHkH0X5aYZWWX74NA5HwaIgOisiUBfNWQCvWmFl55lVddmwlPH/
5bKgm/ISmD8hPdrE56JlNlBZdLRYny3uvIBVVfLl8DEOzqynPJGrLnobFM+tHD2lLnj3rh3AdDcO
i8d6nm/7E/K7wzgZFjQVqQuZxvoTwt8P9+FT4RjL8yJ/QvgXWLefbzP1DzIIs7JomjOM3/lBHHFS
FjcnQUf9+Rt//2i/TL+gHtCT81y8TBao3j80gsUZz+LOymKnMyySoleTJ7+VRdPe7bxoOy3OURV8
NVwsksNsG5y5CUaWkFAV/3EcDYbvOsk3Z1tWUaAq/iait8ebCzFHa/+ZL/h2IeYxelXxt8z+MEmG
BZMij3+ry94Xvcoco6gq99M6GD9vQalT8kC1qti7YTznZCtIzkLAypJDPJuz5Z1n4FVF3wecO4vR
urg189itsvBhsn5399bNZ7FRZflh8hQtaItUmPMs4qgs+/ucCN9vyvIKVSlEml4aphR+exI7+8c/
IAImQ1hPs2EQ/+d/AAAA//8=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xdr:col>
      <xdr:colOff>493885</xdr:colOff>
      <xdr:row>12</xdr:row>
      <xdr:rowOff>96025</xdr:rowOff>
    </xdr:from>
    <xdr:ext cx="2578100" cy="461729"/>
    <xdr:sp macro="" textlink="'Pivot Tables'!F4">
      <xdr:nvSpPr>
        <xdr:cNvPr id="4" name="TextBox 3">
          <a:extLst>
            <a:ext uri="{FF2B5EF4-FFF2-40B4-BE49-F238E27FC236}">
              <a16:creationId xmlns:a16="http://schemas.microsoft.com/office/drawing/2014/main" id="{3B1BE38C-150A-4C86-8F9C-F81D8418E593}"/>
            </a:ext>
          </a:extLst>
        </xdr:cNvPr>
        <xdr:cNvSpPr txBox="1"/>
      </xdr:nvSpPr>
      <xdr:spPr>
        <a:xfrm>
          <a:off x="2922760" y="2429650"/>
          <a:ext cx="2578100" cy="4617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84308E-AE69-6C4B-8F53-3847E479FBF5}" type="TxLink">
            <a:rPr lang="en-US" sz="2400" b="0" i="0" u="none" strike="noStrike">
              <a:solidFill>
                <a:sysClr val="windowText" lastClr="000000"/>
              </a:solidFill>
              <a:latin typeface="Bahnschrift" panose="020B0502040204020203" pitchFamily="34" charset="0"/>
              <a:cs typeface="Futura Medium" panose="020B0602020204020303" pitchFamily="34" charset="-79"/>
            </a:rPr>
            <a:pPr algn="ctr"/>
            <a:t>$1,924,338</a:t>
          </a:fld>
          <a:endParaRPr lang="en-US" sz="2400">
            <a:solidFill>
              <a:sysClr val="windowText" lastClr="000000"/>
            </a:solidFill>
            <a:latin typeface="Bahnschrift" panose="020B0502040204020203" pitchFamily="34" charset="0"/>
            <a:cs typeface="Futura Medium" panose="020B0602020204020303" pitchFamily="34" charset="-79"/>
          </a:endParaRPr>
        </a:p>
      </xdr:txBody>
    </xdr:sp>
    <xdr:clientData/>
  </xdr:oneCellAnchor>
  <xdr:twoCellAnchor>
    <xdr:from>
      <xdr:col>22</xdr:col>
      <xdr:colOff>27215</xdr:colOff>
      <xdr:row>38</xdr:row>
      <xdr:rowOff>15308</xdr:rowOff>
    </xdr:from>
    <xdr:to>
      <xdr:col>30</xdr:col>
      <xdr:colOff>379753</xdr:colOff>
      <xdr:row>54</xdr:row>
      <xdr:rowOff>40822</xdr:rowOff>
    </xdr:to>
    <xdr:graphicFrame macro="">
      <xdr:nvGraphicFramePr>
        <xdr:cNvPr id="6" name="Chart 5">
          <a:extLst>
            <a:ext uri="{FF2B5EF4-FFF2-40B4-BE49-F238E27FC236}">
              <a16:creationId xmlns:a16="http://schemas.microsoft.com/office/drawing/2014/main" id="{CF7725BA-C9D8-4F40-A2D8-6ABB672E2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198435</xdr:colOff>
      <xdr:row>18</xdr:row>
      <xdr:rowOff>132102</xdr:rowOff>
    </xdr:from>
    <xdr:to>
      <xdr:col>30</xdr:col>
      <xdr:colOff>394606</xdr:colOff>
      <xdr:row>37</xdr:row>
      <xdr:rowOff>27215</xdr:rowOff>
    </xdr:to>
    <xdr:graphicFrame macro="">
      <xdr:nvGraphicFramePr>
        <xdr:cNvPr id="7" name="Chart 6">
          <a:extLst>
            <a:ext uri="{FF2B5EF4-FFF2-40B4-BE49-F238E27FC236}">
              <a16:creationId xmlns:a16="http://schemas.microsoft.com/office/drawing/2014/main" id="{6D0DFE77-4895-44B5-9434-130A68B782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217715</xdr:colOff>
      <xdr:row>37</xdr:row>
      <xdr:rowOff>157050</xdr:rowOff>
    </xdr:from>
    <xdr:to>
      <xdr:col>21</xdr:col>
      <xdr:colOff>530680</xdr:colOff>
      <xdr:row>54</xdr:row>
      <xdr:rowOff>40822</xdr:rowOff>
    </xdr:to>
    <xdr:graphicFrame macro="">
      <xdr:nvGraphicFramePr>
        <xdr:cNvPr id="8" name="Chart 7">
          <a:extLst>
            <a:ext uri="{FF2B5EF4-FFF2-40B4-BE49-F238E27FC236}">
              <a16:creationId xmlns:a16="http://schemas.microsoft.com/office/drawing/2014/main" id="{33EAE9CE-E5B8-41AD-BD06-EE43D57B1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35</xdr:col>
      <xdr:colOff>95251</xdr:colOff>
      <xdr:row>17</xdr:row>
      <xdr:rowOff>81642</xdr:rowOff>
    </xdr:from>
    <xdr:to>
      <xdr:col>38</xdr:col>
      <xdr:colOff>241301</xdr:colOff>
      <xdr:row>30</xdr:row>
      <xdr:rowOff>139699</xdr:rowOff>
    </xdr:to>
    <mc:AlternateContent xmlns:mc="http://schemas.openxmlformats.org/markup-compatibility/2006" xmlns:a14="http://schemas.microsoft.com/office/drawing/2010/main">
      <mc:Choice Requires="a14">
        <xdr:graphicFrame macro="">
          <xdr:nvGraphicFramePr>
            <xdr:cNvPr id="9" name="Customer Segment 2">
              <a:extLst>
                <a:ext uri="{FF2B5EF4-FFF2-40B4-BE49-F238E27FC236}">
                  <a16:creationId xmlns:a16="http://schemas.microsoft.com/office/drawing/2014/main" id="{B403BC63-B148-43A2-9944-68B713053D54}"/>
                </a:ext>
              </a:extLst>
            </xdr:cNvPr>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mlns="">
        <xdr:sp macro="" textlink="">
          <xdr:nvSpPr>
            <xdr:cNvPr id="0" name=""/>
            <xdr:cNvSpPr>
              <a:spLocks noTextEdit="1"/>
            </xdr:cNvSpPr>
          </xdr:nvSpPr>
          <xdr:spPr>
            <a:xfrm>
              <a:off x="21431251" y="3243942"/>
              <a:ext cx="2305050" cy="2204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1474</xdr:colOff>
      <xdr:row>17</xdr:row>
      <xdr:rowOff>70212</xdr:rowOff>
    </xdr:from>
    <xdr:to>
      <xdr:col>34</xdr:col>
      <xdr:colOff>557893</xdr:colOff>
      <xdr:row>30</xdr:row>
      <xdr:rowOff>127000</xdr:rowOff>
    </xdr:to>
    <mc:AlternateContent xmlns:mc="http://schemas.openxmlformats.org/markup-compatibility/2006" xmlns:a14="http://schemas.microsoft.com/office/drawing/2010/main">
      <mc:Choice Requires="a14">
        <xdr:graphicFrame macro="">
          <xdr:nvGraphicFramePr>
            <xdr:cNvPr id="10" name="Product Category 2">
              <a:extLst>
                <a:ext uri="{FF2B5EF4-FFF2-40B4-BE49-F238E27FC236}">
                  <a16:creationId xmlns:a16="http://schemas.microsoft.com/office/drawing/2014/main" id="{14424104-B5A2-4FCD-8CBF-950021CE548E}"/>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18899074" y="3232512"/>
              <a:ext cx="2385219" cy="2203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115548</xdr:colOff>
      <xdr:row>32</xdr:row>
      <xdr:rowOff>88671</xdr:rowOff>
    </xdr:from>
    <xdr:to>
      <xdr:col>38</xdr:col>
      <xdr:colOff>311672</xdr:colOff>
      <xdr:row>45</xdr:row>
      <xdr:rowOff>88900</xdr:rowOff>
    </xdr:to>
    <mc:AlternateContent xmlns:mc="http://schemas.openxmlformats.org/markup-compatibility/2006" xmlns:a14="http://schemas.microsoft.com/office/drawing/2010/main">
      <mc:Choice Requires="a14">
        <xdr:graphicFrame macro="">
          <xdr:nvGraphicFramePr>
            <xdr:cNvPr id="11" name="Region 2">
              <a:extLst>
                <a:ext uri="{FF2B5EF4-FFF2-40B4-BE49-F238E27FC236}">
                  <a16:creationId xmlns:a16="http://schemas.microsoft.com/office/drawing/2014/main" id="{88F59DD2-ED97-4355-81BD-951C33C6BA09}"/>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1451548" y="5727471"/>
              <a:ext cx="2355124" cy="21465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xdr:colOff>
      <xdr:row>32</xdr:row>
      <xdr:rowOff>81640</xdr:rowOff>
    </xdr:from>
    <xdr:to>
      <xdr:col>34</xdr:col>
      <xdr:colOff>544285</xdr:colOff>
      <xdr:row>45</xdr:row>
      <xdr:rowOff>81643</xdr:rowOff>
    </xdr:to>
    <mc:AlternateContent xmlns:mc="http://schemas.openxmlformats.org/markup-compatibility/2006" xmlns:a14="http://schemas.microsoft.com/office/drawing/2010/main">
      <mc:Choice Requires="a14">
        <xdr:graphicFrame macro="">
          <xdr:nvGraphicFramePr>
            <xdr:cNvPr id="12" name="Order Month 2">
              <a:extLst>
                <a:ext uri="{FF2B5EF4-FFF2-40B4-BE49-F238E27FC236}">
                  <a16:creationId xmlns:a16="http://schemas.microsoft.com/office/drawing/2014/main" id="{E7E09498-9354-4681-85D0-FF22C76AD3CF}"/>
                </a:ext>
              </a:extLst>
            </xdr:cNvPr>
            <xdr:cNvGraphicFramePr/>
          </xdr:nvGraphicFramePr>
          <xdr:xfrm>
            <a:off x="0" y="0"/>
            <a:ext cx="0" cy="0"/>
          </xdr:xfrm>
          <a:graphic>
            <a:graphicData uri="http://schemas.microsoft.com/office/drawing/2010/slicer">
              <sle:slicer xmlns:sle="http://schemas.microsoft.com/office/drawing/2010/slicer" name="Order Month 2"/>
            </a:graphicData>
          </a:graphic>
        </xdr:graphicFrame>
      </mc:Choice>
      <mc:Fallback xmlns="">
        <xdr:sp macro="" textlink="">
          <xdr:nvSpPr>
            <xdr:cNvPr id="0" name=""/>
            <xdr:cNvSpPr>
              <a:spLocks noTextEdit="1"/>
            </xdr:cNvSpPr>
          </xdr:nvSpPr>
          <xdr:spPr>
            <a:xfrm>
              <a:off x="18897601" y="5720440"/>
              <a:ext cx="2373084" cy="21463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571500</xdr:colOff>
      <xdr:row>12</xdr:row>
      <xdr:rowOff>87721</xdr:rowOff>
    </xdr:from>
    <xdr:ext cx="2324100" cy="461729"/>
    <xdr:sp macro="" textlink="'Pivot Tables'!G4">
      <xdr:nvSpPr>
        <xdr:cNvPr id="13" name="TextBox 12">
          <a:extLst>
            <a:ext uri="{FF2B5EF4-FFF2-40B4-BE49-F238E27FC236}">
              <a16:creationId xmlns:a16="http://schemas.microsoft.com/office/drawing/2014/main" id="{35132BA4-1465-42C6-82F7-3AD0F1CA3F18}"/>
            </a:ext>
          </a:extLst>
        </xdr:cNvPr>
        <xdr:cNvSpPr txBox="1"/>
      </xdr:nvSpPr>
      <xdr:spPr>
        <a:xfrm>
          <a:off x="8531679" y="2400935"/>
          <a:ext cx="2324100" cy="4617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D7A85A3F-A2BB-7348-B48C-CBC068F8BC85}" type="TxLink">
            <a:rPr lang="en-US" sz="2400" b="0" i="0" u="none" strike="noStrike">
              <a:solidFill>
                <a:sysClr val="windowText" lastClr="000000"/>
              </a:solidFill>
              <a:latin typeface="Bahnschrift" panose="020B0502040204020203" pitchFamily="34" charset="0"/>
              <a:ea typeface="+mn-ea"/>
              <a:cs typeface="Futura Medium" panose="020B0602020204020303" pitchFamily="34" charset="-79"/>
            </a:rPr>
            <a:pPr marL="0" indent="0" algn="ctr"/>
            <a:t>$224,078</a:t>
          </a:fld>
          <a:endParaRPr lang="en-US" sz="2400" b="0" i="0" u="none" strike="noStrike">
            <a:solidFill>
              <a:sysClr val="windowText" lastClr="000000"/>
            </a:solidFill>
            <a:latin typeface="Bahnschrift" panose="020B0502040204020203" pitchFamily="34" charset="0"/>
            <a:ea typeface="+mn-ea"/>
            <a:cs typeface="Futura Medium" panose="020B0602020204020303" pitchFamily="34" charset="-79"/>
          </a:endParaRPr>
        </a:p>
      </xdr:txBody>
    </xdr:sp>
    <xdr:clientData/>
  </xdr:oneCellAnchor>
  <xdr:oneCellAnchor>
    <xdr:from>
      <xdr:col>17</xdr:col>
      <xdr:colOff>329293</xdr:colOff>
      <xdr:row>12</xdr:row>
      <xdr:rowOff>54658</xdr:rowOff>
    </xdr:from>
    <xdr:ext cx="1841500" cy="446212"/>
    <xdr:sp macro="" textlink="'Pivot Tables'!H4">
      <xdr:nvSpPr>
        <xdr:cNvPr id="14" name="TextBox 13">
          <a:extLst>
            <a:ext uri="{FF2B5EF4-FFF2-40B4-BE49-F238E27FC236}">
              <a16:creationId xmlns:a16="http://schemas.microsoft.com/office/drawing/2014/main" id="{97A2B9B6-6141-4431-8506-42058B35E01D}"/>
            </a:ext>
          </a:extLst>
        </xdr:cNvPr>
        <xdr:cNvSpPr txBox="1"/>
      </xdr:nvSpPr>
      <xdr:spPr>
        <a:xfrm>
          <a:off x="13740493" y="2391458"/>
          <a:ext cx="1841500"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A09100CC-B532-7E43-BF51-0662F405C2BE}" type="TxLink">
            <a:rPr lang="en-US" sz="2400" b="0" i="0" u="none" strike="noStrike">
              <a:solidFill>
                <a:sysClr val="windowText" lastClr="000000"/>
              </a:solidFill>
              <a:latin typeface="MS Sans Serif"/>
              <a:ea typeface="+mn-ea"/>
              <a:cs typeface="Futura Medium" panose="020B0602020204020303" pitchFamily="34" charset="-79"/>
            </a:rPr>
            <a:pPr marL="0" indent="0" algn="ctr"/>
            <a:t> 25,268 </a:t>
          </a:fld>
          <a:endParaRPr lang="en-US" sz="2400" b="0" i="0" u="none" strike="noStrike">
            <a:solidFill>
              <a:sysClr val="windowText" lastClr="000000"/>
            </a:solidFill>
            <a:latin typeface="Futura Medium" panose="020B0602020204020303" pitchFamily="34" charset="-79"/>
            <a:ea typeface="+mn-ea"/>
            <a:cs typeface="Futura Medium" panose="020B0602020204020303" pitchFamily="34" charset="-79"/>
          </a:endParaRPr>
        </a:p>
      </xdr:txBody>
    </xdr:sp>
    <xdr:clientData/>
  </xdr:oneCellAnchor>
  <xdr:oneCellAnchor>
    <xdr:from>
      <xdr:col>26</xdr:col>
      <xdr:colOff>63500</xdr:colOff>
      <xdr:row>12</xdr:row>
      <xdr:rowOff>97293</xdr:rowOff>
    </xdr:from>
    <xdr:ext cx="1651000" cy="446212"/>
    <xdr:sp macro="" textlink="'Pivot Tables'!I4">
      <xdr:nvSpPr>
        <xdr:cNvPr id="15" name="TextBox 14">
          <a:extLst>
            <a:ext uri="{FF2B5EF4-FFF2-40B4-BE49-F238E27FC236}">
              <a16:creationId xmlns:a16="http://schemas.microsoft.com/office/drawing/2014/main" id="{C7234C79-FF42-4125-8135-F4A90DDB540A}"/>
            </a:ext>
          </a:extLst>
        </xdr:cNvPr>
        <xdr:cNvSpPr txBox="1"/>
      </xdr:nvSpPr>
      <xdr:spPr>
        <a:xfrm>
          <a:off x="19570700" y="2434093"/>
          <a:ext cx="1651000"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341979AE-BA8C-5047-94E7-83B1DF404325}" type="TxLink">
            <a:rPr lang="en-US" sz="2400" b="0" i="0" u="none" strike="noStrike">
              <a:solidFill>
                <a:sysClr val="windowText" lastClr="000000"/>
              </a:solidFill>
              <a:latin typeface="MS Sans Serif"/>
              <a:ea typeface="+mn-ea"/>
              <a:cs typeface="Futura Medium" panose="020B0602020204020303" pitchFamily="34" charset="-79"/>
            </a:rPr>
            <a:pPr marL="0" indent="0" algn="ctr"/>
            <a:t>0.77%</a:t>
          </a:fld>
          <a:endParaRPr lang="en-US" sz="2400" b="0" i="0" u="none" strike="noStrike">
            <a:solidFill>
              <a:sysClr val="windowText" lastClr="000000"/>
            </a:solidFill>
            <a:latin typeface="Futura Medium" panose="020B0602020204020303" pitchFamily="34" charset="-79"/>
            <a:ea typeface="+mn-ea"/>
            <a:cs typeface="Futura Medium" panose="020B0602020204020303" pitchFamily="34" charset="-79"/>
          </a:endParaRPr>
        </a:p>
      </xdr:txBody>
    </xdr:sp>
    <xdr:clientData/>
  </xdr:oneCellAnchor>
  <xdr:twoCellAnchor>
    <xdr:from>
      <xdr:col>1</xdr:col>
      <xdr:colOff>40820</xdr:colOff>
      <xdr:row>18</xdr:row>
      <xdr:rowOff>136070</xdr:rowOff>
    </xdr:from>
    <xdr:to>
      <xdr:col>11</xdr:col>
      <xdr:colOff>353785</xdr:colOff>
      <xdr:row>49</xdr:row>
      <xdr:rowOff>68035</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F63F50C5-069B-498D-944B-06D00EBE89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50420" y="3631745"/>
              <a:ext cx="6408965" cy="4951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3</xdr:row>
      <xdr:rowOff>101600</xdr:rowOff>
    </xdr:from>
    <xdr:ext cx="1562100" cy="328295"/>
    <xdr:sp macro="" textlink="">
      <xdr:nvSpPr>
        <xdr:cNvPr id="4" name="TextBox 3">
          <a:extLst>
            <a:ext uri="{FF2B5EF4-FFF2-40B4-BE49-F238E27FC236}">
              <a16:creationId xmlns:a16="http://schemas.microsoft.com/office/drawing/2014/main" id="{0B5151B0-664C-3C46-AC6D-869EAF26F19D}"/>
            </a:ext>
          </a:extLst>
        </xdr:cNvPr>
        <xdr:cNvSpPr txBox="1"/>
      </xdr:nvSpPr>
      <xdr:spPr>
        <a:xfrm>
          <a:off x="762000" y="587375"/>
          <a:ext cx="15621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600" b="0">
            <a:solidFill>
              <a:schemeClr val="bg1"/>
            </a:solidFill>
            <a:latin typeface="Futura Medium" panose="020B0602020204020303" pitchFamily="34" charset="-79"/>
            <a:ea typeface="Helvetica Neue" panose="02000503000000020004" pitchFamily="2" charset="0"/>
            <a:cs typeface="Futura Medium" panose="020B0602020204020303" pitchFamily="34" charset="-79"/>
          </a:endParaRPr>
        </a:p>
      </xdr:txBody>
    </xdr:sp>
    <xdr:clientData/>
  </xdr:oneCellAnchor>
  <xdr:oneCellAnchor>
    <xdr:from>
      <xdr:col>0</xdr:col>
      <xdr:colOff>0</xdr:colOff>
      <xdr:row>6</xdr:row>
      <xdr:rowOff>38100</xdr:rowOff>
    </xdr:from>
    <xdr:ext cx="1562100" cy="328295"/>
    <xdr:sp macro="" textlink="">
      <xdr:nvSpPr>
        <xdr:cNvPr id="7" name="TextBox 6">
          <a:extLst>
            <a:ext uri="{FF2B5EF4-FFF2-40B4-BE49-F238E27FC236}">
              <a16:creationId xmlns:a16="http://schemas.microsoft.com/office/drawing/2014/main" id="{04CCE7A3-6845-4A4A-A2FC-EDA01B75D739}"/>
            </a:ext>
          </a:extLst>
        </xdr:cNvPr>
        <xdr:cNvSpPr txBox="1"/>
      </xdr:nvSpPr>
      <xdr:spPr>
        <a:xfrm>
          <a:off x="787400" y="1009650"/>
          <a:ext cx="15621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600" b="0">
            <a:solidFill>
              <a:schemeClr val="bg1"/>
            </a:solidFill>
            <a:latin typeface="Futura Medium" panose="020B0602020204020303" pitchFamily="34" charset="-79"/>
            <a:ea typeface="Helvetica Neue" panose="02000503000000020004" pitchFamily="2" charset="0"/>
            <a:cs typeface="Futura Medium" panose="020B0602020204020303" pitchFamily="34" charset="-79"/>
          </a:endParaRPr>
        </a:p>
      </xdr:txBody>
    </xdr:sp>
    <xdr:clientData/>
  </xdr:oneCellAnchor>
  <xdr:twoCellAnchor editAs="oneCell">
    <xdr:from>
      <xdr:col>7</xdr:col>
      <xdr:colOff>495300</xdr:colOff>
      <xdr:row>21</xdr:row>
      <xdr:rowOff>25400</xdr:rowOff>
    </xdr:from>
    <xdr:to>
      <xdr:col>9</xdr:col>
      <xdr:colOff>454025</xdr:colOff>
      <xdr:row>34</xdr:row>
      <xdr:rowOff>117475</xdr:rowOff>
    </xdr:to>
    <mc:AlternateContent xmlns:mc="http://schemas.openxmlformats.org/markup-compatibility/2006" xmlns:a14="http://schemas.microsoft.com/office/drawing/2010/main">
      <mc:Choice Requires="a14">
        <xdr:graphicFrame macro="">
          <xdr:nvGraphicFramePr>
            <xdr:cNvPr id="5" name="Customer Segment">
              <a:extLst>
                <a:ext uri="{FF2B5EF4-FFF2-40B4-BE49-F238E27FC236}">
                  <a16:creationId xmlns:a16="http://schemas.microsoft.com/office/drawing/2014/main" id="{F67E7583-F387-AD4C-8B87-11C8100CAECB}"/>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9283700" y="34925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520700</xdr:colOff>
      <xdr:row>6</xdr:row>
      <xdr:rowOff>0</xdr:rowOff>
    </xdr:from>
    <xdr:to>
      <xdr:col>9</xdr:col>
      <xdr:colOff>479425</xdr:colOff>
      <xdr:row>19</xdr:row>
      <xdr:rowOff>92075</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8224457E-F6CE-114A-977F-918C13FCC88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9309100" y="9906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482600</xdr:colOff>
      <xdr:row>15</xdr:row>
      <xdr:rowOff>127000</xdr:rowOff>
    </xdr:from>
    <xdr:to>
      <xdr:col>6</xdr:col>
      <xdr:colOff>438150</xdr:colOff>
      <xdr:row>29</xdr:row>
      <xdr:rowOff>53975</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C590D1DE-DBD5-F040-B388-4A8B783F75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43700" y="26035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457200</xdr:colOff>
      <xdr:row>6</xdr:row>
      <xdr:rowOff>25401</xdr:rowOff>
    </xdr:from>
    <xdr:to>
      <xdr:col>6</xdr:col>
      <xdr:colOff>412750</xdr:colOff>
      <xdr:row>14</xdr:row>
      <xdr:rowOff>12701</xdr:rowOff>
    </xdr:to>
    <mc:AlternateContent xmlns:mc="http://schemas.openxmlformats.org/markup-compatibility/2006" xmlns:a14="http://schemas.microsoft.com/office/drawing/2010/main">
      <mc:Choice Requires="a14">
        <xdr:graphicFrame macro="">
          <xdr:nvGraphicFramePr>
            <xdr:cNvPr id="13" name="Order Month">
              <a:extLst>
                <a:ext uri="{FF2B5EF4-FFF2-40B4-BE49-F238E27FC236}">
                  <a16:creationId xmlns:a16="http://schemas.microsoft.com/office/drawing/2014/main" id="{8FFB5851-A0FB-9045-B27F-5686DBE57C5D}"/>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6718300" y="1016001"/>
              <a:ext cx="1828800" cy="1308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184150</xdr:colOff>
      <xdr:row>52</xdr:row>
      <xdr:rowOff>114300</xdr:rowOff>
    </xdr:from>
    <xdr:to>
      <xdr:col>7</xdr:col>
      <xdr:colOff>457200</xdr:colOff>
      <xdr:row>69</xdr:row>
      <xdr:rowOff>139700</xdr:rowOff>
    </xdr:to>
    <xdr:graphicFrame macro="">
      <xdr:nvGraphicFramePr>
        <xdr:cNvPr id="2" name="Chart 1">
          <a:extLst>
            <a:ext uri="{FF2B5EF4-FFF2-40B4-BE49-F238E27FC236}">
              <a16:creationId xmlns:a16="http://schemas.microsoft.com/office/drawing/2014/main" id="{89E72888-7653-B743-AA5F-A0B8461597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298450</xdr:colOff>
      <xdr:row>73</xdr:row>
      <xdr:rowOff>152400</xdr:rowOff>
    </xdr:from>
    <xdr:to>
      <xdr:col>7</xdr:col>
      <xdr:colOff>927100</xdr:colOff>
      <xdr:row>91</xdr:row>
      <xdr:rowOff>127000</xdr:rowOff>
    </xdr:to>
    <xdr:graphicFrame macro="">
      <xdr:nvGraphicFramePr>
        <xdr:cNvPr id="14" name="Chart 13">
          <a:extLst>
            <a:ext uri="{FF2B5EF4-FFF2-40B4-BE49-F238E27FC236}">
              <a16:creationId xmlns:a16="http://schemas.microsoft.com/office/drawing/2014/main" id="{CB9B96B9-3FB6-0543-B972-EA2AE7604F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508000</xdr:colOff>
      <xdr:row>3</xdr:row>
      <xdr:rowOff>88900</xdr:rowOff>
    </xdr:from>
    <xdr:to>
      <xdr:col>18</xdr:col>
      <xdr:colOff>190500</xdr:colOff>
      <xdr:row>20</xdr:row>
      <xdr:rowOff>25400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DC7C5DC0-81A0-C699-1A8F-134C20F38E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223500" y="574675"/>
              <a:ext cx="5016500" cy="26892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323850</xdr:colOff>
      <xdr:row>95</xdr:row>
      <xdr:rowOff>50800</xdr:rowOff>
    </xdr:from>
    <xdr:to>
      <xdr:col>8</xdr:col>
      <xdr:colOff>412750</xdr:colOff>
      <xdr:row>111</xdr:row>
      <xdr:rowOff>152400</xdr:rowOff>
    </xdr:to>
    <xdr:graphicFrame macro="">
      <xdr:nvGraphicFramePr>
        <xdr:cNvPr id="17" name="Chart 16">
          <a:extLst>
            <a:ext uri="{FF2B5EF4-FFF2-40B4-BE49-F238E27FC236}">
              <a16:creationId xmlns:a16="http://schemas.microsoft.com/office/drawing/2014/main" id="{DB30BA9A-28B0-8F73-D093-EF825CBB9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755650</xdr:colOff>
      <xdr:row>95</xdr:row>
      <xdr:rowOff>38100</xdr:rowOff>
    </xdr:from>
    <xdr:to>
      <xdr:col>15</xdr:col>
      <xdr:colOff>222250</xdr:colOff>
      <xdr:row>111</xdr:row>
      <xdr:rowOff>139700</xdr:rowOff>
    </xdr:to>
    <xdr:graphicFrame macro="">
      <xdr:nvGraphicFramePr>
        <xdr:cNvPr id="18" name="Chart 17">
          <a:extLst>
            <a:ext uri="{FF2B5EF4-FFF2-40B4-BE49-F238E27FC236}">
              <a16:creationId xmlns:a16="http://schemas.microsoft.com/office/drawing/2014/main" id="{B9DA5465-20FC-64E9-E3B4-04D3BFC52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273050</xdr:colOff>
      <xdr:row>115</xdr:row>
      <xdr:rowOff>38100</xdr:rowOff>
    </xdr:from>
    <xdr:to>
      <xdr:col>8</xdr:col>
      <xdr:colOff>361950</xdr:colOff>
      <xdr:row>131</xdr:row>
      <xdr:rowOff>139700</xdr:rowOff>
    </xdr:to>
    <xdr:graphicFrame macro="">
      <xdr:nvGraphicFramePr>
        <xdr:cNvPr id="19" name="Chart 18">
          <a:extLst>
            <a:ext uri="{FF2B5EF4-FFF2-40B4-BE49-F238E27FC236}">
              <a16:creationId xmlns:a16="http://schemas.microsoft.com/office/drawing/2014/main" id="{0EFD7789-2CF6-BBBC-5452-17678B6E25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58.782074884257" createdVersion="6" refreshedVersion="7" minRefreshableVersion="3" recordCount="1952" xr:uid="{45C5FBF7-85A6-6D48-8BB1-E76EB4B8B142}">
  <cacheSource type="worksheet">
    <worksheetSource name="Table1"/>
  </cacheSource>
  <cacheFields count="32">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Repeat Customers" numFmtId="0">
      <sharedItems count="3">
        <s v="One-Time Customer"/>
        <s v="Repeat Customer"/>
        <s v="On-Time Customer" u="1"/>
      </sharedItems>
    </cacheField>
    <cacheField name="Customer Name" numFmtId="0">
      <sharedItems/>
    </cacheField>
    <cacheField name="Ship Mode" numFmtId="0">
      <sharedItems/>
    </cacheField>
    <cacheField name="Customer Segment" numFmtId="0">
      <sharedItems count="4">
        <s v="Small Business"/>
        <s v="Home Office"/>
        <s v="Consumer"/>
        <s v="Corporate"/>
      </sharedItems>
    </cacheField>
    <cacheField name="Product Category" numFmtId="0">
      <sharedItems count="3">
        <s v="Office Supplies"/>
        <s v="Technology"/>
        <s v="Furniture"/>
      </sharedItems>
    </cacheField>
    <cacheField name="Product Sub-Category" numFmtId="0">
      <sharedItems/>
    </cacheField>
    <cacheField name="Product Container" numFmtId="0">
      <sharedItems/>
    </cacheField>
    <cacheField name="Product Name" numFmtId="0">
      <sharedItems count="913">
        <s v="*Staples* Highlighting Markers"/>
        <s v="Lexmark 4227 Plus Dot Matrix Printer"/>
        <s v="Bretford CR4500 Series Slim Rectangular Table"/>
        <s v="Binding Machine Supplies"/>
        <s v="Verbatim DVD-RAM, 9.4GB, Rewritable, Type 1, DS, DataLife Plus"/>
        <s v="Safco Industrial Wire Shelving"/>
        <s v="Canon PC940 Copier"/>
        <s v="Newell 312"/>
        <s v="Dual Level, Single-Width Filing Carts"/>
        <s v="Hon 4070 Series Pagoda™ Armless Upholstered Stacking Chairs"/>
        <s v="Hon Valutask™ Swivel Chairs"/>
        <s v="Bush Westfield Collection Bookcases, Fully Assembled"/>
        <s v="Xerox 1952"/>
        <s v="Maxell Pro 80 Minute CD-R, 10/Pack"/>
        <s v="GE 48&quot; Fluorescent Tube, Cool White Energy Saver, 34 Watts, 30/Box"/>
        <s v="Fellowes Super Stor/Drawer® Files"/>
        <s v="Avery Trapezoid Ring Binder, 3&quot; Capacity, Black, 1040 sheets"/>
        <s v="Epson LQ-570e Dot Matrix Printer"/>
        <s v="Black Print Carbonless Snap-Off® Rapid Letter, 8 1/2&quot; x 7&quot;"/>
        <s v="White GlueTop Scratch Pads"/>
        <s v="Tripp Lite Isotel 6 Outlet Surge Protector with Fax/Modem Protection"/>
        <s v="Dixon Prang® Watercolor Pencils, 10-Color Set with Brush"/>
        <s v="Fellowes Mobile Numeric Keypad, Graphite"/>
        <s v="Polycom ViaVideo™ Desktop Video Communications Unit"/>
        <s v="Staples Wirebound Steno Books, 6&quot; x 9&quot;, 12/Pack"/>
        <s v="Panasonic KX-P2130 Dot Matrix Printer"/>
        <s v="Xerox 4200 Series MultiUse Premium Copy Paper (20Lb. and 84 Bright)"/>
        <s v="T18"/>
        <s v="Riverleaf Stik-Withit® Designer Note Cubes®"/>
        <s v="36X48 HARDFLOOR CHAIRMAT"/>
        <s v="Binder Clips by OIC"/>
        <s v="Bush Mission Pointe Library"/>
        <s v="Round Specialty Laser Printer Labels"/>
        <s v="Bevis Round Conference Table Top &amp; Single Column Base"/>
        <s v="Xerox 227"/>
        <s v="Peel-Off® China Markers"/>
        <s v="Bush Advantage Collection® Round Conference Table"/>
        <s v="Office Star - Professional Matrix Back Chair with 2-to-1 Synchro Tilt and Mesh Fabric Seat"/>
        <s v="Hoover WindTunnel™ Plus Canister Vacuum"/>
        <s v="Okidata ML320 Series Turbo Dot Matrix Printers"/>
        <s v="Eldon Antistatic Chair Mats for Low to Medium Pile Carpets"/>
        <s v="Cardinal Poly Pocket Divider Pockets for Ring Binders"/>
        <s v="&quot;While you Were Out&quot; Message Book, One Form per Page"/>
        <s v="GBC Instant Index™ System for Binding Systems"/>
        <s v="Avery 514"/>
        <s v="Metal Folding Chairs, Beige, 4/Carton"/>
        <s v="232"/>
        <s v="Rediform Wirebound &quot;Phone Memo&quot; Message Book, 11 x 5-3/4"/>
        <s v="Carina Double Wide Media Storage Towers in Natural &amp; Black"/>
        <s v="Tennsco Snap-Together Open Shelving Units, Starter Sets and Add-On Units"/>
        <s v="Hon Deluxe Fabric Upholstered Stacking Chairs, Rounded Back"/>
        <s v="Memorex 4.7GB DVD+RW, 3/Pack"/>
        <s v="3285"/>
        <s v="Electrix Halogen Magnifier Lamp"/>
        <s v="Luxo Professional Fluorescent Magnifier Lamp with Clamp-Mount Base"/>
        <s v="Panasonic KX-P1150 Dot Matrix Printer"/>
        <s v="Canon S750 Color Inkjet Printer"/>
        <s v="Perma STOR-ALL™ Hanging File Box, 13 1/8&quot;W x 12 1/4&quot;D x 10 1/2&quot;H"/>
        <s v="252"/>
        <s v="Novimex Swivel Fabric Task Chair"/>
        <s v="Eldon Portable Mobile Manager"/>
        <s v="Accessory35"/>
        <s v="Newell 342"/>
        <s v="Riverside Palais Royal Lawyers Bookcase, Royale Cherry Finish"/>
        <s v="Wilson Jones Hanging View Binder, White, 1&quot;"/>
        <s v="Fellowes Basic 104-Key Keyboard, Platinum"/>
        <s v="Ibico Recycled Linen-Style Covers"/>
        <s v="Self-Adhesive Ring Binder Labels"/>
        <s v="Tenex File Box, Personal Filing Tote with Lid, Black"/>
        <s v="Xerox 1986"/>
        <s v="Tennsco Commercial Shelving"/>
        <s v="Belkin F9M820V08 8 Outlet Surge"/>
        <s v="Holmes HEPA Air Purifier"/>
        <s v="Sanford EarthWrite® Recycled Pencils, Medium Soft, #2"/>
        <s v="BASF Silver 74 Minute CD-R"/>
        <s v="Xerox 19"/>
        <s v="GBC VeloBinder Strips"/>
        <s v="G.E. Longer-Life Indoor Recessed Floodlight Bulbs"/>
        <s v="SANFORD Liquid Accent™ Tank-Style Highlighters"/>
        <s v="Coloredge Poster Frame"/>
        <s v="GBC Pre-Punched Binding Paper, Plastic, White, 8-1/2&quot; x 11&quot;"/>
        <s v="Keytronic French Keyboard"/>
        <s v="Avery Reinforcements for Hole-Punch Pages"/>
        <s v="Canon PC1060 Personal Laser Copier"/>
        <s v="Polycom ViewStation™ ISDN Videoconferencing Unit"/>
        <s v="Master Caster Door Stop, Brown"/>
        <s v="i1000"/>
        <s v="O'Sullivan Cherrywood Estates Traditional Barrister Bookcase"/>
        <s v="File Shuttle II and Handi-File, Black"/>
        <s v="Acco 6 Outlet Guardian Premium Surge Suppressor"/>
        <s v="Fellowes Black Plastic Comb Bindings"/>
        <s v="GBC DocuBind TL300 Electric Binding System"/>
        <s v="Avery 491"/>
        <s v="Executive Impressions 14&quot; Two-Color Numerals Wall Clock"/>
        <s v="M70"/>
        <s v="VTech VT20-2481 2.4GHz Two-Line Phone System w/Answering Machine"/>
        <s v="Boston 16765 Mini Stand Up Battery Pencil Sharpener"/>
        <s v="Boston School Pro Electric Pencil Sharpener, 1670"/>
        <s v="GBC DocuBind 300 Electric Binding Machine"/>
        <s v="Avery 05222 Permanent Self-Adhesive File Folder Labels for Typewriters, on Rolls, White, 250/Roll"/>
        <s v="Acco PRESSTEX® Data Binder with Storage Hooks, Dark Blue, 9 1/2&quot; X 11&quot;"/>
        <s v="Newell 337"/>
        <s v="Newell 339"/>
        <s v="12 Colored Short Pencils"/>
        <s v="Staples Brown Kraft Recycled Clasp Envelopes"/>
        <s v="4009® Highlighters by Sanford"/>
        <s v="EcoTones® Memo Sheets"/>
        <s v="Xerox 1996"/>
        <s v="Document Clip Frames"/>
        <s v="Hon Metal Bookcases, Putty"/>
        <s v="Newell 309"/>
        <s v="Fellowes Internet Keyboard, Platinum"/>
        <s v="Panasonic KX-P3200 Dot Matrix Printer"/>
        <s v="Canon PC1080F Personal Copier"/>
        <s v="Newell 318"/>
        <s v="Imation 3.5, DISKETTE 44766 HGHLD3.52HD/FM, 10/Pack"/>
        <s v="Tensor &quot;Hersey Kiss&quot; Styled Floor Lamp"/>
        <s v="Holmes Odor Grabber"/>
        <s v="Eldon Image Series Black Desk Accessories"/>
        <s v="Xerox 188"/>
        <s v="Avery 51"/>
        <s v="6185"/>
        <s v="Fellowes Super Stor/Drawer®"/>
        <s v="Eldon Expressions Mahogany Wood Desk Collection"/>
        <s v="Atlantic Metals Mobile 3-Shelf Bookcases, Custom Colors"/>
        <s v="Lexmark Z55se Color Inkjet Printer"/>
        <s v="Global Leather Executive Chair"/>
        <s v="#10- 4 1/8&quot; x 9 1/2&quot; Recycled Envelopes"/>
        <s v="Brites Rubber Bands, 1 1/2 oz. Box"/>
        <s v="3M Polarizing Task Lamp with Clamp Arm, Light Gray"/>
        <s v="Targus USB Numeric Keypad"/>
        <s v="6120"/>
        <s v="TDK 4.7GB DVD-R"/>
        <s v="Verbatim DVD-RAM, 5.2GB, Rewritable, Type 1, DS"/>
        <s v="Prang Dustless Chalk Sticks"/>
        <s v="Xerox 1910"/>
        <s v="Bell Sonecor JB700 Caller ID"/>
        <s v="Hoover Portapower™ Portable Vacuum"/>
        <s v="Eldon® Wave Desk Accessories"/>
        <s v="Xerox 1903"/>
        <s v="i1000plus"/>
        <s v="Economy Rollaway Files"/>
        <s v="Hoover Commercial Soft Guard Upright Vacuum And Disposable Filtration Bags"/>
        <s v="Xerox 1939"/>
        <s v="Hewlett-Packard Deskjet 5550 Color Inkjet Printer"/>
        <s v="Newell 336"/>
        <s v="Boston 16801 Nautilus™ Battery Pencil Sharpener"/>
        <s v="Wirebound Four 2-3/4 x 5 Forms per Page, 400 Sets per Book"/>
        <s v="Telescoping Adjustable Floor Lamp"/>
        <s v="Hon 4070 Series Pagoda™ Round Back Stacking Chairs"/>
        <s v="1.7 Cubic Foot Compact &quot;Cube&quot; Office Refrigerators"/>
        <s v="Tyvek® Side-Opening Peel &amp; Seel® Expanding Envelopes"/>
        <s v="DAX Two-Tone Rosewood/Black Document Frame, Desktop, 5 x 7"/>
        <s v="Wirebound Message Books, 2 7/8&quot; x 5&quot;, 3 Forms per Page"/>
        <s v="Newell 335"/>
        <s v="Memorex 4.7GB DVD+R, 3/Pack"/>
        <s v="Accessory20"/>
        <s v="Pressboard Covers with Storage Hooks, 9 1/2&quot; x 11&quot;, Light Blue"/>
        <s v="Canon imageCLASS 2200 Advanced Copier"/>
        <s v="Avery Printable Repositionable Plastic Tabs"/>
        <s v="6&quot; Cubicle Wall Clock, Black"/>
        <s v="Newell 346"/>
        <s v="Hammermill CopyPlus Copy Paper (20Lb. and 84 Bright)"/>
        <s v="Telephone Message Books with Fax/Mobile Section, 5 1/2&quot; x 3 3/16&quot;"/>
        <s v="Imation 3.5&quot; Unformatted DS/HD Diskettes, 10/Box"/>
        <s v="MicroTAC 650"/>
        <s v="Stockwell Push Pins"/>
        <s v="Bevis Round Conference Table Top, X-Base"/>
        <s v="Fellowes Personal Hanging Folder Files, Navy"/>
        <s v="Rubbermaid ClusterMat Chairmats, Mat Size- 66&quot; x 60&quot;, Lip 20&quot; x 11&quot; -90 Degree Angle"/>
        <s v="TOPS Money Receipt Book, Consecutively Numbered in Red,"/>
        <s v="Xerox 1906"/>
        <s v="Acme® 8&quot; Straight Scissors"/>
        <s v="Assorted Color Push Pins"/>
        <s v="Premium Writing Pencils, Soft, #2 by Central Association for the Blind"/>
        <s v="Super Bands, 12/Pack"/>
        <s v="Sanyo Counter Height Refrigerator with Crisper, 3.6 Cubic Foot, Stainless Steel/Black"/>
        <s v="Staples® General Use 3-Ring Binders"/>
        <s v="Xerox 1978"/>
        <s v="Avery 4027 File Folder Labels for Dot Matrix Printers, 5000 Labels per Box, White"/>
        <s v="Newell 323"/>
        <s v="Hewlett-Packard 2600DN Business Color Inkjet Printer"/>
        <s v="Verbatim DVD-R, 4.7GB, Spindle, WE, Blank, Ink Jet/Thermal, 20/Spindle"/>
        <s v="Avery 508"/>
        <s v="Holmes Replacement Filter for HEPA Air Cleaner, Large Room"/>
        <s v="Important Message Pads, 50 4-1/4 x 5-1/2 Forms per Pad"/>
        <s v="Staples Standard Envelopes"/>
        <s v="Maxell DVD-RAM Discs"/>
        <s v="Xerox 1991"/>
        <s v="Regeneration Desk Collection"/>
        <s v="Security-Tint Envelopes"/>
        <s v="6162"/>
        <s v="Boston Model 1800 Electric Pencil Sharpener, Gray"/>
        <s v="Peel &amp; Seel® Recycled Catalog Envelopes, Brown"/>
        <s v="AT&amp;T Black Trimline Phone, Model 210"/>
        <s v="Avery Arch Ring Binders"/>
        <s v="Newell 340"/>
        <s v="Computer Printout Paper with Letter-Trim Perforations"/>
        <s v="Kensington 7 Outlet MasterPiece Power Center with Fax/Phone Line Protection"/>
        <s v="StarTAC 3000"/>
        <s v="Xerox 21"/>
        <s v="Advantus Rolling Storage Box"/>
        <s v="Fellowes PB500 Electric Punch Plastic Comb Binding Machine with Manual Bind"/>
        <s v="GBC Standard Plastic Binding Systems' Combs"/>
        <s v="Avery 481"/>
        <s v="Fellowes Smart Surge Ten-Outlet Protector, Platinum"/>
        <s v="Hon iLevel™ Computer Training Table"/>
        <s v="Fellowes 17-key keypad for PS/2 interface"/>
        <s v="Memorex Slim 80 Minute CD-R, 10/Pack"/>
        <s v="Avery Premier Heavy-Duty Binder with Round Locking Rings"/>
        <s v="Super Decoflex Portable Personal File"/>
        <s v="TimeportP7382"/>
        <s v="Ibico EPK-21 Electric Binding System"/>
        <s v="Hon 4700 Series Mobuis™ Mid-Back Task Chairs with Adjustable Arms"/>
        <s v="Southworth 25% Cotton Premium Laser Paper and Envelopes"/>
        <s v="Logitech Cordless Elite Duo"/>
        <s v="Premier Elliptical Ring Binder, Black"/>
        <s v="XtraLife® ClearVue™ Slant-D® Ring Binders by Cardinal"/>
        <s v="Deflect-o DuraMat Antistatic Studded Beveled Mat for Medium Pile Carpeting"/>
        <s v="Memorex 80 Minute CD-R Spindle, 100/Pack"/>
        <s v="Large Capacity Hanging Post Binders"/>
        <s v="Imation 3.5&quot; DS/HD IBM Formatted Diskettes, 50/Pack"/>
        <s v="PC Concepts 116 Key Quantum 3000 Keyboard"/>
        <s v="Carina 42&quot;Hx23 3/4&quot;W Media Storage Unit"/>
        <s v="8890"/>
        <s v="Career Cubicle Clock, 8 1/4&quot;, Black"/>
        <s v="Adams Phone Message Book, Professional, 400 Message Capacity, 5 3/6” x 11”"/>
        <s v="Avery Binder Labels"/>
        <s v="Motorola SB4200 Cable Modem"/>
        <s v="Deflect-o RollaMat Studded, Beveled Mat for Medium Pile Carpeting"/>
        <s v="GBC Twin Loop™ Wire Binding Elements, 9/16&quot; Spine, Black"/>
        <s v="Avery 498"/>
        <s v="Chromcraft Bull-Nose Wood Round Conference Table Top, Wood Base"/>
        <s v="Acme Design Line 8&quot; Stainless Steel Bent Scissors w/Champagne Handles, 3-1/8&quot; Cut"/>
        <s v="IBM Multi-Purpose Copy Paper, 8 1/2 x 11&quot;, Case"/>
        <s v="Keytronic 105-Key Spanish Keyboard"/>
        <s v="Recycled Premium Regency Composition Covers"/>
        <s v="Fellowes Command Center 5-outlet power strip"/>
        <s v="Safco Contoured Stacking Chairs"/>
        <s v="Canon PC-428 Personal Copier"/>
        <s v="Tennsco Regal Shelving Units"/>
        <s v="T60"/>
        <s v="636"/>
        <s v="Harmony HEPA Quiet Air Purifiers"/>
        <s v="Eureka The Boss® Cordless Rechargeable Stick Vac"/>
        <s v="Eureka Hand Vacuum, Bagless"/>
        <s v="Belkin 6 Outlet Metallic Surge Strip"/>
        <s v="Eldon Regeneration Recycled Desk Accessories, Smoke"/>
        <s v="5170i"/>
        <s v="Xerox 1897"/>
        <s v="Nu-Dell Leatherette Frames"/>
        <s v="Eldon ClusterMat Chair Mat with Cordless Antistatic Protection"/>
        <s v="Xerox 1947"/>
        <s v="Barrel Sharpener"/>
        <s v="2160i"/>
        <s v="A1228"/>
        <s v="Canon MP41DH Printing Calculator"/>
        <s v="Global Stack Chair without Arms, Black"/>
        <s v="Fellowes Neat Ideas® Storage Cubes"/>
        <s v="Rogers® Profile Extra Capacity Storage Tub"/>
        <s v="Global High-Back Leather Tilter, Burgundy"/>
        <s v="Staples Plastic Wall Frames"/>
        <s v="Staples 6 Outlet Surge"/>
        <s v="Array® Memo Cubes"/>
        <s v="LX 677"/>
        <s v="Newell 343"/>
        <s v="Avery 48"/>
        <s v="V70"/>
        <s v="Newell 338"/>
        <s v="Boston 1645 Deluxe Heavier-Duty Electric Pencil Sharpener"/>
        <s v="OIC Thumb-Tacks"/>
        <s v="Xerox 194"/>
        <s v="Okidata Pacemark 4410N Wide Format Dot Matrix Printer"/>
        <s v="Adams Phone Message Book, 200 Message Capacity, 8 1/16” x 11”"/>
        <s v="Belkin 8 Outlet SurgeMaster II Gold Surge Protector"/>
        <s v="Wilson Jones Impact Binders"/>
        <s v="Hon 2090 “Pillow Soft” Series Mid Back Swivel/Tilt Chairs"/>
        <s v="Atlantic Metals Mobile 2-Shelf Bookcases, Custom Colors"/>
        <s v="GBC DocuBind 200 Manual Binding Machine"/>
        <s v="Acco Four Pocket Poly Ring Binder with Label Holder, Smoke, 1&quot;"/>
        <s v="Xerox 213"/>
        <s v="BoxOffice By Design Rectangular and Half-Moon Meeting Room Tables"/>
        <s v="Memorex 4.7GB DVD-RAM, 3/Pack"/>
        <s v="Howard Miller 13&quot; Diameter Goldtone Round Wall Clock"/>
        <s v="Acme® Elite Stainless Steel Scissors"/>
        <s v="Anderson Hickey Conga Table Tops &amp; Accessories"/>
        <s v="SAFCO Folding Chair Trolley"/>
        <s v="Office Star - Mid Back Dual function Ergonomic High Back Chair with 2-Way Adjustable Arms"/>
        <s v="US Robotics 56K V.92 Internal PCI Faxmodem"/>
        <s v="Rediform S.O.S. Phone Message Books"/>
        <s v="Peel &amp; Stick Add-On Corner Pockets"/>
        <s v="Hewlett-Packard Business Color Inkjet 3000 [N, DTN] Series Printers"/>
        <s v="Xerox 217"/>
        <s v="C-Line Peel &amp; Stick Add-On Filing Pockets, 8-3/4 x 5-1/8, 10/Pack"/>
        <s v="Avery 497"/>
        <s v="Bush Advantage Collection® Racetrack Conference Table"/>
        <s v="Imation 5.2GB DVD-RAM"/>
        <s v="Speediset Carbonless Redi-Letter® 7&quot; x 8 1/2&quot;"/>
        <s v="Lexmark Z25 Color Inkjet Printer"/>
        <s v="Laminate Occasional Tables"/>
        <s v="Avery Hi-Liter® Fluorescent Desk Style Markers"/>
        <s v="Eldon® 200 Class™ Desk Accessories"/>
        <s v="Mead 1st Gear 2&quot; Zipper Binder, Asst. Colors"/>
        <s v="Hewlett-Packard Deskjet 6122 Color Inkjet Printer"/>
        <s v="Accessory27"/>
        <s v="Office Star - Ergonomic Mid Back Chair with 2-Way Adjustable Arms"/>
        <s v="i2000"/>
        <s v="Southworth 25% Cotton Antique Laid Paper &amp; Envelopes"/>
        <s v="Advantus Push Pins, Aluminum Head"/>
        <s v="BPI Conference Tables"/>
        <s v="Avery 493"/>
        <s v="Array® Parchment Paper, Assorted Colors"/>
        <s v="HP Office Paper (20Lb. and 87 Bright)"/>
        <s v="Logitech Cordless Navigator Duo"/>
        <s v="GBC White Gloss Covers, Plain Front"/>
        <s v="Acme Galleria® Hot Forged Steel Scissors with Colored Handles"/>
        <s v="Sanyo 2.5 Cubic Foot Mid-Size Office Refrigerators"/>
        <s v="Sanford Colorific Colored Pencils, 12/Box"/>
        <s v="R380"/>
        <s v="Companion Letter/Legal File, Black"/>
        <s v="Space Solutions Commercial Steel Shelving"/>
        <s v="Staples Battery-Operated Desktop Pencil Sharpener"/>
        <s v="Bretford CR8500 Series Meeting Room Furniture"/>
        <s v="Post-it® “Important Message” Note Pad, Neon Colors, 50 Sheets/Pad"/>
        <s v="Eldon® Expressions™ Wood and Plastic Desk Accessories, Oak"/>
        <s v="Hewlett-Packard cp1700 [D, PS] Series Color Inkjet Printers"/>
        <s v="Hot File® 7-Pocket, Floor Stand"/>
        <s v="Polycom Soundstation EX Audio-Conferencing Telephone, Black"/>
        <s v="ACCOHIDE® 3-Ring Binder, Blue, 1&quot;"/>
        <s v="Ampad #10 Peel &amp; Seel® Holiday Envelopes"/>
        <s v="Maxell 3.5&quot; DS/HD IBM-Formatted Diskettes, 10/Pack"/>
        <s v="Acme® Preferred Stainless Steel Scissors"/>
        <s v="Bevis Round Bullnose 29&quot; High Table Top"/>
        <s v="SouthWestern Bell FA970 Digital Answering Machine with Time/Day Stamp"/>
        <s v="Kensington 6 Outlet Guardian Standard Surge Protector"/>
        <s v="Lesro Sheffield Collection Coffee Table, End Table, Center Table, Corner Table"/>
        <s v="StarTAC 8000"/>
        <s v="i500plus"/>
        <s v="Timeport L7089"/>
        <s v="Xerox 1923"/>
        <s v="Portfile® Personal File Boxes"/>
        <s v="Avery Trapezoid Extra Heavy Duty 4&quot; Binders"/>
        <s v="Surelock™ Post Binders"/>
        <s v="Turquoise Lead Holder with Pocket Clip"/>
        <s v="Tenex 46&quot; x 60&quot; Computer Anti-Static Chairmat, Rectangular Shaped"/>
        <s v="Binder Posts"/>
        <s v="Sharp EL500L Fraction Calculator"/>
        <s v="Accessory24"/>
        <s v="Avery Flip-Chart Easel Binder, Black"/>
        <s v="Xerox 1894"/>
        <s v="Imation 3.5&quot; IBM-Formatted Diskettes, 10/Pack"/>
        <s v="Hon 94000 Series Round Tables"/>
        <s v="Xerox 1930"/>
        <s v="Tennsco Lockers, Gray"/>
        <s v="Snap-A-Way® Black Print Carbonless Ruled Speed Letter, Triplicate"/>
        <s v="Avery White Multi-Purpose Labels"/>
        <s v="Lexmark Z54se Color Inkjet Printer"/>
        <s v="Ultra Door Pull Handle"/>
        <s v="Xerox 1920"/>
        <s v="Global Enterprise Series Seating High-Back Swivel/Tilt Chairs"/>
        <s v="Talkabout T8097"/>
        <s v="Staples Gold Paper Clips"/>
        <s v="StarTAC 7797"/>
        <s v="APC 7 Outlet Network SurgeArrest Surge Protector"/>
        <s v="Self-Adhesive Address Labels for Typewriters by Universal"/>
        <s v="Fellowes High-Stak® Drawer Files"/>
        <s v="Accessory28"/>
        <s v="GBC ProClick Spines for 32-Hole Punch"/>
        <s v="Hon Every-Day® Chair Series Swivel Task Chairs"/>
        <s v="Bevis 36 x 72 Conference Tables"/>
        <s v="O'Sullivan Living Dimensions 2-Shelf Bookcases"/>
        <s v="Xerox 1983"/>
        <s v="Hewlett-Packard Deskjet 940 REFURBISHED Color Inkjet Printer"/>
        <s v="Xerox 1997"/>
        <s v="Southworth Structures Collection™"/>
        <s v="80 Minute Slim Jewel Case CD-R , 10/Pack - Staples"/>
        <s v="Accessory34"/>
        <s v="Chromcraft Rectangular Conference Tables"/>
        <s v="2180"/>
        <s v="Tenex Traditional Chairmats for Medium Pile Carpet, Standard Lip, 36&quot; x 48&quot;"/>
        <s v="Stanley Bostitch Contemporary Electric Pencil Sharpeners"/>
        <s v="282"/>
        <s v="Kleencut® Forged Office Shears by Acme United Corporation"/>
        <s v="Newell 307"/>
        <s v="Filing/Storage Totes and Swivel Casters"/>
        <s v="Durable Pressboard Binders"/>
        <s v="Adams Telephone Message Book w/Frequently-Called Numbers Space, 400 Messages per Book"/>
        <s v="Bretford “Just In Time” Height-Adjustable Multi-Task Work Tables"/>
        <s v="Electrix 20W Halogen Replacement Bulb for Zoom-In Desk Lamp"/>
        <s v="210 Trimline Phone, White"/>
        <s v="Accessory15"/>
        <s v="Howard Miller 12-3/4 Diameter Accuwave DS ™ Wall Clock"/>
        <s v="Global Leather Task Chair, Black"/>
        <s v="Accessory37"/>
        <s v="Canon Imageclass D680 Copier / Fax"/>
        <s v="Imation 3.5&quot;, DISKETTE 44766 HGHLD3.52HD/FM, 10/Pack"/>
        <s v="Hon 2111 Invitation™ Series Corner Table"/>
        <s v="BOSTON® Ranger® #55 Pencil Sharpener, Black"/>
        <s v="Adams Telephone Message Books, 5 1/4” x 11”"/>
        <s v="Deflect-o Glass Clear Studded Chair Mats"/>
        <s v="White Dual Perf Computer Printout Paper, 2700 Sheets, 1 Part, Heavyweight, 20 lbs., 14 7/8 x 11"/>
        <s v="Wilson Jones Custom Binder Spines &amp; Labels"/>
        <s v="Sharp 1540cs Digital Laser Copier"/>
        <s v="Multi-Use Personal File Cart and Caster Set, Three Stacking Bins"/>
        <s v="5165"/>
        <s v="DS/HD IBM Formatted Diskettes, 200/Pack - Staples"/>
        <s v="Xerox 1971"/>
        <s v="80 Minute CD-R Spindle, 100/Pack - Staples"/>
        <s v="3390"/>
        <s v="Newell 315"/>
        <s v="Wausau Papers Astrobrights® Colored Envelopes"/>
        <s v="Desktop 3-Pocket Hot File®"/>
        <s v="X-Rack™ File for Hanging Folders"/>
        <s v="Eldon Expressions™ Desk Accessory, Wood Pencil Holder, Oak"/>
        <s v="Ibico Covers for Plastic or Wire Binding Elements"/>
        <s v="Hanging Personal Folder File"/>
        <s v="Tennsco Double-Tier Lockers"/>
        <s v="Eureka Disposable Bags for Sanitaire® Vibra Groomer I® Upright Vac"/>
        <s v="Avery 510"/>
        <s v="Dana Swing-Arm Lamps"/>
        <s v="Executive Impressions 13&quot; Clairmont Wall Clock"/>
        <s v="Zoom V.92 USB External Faxmodem"/>
        <s v="Eureka Sanitaire ® Multi-Pro Heavy-Duty Upright, Disposable Bags"/>
        <s v="CF 688"/>
        <s v="Office Star Flex Back Scooter Chair with Aluminum Finish Frame"/>
        <s v="Hunt Boston® Vacuum Mount KS Pencil Sharpener"/>
        <s v="Okidata ML390 Turbo Dot Matrix Printers"/>
        <s v="Eaton Premium Continuous-Feed Paper, 25% Cotton, Letter Size, White, 1000 Shts/Box"/>
        <s v="Xerox 1938"/>
        <s v="Hand-Finished Solid Wood Document Frame"/>
        <s v="Wirebound Service Call Books, 5 1/2&quot; x 4&quot;"/>
        <s v="Iceberg OfficeWorks 42&quot; Round Tables"/>
        <s v="Global Leather &amp; Oak Executive Chair, Burgundy"/>
        <s v="9-3/4 Diameter Round Wall Clock"/>
        <s v="Fellowes Bases and Tops For Staxonsteel®/High-Stak® Systems"/>
        <s v="Staples Copy Paper (20Lb. and 84 Bright)"/>
        <s v="Belkin Premiere Surge Master II 8-outlet surge protector"/>
        <s v="Global Leather and Oak Executive Chair, Black"/>
        <s v="T28 WORLD"/>
        <s v="SAFCO Commercial Wire Shelving, Black"/>
        <s v="Dana Fluorescent Magnifying Lamp, White, 36&quot;"/>
        <s v="Deflect-o SuperTray™ Unbreakable Stackable Tray, Letter, Black"/>
        <s v="Ibico Laser Imprintable Binding System Covers"/>
        <s v="Dixon Ticonderoga Core-Lock Colored Pencils, 48-Color Set"/>
        <s v="Eldon® Gobal File Keepers"/>
        <s v="Avery 494"/>
        <s v="Deluxe Rollaway Locking File with Drawer"/>
        <s v="Xerox 1985"/>
        <s v="Accessory41"/>
        <s v="Telephone Message Books with Fax/Mobile Section, 4 1/4&quot; x 6&quot;"/>
        <s v="Hon GuestStacker Chair"/>
        <s v="Wilson Jones 14 Line Acrylic Coated Pressboard Data Binders"/>
        <s v="Wilson Jones Ledger-Size, Piano-Hinge Binder, 2&quot;, Blue"/>
        <s v="Sharp AL-1530CS Digital Copier"/>
        <s v="O'Sullivan Elevations Bookcase, Cherry Finish"/>
        <s v="Xerox 1893"/>
        <s v="Hewlett-Packard 4.7GB DVD+R Discs"/>
        <s v="600 Series Flip"/>
        <s v="TI 30X Scientific Calculator"/>
        <s v="Economy Binders"/>
        <s v="Nu-Form 106-Key Ergonomic Keyboard w/ Touchpad"/>
        <s v="Xerox 1989"/>
        <s v="Fellowes Stor/Drawer® Steel Plus™ Storage Drawers"/>
        <s v="Global Commerce™ Series High-Back Swivel/Tilt Chairs"/>
        <s v="Xerox 20"/>
        <s v="1726 Digital Answering Machine"/>
        <s v="Fellowes EZ Multi-Media Keyboard"/>
        <s v="Serrated Blade or Curved Handle Hand Letter Openers"/>
        <s v="Fiskars 8&quot; Scissors, 2/Pack"/>
        <s v="GBC VeloBinder Electric Binding Machine"/>
        <s v="Imation 3.5 IBM Formatted Diskettes, 10/Box"/>
        <s v="V3682"/>
        <s v="KF 788"/>
        <s v="Staples 1 Part Blank Computer Paper"/>
        <s v="12-1/2 Diameter Round Wall Clock"/>
        <s v="Epson LQ-870 Dot Matrix Printer"/>
        <s v="Executive Impressions 14&quot; Contract Wall Clock"/>
        <s v="Memo Book, 100 Message Capacity, 5 3/8” x 11”"/>
        <s v="Avery 501"/>
        <s v="Rush Hierlooms Collection 1&quot; Thick Stackable Bookcases"/>
        <s v="Manila Recycled Extra-Heavyweight Clasp Envelopes, 6&quot; x 9&quot;"/>
        <s v="Hoover Replacement Belts For Soft Guard™ &amp; Commercial Ltweight Upright Vacs, 2/Pk"/>
        <s v="Ibico Ibimaster 300 Manual Binding System"/>
        <s v="3M Organizer Strips"/>
        <s v="Imation 3.5 IBM Diskettes, 10/Box"/>
        <s v="GE 4 Foot Flourescent Tube, 40 Watt"/>
        <s v="300 Series Non-Flip"/>
        <s v="Heavy-Duty E-Z-D® Binders"/>
        <s v="Staples #10 Laser &amp; Inkjet Envelopes, 4 1/8&quot; x 9 1/2&quot;, 100/Box"/>
        <s v="Xerox 1950"/>
        <s v="Eldon Shelf Savers™ Cubes and Bins"/>
        <s v="Tenex Contemporary Contur Chairmats for Low and Medium Pile Carpet, Computer, 39&quot; x 49&quot;"/>
        <s v="Presstex Flexible Ring Binders"/>
        <s v="SAFCO Arco Folding Chair"/>
        <s v="Avery® Durable Slant Ring Binders With Label Holder"/>
        <s v="Xerox 204"/>
        <s v="Xerox 224"/>
        <s v="SAFCO PlanMaster Heigh-Adjustable Drafting Table Base, 43w x 30d x 30-37h, Black"/>
        <s v="GBC Wire Binding Strips"/>
        <s v="Euro Pro Shark Stick Mini Vacuum"/>
        <s v="Bush® Cubix Conference Tables, Fully Assembled"/>
        <s v="Xerox 1896"/>
        <s v="Hon Comfortask® Task/Swivel Chairs"/>
        <s v="Zebra Zazzle Fluorescent Highlighters"/>
        <s v="Holmes Cool Mist Humidifier for the Whole House with 8-Gallon Output per Day, Extended Life Filter"/>
        <s v="Panasonic KX-P3626 Dot Matrix Printer"/>
        <s v="Bush Heritage Pine Collection 5-Shelf Bookcase, Albany Pine Finish, *Special Order"/>
        <s v="i470"/>
        <s v="Canon MP25DIII Desktop Whisper-Quiet Printing Calculator"/>
        <s v="#10- 4 1/8&quot; x 9 1/2&quot; Security-Tint Envelopes"/>
        <s v="Hewlett-Packard Deskjet 1220Cse Color Inkjet Printer"/>
        <s v="6160"/>
        <s v="AT&amp;T 2230 Dual Handset Phone With Caller ID/Call Waiting"/>
        <s v="Xerox 1961"/>
        <s v="Avery 479"/>
        <s v="US Robotics 56K V.92 External Faxmodem"/>
        <s v="Fellowes Staxonsteel® Drawer Files"/>
        <s v="Accessory39"/>
        <s v="Westinghouse Clip-On Gooseneck Lamps"/>
        <s v="Eldon® 200 Class™ Desk Accessories, Burgundy"/>
        <s v="Avery Hanging File Binders"/>
        <s v="Crate-A-Files™"/>
        <s v="Tenex B1-RE Series Chair Mats for Low Pile Carpets"/>
        <s v="Accessory4"/>
        <s v="Xerox 1973"/>
        <s v="Xerox 210"/>
        <s v="i270"/>
        <s v="Xerox 216"/>
        <s v="Fellowes Recycled Storage Drawers"/>
        <s v="O'Sullivan Living Dimensions 3-Shelf Bookcases"/>
        <s v="Linden® 12&quot; Wall Clock With Oak Frame"/>
        <s v="Global Leather Highback Executive Chair with Pneumatic Height Adjustment, Black"/>
        <s v="StarTAC 7760"/>
        <s v="SC7868i"/>
        <s v="Belkin 107-key enhanced keyboard, USB/PS/2 interface"/>
        <s v="Angle-D Binders with Locking Rings, Label Holders"/>
        <s v="Acco® Hot Clips™ Clips to Go"/>
        <s v="Seth Thomas 14&quot; Putty-Colored Wall Clock"/>
        <s v="Newell 310"/>
        <s v="Advantus Employee of the Month Certificate Frame, 11 x 13-1/2"/>
        <s v="Storex DuraTech Recycled Plastic Frosted Binders"/>
        <s v="Xerox 1982"/>
        <s v="Fellowes PB300 Plastic Comb Binding Machine"/>
        <s v="Master Giant Foot® Doorstop, Safety Yellow"/>
        <s v="Eldon Cleatmat® Chair Mats for Medium Pile Carpets"/>
        <s v="Holmes Replacement Filter for HEPA Air Cleaner, Very Large Room, HEPA Filter"/>
        <s v="Boston 1730 StandUp Electric Pencil Sharpener"/>
        <s v="Imation Neon Mac Format Diskettes, 10/Pack"/>
        <s v="Canon BP1200DH 12-Digit Bubble Jet Printing Calculator"/>
        <s v="688"/>
        <s v="Staples Surge Protector 6 outlet"/>
        <s v="Eldon Radial Chair Mat for Low to Medium Pile Carpets"/>
        <s v="Avery 49"/>
        <s v="Quality Park Security Envelopes"/>
        <s v="Honeywell Quietcare HEPA Air Cleaner"/>
        <s v="Xerox 1908"/>
        <s v="Xerox 1974"/>
        <s v="Bush Cubix Collection Bookcases, Fully Assembled"/>
        <s v="Pressboard Data Binder, Crimson, 12&quot; X 8 1/2&quot;"/>
        <s v="8860"/>
        <s v="Brother DCP1000 Digital 3 in 1 Multifunction Machine"/>
        <s v="Xerox 23"/>
        <s v="GBC Standard Therm-A-Bind Covers"/>
        <s v="Staples Premium Bright 1-Part Blank Computer Paper"/>
        <s v="Sanford 52201 APSCO Electric Pencil Sharpener"/>
        <s v="Panasonic KP-310 Heavy-Duty Electric Pencil Sharpener"/>
        <s v="High Speed Automatic Electric Letter Opener"/>
        <s v="Belkin 105-Key Black Keyboard"/>
        <s v="Rush Hierlooms Collection Rich Wood Bookcases"/>
        <s v="Xerox 1891"/>
        <s v="DAX Wood Document Frame."/>
        <s v="Xerox 1976"/>
        <s v="Nu-Dell Executive Frame"/>
        <s v="Xerox 200"/>
        <s v="Acme Kleencut® Forged Steel Scissors"/>
        <s v="Fellowes Smart Design 104-Key Enhanced Keyboard, PS/2 Adapter, Platinum"/>
        <s v="Tenex Personal Project File with Scoop Front Design, Black"/>
        <s v="Epson DFX5000+ Dot Matrix Printer"/>
        <s v="Newell 320"/>
        <s v="Adesso Programmable 142-Key Keyboard"/>
        <s v="Fellowes Mighty 8 Compact Surge Protector"/>
        <s v="Accessory21"/>
        <s v="Staples SlimLine Pencil Sharpener"/>
        <s v="Balt Split Level Computer Training Table"/>
        <s v="Advantus Map Pennant Flags and Round Head Tacks"/>
        <s v="Tennsco Industrial Shelving"/>
        <s v="Novimex Turbo Task Chair"/>
        <s v="Lock-Up Easel 'Spel-Binder'"/>
        <s v="Decoflex Hanging Personal Folder File"/>
        <s v="DMI Eclipse Executive Suite Bookcases"/>
        <s v="Xerox 1964"/>
        <s v="Bionaire Personal Warm Mist Humidifier/Vaporizer"/>
        <s v="Ibico Presentation Index for Binding Systems"/>
        <s v="Xerox 207"/>
        <s v="Eldon Expressions Punched Metal &amp; Wood Desk Accessories, Pewter &amp; Cherry"/>
        <s v="Tensor Computer Mounted Lamp"/>
        <s v="Xerox 1933"/>
        <s v="Sauder Forest Hills Library, Woodland Oak Finish"/>
        <s v="Talkabout T8367"/>
        <s v="Accessory17"/>
        <s v="Microsoft Natural Multimedia Keyboard"/>
        <s v="Iris® 3-Drawer Stacking Bin, Black"/>
        <s v="Sanford Liquid Accent Highlighters"/>
        <s v="Holmes Harmony HEPA Air Purifier for 17 x 20 Room"/>
        <s v="Xerox 1936"/>
        <s v="Canon P1-DHIII Palm Printing Calculator"/>
        <s v="Deflect-o EconoMat Nonstudded, No Bevel Mat"/>
        <s v="Logitech Access Keyboard"/>
        <s v="Recycled Desk Saver Line &quot;While You Were Out&quot; Book, 5 1/2&quot; X 4&quot;"/>
        <s v="Xerox 1882"/>
        <s v="Letter/Legal File Tote with Clear Snap-On Lid, Black Granite"/>
        <s v="Executive Impressions 13-1/2&quot; Indoor/Outdoor Wall Clock"/>
        <s v="Lumber Crayons"/>
        <s v="Avery 487"/>
        <s v="Executive Impressions 8-1/2&quot; Career Panel/Partition Cubicle Clock"/>
        <s v="Xerox 1962"/>
        <s v="StarTAC Analog"/>
        <s v="SANFORD Major Accent™ Highlighters"/>
        <s v="HP Office Recycled Paper (20Lb. and 87 Bright)"/>
        <s v="Eldon® Expressions™ Wood Desk Accessories, Oak"/>
        <s v="Wilson Jones DublLock® D-Ring Binders"/>
        <s v="7160"/>
        <s v="Accessory9"/>
        <s v="Wilson Jones® Four-Pocket Poly Binders"/>
        <s v="Accessory6"/>
        <s v="Acco Pressboard Covers with Storage Hooks, 14 7/8&quot; x 11&quot;, Light Blue"/>
        <s v="Xerox 220"/>
        <s v="Microsoft Natural Keyboard Elite"/>
        <s v="Accessory36"/>
        <s v="Catalog Binders with Expanding Posts"/>
        <s v="Xerox 212"/>
        <s v="Letter Size Cart"/>
        <s v="Novimex Fabric Task Chair"/>
        <s v="Holmes Replacement Filter for HEPA Air Cleaner, Medium Room"/>
        <s v="Global Push Button Manager's Chair, Indigo"/>
        <s v="Atlantic Metals Mobile 5-Shelf Bookcases, Custom Colors"/>
        <s v="Epson DFX-8500 Dot Matrix Printer"/>
        <s v="Kensington 6 Outlet MasterPiece® HOMEOFFICE Power Control Center"/>
        <s v="Advantus 10-Drawer Portable Organizer, Chrome Metal Frame, Smoke Drawers"/>
        <s v="Hoover Replacement Belt for Commercial Guardsman Heavy-Duty Upright Vacuum"/>
        <s v="Eldon Expressions™ Desk Accessory, Wood Photo Frame, Mahogany"/>
        <s v="Avery Durable Poly Binders"/>
        <s v="Avery® 3 1/2&quot; Diskette Storage Pages, 10/Pack"/>
        <s v="Howard Miller 16&quot; Diameter Gallery Wall Clock"/>
        <s v="Accessory31"/>
        <s v="GBC Plastic Binding Combs"/>
        <s v="Eldon Expressions Punched Metal &amp; Wood Desk Accessories, Black &amp; Cherry"/>
        <s v="Sauder Facets Collection Locker/File Cabinet, Sky Alder Finish"/>
        <s v="G.E. Halogen Desk Lamp Bulbs"/>
        <s v="Chromcraft 48&quot; x 96&quot; Racetrack Double Pedestal Table"/>
        <s v="Advantus Push Pins"/>
        <s v="Martin-Yale Premier Letter Opener"/>
        <s v="600 Series Non-Flip"/>
        <s v="Fellowes Officeware™ Wire Shelving"/>
        <s v="Eldon Executive Woodline II Cherry Finish Desk Accessories"/>
        <s v="Executive Impressions 12&quot; Wall Clock"/>
        <s v="Keytronic Designer 104- Key Black Keyboard"/>
        <s v="g520"/>
        <s v="Micro Innovations Media Access Pro Keyboard"/>
        <s v="Belkin MediaBoard 104- Keyboard"/>
        <s v="Fellowes Strictly Business® Drawer File, Letter/Legal Size"/>
        <s v="Avery 485"/>
        <s v="Grip Seal Envelopes"/>
        <s v="Jet-Pak Recycled Peel 'N' Seal Padded Mailers"/>
        <s v="Personal Creations™ Ink Jet Cards and Labels"/>
        <s v="TDK 4.7GB DVD-R Spindle, 15/Pack"/>
        <s v="Aluminum Document Frame"/>
        <s v="Prang Colored Pencils"/>
        <s v="Hon Metal Bookcases, Black"/>
        <s v="Xerox 1932"/>
        <s v="Fuji Slim Jewel Case CD-R"/>
        <s v="Acme® Office Executive Series Stainless Steel Trimmers"/>
        <s v="StarTAC ST7762"/>
        <s v="Hewlett-Packard Deskjet 3820 Color Inkjet Printer"/>
        <s v="DAX Solid Wood Frames"/>
        <s v="5185"/>
        <s v="DAX Value U-Channel Document Frames, Easel Back"/>
        <s v="Staples Metal Binder Clips"/>
        <s v="Fiskars® Softgrip Scissors"/>
        <s v="Tyvek ® Top-Opening Peel &amp; Seel ® Envelopes, Gray"/>
        <s v="14-7/8 x 11 Blue Bar Computer Printout Paper"/>
        <s v="Hunt BOSTON® Vista® Battery-Operated Pencil Sharpener, Black"/>
        <s v="DAX Cubicle Frames - 8x10"/>
        <s v="Epson C82 Color Inkjet Printer"/>
        <s v="Steel Personal Filing/Posting Tote"/>
        <s v="Fellowes Twister Kit, Gray/Clear, 3/pkg"/>
        <s v="Advantus Panel Wall Certificate Holder - 8.5x11"/>
        <s v="Imation Neon 80 Minute CD-R Spindle, 50/Pack"/>
        <s v="Microsoft Multimedia Keyboard"/>
        <s v="Acco Keyboard-In-A-Box®"/>
        <s v="Xerox 1922"/>
        <s v="Tripp Lite Isotel 8 Ultra 8 Outlet Metal Surge"/>
        <s v="GBC Clear Cover, 8-1/2 x 11, unpunched, 25 covers per pack"/>
        <s v="3M Polarizing Light Filter Sleeves"/>
        <s v="Wilson Jones Suede Grain Vinyl Binders"/>
        <s v="3M Office Air Cleaner"/>
        <s v="Space Solutions™ Industrial Galvanized Steel Shelving."/>
        <s v="Smead Adjustable Mobile File Trolley with Lockable Top"/>
        <s v="Office Star - Contemporary Task Swivel chair with 2-way adjustable arms, Plum"/>
        <s v="Gould Plastics 9-Pocket Panel Bin, 18-3/8w x 5-1/4d x 20-1/2h, Black"/>
        <s v="Bush Westfield Collection Bookcases, Dark Cherry Finish, Fully Assembled"/>
        <s v="Hammermill Color Copier Paper (28Lb. and 96 Bright)"/>
        <s v="Xerox 1937"/>
        <s v="Gyration Ultra Professional Cordless Optical Suite"/>
        <s v="Ultra Commercial Grade Dual Valve Door Closer"/>
        <s v="Eldon Cleatmat Plus™ Chair Mats for High Pile Carpets"/>
        <s v="OIC Colored Binder Clips, Assorted Sizes"/>
        <s v="Xerox 1905"/>
        <s v="Gyration RF Keyboard"/>
        <s v="Xerox Blank Computer Paper"/>
        <s v="Colored Envelopes"/>
        <s v="Hon Pagoda™ Stacking Chairs"/>
        <s v="StarTAC 6500"/>
        <s v="GBC ProClick™ 150 Presentation Binding System"/>
        <s v="Xerox 1951"/>
        <s v="Boston KS Multi-Size Manual Pencil Sharpener"/>
        <s v="Staples Vinyl Coated Paper Clips"/>
        <s v="Newell® 3-Hole Punched Plastic Slotted Magazine Holders for Binders"/>
        <s v="Decoflex Hanging Personal Folder File, Blue"/>
        <s v="Wirebound Message Book, 4 per Page"/>
        <s v="Acco Perma® 2700 Stacking Storage Drawers"/>
        <s v="Xerox 1880"/>
        <s v="Global Ergonomic Managers Chair"/>
        <s v="Xerox 1954"/>
        <s v="Avery 507"/>
        <s v="*Staples* Packaging Labels"/>
        <s v="Southworth 25% Cotton Linen-Finish Paper &amp; Envelopes"/>
        <s v="GBC Laser Imprintable Binding System Covers, Desert Sand"/>
        <s v="Letter Slitter"/>
        <s v="Imation DVD-RAM discs"/>
        <s v="DIXON Ticonderoga® Erasable Checking Pencils"/>
        <s v="Global Troy™ Executive Leather Low-Back Tilter"/>
        <s v="DAX Copper Panel Document Frame, 5 x 7 Size"/>
        <s v="Deflect-O® Glasstique™ Clear Desk Accessories"/>
        <s v="Eldon Spacemaker® Box, Quick-Snap Lid, Clear"/>
        <s v="Xerox 1917"/>
        <s v="Honeywell Enviracaire Portable HEPA Air Cleaner for 17' x 22' Room"/>
        <s v="Xerox 1941"/>
        <s v="Park Ridge™ Embossed Executive Business Envelopes"/>
        <s v="Acco PRESSTEX® Data Binder with Storage Hooks, Dark Blue, 14 7/8&quot; X 11&quot;"/>
        <s v="1/4 Fold Party Design Invitations &amp; White Envelopes, 24 8-1/2&quot; X 11&quot; Cards, 25 Env./Pack"/>
        <s v="Home/Office Personal File Carts"/>
        <s v="Bevis Steel Folding Chairs"/>
        <s v="Accessory25"/>
        <s v="KH 688"/>
        <s v="Bagged Rubber Bands"/>
        <s v="2300 Heavy-Duty Transfer File Systems by Perma"/>
        <s v="Sanford Pocket Accent® Highlighters"/>
        <s v="Eldon Pizzaz™ Desk Accessories"/>
        <s v="Fellowes Binding Cases"/>
        <s v="Balt Solid Wood Rectangular Table"/>
        <s v="Avery 506"/>
        <s v="Recycled Eldon Regeneration Jumbo File"/>
        <s v="Staples Colored Interoffice Envelopes"/>
        <s v="Electrix Fluorescent Magnifier Lamps &amp; Weighted Base"/>
        <s v="Executive Impressions 13&quot; Chairman Wall Clock"/>
        <s v="Avery Hi-Liter GlideStik Fluorescent Highlighter, Yellow Ink"/>
        <s v="Avery Binding System Hidden Tab™ Executive Style Index Sets"/>
        <s v="Avery 496"/>
        <s v="Micro Innovations 104 Keyboard"/>
        <s v="2190"/>
        <s v="Belkin 325VA UPS Surge Protector, 6'"/>
        <s v="Westinghouse Floor Lamp with Metal Mesh Shade, Black"/>
        <s v="GBC Therma-A-Bind 250T Electric Binding System"/>
        <s v="Eldon Jumbo ProFile™ Portable File Boxes Graphite/Black"/>
        <s v="Wirebound Voice Message Log Book"/>
        <s v="Micro Innovations Micro Digital Wireless Keyboard and Mouse, Gray"/>
        <s v="Acme Hot Forged Carbon Steel Scissors with Nickel-Plated Handles, 3 7/8&quot; Cut, 8&quot;L"/>
        <s v="Brown Kraft Recycled Envelopes"/>
        <s v="Xerox 1928"/>
        <s v="Xerox 193"/>
        <s v="Sony MFD2HD Formatted Diskettes, 10/Pack"/>
        <s v="Newell 329"/>
        <s v="#10 White Business Envelopes,4 1/8 x 9 1/2"/>
        <s v="Hon Rectangular Conference Tables"/>
        <s v="Newell 321"/>
        <s v="Newell 351"/>
        <s v="Imation 3.5&quot; DS/HD IBM Formatted Diskettes, 10/Pack"/>
        <s v="GBC DocuBind TL200 Manual Binding Machine"/>
        <s v="Wirebound Message Books, Four 2 3/4&quot; x 5&quot; Forms per Page, 600 Sets per Book"/>
        <s v="Multimedia Mailers"/>
        <s v="Xerox 1898"/>
        <s v="GBC Recycled Regency Composition Covers"/>
        <s v="Accessory29"/>
        <s v="Boston 16701 Slimline Battery Pencil Sharpener"/>
        <s v="DAX Natural Wood-Tone Poster Frame"/>
        <s v="Xerox 214"/>
        <s v="Vinyl Sectional Post Binders"/>
        <s v="Belkin ErgoBoard™ Keyboard"/>
        <s v="*Staples* vLetter Openers, 2/Pack"/>
        <s v="Wirebound Message Forms, Four 2 3/4 x 5 Forms per Page, Pink Paper"/>
        <s v="Eldon Simplefile® Box Office®"/>
        <s v="Universal Premium White Copier/Laser Paper (20Lb. and 87 Bright)"/>
        <s v="Prismacolor Color Pencil Set"/>
        <s v="REDIFORM Incoming/Outgoing Call Register, 11&quot; X 8 1/2&quot;, 100 Messages"/>
        <s v="Sharp EL501VB Scientific Calculator, Battery Operated, 10-Digit Display, Hard Case"/>
        <s v="Ibico EB-19 Dual Function Manual Binding System"/>
        <s v="GBC Recycled Grain Textured Covers"/>
        <s v="Xerox 1881"/>
        <s v="Panasonic KP-350BK Electric Pencil Sharpener with Auto Stop"/>
        <s v="Acco Smartsocket™ Table Surge Protector, 6 Color-Coded Adapter Outlets"/>
        <s v="Revere Boxed Rubber Bands by Revere"/>
        <s v="Zoom V.92 V.44 PCI Internal Controllerless FaxModem"/>
        <s v="Tennsco Lockers, Sand"/>
        <s v="Storex Dura Pro™ Binders"/>
        <s v="Xerox 231"/>
        <s v="O'Sullivan 3-Shelf Heavy-Duty Bookcases"/>
        <s v="5180"/>
        <s v="Xerox 1979"/>
        <s v="Hon Non-Folding Utility Tables"/>
        <s v="Hewlett Packard 6S Scientific Calculator"/>
        <s v="Advantus Plastic Paper Clips"/>
        <s v="Avery Hi-Liter® Smear-Safe Highlighters"/>
        <s v="Acme® Forged Steel Scissors with Black Enamel Handles"/>
        <s v="Lifetime Advantage™ Folding Chairs, 4/Carton"/>
        <s v="Avery Legal 4-Ring Binder"/>
        <s v="Hayes Optima 56K V.90 Internal Voice Modem"/>
        <s v="Boston 1799 Powerhouse™ Electric Pencil Sharpener"/>
        <s v="Cardinal Holdit Business Card Pockets"/>
        <s v="Tenex Personal Self-Stacking Standard File Box, Black/Gray"/>
        <s v="Soundgear Copyboard Conference Phone, Optional Battery"/>
        <s v="Newell 31"/>
        <s v="Wilson Jones Elliptical Ring 3 1/2&quot; Capacity Binders, 800 sheets"/>
        <s v="GBC Prepunched Paper, 19-Hole, for Binding Systems, 24-lb"/>
        <s v="Global Airflow Leather Mesh Back Chair, Black"/>
        <s v="Kensington 6 Outlet SmartSocket Surge Protector"/>
        <s v="Bevis Boat-Shaped Conference Table"/>
        <s v="#10-4 1/8&quot; x 9 1/2&quot; Premium Diagonal Seam Envelopes"/>
        <s v="Self-Adhesive Removable Labels"/>
        <s v="Xerox 1883"/>
        <s v="Polycom VoiceStation 100"/>
        <s v="Phone 918"/>
        <s v="Imation Primaris 3.5&quot; 2HD Unformatted Diskettes, 10/Pack"/>
        <s v="Tyvek ® Top-Opening Peel &amp; Seel Envelopes, Plain White"/>
        <s v="270c"/>
        <s v="Avery Heavy-Duty EZD ™ Binder With Locking Rings"/>
        <s v="DIXON Oriole® Pencils"/>
        <s v="StarTAC Series"/>
        <s v="Trav-L-File Heavy-Duty Shuttle II, Black"/>
        <s v="Dixon My First Ticonderoga Pencil, #2"/>
        <s v="Staples Bulldog Clip"/>
        <s v="DAX Clear Channel Poster Frame"/>
        <s v="TI 36X Solar Scientific Calculator"/>
        <s v="Model L Table or Wall-Mount Pencil Sharpener"/>
        <s v="Seth Thomas 13 1/2&quot; Wall Clock"/>
        <s v="Bravo II™ Megaboss® 12-Amp Hard Body Upright, Replacement Belts, 2 Belts per Pack"/>
        <s v="Dixon Ticonderoga Core-Lock Colored Pencils"/>
        <s v="Avery 482"/>
        <s v="Binney &amp; Smith inkTank™ Erasable Pocket Highlighter, Chisel Tip, Yellow"/>
        <s v="Plymouth Boxed Rubber Bands by Plymouth"/>
        <s v="Accessory32"/>
        <s v="Artistic Insta-Plaque"/>
        <s v="Seth Thomas 8 1/2&quot; Cubicle Clock"/>
        <s v="5125"/>
        <s v="GBC Binding covers"/>
        <s v="Rubber Band Ball"/>
        <s v="Newell 308"/>
        <s v="Bevis Rectangular Conference Tables"/>
        <s v="Dixon Ticonderoga® Erasable Colored Pencil Set, 12-Color"/>
        <s v="Tenex Antistatic Computer Chair Mats"/>
        <s v="Xerox 1984"/>
        <s v="Okidata ML395C Color Dot Matrix Printer"/>
        <s v="Staples Pen Style Liquid Stix; Assorted (yellow, pink, green, blue, orange), 5/Pack"/>
        <s v="Hon Olson Stacker Stools"/>
        <s v="Fluorescent Highlighters by Dixon"/>
        <s v="IBM 80 Minute CD-R Spindle, 50/Pack"/>
        <s v="Xerox 1994"/>
        <s v="Xerox 1995"/>
        <s v="Acco Smartsocket® Color-Coded Six-Outlet AC Adapter Model Surge Protectors"/>
        <s v="Okidata ML520 Series Dot Matrix Printers"/>
        <s v="TOPS Voice Message Log Book, Flash Format"/>
        <s v="Gyration Ultra Cordless Optical Suite"/>
        <s v="Ibico Hi-Tech Manual Binding System"/>
        <s v="Global Adaptabilities™ Conference Tables"/>
        <s v="GBC Standard Plastic Binding Systems Combs"/>
        <s v="Quartet Alpha® White Chalk, 12/Pack"/>
        <s v="Imation 3.5&quot; DS-HD Macintosh Formatted Diskettes, 10/Pack"/>
        <s v="T65"/>
        <s v="Xerox 1892"/>
        <s v="Snap-A-Way® Black Print Carbonless Speed Message, No Reply Area, Duplicate"/>
        <s v="2160"/>
        <s v="Xerox 199"/>
        <s v="Bretford Rectangular Conference Table Tops"/>
        <s v="Logitech Internet Navigator Keyboard"/>
        <s v="Kensington 7 Outlet MasterPiece Power Center"/>
        <s v="Xerox 1916"/>
        <s v="Xerox 1888"/>
        <s v="Deflect-o EconoMat Studded, No Bevel Mat for Low Pile Carpeting"/>
        <s v="ACCOHIDE® Binder by Acco"/>
        <s v="Howard Miller 13-3/4&quot; Diameter Brushed Chrome Round Wall Clock"/>
        <s v="Xerox 1929"/>
        <s v="3M Hangers With Command Adhesive"/>
        <s v="Chromcraft Bull-Nose Wood Oval Conference Tables &amp; Bases"/>
        <s v="Xerox 1993"/>
        <s v="Newell 326"/>
        <s v="Avery 492"/>
        <s v="Avery Durable Binders"/>
        <s v="V 3600 Series"/>
        <s v="Iris Project Case"/>
        <s v="Newell 333"/>
        <s v="Canon Image Class D660 Copier"/>
        <s v="Prang Drawing Pencil Set"/>
        <s v="KI Conference Tables"/>
        <s v="Epson C62 Color Inkjet Printer"/>
        <s v="Xerox 197"/>
        <s v="Bionaire 99.97% HEPA Air Cleaner"/>
        <s v="Xerox 196"/>
        <s v="Verbatim DVD-R, 3.95GB, SR, Mitsubishi Branded, Jewel"/>
        <s v="Quartet Omega® Colored Chalk, 12/Pack"/>
        <s v="Staples Vinyl Coated Paper Clips, 800/Box"/>
        <s v="Fellowes Superior 10 Outlet Split Surge Protector"/>
        <s v="Hewlett Packard LaserJet 3310 Copier"/>
        <s v="Unpadded Memo Slips"/>
      </sharedItems>
    </cacheField>
    <cacheField name="Product Base Margin" numFmtId="0">
      <sharedItems containsString="0" containsBlank="1" containsNumber="1" minValue="0.35" maxValue="0.85"/>
    </cacheField>
    <cacheField name="Profit Margin" numFmtId="0">
      <sharedItems containsSemiMixedTypes="0" containsString="0" containsNumber="1" minValue="-169.02591743119265" maxValue="999.98303030303032"/>
    </cacheField>
    <cacheField name="Country" numFmtId="0">
      <sharedItems/>
    </cacheField>
    <cacheField name="Region" numFmtId="0">
      <sharedItems count="4">
        <s v="Central"/>
        <s v="West"/>
        <s v="South"/>
        <s v="East"/>
      </sharedItems>
    </cacheField>
    <cacheField name="State or Province" numFmtId="0">
      <sharedItems count="49">
        <s v="Indiana"/>
        <s v="Colorado"/>
        <s v="Mississippi"/>
        <s v="Georgia"/>
        <s v="Arkansas"/>
        <s v="Maryland"/>
        <s v="Washington"/>
        <s v="California"/>
        <s v="New York"/>
        <s v="Florida"/>
        <s v="Missouri"/>
        <s v="Minnesota"/>
        <s v="Illinois"/>
        <s v="North Carolina"/>
        <s v="Oregon"/>
        <s v="Louisiana"/>
        <s v="Utah"/>
        <s v="Nebraska"/>
        <s v="Alabama"/>
        <s v="Texas"/>
        <s v="Iowa"/>
        <s v="Oklahoma"/>
        <s v="Connecticut"/>
        <s v="South Carolina"/>
        <s v="Montana"/>
        <s v="Virginia"/>
        <s v="Michigan"/>
        <s v="Nevada"/>
        <s v="Ohio"/>
        <s v="Pennsylvania"/>
        <s v="Maine"/>
        <s v="Wisconsin"/>
        <s v="District of Columbia"/>
        <s v="Kentucky"/>
        <s v="Tennessee"/>
        <s v="Massachusetts"/>
        <s v="New Jersey"/>
        <s v="Idaho"/>
        <s v="Kansas"/>
        <s v="North Dakota"/>
        <s v="Rhode Island"/>
        <s v="Arizona"/>
        <s v="New Mexico"/>
        <s v="Vermont"/>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31" base="21">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Order Month" numFmtId="164">
      <sharedItems count="6">
        <s v="January"/>
        <s v="February"/>
        <s v="March"/>
        <s v="April"/>
        <s v="May"/>
        <s v="June"/>
      </sharedItems>
    </cacheField>
    <cacheField name="Order Year" numFmtId="14">
      <sharedItems/>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Return Status" numFmtId="0">
      <sharedItems count="3">
        <s v="Not Returned"/>
        <s v="Returned"/>
        <s v="" u="1"/>
      </sharedItems>
    </cacheField>
    <cacheField name="month year" numFmtId="169">
      <sharedItems count="6">
        <s v="January-2015"/>
        <s v="February-2015"/>
        <s v="March-2015"/>
        <s v="April-2015"/>
        <s v="May-2015"/>
        <s v="June-2015"/>
      </sharedItems>
    </cacheField>
    <cacheField name="Months" numFmtId="0" databaseField="0">
      <fieldGroup base="21">
        <rangePr groupBy="months" startDate="2015-01-01T00:00:00" endDate="2015-07-01T00:00:00"/>
        <groupItems count="14">
          <s v="&lt;1/1/2015"/>
          <s v="Jan"/>
          <s v="Feb"/>
          <s v="Mar"/>
          <s v="Apr"/>
          <s v="May"/>
          <s v="Jun"/>
          <s v="Jul"/>
          <s v="Aug"/>
          <s v="Sep"/>
          <s v="Oct"/>
          <s v="Nov"/>
          <s v="Dec"/>
          <s v="&gt;7/1/2015"/>
        </groupItems>
      </fieldGroup>
    </cacheField>
  </cacheFields>
  <extLst>
    <ext xmlns:x14="http://schemas.microsoft.com/office/spreadsheetml/2009/9/main" uri="{725AE2AE-9491-48be-B2B4-4EB974FC3084}">
      <x14:pivotCacheDefinition pivotCacheId="10757481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2823"/>
    <s v="Low"/>
    <n v="7.0000000000000007E-2"/>
    <n v="4.84"/>
    <n v="0.71"/>
    <n v="1418"/>
    <x v="0"/>
    <s v="Rebecca Lindsey"/>
    <s v="Regular Air"/>
    <x v="0"/>
    <x v="0"/>
    <s v="Pens &amp; Art Supplies"/>
    <s v="Wrap Bag"/>
    <x v="0"/>
    <n v="0.52"/>
    <n v="0.69"/>
    <s v="United States"/>
    <x v="0"/>
    <x v="0"/>
    <s v="Kokomo"/>
    <n v="46901"/>
    <x v="0"/>
    <x v="0"/>
    <s v="2015"/>
    <d v="2015-01-03T00:00:00"/>
    <n v="25.240199999999998"/>
    <n v="8"/>
    <n v="36.58"/>
    <n v="90539"/>
    <x v="0"/>
    <x v="0"/>
  </r>
  <r>
    <n v="22824"/>
    <s v="Low"/>
    <n v="0.04"/>
    <n v="2036.48"/>
    <n v="14.7"/>
    <n v="1425"/>
    <x v="0"/>
    <s v="Gregory Crane"/>
    <s v="Delivery Truck"/>
    <x v="0"/>
    <x v="1"/>
    <s v="Office Machines"/>
    <s v="Jumbo Drum"/>
    <x v="1"/>
    <n v="0.55000000000000004"/>
    <n v="-2.3802331067155986"/>
    <s v="United States"/>
    <x v="1"/>
    <x v="1"/>
    <s v="Fort Collins"/>
    <n v="80525"/>
    <x v="0"/>
    <x v="0"/>
    <s v="2015"/>
    <d v="2015-01-06T00:00:00"/>
    <n v="-4793.0039999999999"/>
    <n v="1"/>
    <n v="2013.67"/>
    <n v="89450"/>
    <x v="0"/>
    <x v="0"/>
  </r>
  <r>
    <n v="20993"/>
    <s v="Critical"/>
    <n v="0.01"/>
    <n v="348.21"/>
    <n v="40.19"/>
    <n v="1552"/>
    <x v="0"/>
    <s v="Gary Koch"/>
    <s v="Delivery Truck"/>
    <x v="0"/>
    <x v="2"/>
    <s v="Tables"/>
    <s v="Jumbo Box"/>
    <x v="2"/>
    <n v="0.62"/>
    <n v="-0.46589269425325486"/>
    <s v="United States"/>
    <x v="2"/>
    <x v="2"/>
    <s v="Clinton"/>
    <n v="39056"/>
    <x v="0"/>
    <x v="0"/>
    <s v="2015"/>
    <d v="2015-01-04T00:00:00"/>
    <n v="-337.09199999999998"/>
    <n v="2"/>
    <n v="723.54"/>
    <n v="87486"/>
    <x v="0"/>
    <x v="0"/>
  </r>
  <r>
    <n v="23812"/>
    <s v="Not Specified"/>
    <n v="0.02"/>
    <n v="29.17"/>
    <n v="6.27"/>
    <n v="1910"/>
    <x v="0"/>
    <s v="Sean Stephenson"/>
    <s v="Regular Air"/>
    <x v="1"/>
    <x v="0"/>
    <s v="Binders and Binder Accessories"/>
    <s v="Small Box"/>
    <x v="3"/>
    <n v="0.37"/>
    <n v="0.58284902084649393"/>
    <s v="United States"/>
    <x v="2"/>
    <x v="3"/>
    <s v="Peachtree City"/>
    <n v="30269"/>
    <x v="0"/>
    <x v="0"/>
    <s v="2015"/>
    <d v="2015-01-02T00:00:00"/>
    <n v="36.905999999999999"/>
    <n v="2"/>
    <n v="63.32"/>
    <n v="91371"/>
    <x v="0"/>
    <x v="0"/>
  </r>
  <r>
    <n v="24674"/>
    <s v="High"/>
    <n v="0.04"/>
    <n v="45.19"/>
    <n v="1.99"/>
    <n v="2124"/>
    <x v="1"/>
    <s v="Paige Powers"/>
    <s v="Regular Air"/>
    <x v="2"/>
    <x v="1"/>
    <s v="Computer Peripherals"/>
    <s v="Small Pack"/>
    <x v="4"/>
    <n v="0.55000000000000004"/>
    <n v="-0.10046791114613604"/>
    <s v="United States"/>
    <x v="2"/>
    <x v="4"/>
    <s v="West Memphis"/>
    <n v="72301"/>
    <x v="0"/>
    <x v="0"/>
    <s v="2015"/>
    <d v="2015-01-02T00:00:00"/>
    <n v="-61.194000000000003"/>
    <n v="13"/>
    <n v="609.09"/>
    <n v="89665"/>
    <x v="0"/>
    <x v="0"/>
  </r>
  <r>
    <n v="19914"/>
    <s v="Not Specified"/>
    <n v="0.08"/>
    <n v="95.99"/>
    <n v="35"/>
    <n v="2211"/>
    <x v="0"/>
    <s v="Anita Hahn"/>
    <s v="Express Air"/>
    <x v="1"/>
    <x v="0"/>
    <s v="Storage &amp; Organization"/>
    <s v="Large Box"/>
    <x v="5"/>
    <m/>
    <n v="-2.1931524654425418"/>
    <s v="United States"/>
    <x v="3"/>
    <x v="5"/>
    <s v="Bowie"/>
    <n v="20715"/>
    <x v="0"/>
    <x v="0"/>
    <s v="2015"/>
    <d v="2015-01-03T00:00:00"/>
    <n v="-425.20840000000004"/>
    <n v="2"/>
    <n v="193.88"/>
    <n v="88028"/>
    <x v="0"/>
    <x v="0"/>
  </r>
  <r>
    <n v="19232"/>
    <s v="Low"/>
    <n v="0.04"/>
    <n v="449.99"/>
    <n v="24.49"/>
    <n v="3275"/>
    <x v="1"/>
    <s v="Tamara Dickinson"/>
    <s v="Regular Air"/>
    <x v="0"/>
    <x v="1"/>
    <s v="Copiers and Fax"/>
    <s v="Large Box"/>
    <x v="6"/>
    <n v="0.52"/>
    <n v="0.69"/>
    <s v="United States"/>
    <x v="1"/>
    <x v="6"/>
    <s v="Mount Vernon"/>
    <n v="98273"/>
    <x v="0"/>
    <x v="0"/>
    <s v="2015"/>
    <d v="2015-01-05T00:00:00"/>
    <n v="3576.8840999999998"/>
    <n v="12"/>
    <n v="5183.8900000000003"/>
    <n v="86234"/>
    <x v="0"/>
    <x v="0"/>
  </r>
  <r>
    <n v="19233"/>
    <s v="Low"/>
    <n v="0.01"/>
    <n v="5.84"/>
    <n v="1.2"/>
    <n v="3275"/>
    <x v="1"/>
    <s v="Tamara Dickinson"/>
    <s v="Regular Air"/>
    <x v="0"/>
    <x v="0"/>
    <s v="Pens &amp; Art Supplies"/>
    <s v="Wrap Bag"/>
    <x v="7"/>
    <n v="0.55000000000000004"/>
    <n v="0.56469936270435017"/>
    <s v="United States"/>
    <x v="1"/>
    <x v="6"/>
    <s v="Mount Vernon"/>
    <n v="98273"/>
    <x v="0"/>
    <x v="0"/>
    <s v="2015"/>
    <d v="2015-01-10T00:00:00"/>
    <n v="20.38"/>
    <n v="6"/>
    <n v="36.090000000000003"/>
    <n v="86234"/>
    <x v="0"/>
    <x v="0"/>
  </r>
  <r>
    <n v="23274"/>
    <s v="Low"/>
    <n v="0.05"/>
    <n v="155.06"/>
    <n v="7.07"/>
    <n v="67"/>
    <x v="0"/>
    <s v="Ellen McCormick"/>
    <s v="Regular Air"/>
    <x v="3"/>
    <x v="0"/>
    <s v="Storage &amp; Organization"/>
    <s v="Small Box"/>
    <x v="8"/>
    <n v="0.59"/>
    <n v="0.69"/>
    <s v="United States"/>
    <x v="1"/>
    <x v="7"/>
    <s v="Napa"/>
    <n v="94559"/>
    <x v="1"/>
    <x v="0"/>
    <s v="2015"/>
    <d v="2015-01-09T00:00:00"/>
    <n v="845.66399999999987"/>
    <n v="8"/>
    <n v="1225.5999999999999"/>
    <n v="87946"/>
    <x v="0"/>
    <x v="0"/>
  </r>
  <r>
    <n v="5272"/>
    <s v="Low"/>
    <n v="0"/>
    <n v="291.73"/>
    <n v="48.8"/>
    <n v="68"/>
    <x v="1"/>
    <s v="Scott Bunn"/>
    <s v="Delivery Truck"/>
    <x v="3"/>
    <x v="2"/>
    <s v="Chairs &amp; Chairmats"/>
    <s v="Jumbo Drum"/>
    <x v="9"/>
    <n v="0.56000000000000005"/>
    <n v="-0.24932448791826062"/>
    <s v="United States"/>
    <x v="3"/>
    <x v="8"/>
    <s v="New York City"/>
    <n v="10177"/>
    <x v="1"/>
    <x v="0"/>
    <s v="2015"/>
    <d v="2015-01-02T00:00:00"/>
    <n v="-308.928"/>
    <n v="4"/>
    <n v="1239.06"/>
    <n v="37537"/>
    <x v="0"/>
    <x v="0"/>
  </r>
  <r>
    <n v="5273"/>
    <s v="Low"/>
    <n v="7.0000000000000007E-2"/>
    <n v="100.98"/>
    <n v="45"/>
    <n v="68"/>
    <x v="1"/>
    <s v="Scott Bunn"/>
    <s v="Delivery Truck"/>
    <x v="3"/>
    <x v="2"/>
    <s v="Chairs &amp; Chairmats"/>
    <s v="Jumbo Drum"/>
    <x v="10"/>
    <n v="0.69"/>
    <n v="-0.41138423634462262"/>
    <s v="United States"/>
    <x v="3"/>
    <x v="8"/>
    <s v="New York City"/>
    <n v="10177"/>
    <x v="1"/>
    <x v="0"/>
    <s v="2015"/>
    <d v="2015-01-04T00:00:00"/>
    <n v="-1679.7599999999998"/>
    <n v="43"/>
    <n v="4083.19"/>
    <n v="37537"/>
    <x v="0"/>
    <x v="0"/>
  </r>
  <r>
    <n v="5274"/>
    <s v="Low"/>
    <n v="0.05"/>
    <n v="155.06"/>
    <n v="7.07"/>
    <n v="68"/>
    <x v="1"/>
    <s v="Scott Bunn"/>
    <s v="Regular Air"/>
    <x v="3"/>
    <x v="0"/>
    <s v="Storage &amp; Organization"/>
    <s v="Small Box"/>
    <x v="8"/>
    <n v="0.59"/>
    <n v="0.11737074645376329"/>
    <s v="United States"/>
    <x v="3"/>
    <x v="8"/>
    <s v="New York City"/>
    <n v="10177"/>
    <x v="1"/>
    <x v="0"/>
    <s v="2015"/>
    <d v="2015-01-09T00:00:00"/>
    <n v="575.39600000000007"/>
    <n v="32"/>
    <n v="4902.38"/>
    <n v="37537"/>
    <x v="0"/>
    <x v="0"/>
  </r>
  <r>
    <n v="26102"/>
    <s v="Medium"/>
    <n v="0.05"/>
    <n v="100.98"/>
    <n v="35.840000000000003"/>
    <n v="164"/>
    <x v="1"/>
    <s v="Robin Kramer Vaughn"/>
    <s v="Delivery Truck"/>
    <x v="1"/>
    <x v="2"/>
    <s v="Bookcases"/>
    <s v="Jumbo Box"/>
    <x v="11"/>
    <n v="0.62"/>
    <n v="-0.15568443854377753"/>
    <s v="United States"/>
    <x v="1"/>
    <x v="6"/>
    <s v="Richland"/>
    <n v="99352"/>
    <x v="1"/>
    <x v="0"/>
    <s v="2015"/>
    <d v="2015-01-04T00:00:00"/>
    <n v="-111.4"/>
    <n v="7"/>
    <n v="715.55"/>
    <n v="89961"/>
    <x v="0"/>
    <x v="0"/>
  </r>
  <r>
    <n v="26103"/>
    <s v="Medium"/>
    <n v="0.02"/>
    <n v="4.9800000000000004"/>
    <n v="5.49"/>
    <n v="164"/>
    <x v="1"/>
    <s v="Robin Kramer Vaughn"/>
    <s v="Regular Air"/>
    <x v="1"/>
    <x v="0"/>
    <s v="Paper"/>
    <s v="Small Box"/>
    <x v="12"/>
    <n v="0.38"/>
    <n v="-1.6881437650668418"/>
    <s v="United States"/>
    <x v="1"/>
    <x v="6"/>
    <s v="Richland"/>
    <n v="99352"/>
    <x v="1"/>
    <x v="0"/>
    <s v="2015"/>
    <d v="2015-01-03T00:00:00"/>
    <n v="-77.03"/>
    <n v="9"/>
    <n v="45.63"/>
    <n v="89961"/>
    <x v="0"/>
    <x v="0"/>
  </r>
  <r>
    <n v="24498"/>
    <s v="Medium"/>
    <n v="0.05"/>
    <n v="17.48"/>
    <n v="1.99"/>
    <n v="258"/>
    <x v="0"/>
    <s v="Allan Shields"/>
    <s v="Regular Air"/>
    <x v="2"/>
    <x v="1"/>
    <s v="Computer Peripherals"/>
    <s v="Small Pack"/>
    <x v="13"/>
    <n v="0.45"/>
    <n v="-2.4205831903945114"/>
    <s v="United States"/>
    <x v="2"/>
    <x v="9"/>
    <s v="Seminole"/>
    <n v="33772"/>
    <x v="1"/>
    <x v="0"/>
    <s v="2015"/>
    <d v="2015-01-04T00:00:00"/>
    <n v="-127.00800000000001"/>
    <n v="3"/>
    <n v="52.47"/>
    <n v="85858"/>
    <x v="0"/>
    <x v="0"/>
  </r>
  <r>
    <n v="1595"/>
    <s v="Medium"/>
    <n v="0.04"/>
    <n v="99.23"/>
    <n v="8.99"/>
    <n v="349"/>
    <x v="1"/>
    <s v="Kim Weiss"/>
    <s v="Regular Air"/>
    <x v="1"/>
    <x v="2"/>
    <s v="Office Furnishings"/>
    <s v="Small Pack"/>
    <x v="14"/>
    <n v="0.35"/>
    <n v="0.34499886600907193"/>
    <s v="United States"/>
    <x v="2"/>
    <x v="9"/>
    <s v="Miami"/>
    <n v="33132"/>
    <x v="1"/>
    <x v="0"/>
    <s v="2015"/>
    <d v="2015-01-04T00:00:00"/>
    <n v="1916.6757"/>
    <n v="54"/>
    <n v="5555.6"/>
    <n v="11527"/>
    <x v="0"/>
    <x v="0"/>
  </r>
  <r>
    <n v="19595"/>
    <s v="Medium"/>
    <n v="0.04"/>
    <n v="99.23"/>
    <n v="8.99"/>
    <n v="351"/>
    <x v="1"/>
    <s v="Juanita Coley Knox"/>
    <s v="Regular Air"/>
    <x v="1"/>
    <x v="2"/>
    <s v="Office Furnishings"/>
    <s v="Small Pack"/>
    <x v="14"/>
    <n v="0.35"/>
    <n v="0.69"/>
    <s v="United States"/>
    <x v="3"/>
    <x v="8"/>
    <s v="Watertown"/>
    <n v="13601"/>
    <x v="1"/>
    <x v="0"/>
    <s v="2015"/>
    <d v="2015-01-04T00:00:00"/>
    <n v="993.83459999999991"/>
    <n v="14"/>
    <n v="1440.34"/>
    <n v="88686"/>
    <x v="0"/>
    <x v="0"/>
  </r>
  <r>
    <n v="25059"/>
    <s v="Critical"/>
    <n v="0.06"/>
    <n v="161.55000000000001"/>
    <n v="19.989999999999998"/>
    <n v="674"/>
    <x v="0"/>
    <s v="Albert Frost"/>
    <s v="Regular Air"/>
    <x v="0"/>
    <x v="0"/>
    <s v="Storage &amp; Organization"/>
    <s v="Small Box"/>
    <x v="15"/>
    <n v="0.66"/>
    <n v="-1.5628543741366241E-2"/>
    <s v="United States"/>
    <x v="0"/>
    <x v="10"/>
    <s v="Raytown"/>
    <n v="64133"/>
    <x v="1"/>
    <x v="0"/>
    <s v="2015"/>
    <d v="2015-01-03T00:00:00"/>
    <n v="-7.5800000000000409"/>
    <n v="3"/>
    <n v="485.01"/>
    <n v="88174"/>
    <x v="0"/>
    <x v="0"/>
  </r>
  <r>
    <n v="1279"/>
    <s v="Critical "/>
    <n v="0.06"/>
    <n v="40.98"/>
    <n v="2.99"/>
    <n v="949"/>
    <x v="1"/>
    <s v="Ernest Oh"/>
    <s v="Regular Air"/>
    <x v="2"/>
    <x v="0"/>
    <s v="Binders and Binder Accessories"/>
    <s v="Small Box"/>
    <x v="16"/>
    <n v="0.36"/>
    <n v="-0.15302619982373208"/>
    <s v="United States"/>
    <x v="1"/>
    <x v="7"/>
    <s v="Los Angeles"/>
    <n v="90049"/>
    <x v="1"/>
    <x v="0"/>
    <s v="2015"/>
    <d v="2015-01-04T00:00:00"/>
    <n v="-19.099200000000003"/>
    <n v="3"/>
    <n v="124.81"/>
    <n v="9285"/>
    <x v="0"/>
    <x v="0"/>
  </r>
  <r>
    <n v="19279"/>
    <s v="Critical"/>
    <n v="0.06"/>
    <n v="40.98"/>
    <n v="2.99"/>
    <n v="950"/>
    <x v="1"/>
    <s v="Jane Shah"/>
    <s v="Regular Air"/>
    <x v="2"/>
    <x v="0"/>
    <s v="Binders and Binder Accessories"/>
    <s v="Small Box"/>
    <x v="16"/>
    <n v="0.36"/>
    <n v="-0.35581442307692307"/>
    <s v="United States"/>
    <x v="0"/>
    <x v="11"/>
    <s v="Prior Lake"/>
    <n v="55372"/>
    <x v="1"/>
    <x v="0"/>
    <s v="2015"/>
    <d v="2015-01-04T00:00:00"/>
    <n v="-14.801880000000001"/>
    <n v="1"/>
    <n v="41.6"/>
    <n v="89083"/>
    <x v="0"/>
    <x v="0"/>
  </r>
  <r>
    <n v="22119"/>
    <s v="High"/>
    <n v="0.09"/>
    <n v="270.97000000000003"/>
    <n v="28.06"/>
    <n v="1136"/>
    <x v="0"/>
    <s v="Carmen McPherson"/>
    <s v="Delivery Truck"/>
    <x v="2"/>
    <x v="1"/>
    <s v="Office Machines"/>
    <s v="Jumbo Drum"/>
    <x v="17"/>
    <n v="0.56000000000000005"/>
    <n v="0.69"/>
    <s v="United States"/>
    <x v="0"/>
    <x v="12"/>
    <s v="Carol Stream"/>
    <n v="60188"/>
    <x v="1"/>
    <x v="0"/>
    <s v="2015"/>
    <d v="2015-01-04T00:00:00"/>
    <n v="2660.1432"/>
    <n v="15"/>
    <n v="3855.28"/>
    <n v="87940"/>
    <x v="0"/>
    <x v="0"/>
  </r>
  <r>
    <n v="24224"/>
    <s v="Critical"/>
    <n v="0.09"/>
    <n v="9.11"/>
    <n v="2.15"/>
    <n v="1155"/>
    <x v="1"/>
    <s v="Alex Nicholson"/>
    <s v="Express Air"/>
    <x v="2"/>
    <x v="0"/>
    <s v="Paper"/>
    <s v="Wrap Bag"/>
    <x v="18"/>
    <n v="0.4"/>
    <n v="0.58993315896541709"/>
    <s v="United States"/>
    <x v="1"/>
    <x v="7"/>
    <s v="Montebello"/>
    <n v="90640"/>
    <x v="1"/>
    <x v="0"/>
    <s v="2015"/>
    <d v="2015-01-04T00:00:00"/>
    <n v="20.299600000000002"/>
    <n v="4"/>
    <n v="34.409999999999997"/>
    <n v="90853"/>
    <x v="0"/>
    <x v="0"/>
  </r>
  <r>
    <n v="24225"/>
    <s v="Critical"/>
    <n v="0.08"/>
    <n v="15.04"/>
    <n v="1.97"/>
    <n v="1155"/>
    <x v="1"/>
    <s v="Alex Nicholson"/>
    <s v="Regular Air"/>
    <x v="2"/>
    <x v="0"/>
    <s v="Paper"/>
    <s v="Wrap Bag"/>
    <x v="19"/>
    <n v="0.39"/>
    <n v="0.69"/>
    <s v="United States"/>
    <x v="1"/>
    <x v="7"/>
    <s v="Montebello"/>
    <n v="90640"/>
    <x v="1"/>
    <x v="0"/>
    <s v="2015"/>
    <d v="2015-01-02T00:00:00"/>
    <n v="108.5163"/>
    <n v="11"/>
    <n v="157.27000000000001"/>
    <n v="90853"/>
    <x v="0"/>
    <x v="0"/>
  </r>
  <r>
    <n v="19054"/>
    <s v="Critical"/>
    <n v="7.0000000000000007E-2"/>
    <n v="60.97"/>
    <n v="4.5"/>
    <n v="2256"/>
    <x v="1"/>
    <s v="Lloyd Levin"/>
    <s v="Express Air"/>
    <x v="3"/>
    <x v="0"/>
    <s v="Appliances"/>
    <s v="Small Box"/>
    <x v="20"/>
    <n v="0.56000000000000005"/>
    <n v="-0.11773747650116111"/>
    <s v="United States"/>
    <x v="2"/>
    <x v="13"/>
    <s v="New Bern"/>
    <n v="28560"/>
    <x v="1"/>
    <x v="0"/>
    <s v="2015"/>
    <d v="2015-01-04T00:00:00"/>
    <n v="-42.588000000000001"/>
    <n v="6"/>
    <n v="361.72"/>
    <n v="87963"/>
    <x v="0"/>
    <x v="0"/>
  </r>
  <r>
    <n v="19074"/>
    <s v="High"/>
    <n v="0.03"/>
    <n v="4.26"/>
    <n v="1.2"/>
    <n v="114"/>
    <x v="1"/>
    <s v="Ron Newton"/>
    <s v="Regular Air"/>
    <x v="1"/>
    <x v="0"/>
    <s v="Pens &amp; Art Supplies"/>
    <s v="Wrap Bag"/>
    <x v="21"/>
    <n v="0.44"/>
    <n v="0.63247457627118653"/>
    <s v="United States"/>
    <x v="1"/>
    <x v="14"/>
    <s v="Lake Oswego"/>
    <n v="97035"/>
    <x v="2"/>
    <x v="0"/>
    <s v="2015"/>
    <d v="2015-01-04T00:00:00"/>
    <n v="18.658000000000001"/>
    <n v="7"/>
    <n v="29.5"/>
    <n v="89583"/>
    <x v="0"/>
    <x v="0"/>
  </r>
  <r>
    <n v="1074"/>
    <s v="High"/>
    <n v="0.03"/>
    <n v="4.26"/>
    <n v="1.2"/>
    <n v="117"/>
    <x v="1"/>
    <s v="Linda Weiss"/>
    <s v="Regular Air"/>
    <x v="1"/>
    <x v="0"/>
    <s v="Pens &amp; Art Supplies"/>
    <s v="Wrap Bag"/>
    <x v="21"/>
    <n v="0.44"/>
    <n v="8.034034197823775E-2"/>
    <s v="United States"/>
    <x v="1"/>
    <x v="6"/>
    <s v="Seattle"/>
    <n v="98103"/>
    <x v="2"/>
    <x v="0"/>
    <s v="2015"/>
    <d v="2015-01-04T00:00:00"/>
    <n v="9.82"/>
    <n v="29"/>
    <n v="122.23"/>
    <n v="7909"/>
    <x v="0"/>
    <x v="0"/>
  </r>
  <r>
    <n v="19315"/>
    <s v="Low"/>
    <n v="0.08"/>
    <n v="43.22"/>
    <n v="16.71"/>
    <n v="169"/>
    <x v="1"/>
    <s v="Janice Cole"/>
    <s v="Regular Air"/>
    <x v="3"/>
    <x v="1"/>
    <s v="Computer Peripherals"/>
    <s v="Small Box"/>
    <x v="22"/>
    <n v="0.66"/>
    <n v="2.1457248507119888"/>
    <s v="United States"/>
    <x v="2"/>
    <x v="15"/>
    <s v="Baton Rouge"/>
    <n v="70802"/>
    <x v="2"/>
    <x v="0"/>
    <s v="2015"/>
    <d v="2015-01-05T00:00:00"/>
    <n v="280.27458000000001"/>
    <n v="3"/>
    <n v="130.62"/>
    <n v="87463"/>
    <x v="0"/>
    <x v="0"/>
  </r>
  <r>
    <n v="19316"/>
    <s v="Low"/>
    <n v="0.05"/>
    <n v="574.74"/>
    <n v="24.49"/>
    <n v="169"/>
    <x v="1"/>
    <s v="Janice Cole"/>
    <s v="Regular Air"/>
    <x v="3"/>
    <x v="1"/>
    <s v="Office Machines"/>
    <s v="Large Box"/>
    <x v="23"/>
    <n v="0.37"/>
    <n v="-1.6187719217411838E-2"/>
    <s v="United States"/>
    <x v="2"/>
    <x v="15"/>
    <s v="Baton Rouge"/>
    <n v="70802"/>
    <x v="2"/>
    <x v="0"/>
    <s v="2015"/>
    <d v="2015-01-10T00:00:00"/>
    <n v="-112.4263"/>
    <n v="12"/>
    <n v="6945.16"/>
    <n v="87463"/>
    <x v="0"/>
    <x v="0"/>
  </r>
  <r>
    <n v="19317"/>
    <s v="Low"/>
    <n v="0.04"/>
    <n v="10.14"/>
    <n v="2.27"/>
    <n v="169"/>
    <x v="1"/>
    <s v="Janice Cole"/>
    <s v="Regular Air"/>
    <x v="3"/>
    <x v="0"/>
    <s v="Paper"/>
    <s v="Wrap Bag"/>
    <x v="24"/>
    <n v="0.36"/>
    <n v="0.80555914673561724"/>
    <s v="United States"/>
    <x v="2"/>
    <x v="15"/>
    <s v="Baton Rouge"/>
    <n v="70802"/>
    <x v="2"/>
    <x v="0"/>
    <s v="2015"/>
    <d v="2015-01-07T00:00:00"/>
    <n v="24.923999999999999"/>
    <n v="3"/>
    <n v="30.94"/>
    <n v="87463"/>
    <x v="0"/>
    <x v="0"/>
  </r>
  <r>
    <n v="19663"/>
    <s v="Not Specified"/>
    <n v="0"/>
    <n v="213.45"/>
    <n v="14.7"/>
    <n v="193"/>
    <x v="1"/>
    <s v="Danny Hong"/>
    <s v="Delivery Truck"/>
    <x v="3"/>
    <x v="1"/>
    <s v="Office Machines"/>
    <s v="Jumbo Drum"/>
    <x v="25"/>
    <n v="0.59"/>
    <n v="-2.5022942173835445"/>
    <s v="United States"/>
    <x v="1"/>
    <x v="16"/>
    <s v="Layton"/>
    <n v="84041"/>
    <x v="2"/>
    <x v="0"/>
    <s v="2015"/>
    <d v="2015-01-05T00:00:00"/>
    <n v="-560.81417999999996"/>
    <n v="1"/>
    <n v="224.12"/>
    <n v="90430"/>
    <x v="0"/>
    <x v="0"/>
  </r>
  <r>
    <n v="22223"/>
    <s v="Critical"/>
    <n v="0.03"/>
    <n v="5.28"/>
    <n v="5.66"/>
    <n v="388"/>
    <x v="1"/>
    <s v="Roger Schwartz"/>
    <s v="Regular Air"/>
    <x v="3"/>
    <x v="0"/>
    <s v="Paper"/>
    <s v="Small Box"/>
    <x v="26"/>
    <n v="0.4"/>
    <n v="-2.2593865030674847"/>
    <s v="United States"/>
    <x v="0"/>
    <x v="17"/>
    <s v="Kearney"/>
    <n v="68847"/>
    <x v="2"/>
    <x v="0"/>
    <s v="2015"/>
    <d v="2015-01-05T00:00:00"/>
    <n v="-51.559199999999997"/>
    <n v="4"/>
    <n v="22.82"/>
    <n v="90337"/>
    <x v="0"/>
    <x v="0"/>
  </r>
  <r>
    <n v="22224"/>
    <s v="Critical"/>
    <n v="0.01"/>
    <n v="110.99"/>
    <n v="2.5"/>
    <n v="388"/>
    <x v="1"/>
    <s v="Roger Schwartz"/>
    <s v="Regular Air"/>
    <x v="3"/>
    <x v="1"/>
    <s v="Telephones and Communication"/>
    <s v="Small Box"/>
    <x v="27"/>
    <n v="0.56999999999999995"/>
    <n v="-1.3970408141630446"/>
    <s v="United States"/>
    <x v="0"/>
    <x v="17"/>
    <s v="Kearney"/>
    <n v="68847"/>
    <x v="2"/>
    <x v="0"/>
    <s v="2015"/>
    <d v="2015-01-06T00:00:00"/>
    <n v="-263.56572"/>
    <n v="2"/>
    <n v="188.66"/>
    <n v="90337"/>
    <x v="0"/>
    <x v="0"/>
  </r>
  <r>
    <n v="21163"/>
    <s v="Low"/>
    <n v="0.02"/>
    <n v="10.06"/>
    <n v="2.06"/>
    <n v="1777"/>
    <x v="1"/>
    <s v="Miriam Greenberg"/>
    <s v="Regular Air"/>
    <x v="2"/>
    <x v="0"/>
    <s v="Paper"/>
    <s v="Wrap Bag"/>
    <x v="28"/>
    <n v="0.39"/>
    <n v="0.69"/>
    <s v="United States"/>
    <x v="0"/>
    <x v="0"/>
    <s v="Valparaiso"/>
    <n v="46383"/>
    <x v="2"/>
    <x v="0"/>
    <s v="2015"/>
    <d v="2015-01-08T00:00:00"/>
    <n v="90.624600000000001"/>
    <n v="13"/>
    <n v="131.34"/>
    <n v="89940"/>
    <x v="0"/>
    <x v="0"/>
  </r>
  <r>
    <n v="19336"/>
    <s v="High"/>
    <n v="0.05"/>
    <n v="20.98"/>
    <n v="21.2"/>
    <n v="1988"/>
    <x v="0"/>
    <s v="Anna Burgess"/>
    <s v="Regular Air"/>
    <x v="1"/>
    <x v="2"/>
    <s v="Office Furnishings"/>
    <s v="Medium Box"/>
    <x v="29"/>
    <n v="0.78"/>
    <n v="-2.7569188613183133"/>
    <s v="United States"/>
    <x v="1"/>
    <x v="16"/>
    <s v="Draper"/>
    <n v="84020"/>
    <x v="2"/>
    <x v="0"/>
    <s v="2015"/>
    <d v="2015-01-04T00:00:00"/>
    <n v="-181.102"/>
    <n v="3"/>
    <n v="65.69"/>
    <n v="89999"/>
    <x v="0"/>
    <x v="0"/>
  </r>
  <r>
    <n v="24094"/>
    <s v="Low"/>
    <n v="0.09"/>
    <n v="1.48"/>
    <n v="0.7"/>
    <n v="2081"/>
    <x v="0"/>
    <s v="Matthew Conway"/>
    <s v="Regular Air"/>
    <x v="3"/>
    <x v="0"/>
    <s v="Rubber Bands"/>
    <s v="Wrap Bag"/>
    <x v="30"/>
    <n v="0.37"/>
    <n v="0.18770949720670391"/>
    <s v="United States"/>
    <x v="3"/>
    <x v="8"/>
    <s v="Ithaca"/>
    <n v="14853"/>
    <x v="2"/>
    <x v="0"/>
    <s v="2015"/>
    <d v="2015-01-05T00:00:00"/>
    <n v="1.68"/>
    <n v="6"/>
    <n v="8.9499999999999993"/>
    <n v="86092"/>
    <x v="0"/>
    <x v="0"/>
  </r>
  <r>
    <n v="21902"/>
    <s v="High"/>
    <n v="0.09"/>
    <n v="150.97999999999999"/>
    <n v="66.27"/>
    <n v="2131"/>
    <x v="0"/>
    <s v="Mary Hewitt"/>
    <s v="Delivery Truck"/>
    <x v="1"/>
    <x v="2"/>
    <s v="Bookcases"/>
    <s v="Jumbo Box"/>
    <x v="31"/>
    <n v="0.65"/>
    <n v="-1.3489779718198056"/>
    <s v="United States"/>
    <x v="0"/>
    <x v="10"/>
    <s v="Gladstone"/>
    <n v="64118"/>
    <x v="2"/>
    <x v="0"/>
    <s v="2015"/>
    <d v="2015-01-04T00:00:00"/>
    <n v="-407.85"/>
    <n v="2"/>
    <n v="302.33999999999997"/>
    <n v="90079"/>
    <x v="0"/>
    <x v="0"/>
  </r>
  <r>
    <n v="23344"/>
    <s v="High"/>
    <n v="0.1"/>
    <n v="12.53"/>
    <n v="0.49"/>
    <n v="2302"/>
    <x v="1"/>
    <s v="Beth Dolan"/>
    <s v="Regular Air"/>
    <x v="3"/>
    <x v="0"/>
    <s v="Labels"/>
    <s v="Small Box"/>
    <x v="32"/>
    <n v="0.38"/>
    <n v="2.6566398608998045"/>
    <s v="United States"/>
    <x v="2"/>
    <x v="9"/>
    <s v="Panama City"/>
    <n v="32404"/>
    <x v="2"/>
    <x v="0"/>
    <s v="2015"/>
    <d v="2015-01-04T00:00:00"/>
    <n v="244.464"/>
    <n v="8"/>
    <n v="92.02"/>
    <n v="87696"/>
    <x v="0"/>
    <x v="0"/>
  </r>
  <r>
    <n v="23345"/>
    <s v="High"/>
    <n v="0.1"/>
    <n v="146.34"/>
    <n v="43.75"/>
    <n v="2302"/>
    <x v="1"/>
    <s v="Beth Dolan"/>
    <s v="Delivery Truck"/>
    <x v="3"/>
    <x v="2"/>
    <s v="Tables"/>
    <s v="Jumbo Box"/>
    <x v="33"/>
    <n v="0.64"/>
    <n v="-1.6701745723858223"/>
    <s v="United States"/>
    <x v="2"/>
    <x v="9"/>
    <s v="Panama City"/>
    <n v="32404"/>
    <x v="2"/>
    <x v="0"/>
    <s v="2015"/>
    <d v="2015-01-04T00:00:00"/>
    <n v="-473.57799999999997"/>
    <n v="2"/>
    <n v="283.55"/>
    <n v="87696"/>
    <x v="0"/>
    <x v="0"/>
  </r>
  <r>
    <n v="5345"/>
    <s v="High"/>
    <n v="0.1"/>
    <n v="146.34"/>
    <n v="43.75"/>
    <n v="2303"/>
    <x v="1"/>
    <s v="Joe Baldwin"/>
    <s v="Delivery Truck"/>
    <x v="3"/>
    <x v="2"/>
    <s v="Tables"/>
    <s v="Jumbo Box"/>
    <x v="33"/>
    <n v="0.64"/>
    <n v="-0.31840731684378826"/>
    <s v="United States"/>
    <x v="3"/>
    <x v="8"/>
    <s v="New York City"/>
    <n v="10011"/>
    <x v="2"/>
    <x v="0"/>
    <s v="2015"/>
    <d v="2015-01-04T00:00:00"/>
    <n v="-270.85000000000002"/>
    <n v="6"/>
    <n v="850.64"/>
    <n v="37987"/>
    <x v="0"/>
    <x v="0"/>
  </r>
  <r>
    <n v="22321"/>
    <s v="High"/>
    <n v="0.03"/>
    <n v="6.48"/>
    <n v="8.73"/>
    <n v="2458"/>
    <x v="1"/>
    <s v="Troy Casey"/>
    <s v="Regular Air"/>
    <x v="1"/>
    <x v="0"/>
    <s v="Paper"/>
    <s v="Small Box"/>
    <x v="34"/>
    <n v="0.37"/>
    <n v="-2.1968652037617553"/>
    <s v="United States"/>
    <x v="0"/>
    <x v="11"/>
    <s v="Edina"/>
    <n v="55410"/>
    <x v="2"/>
    <x v="0"/>
    <s v="2015"/>
    <d v="2015-01-05T00:00:00"/>
    <n v="-35.04"/>
    <n v="2"/>
    <n v="15.95"/>
    <n v="91285"/>
    <x v="0"/>
    <x v="0"/>
  </r>
  <r>
    <n v="4321"/>
    <s v="High"/>
    <n v="0.03"/>
    <n v="6.48"/>
    <n v="8.73"/>
    <n v="2460"/>
    <x v="1"/>
    <s v="Lucille Gibbons"/>
    <s v="Regular Air"/>
    <x v="1"/>
    <x v="0"/>
    <s v="Paper"/>
    <s v="Small Box"/>
    <x v="34"/>
    <n v="0.37"/>
    <n v="-0.54938852304797736"/>
    <s v="United States"/>
    <x v="3"/>
    <x v="8"/>
    <s v="New York City"/>
    <n v="10035"/>
    <x v="2"/>
    <x v="0"/>
    <s v="2015"/>
    <d v="2015-01-05T00:00:00"/>
    <n v="-35.04"/>
    <n v="8"/>
    <n v="63.78"/>
    <n v="30785"/>
    <x v="0"/>
    <x v="0"/>
  </r>
  <r>
    <n v="4322"/>
    <s v="High"/>
    <n v="7.0000000000000007E-2"/>
    <n v="9.93"/>
    <n v="1.0900000000000001"/>
    <n v="2460"/>
    <x v="1"/>
    <s v="Lucille Gibbons"/>
    <s v="Regular Air"/>
    <x v="1"/>
    <x v="0"/>
    <s v="Pens &amp; Art Supplies"/>
    <s v="Wrap Bag"/>
    <x v="35"/>
    <n v="0.43"/>
    <n v="0.33110427138460174"/>
    <s v="United States"/>
    <x v="3"/>
    <x v="8"/>
    <s v="New York City"/>
    <n v="10035"/>
    <x v="2"/>
    <x v="0"/>
    <s v="2015"/>
    <d v="2015-01-06T00:00:00"/>
    <n v="149.53"/>
    <n v="46"/>
    <n v="451.61"/>
    <n v="30785"/>
    <x v="0"/>
    <x v="0"/>
  </r>
  <r>
    <n v="23705"/>
    <s v="High"/>
    <n v="0.09"/>
    <n v="212.6"/>
    <n v="52.2"/>
    <n v="2579"/>
    <x v="1"/>
    <s v="Marshall Sutherland"/>
    <s v="Delivery Truck"/>
    <x v="1"/>
    <x v="2"/>
    <s v="Tables"/>
    <s v="Jumbo Box"/>
    <x v="36"/>
    <n v="0.64"/>
    <n v="-1.573054441260745"/>
    <s v="United States"/>
    <x v="2"/>
    <x v="18"/>
    <s v="Phenix City"/>
    <n v="36869"/>
    <x v="2"/>
    <x v="0"/>
    <s v="2015"/>
    <d v="2015-01-04T00:00:00"/>
    <n v="-274.49799999999999"/>
    <n v="1"/>
    <n v="174.5"/>
    <n v="88296"/>
    <x v="0"/>
    <x v="0"/>
  </r>
  <r>
    <n v="24953"/>
    <s v="High"/>
    <n v="0.06"/>
    <n v="350.98"/>
    <n v="30"/>
    <n v="915"/>
    <x v="0"/>
    <s v="Carol Sherrill"/>
    <s v="Delivery Truck"/>
    <x v="1"/>
    <x v="2"/>
    <s v="Chairs &amp; Chairmats"/>
    <s v="Jumbo Drum"/>
    <x v="37"/>
    <n v="0.61"/>
    <n v="-1.4123733117857555"/>
    <s v="United States"/>
    <x v="0"/>
    <x v="19"/>
    <s v="Bryan"/>
    <n v="77803"/>
    <x v="3"/>
    <x v="0"/>
    <s v="2015"/>
    <d v="2015-01-05T00:00:00"/>
    <n v="-489.41559999999998"/>
    <n v="1"/>
    <n v="346.52"/>
    <n v="86356"/>
    <x v="1"/>
    <x v="0"/>
  </r>
  <r>
    <n v="25833"/>
    <s v="Low"/>
    <n v="0.05"/>
    <n v="161.55000000000001"/>
    <n v="19.989999999999998"/>
    <n v="916"/>
    <x v="0"/>
    <s v="Marion Wilcox"/>
    <s v="Regular Air"/>
    <x v="3"/>
    <x v="0"/>
    <s v="Storage &amp; Organization"/>
    <s v="Small Box"/>
    <x v="15"/>
    <n v="0.66"/>
    <n v="7.0717590274578926E-2"/>
    <s v="United States"/>
    <x v="0"/>
    <x v="19"/>
    <s v="Burleson"/>
    <n v="76028"/>
    <x v="3"/>
    <x v="0"/>
    <s v="2015"/>
    <d v="2015-01-11T00:00:00"/>
    <n v="35.31"/>
    <n v="3"/>
    <n v="499.31"/>
    <n v="86357"/>
    <x v="0"/>
    <x v="0"/>
  </r>
  <r>
    <n v="25467"/>
    <s v="Medium"/>
    <n v="0.05"/>
    <n v="363.25"/>
    <n v="19.989999999999998"/>
    <n v="1142"/>
    <x v="1"/>
    <s v="Russell Chan"/>
    <s v="Regular Air"/>
    <x v="1"/>
    <x v="0"/>
    <s v="Appliances"/>
    <s v="Small Box"/>
    <x v="38"/>
    <n v="0.56999999999999995"/>
    <n v="0.69"/>
    <s v="United States"/>
    <x v="0"/>
    <x v="19"/>
    <s v="Waco"/>
    <n v="76706"/>
    <x v="3"/>
    <x v="0"/>
    <s v="2015"/>
    <d v="2015-01-06T00:00:00"/>
    <n v="1766.7795000000001"/>
    <n v="7"/>
    <n v="2560.5500000000002"/>
    <n v="86573"/>
    <x v="0"/>
    <x v="0"/>
  </r>
  <r>
    <n v="22595"/>
    <s v="Critical"/>
    <n v="0.03"/>
    <n v="399.98"/>
    <n v="12.06"/>
    <n v="2203"/>
    <x v="1"/>
    <s v="Eddie Walker"/>
    <s v="Delivery Truck"/>
    <x v="1"/>
    <x v="1"/>
    <s v="Office Machines"/>
    <s v="Jumbo Box"/>
    <x v="39"/>
    <n v="0.56000000000000005"/>
    <n v="-0.82219851301115232"/>
    <s v="United States"/>
    <x v="0"/>
    <x v="11"/>
    <s v="Brooklyn Park"/>
    <n v="55445"/>
    <x v="3"/>
    <x v="0"/>
    <s v="2015"/>
    <d v="2015-01-06T00:00:00"/>
    <n v="-663.51419999999996"/>
    <n v="2"/>
    <n v="807"/>
    <n v="86052"/>
    <x v="0"/>
    <x v="0"/>
  </r>
  <r>
    <n v="18197"/>
    <s v="High"/>
    <n v="0.06"/>
    <n v="105.29"/>
    <n v="10.119999999999999"/>
    <n v="2393"/>
    <x v="1"/>
    <s v="Debbie Dillon"/>
    <s v="Regular Air"/>
    <x v="3"/>
    <x v="2"/>
    <s v="Office Furnishings"/>
    <s v="Large Box"/>
    <x v="40"/>
    <n v="0.79"/>
    <n v="-3.7425373754843429E-2"/>
    <s v="United States"/>
    <x v="2"/>
    <x v="3"/>
    <s v="Roswell"/>
    <n v="30076"/>
    <x v="3"/>
    <x v="0"/>
    <s v="2015"/>
    <d v="2015-01-06T00:00:00"/>
    <n v="-45.01"/>
    <n v="12"/>
    <n v="1202.6600000000001"/>
    <n v="86951"/>
    <x v="0"/>
    <x v="0"/>
  </r>
  <r>
    <n v="19193"/>
    <s v="Critical"/>
    <n v="0.03"/>
    <n v="3.36"/>
    <n v="6.27"/>
    <n v="3146"/>
    <x v="1"/>
    <s v="Maureen Stout"/>
    <s v="Regular Air"/>
    <x v="3"/>
    <x v="0"/>
    <s v="Binders and Binder Accessories"/>
    <s v="Small Box"/>
    <x v="41"/>
    <n v="0.4"/>
    <n v="-6.3260805369127517"/>
    <s v="United States"/>
    <x v="0"/>
    <x v="19"/>
    <s v="Pharr"/>
    <n v="78577"/>
    <x v="3"/>
    <x v="0"/>
    <s v="2015"/>
    <d v="2015-01-05T00:00:00"/>
    <n v="-94.258600000000001"/>
    <n v="4"/>
    <n v="14.9"/>
    <n v="85850"/>
    <x v="0"/>
    <x v="0"/>
  </r>
  <r>
    <n v="19194"/>
    <s v="Critical"/>
    <n v="7.0000000000000007E-2"/>
    <n v="3.71"/>
    <n v="1.93"/>
    <n v="3146"/>
    <x v="1"/>
    <s v="Maureen Stout"/>
    <s v="Express Air"/>
    <x v="3"/>
    <x v="0"/>
    <s v="Paper"/>
    <s v="Wrap Bag"/>
    <x v="42"/>
    <n v="0.35"/>
    <n v="0.15970736629667004"/>
    <s v="United States"/>
    <x v="0"/>
    <x v="19"/>
    <s v="Pharr"/>
    <n v="78577"/>
    <x v="3"/>
    <x v="0"/>
    <s v="2015"/>
    <d v="2015-01-06T00:00:00"/>
    <n v="6.3308"/>
    <n v="11"/>
    <n v="39.64"/>
    <n v="85850"/>
    <x v="0"/>
    <x v="0"/>
  </r>
  <r>
    <n v="18536"/>
    <s v="Low"/>
    <n v="0.01"/>
    <n v="8.8800000000000008"/>
    <n v="6.28"/>
    <n v="451"/>
    <x v="1"/>
    <s v="Joyce Murray"/>
    <s v="Regular Air"/>
    <x v="1"/>
    <x v="0"/>
    <s v="Binders and Binder Accessories"/>
    <s v="Small Box"/>
    <x v="43"/>
    <n v="0.35"/>
    <n v="-0.77824773413897286"/>
    <s v="United States"/>
    <x v="1"/>
    <x v="7"/>
    <s v="Los Altos"/>
    <n v="94024"/>
    <x v="4"/>
    <x v="0"/>
    <s v="2015"/>
    <d v="2015-01-10T00:00:00"/>
    <n v="-15.456"/>
    <n v="2"/>
    <n v="19.86"/>
    <n v="86013"/>
    <x v="0"/>
    <x v="0"/>
  </r>
  <r>
    <n v="18537"/>
    <s v="Low"/>
    <n v="0.06"/>
    <n v="2.88"/>
    <n v="0.99"/>
    <n v="451"/>
    <x v="1"/>
    <s v="Joyce Murray"/>
    <s v="Regular Air"/>
    <x v="1"/>
    <x v="0"/>
    <s v="Labels"/>
    <s v="Small Box"/>
    <x v="44"/>
    <n v="0.36"/>
    <n v="0.69"/>
    <s v="United States"/>
    <x v="1"/>
    <x v="7"/>
    <s v="Los Altos"/>
    <n v="94024"/>
    <x v="4"/>
    <x v="0"/>
    <s v="2015"/>
    <d v="2015-01-14T00:00:00"/>
    <n v="16.049399999999999"/>
    <n v="8"/>
    <n v="23.26"/>
    <n v="86013"/>
    <x v="0"/>
    <x v="0"/>
  </r>
  <r>
    <n v="26011"/>
    <s v="Critical"/>
    <n v="0.08"/>
    <n v="1.81"/>
    <n v="0.75"/>
    <n v="890"/>
    <x v="1"/>
    <s v="Billie Fowler"/>
    <s v="Regular Air"/>
    <x v="2"/>
    <x v="2"/>
    <s v="Chairs &amp; Chairmats"/>
    <s v="Jumbo Drum"/>
    <x v="45"/>
    <n v="0.57999999999999996"/>
    <n v="6.6219328993490242E-2"/>
    <s v="United States"/>
    <x v="0"/>
    <x v="19"/>
    <s v="Bedford"/>
    <n v="76021"/>
    <x v="4"/>
    <x v="0"/>
    <s v="2015"/>
    <d v="2015-01-06T00:00:00"/>
    <n v="1.3224"/>
    <n v="11"/>
    <n v="19.97"/>
    <n v="89536"/>
    <x v="0"/>
    <x v="0"/>
  </r>
  <r>
    <n v="26015"/>
    <s v="Critical"/>
    <n v="0.04"/>
    <n v="125.99"/>
    <n v="5.26"/>
    <n v="890"/>
    <x v="1"/>
    <s v="Billie Fowler"/>
    <s v="Regular Air"/>
    <x v="2"/>
    <x v="1"/>
    <s v="Telephones and Communication"/>
    <s v="Small Box"/>
    <x v="46"/>
    <n v="0.55000000000000004"/>
    <n v="0.69"/>
    <s v="United States"/>
    <x v="0"/>
    <x v="19"/>
    <s v="Bedford"/>
    <n v="76021"/>
    <x v="4"/>
    <x v="0"/>
    <s v="2015"/>
    <d v="2015-01-05T00:00:00"/>
    <n v="455.42069999999995"/>
    <n v="6"/>
    <n v="660.03"/>
    <n v="89536"/>
    <x v="0"/>
    <x v="0"/>
  </r>
  <r>
    <n v="18047"/>
    <s v="Not Specified"/>
    <n v="0.05"/>
    <n v="7.64"/>
    <n v="5.83"/>
    <n v="1085"/>
    <x v="1"/>
    <s v="Ted Dunlap"/>
    <s v="Regular Air"/>
    <x v="1"/>
    <x v="0"/>
    <s v="Paper"/>
    <s v="Wrap Bag"/>
    <x v="47"/>
    <n v="0.36"/>
    <n v="-0.85364985163204743"/>
    <s v="United States"/>
    <x v="3"/>
    <x v="8"/>
    <s v="Deer Park"/>
    <n v="11729"/>
    <x v="4"/>
    <x v="0"/>
    <s v="2015"/>
    <d v="2015-01-06T00:00:00"/>
    <n v="-40.275199999999998"/>
    <n v="6"/>
    <n v="47.18"/>
    <n v="86122"/>
    <x v="0"/>
    <x v="0"/>
  </r>
  <r>
    <n v="3791"/>
    <s v="Low"/>
    <n v="0.05"/>
    <n v="80.98"/>
    <n v="35"/>
    <n v="1314"/>
    <x v="1"/>
    <s v="Keith Marsh"/>
    <s v="Regular Air"/>
    <x v="1"/>
    <x v="0"/>
    <s v="Storage &amp; Organization"/>
    <s v="Large Box"/>
    <x v="48"/>
    <n v="0.81"/>
    <n v="-0.27539135279121335"/>
    <s v="United States"/>
    <x v="1"/>
    <x v="7"/>
    <s v="Los Angeles"/>
    <n v="90058"/>
    <x v="4"/>
    <x v="0"/>
    <s v="2015"/>
    <d v="2015-01-09T00:00:00"/>
    <n v="-746.44"/>
    <n v="34"/>
    <n v="2710.47"/>
    <n v="27013"/>
    <x v="0"/>
    <x v="0"/>
  </r>
  <r>
    <n v="3792"/>
    <s v="Low"/>
    <n v="0.05"/>
    <n v="279.48"/>
    <n v="35"/>
    <n v="1314"/>
    <x v="1"/>
    <s v="Keith Marsh"/>
    <s v="Regular Air"/>
    <x v="1"/>
    <x v="0"/>
    <s v="Storage &amp; Organization"/>
    <s v="Large Box"/>
    <x v="49"/>
    <n v="0.8"/>
    <n v="-3.2909501563784825E-2"/>
    <s v="United States"/>
    <x v="1"/>
    <x v="7"/>
    <s v="Los Angeles"/>
    <n v="90058"/>
    <x v="4"/>
    <x v="0"/>
    <s v="2015"/>
    <d v="2015-01-05T00:00:00"/>
    <n v="-274.95"/>
    <n v="31"/>
    <n v="8354.73"/>
    <n v="27013"/>
    <x v="0"/>
    <x v="0"/>
  </r>
  <r>
    <n v="21791"/>
    <s v="Low"/>
    <n v="0.05"/>
    <n v="80.98"/>
    <n v="35"/>
    <n v="1316"/>
    <x v="1"/>
    <s v="Marion Lindsey"/>
    <s v="Regular Air"/>
    <x v="1"/>
    <x v="0"/>
    <s v="Storage &amp; Organization"/>
    <s v="Large Box"/>
    <x v="48"/>
    <n v="0.81"/>
    <n v="-1.1704089312594079"/>
    <s v="United States"/>
    <x v="1"/>
    <x v="1"/>
    <s v="Commerce City"/>
    <n v="80022"/>
    <x v="4"/>
    <x v="0"/>
    <s v="2015"/>
    <d v="2015-01-09T00:00:00"/>
    <n v="-746.44"/>
    <n v="8"/>
    <n v="637.76"/>
    <n v="87603"/>
    <x v="0"/>
    <x v="0"/>
  </r>
  <r>
    <n v="21792"/>
    <s v="Low"/>
    <n v="0.05"/>
    <n v="279.48"/>
    <n v="35"/>
    <n v="1316"/>
    <x v="1"/>
    <s v="Marion Lindsey"/>
    <s v="Regular Air"/>
    <x v="1"/>
    <x v="0"/>
    <s v="Storage &amp; Organization"/>
    <s v="Large Box"/>
    <x v="49"/>
    <n v="0.8"/>
    <n v="-0.1275242804003599"/>
    <s v="United States"/>
    <x v="1"/>
    <x v="1"/>
    <s v="Commerce City"/>
    <n v="80022"/>
    <x v="4"/>
    <x v="0"/>
    <s v="2015"/>
    <d v="2015-01-05T00:00:00"/>
    <n v="-274.95"/>
    <n v="8"/>
    <n v="2156.06"/>
    <n v="87603"/>
    <x v="0"/>
    <x v="0"/>
  </r>
  <r>
    <n v="22555"/>
    <s v="Not Specified"/>
    <n v="0.08"/>
    <n v="243.98"/>
    <n v="43.32"/>
    <n v="2151"/>
    <x v="1"/>
    <s v="Melinda Rogers"/>
    <s v="Delivery Truck"/>
    <x v="3"/>
    <x v="2"/>
    <s v="Chairs &amp; Chairmats"/>
    <s v="Jumbo Drum"/>
    <x v="50"/>
    <n v="0.55000000000000004"/>
    <n v="-0.65433370840700855"/>
    <s v="United States"/>
    <x v="0"/>
    <x v="20"/>
    <s v="Dubuque"/>
    <n v="52001"/>
    <x v="4"/>
    <x v="0"/>
    <s v="2015"/>
    <d v="2015-01-06T00:00:00"/>
    <n v="-162.8244"/>
    <n v="1"/>
    <n v="248.84"/>
    <n v="90404"/>
    <x v="0"/>
    <x v="0"/>
  </r>
  <r>
    <n v="18164"/>
    <s v="High"/>
    <n v="0.03"/>
    <n v="28.48"/>
    <n v="1.99"/>
    <n v="2206"/>
    <x v="1"/>
    <s v="Bobby Powell"/>
    <s v="Regular Air"/>
    <x v="2"/>
    <x v="1"/>
    <s v="Computer Peripherals"/>
    <s v="Small Pack"/>
    <x v="51"/>
    <n v="0.4"/>
    <n v="-0.63874027149321266"/>
    <s v="United States"/>
    <x v="0"/>
    <x v="20"/>
    <s v="Fort Dodge"/>
    <n v="50501"/>
    <x v="4"/>
    <x v="0"/>
    <s v="2015"/>
    <d v="2015-01-06T00:00:00"/>
    <n v="-35.290399999999998"/>
    <n v="2"/>
    <n v="55.25"/>
    <n v="86258"/>
    <x v="0"/>
    <x v="0"/>
  </r>
  <r>
    <n v="18165"/>
    <s v="High"/>
    <n v="0.01"/>
    <n v="205.99"/>
    <n v="5.99"/>
    <n v="2206"/>
    <x v="1"/>
    <s v="Bobby Powell"/>
    <s v="Regular Air"/>
    <x v="2"/>
    <x v="1"/>
    <s v="Telephones and Communication"/>
    <s v="Small Box"/>
    <x v="52"/>
    <n v="0.59"/>
    <n v="-0.13585065853924022"/>
    <s v="United States"/>
    <x v="0"/>
    <x v="20"/>
    <s v="Fort Dodge"/>
    <n v="50501"/>
    <x v="4"/>
    <x v="0"/>
    <s v="2015"/>
    <d v="2015-01-07T00:00:00"/>
    <n v="-74.883600000000001"/>
    <n v="3"/>
    <n v="551.22"/>
    <n v="86258"/>
    <x v="0"/>
    <x v="0"/>
  </r>
  <r>
    <n v="21981"/>
    <s v="Critical"/>
    <n v="0.01"/>
    <n v="194.3"/>
    <n v="11.54"/>
    <n v="2630"/>
    <x v="1"/>
    <s v="Betsy Puckett"/>
    <s v="Regular Air"/>
    <x v="0"/>
    <x v="2"/>
    <s v="Office Furnishings"/>
    <s v="Large Box"/>
    <x v="53"/>
    <n v="0.59"/>
    <n v="0.69"/>
    <s v="United States"/>
    <x v="0"/>
    <x v="21"/>
    <s v="Norman"/>
    <n v="73071"/>
    <x v="4"/>
    <x v="0"/>
    <s v="2015"/>
    <d v="2015-01-07T00:00:00"/>
    <n v="690.17939999999999"/>
    <n v="5"/>
    <n v="1000.26"/>
    <n v="85914"/>
    <x v="0"/>
    <x v="0"/>
  </r>
  <r>
    <n v="21982"/>
    <s v="Critical"/>
    <n v="0.02"/>
    <n v="209.84"/>
    <n v="21.21"/>
    <n v="2630"/>
    <x v="1"/>
    <s v="Betsy Puckett"/>
    <s v="Regular Air"/>
    <x v="0"/>
    <x v="2"/>
    <s v="Office Furnishings"/>
    <s v="Large Box"/>
    <x v="54"/>
    <n v="0.59"/>
    <n v="0.69"/>
    <s v="United States"/>
    <x v="0"/>
    <x v="21"/>
    <s v="Norman"/>
    <n v="73071"/>
    <x v="4"/>
    <x v="0"/>
    <s v="2015"/>
    <d v="2015-01-06T00:00:00"/>
    <n v="1507.6430999999998"/>
    <n v="10"/>
    <n v="2184.9899999999998"/>
    <n v="85914"/>
    <x v="0"/>
    <x v="0"/>
  </r>
  <r>
    <n v="21983"/>
    <s v="Critical"/>
    <n v="0"/>
    <n v="145.44999999999999"/>
    <n v="17.850000000000001"/>
    <n v="2630"/>
    <x v="1"/>
    <s v="Betsy Puckett"/>
    <s v="Delivery Truck"/>
    <x v="0"/>
    <x v="1"/>
    <s v="Office Machines"/>
    <s v="Jumbo Drum"/>
    <x v="55"/>
    <n v="0.56000000000000005"/>
    <n v="0.67305809267965089"/>
    <s v="United States"/>
    <x v="0"/>
    <x v="21"/>
    <s v="Norman"/>
    <n v="73071"/>
    <x v="4"/>
    <x v="0"/>
    <s v="2015"/>
    <d v="2015-01-07T00:00:00"/>
    <n v="801.74680000000012"/>
    <n v="8"/>
    <n v="1191.2"/>
    <n v="85914"/>
    <x v="0"/>
    <x v="0"/>
  </r>
  <r>
    <n v="25352"/>
    <s v="High"/>
    <n v="0.08"/>
    <n v="120.97"/>
    <n v="26.3"/>
    <n v="3125"/>
    <x v="0"/>
    <s v="Guy McDonald"/>
    <s v="Delivery Truck"/>
    <x v="1"/>
    <x v="1"/>
    <s v="Office Machines"/>
    <s v="Jumbo Drum"/>
    <x v="56"/>
    <n v="0.38"/>
    <n v="-1.001116054456717"/>
    <s v="United States"/>
    <x v="0"/>
    <x v="12"/>
    <s v="Mount Prospect"/>
    <n v="60056"/>
    <x v="4"/>
    <x v="0"/>
    <s v="2015"/>
    <d v="2015-01-07T00:00:00"/>
    <n v="-233.840688"/>
    <n v="2"/>
    <n v="233.58"/>
    <n v="87285"/>
    <x v="0"/>
    <x v="0"/>
  </r>
  <r>
    <n v="21588"/>
    <s v="Medium"/>
    <n v="0.09"/>
    <n v="5.98"/>
    <n v="4.6900000000000004"/>
    <n v="3331"/>
    <x v="1"/>
    <s v="Elisabeth Shaw"/>
    <s v="Regular Air"/>
    <x v="3"/>
    <x v="0"/>
    <s v="Storage &amp; Organization"/>
    <s v="Small Box"/>
    <x v="57"/>
    <n v="0.68"/>
    <n v="-11.86232649962035"/>
    <s v="United States"/>
    <x v="2"/>
    <x v="9"/>
    <s v="Ormond Beach"/>
    <n v="32174"/>
    <x v="4"/>
    <x v="0"/>
    <s v="2015"/>
    <d v="2015-01-06T00:00:00"/>
    <n v="-781.13419999999996"/>
    <n v="11"/>
    <n v="65.849999999999994"/>
    <n v="86283"/>
    <x v="0"/>
    <x v="0"/>
  </r>
  <r>
    <n v="23605"/>
    <s v="Medium"/>
    <n v="0.01"/>
    <n v="10.06"/>
    <n v="2.06"/>
    <n v="211"/>
    <x v="1"/>
    <s v="Anna Wood"/>
    <s v="Regular Air"/>
    <x v="2"/>
    <x v="0"/>
    <s v="Paper"/>
    <s v="Wrap Bag"/>
    <x v="28"/>
    <n v="0.39"/>
    <n v="0.35801886792452831"/>
    <s v="United States"/>
    <x v="3"/>
    <x v="8"/>
    <s v="Utica"/>
    <n v="13501"/>
    <x v="5"/>
    <x v="0"/>
    <s v="2015"/>
    <d v="2015-01-08T00:00:00"/>
    <n v="7.59"/>
    <n v="2"/>
    <n v="21.2"/>
    <n v="85964"/>
    <x v="0"/>
    <x v="0"/>
  </r>
  <r>
    <n v="23606"/>
    <s v="Medium"/>
    <n v="0"/>
    <n v="65.989999999999995"/>
    <n v="5.92"/>
    <n v="211"/>
    <x v="1"/>
    <s v="Anna Wood"/>
    <s v="Regular Air"/>
    <x v="2"/>
    <x v="1"/>
    <s v="Telephones and Communication"/>
    <s v="Small Box"/>
    <x v="58"/>
    <n v="0.55000000000000004"/>
    <n v="-0.62304984998846069"/>
    <s v="United States"/>
    <x v="3"/>
    <x v="8"/>
    <s v="Utica"/>
    <n v="13501"/>
    <x v="5"/>
    <x v="0"/>
    <s v="2015"/>
    <d v="2015-01-08T00:00:00"/>
    <n v="-107.98699999999999"/>
    <n v="3"/>
    <n v="173.32"/>
    <n v="85964"/>
    <x v="0"/>
    <x v="0"/>
  </r>
  <r>
    <n v="24773"/>
    <s v="Low"/>
    <n v="0.02"/>
    <n v="100.98"/>
    <n v="35.840000000000003"/>
    <n v="783"/>
    <x v="0"/>
    <s v="Carlos Byrd"/>
    <s v="Delivery Truck"/>
    <x v="0"/>
    <x v="2"/>
    <s v="Bookcases"/>
    <s v="Jumbo Box"/>
    <x v="11"/>
    <n v="0.62"/>
    <n v="-0.2193726727263858"/>
    <s v="United States"/>
    <x v="3"/>
    <x v="22"/>
    <s v="Bristol"/>
    <n v="6010"/>
    <x v="5"/>
    <x v="0"/>
    <s v="2015"/>
    <d v="2015-01-06T00:00:00"/>
    <n v="-134.91200000000001"/>
    <n v="6"/>
    <n v="614.99"/>
    <n v="90961"/>
    <x v="0"/>
    <x v="0"/>
  </r>
  <r>
    <n v="20001"/>
    <s v="Not Specified"/>
    <n v="0.01"/>
    <n v="150.97999999999999"/>
    <n v="30"/>
    <n v="799"/>
    <x v="1"/>
    <s v="Lee McKenna Gregory"/>
    <s v="Delivery Truck"/>
    <x v="2"/>
    <x v="2"/>
    <s v="Chairs &amp; Chairmats"/>
    <s v="Jumbo Drum"/>
    <x v="59"/>
    <n v="0.74"/>
    <n v="0.13707614297936271"/>
    <s v="United States"/>
    <x v="2"/>
    <x v="23"/>
    <s v="Hilton Head Island"/>
    <n v="29915"/>
    <x v="5"/>
    <x v="0"/>
    <s v="2015"/>
    <d v="2015-01-08T00:00:00"/>
    <n v="131.38200000000001"/>
    <n v="6"/>
    <n v="958.46"/>
    <n v="89909"/>
    <x v="0"/>
    <x v="0"/>
  </r>
  <r>
    <n v="20002"/>
    <s v="Not Specified"/>
    <n v="0.01"/>
    <n v="28.28"/>
    <n v="13.99"/>
    <n v="799"/>
    <x v="1"/>
    <s v="Lee McKenna Gregory"/>
    <s v="Express Air"/>
    <x v="2"/>
    <x v="0"/>
    <s v="Storage &amp; Organization"/>
    <s v="Medium Box"/>
    <x v="60"/>
    <n v="0.57999999999999996"/>
    <n v="-0.2420887105520009"/>
    <s v="United States"/>
    <x v="2"/>
    <x v="23"/>
    <s v="Hilton Head Island"/>
    <n v="29915"/>
    <x v="5"/>
    <x v="0"/>
    <s v="2015"/>
    <d v="2015-01-08T00:00:00"/>
    <n v="-89.292000000000002"/>
    <n v="12"/>
    <n v="368.84"/>
    <n v="89909"/>
    <x v="0"/>
    <x v="0"/>
  </r>
  <r>
    <n v="20003"/>
    <s v="Not Specified"/>
    <n v="0.03"/>
    <n v="35.99"/>
    <n v="1.1000000000000001"/>
    <n v="799"/>
    <x v="1"/>
    <s v="Lee McKenna Gregory"/>
    <s v="Regular Air"/>
    <x v="2"/>
    <x v="1"/>
    <s v="Telephones and Communication"/>
    <s v="Small Box"/>
    <x v="61"/>
    <n v="0.55000000000000004"/>
    <n v="-6.8384964355152302"/>
    <s v="United States"/>
    <x v="2"/>
    <x v="23"/>
    <s v="Hilton Head Island"/>
    <n v="29915"/>
    <x v="5"/>
    <x v="0"/>
    <s v="2015"/>
    <d v="2015-01-07T00:00:00"/>
    <n v="-211.036"/>
    <n v="1"/>
    <n v="30.86"/>
    <n v="89909"/>
    <x v="0"/>
    <x v="0"/>
  </r>
  <r>
    <n v="21283"/>
    <s v="High"/>
    <n v="0.03"/>
    <n v="3.28"/>
    <n v="3.97"/>
    <n v="1782"/>
    <x v="0"/>
    <s v="Lawrence Dennis"/>
    <s v="Regular Air"/>
    <x v="1"/>
    <x v="0"/>
    <s v="Pens &amp; Art Supplies"/>
    <s v="Wrap Bag"/>
    <x v="62"/>
    <n v="0.56000000000000005"/>
    <n v="-3.6937566137566136"/>
    <s v="United States"/>
    <x v="1"/>
    <x v="7"/>
    <s v="San Clemente"/>
    <n v="92672"/>
    <x v="5"/>
    <x v="0"/>
    <s v="2015"/>
    <d v="2015-01-08T00:00:00"/>
    <n v="-90.755600000000001"/>
    <n v="7"/>
    <n v="24.57"/>
    <n v="89856"/>
    <x v="0"/>
    <x v="0"/>
  </r>
  <r>
    <n v="21284"/>
    <s v="Critical"/>
    <n v="0.04"/>
    <n v="880.98"/>
    <n v="44.55"/>
    <n v="1793"/>
    <x v="0"/>
    <s v="Derek Jernigan"/>
    <s v="Delivery Truck"/>
    <x v="1"/>
    <x v="2"/>
    <s v="Bookcases"/>
    <s v="Jumbo Box"/>
    <x v="63"/>
    <n v="0.62"/>
    <n v="-1.9668045172121857"/>
    <s v="United States"/>
    <x v="0"/>
    <x v="12"/>
    <s v="Galesburg"/>
    <n v="61401"/>
    <x v="5"/>
    <x v="0"/>
    <s v="2015"/>
    <d v="2015-01-07T00:00:00"/>
    <n v="-13706.464"/>
    <n v="8"/>
    <n v="6968.9"/>
    <n v="87853"/>
    <x v="0"/>
    <x v="0"/>
  </r>
  <r>
    <n v="21383"/>
    <s v="Low"/>
    <n v="0.05"/>
    <n v="7.1"/>
    <n v="6.05"/>
    <n v="1828"/>
    <x v="1"/>
    <s v="Stacey Lucas"/>
    <s v="Regular Air"/>
    <x v="3"/>
    <x v="0"/>
    <s v="Binders and Binder Accessories"/>
    <s v="Small Box"/>
    <x v="64"/>
    <n v="0.39"/>
    <n v="-1.0025349044459848"/>
    <s v="United States"/>
    <x v="0"/>
    <x v="20"/>
    <s v="Cedar Falls"/>
    <n v="50613"/>
    <x v="5"/>
    <x v="0"/>
    <s v="2015"/>
    <d v="2015-01-06T00:00:00"/>
    <n v="-101.24600000000001"/>
    <n v="14"/>
    <n v="100.99"/>
    <n v="86960"/>
    <x v="0"/>
    <x v="0"/>
  </r>
  <r>
    <n v="21384"/>
    <s v="Low"/>
    <n v="0.04"/>
    <n v="20.95"/>
    <n v="4"/>
    <n v="1828"/>
    <x v="1"/>
    <s v="Stacey Lucas"/>
    <s v="Regular Air"/>
    <x v="3"/>
    <x v="1"/>
    <s v="Computer Peripherals"/>
    <s v="Small Box"/>
    <x v="65"/>
    <n v="0.6"/>
    <n v="-1.3233844854286921E-2"/>
    <s v="United States"/>
    <x v="0"/>
    <x v="20"/>
    <s v="Cedar Falls"/>
    <n v="50613"/>
    <x v="5"/>
    <x v="0"/>
    <s v="2015"/>
    <d v="2015-01-11T00:00:00"/>
    <n v="-1.88"/>
    <n v="7"/>
    <n v="142.06"/>
    <n v="86960"/>
    <x v="0"/>
    <x v="0"/>
  </r>
  <r>
    <n v="21385"/>
    <s v="Low"/>
    <n v="0.05"/>
    <n v="39.06"/>
    <n v="10.55"/>
    <n v="1829"/>
    <x v="1"/>
    <s v="Suzanne Cochran"/>
    <s v="Regular Air"/>
    <x v="3"/>
    <x v="0"/>
    <s v="Binders and Binder Accessories"/>
    <s v="Small Box"/>
    <x v="66"/>
    <n v="0.37"/>
    <n v="0.69"/>
    <s v="United States"/>
    <x v="0"/>
    <x v="20"/>
    <s v="Cedar Rapids"/>
    <n v="52402"/>
    <x v="5"/>
    <x v="0"/>
    <s v="2015"/>
    <d v="2015-01-13T00:00:00"/>
    <n v="250.98059999999998"/>
    <n v="9"/>
    <n v="363.74"/>
    <n v="86960"/>
    <x v="0"/>
    <x v="0"/>
  </r>
  <r>
    <n v="21386"/>
    <s v="Low"/>
    <n v="0.04"/>
    <n v="3.52"/>
    <n v="6.83"/>
    <n v="1829"/>
    <x v="1"/>
    <s v="Suzanne Cochran"/>
    <s v="Regular Air"/>
    <x v="3"/>
    <x v="0"/>
    <s v="Binders and Binder Accessories"/>
    <s v="Small Box"/>
    <x v="67"/>
    <n v="0.38"/>
    <n v="-3.6254237288135593"/>
    <s v="United States"/>
    <x v="0"/>
    <x v="20"/>
    <s v="Cedar Rapids"/>
    <n v="52402"/>
    <x v="5"/>
    <x v="0"/>
    <s v="2015"/>
    <d v="2015-01-15T00:00:00"/>
    <n v="-57.753"/>
    <n v="4"/>
    <n v="15.93"/>
    <n v="86960"/>
    <x v="0"/>
    <x v="0"/>
  </r>
  <r>
    <n v="21387"/>
    <s v="Low"/>
    <n v="0.02"/>
    <n v="15.51"/>
    <n v="17.78"/>
    <n v="1829"/>
    <x v="1"/>
    <s v="Suzanne Cochran"/>
    <s v="Regular Air"/>
    <x v="3"/>
    <x v="0"/>
    <s v="Storage &amp; Organization"/>
    <s v="Small Box"/>
    <x v="68"/>
    <n v="0.59"/>
    <n v="-2.2542293233082704"/>
    <s v="United States"/>
    <x v="0"/>
    <x v="20"/>
    <s v="Cedar Rapids"/>
    <n v="52402"/>
    <x v="5"/>
    <x v="0"/>
    <s v="2015"/>
    <d v="2015-01-13T00:00:00"/>
    <n v="-47.97"/>
    <n v="1"/>
    <n v="21.28"/>
    <n v="86960"/>
    <x v="0"/>
    <x v="0"/>
  </r>
  <r>
    <n v="24793"/>
    <s v="Not Specified"/>
    <n v="0.01"/>
    <n v="6.68"/>
    <n v="4.91"/>
    <n v="1950"/>
    <x v="0"/>
    <s v="Leslie Shannon"/>
    <s v="Regular Air"/>
    <x v="0"/>
    <x v="0"/>
    <s v="Paper"/>
    <s v="Small Box"/>
    <x v="69"/>
    <n v="0.37"/>
    <n v="-0.30335097001763667"/>
    <s v="United States"/>
    <x v="1"/>
    <x v="24"/>
    <s v="Butte"/>
    <n v="59750"/>
    <x v="5"/>
    <x v="0"/>
    <s v="2015"/>
    <d v="2015-01-08T00:00:00"/>
    <n v="-15.48"/>
    <n v="7"/>
    <n v="51.03"/>
    <n v="90414"/>
    <x v="0"/>
    <x v="0"/>
  </r>
  <r>
    <n v="23795"/>
    <s v="Low"/>
    <n v="0.05"/>
    <n v="20.34"/>
    <n v="35"/>
    <n v="2146"/>
    <x v="0"/>
    <s v="Courtney Boyd"/>
    <s v="Regular Air"/>
    <x v="3"/>
    <x v="0"/>
    <s v="Storage &amp; Organization"/>
    <s v="Large Box"/>
    <x v="70"/>
    <n v="0.84"/>
    <n v="0.99539796303281769"/>
    <s v="United States"/>
    <x v="2"/>
    <x v="25"/>
    <s v="Fairfax"/>
    <n v="20151"/>
    <x v="5"/>
    <x v="0"/>
    <s v="2015"/>
    <d v="2015-01-10T00:00:00"/>
    <n v="52.775999999999996"/>
    <n v="2"/>
    <n v="53.02"/>
    <n v="87071"/>
    <x v="0"/>
    <x v="0"/>
  </r>
  <r>
    <n v="21334"/>
    <s v="Not Specified"/>
    <n v="0"/>
    <n v="42.98"/>
    <n v="4.62"/>
    <n v="2290"/>
    <x v="1"/>
    <s v="Glen Robertson"/>
    <s v="Regular Air"/>
    <x v="1"/>
    <x v="0"/>
    <s v="Appliances"/>
    <s v="Small Box"/>
    <x v="71"/>
    <n v="0.56000000000000005"/>
    <n v="0.69"/>
    <s v="United States"/>
    <x v="0"/>
    <x v="11"/>
    <s v="Coon Rapids"/>
    <n v="55433"/>
    <x v="5"/>
    <x v="0"/>
    <s v="2015"/>
    <d v="2015-01-08T00:00:00"/>
    <n v="385.30289999999997"/>
    <n v="12"/>
    <n v="558.41"/>
    <n v="88163"/>
    <x v="0"/>
    <x v="0"/>
  </r>
  <r>
    <n v="21335"/>
    <s v="Not Specified"/>
    <n v="0.03"/>
    <n v="21.78"/>
    <n v="5.94"/>
    <n v="2290"/>
    <x v="1"/>
    <s v="Glen Robertson"/>
    <s v="Regular Air"/>
    <x v="1"/>
    <x v="0"/>
    <s v="Appliances"/>
    <s v="Medium Box"/>
    <x v="72"/>
    <n v="0.5"/>
    <n v="0.64502790986148428"/>
    <s v="United States"/>
    <x v="0"/>
    <x v="11"/>
    <s v="Coon Rapids"/>
    <n v="55433"/>
    <x v="5"/>
    <x v="0"/>
    <s v="2015"/>
    <d v="2015-01-08T00:00:00"/>
    <n v="187.2"/>
    <n v="13"/>
    <n v="290.22000000000003"/>
    <n v="88163"/>
    <x v="0"/>
    <x v="0"/>
  </r>
  <r>
    <n v="20325"/>
    <s v="Critical"/>
    <n v="0.03"/>
    <n v="2.1"/>
    <n v="0.7"/>
    <n v="2418"/>
    <x v="1"/>
    <s v="Kyle Fink"/>
    <s v="Regular Air"/>
    <x v="2"/>
    <x v="0"/>
    <s v="Pens &amp; Art Supplies"/>
    <s v="Wrap Bag"/>
    <x v="73"/>
    <n v="0.56999999999999995"/>
    <n v="-169.02591743119265"/>
    <s v="United States"/>
    <x v="2"/>
    <x v="25"/>
    <s v="Petersburg"/>
    <n v="23805"/>
    <x v="5"/>
    <x v="0"/>
    <s v="2015"/>
    <d v="2015-01-07T00:00:00"/>
    <n v="-1473.9059999999999"/>
    <n v="4"/>
    <n v="8.7200000000000006"/>
    <n v="86750"/>
    <x v="0"/>
    <x v="0"/>
  </r>
  <r>
    <n v="20350"/>
    <s v="Not Specified"/>
    <n v="0.06"/>
    <n v="1.7"/>
    <n v="1.99"/>
    <n v="3285"/>
    <x v="1"/>
    <s v="Ricky Garner"/>
    <s v="Regular Air"/>
    <x v="2"/>
    <x v="1"/>
    <s v="Computer Peripherals"/>
    <s v="Small Pack"/>
    <x v="74"/>
    <n v="0.51"/>
    <n v="6.5902222222222226"/>
    <s v="United States"/>
    <x v="2"/>
    <x v="25"/>
    <s v="Herndon"/>
    <n v="20170"/>
    <x v="5"/>
    <x v="0"/>
    <s v="2015"/>
    <d v="2015-01-07T00:00:00"/>
    <n v="80.071200000000005"/>
    <n v="7"/>
    <n v="12.15"/>
    <n v="90750"/>
    <x v="0"/>
    <x v="0"/>
  </r>
  <r>
    <n v="20351"/>
    <s v="Not Specified"/>
    <n v="0.01"/>
    <n v="30.98"/>
    <n v="5.09"/>
    <n v="3285"/>
    <x v="1"/>
    <s v="Ricky Garner"/>
    <s v="Regular Air"/>
    <x v="2"/>
    <x v="0"/>
    <s v="Paper"/>
    <s v="Small Box"/>
    <x v="75"/>
    <n v="0.4"/>
    <n v="3.1079883503224459"/>
    <s v="United States"/>
    <x v="2"/>
    <x v="25"/>
    <s v="Herndon"/>
    <n v="20170"/>
    <x v="5"/>
    <x v="0"/>
    <s v="2015"/>
    <d v="2015-01-08T00:00:00"/>
    <n v="896.40599999999995"/>
    <n v="9"/>
    <n v="288.42"/>
    <n v="90750"/>
    <x v="0"/>
    <x v="0"/>
  </r>
  <r>
    <n v="18947"/>
    <s v="Medium"/>
    <n v="7.0000000000000007E-2"/>
    <n v="7.68"/>
    <n v="6.16"/>
    <n v="3347"/>
    <x v="1"/>
    <s v="Carrie McIntosh"/>
    <s v="Express Air"/>
    <x v="2"/>
    <x v="0"/>
    <s v="Binders and Binder Accessories"/>
    <s v="Small Box"/>
    <x v="76"/>
    <n v="0.35"/>
    <n v="5.6935472209670133"/>
    <s v="United States"/>
    <x v="2"/>
    <x v="9"/>
    <s v="Royal Palm Beach"/>
    <n v="33411"/>
    <x v="5"/>
    <x v="0"/>
    <s v="2015"/>
    <d v="2015-01-08T00:00:00"/>
    <n v="125.9982"/>
    <n v="1"/>
    <n v="22.13"/>
    <n v="89355"/>
    <x v="0"/>
    <x v="0"/>
  </r>
  <r>
    <n v="18948"/>
    <s v="Medium"/>
    <n v="0.05"/>
    <n v="6.64"/>
    <n v="4.95"/>
    <n v="3347"/>
    <x v="1"/>
    <s v="Carrie McIntosh"/>
    <s v="Express Air"/>
    <x v="2"/>
    <x v="2"/>
    <s v="Office Furnishings"/>
    <s v="Small Pack"/>
    <x v="77"/>
    <n v="0.37"/>
    <n v="-2.7196136962247586"/>
    <s v="United States"/>
    <x v="2"/>
    <x v="9"/>
    <s v="Royal Palm Beach"/>
    <n v="33411"/>
    <x v="5"/>
    <x v="0"/>
    <s v="2015"/>
    <d v="2015-01-08T00:00:00"/>
    <n v="-92.929200000000009"/>
    <n v="5"/>
    <n v="34.17"/>
    <n v="89355"/>
    <x v="0"/>
    <x v="0"/>
  </r>
  <r>
    <n v="20847"/>
    <s v="High"/>
    <n v="0.01"/>
    <n v="2.84"/>
    <n v="0.93"/>
    <n v="3"/>
    <x v="0"/>
    <s v="Bonnie Potter"/>
    <s v="Express Air"/>
    <x v="3"/>
    <x v="0"/>
    <s v="Pens &amp; Art Supplies"/>
    <s v="Wrap Bag"/>
    <x v="78"/>
    <n v="0.54"/>
    <n v="0.35049961568024596"/>
    <s v="United States"/>
    <x v="1"/>
    <x v="6"/>
    <s v="Anacortes"/>
    <n v="98221"/>
    <x v="6"/>
    <x v="0"/>
    <s v="2015"/>
    <d v="2015-01-08T00:00:00"/>
    <n v="4.5599999999999996"/>
    <n v="4"/>
    <n v="13.01"/>
    <n v="88522"/>
    <x v="0"/>
    <x v="0"/>
  </r>
  <r>
    <n v="25539"/>
    <s v="Critical"/>
    <n v="0.03"/>
    <n v="14.2"/>
    <n v="5.3"/>
    <n v="619"/>
    <x v="0"/>
    <s v="Howard Rogers"/>
    <s v="Regular Air"/>
    <x v="2"/>
    <x v="2"/>
    <s v="Office Furnishings"/>
    <s v="Wrap Bag"/>
    <x v="79"/>
    <n v="0.46"/>
    <n v="0.51956500631129232"/>
    <s v="United States"/>
    <x v="0"/>
    <x v="26"/>
    <s v="Southgate"/>
    <n v="48195"/>
    <x v="6"/>
    <x v="0"/>
    <s v="2015"/>
    <d v="2015-01-08T00:00:00"/>
    <n v="107.02"/>
    <n v="14"/>
    <n v="205.98"/>
    <n v="88196"/>
    <x v="0"/>
    <x v="0"/>
  </r>
  <r>
    <n v="24199"/>
    <s v="High"/>
    <n v="0.08"/>
    <n v="15.99"/>
    <n v="13.18"/>
    <n v="651"/>
    <x v="1"/>
    <s v="Leah Clapp"/>
    <s v="Regular Air"/>
    <x v="2"/>
    <x v="0"/>
    <s v="Binders and Binder Accessories"/>
    <s v="Small Box"/>
    <x v="80"/>
    <n v="0.37"/>
    <n v="-1.2838671034160036"/>
    <s v="United States"/>
    <x v="1"/>
    <x v="27"/>
    <s v="Las Vegas"/>
    <n v="89115"/>
    <x v="6"/>
    <x v="0"/>
    <s v="2015"/>
    <d v="2015-01-08T00:00:00"/>
    <n v="-246.92615999999998"/>
    <n v="12"/>
    <n v="192.33"/>
    <n v="91575"/>
    <x v="0"/>
    <x v="0"/>
  </r>
  <r>
    <n v="20539"/>
    <s v="Medium"/>
    <n v="0.03"/>
    <n v="73.98"/>
    <n v="14.52"/>
    <n v="1367"/>
    <x v="0"/>
    <s v="James Hunter"/>
    <s v="Regular Air"/>
    <x v="2"/>
    <x v="1"/>
    <s v="Computer Peripherals"/>
    <s v="Small Box"/>
    <x v="81"/>
    <n v="0.65"/>
    <n v="-4.1284687420906092"/>
    <s v="United States"/>
    <x v="0"/>
    <x v="19"/>
    <s v="Lubbock"/>
    <n v="79424"/>
    <x v="6"/>
    <x v="0"/>
    <s v="2015"/>
    <d v="2015-01-10T00:00:00"/>
    <n v="-326.23159999999996"/>
    <n v="1"/>
    <n v="79.02"/>
    <n v="90513"/>
    <x v="0"/>
    <x v="0"/>
  </r>
  <r>
    <n v="18450"/>
    <s v="Medium"/>
    <n v="0.05"/>
    <n v="1.98"/>
    <n v="4.7699999999999996"/>
    <n v="1606"/>
    <x v="1"/>
    <s v="Don Rogers"/>
    <s v="Regular Air"/>
    <x v="1"/>
    <x v="0"/>
    <s v="Binders and Binder Accessories"/>
    <s v="Small Box"/>
    <x v="82"/>
    <n v="0.4"/>
    <n v="-4.0679376770538251"/>
    <s v="United States"/>
    <x v="3"/>
    <x v="8"/>
    <s v="Franklin Square"/>
    <n v="11010"/>
    <x v="6"/>
    <x v="0"/>
    <s v="2015"/>
    <d v="2015-01-08T00:00:00"/>
    <n v="-14.359820000000001"/>
    <n v="1"/>
    <n v="3.53"/>
    <n v="87993"/>
    <x v="0"/>
    <x v="0"/>
  </r>
  <r>
    <n v="18451"/>
    <s v="Medium"/>
    <n v="7.0000000000000007E-2"/>
    <n v="699.99"/>
    <n v="24.49"/>
    <n v="1606"/>
    <x v="1"/>
    <s v="Don Rogers"/>
    <s v="Express Air"/>
    <x v="1"/>
    <x v="1"/>
    <s v="Copiers and Fax"/>
    <s v="Large Box"/>
    <x v="83"/>
    <n v="0.41"/>
    <n v="-4.0623267663043476"/>
    <s v="United States"/>
    <x v="3"/>
    <x v="8"/>
    <s v="Franklin Square"/>
    <n v="11010"/>
    <x v="6"/>
    <x v="0"/>
    <s v="2015"/>
    <d v="2015-01-08T00:00:00"/>
    <n v="-2870.2775999999994"/>
    <n v="1"/>
    <n v="706.56"/>
    <n v="87993"/>
    <x v="0"/>
    <x v="0"/>
  </r>
  <r>
    <n v="18452"/>
    <s v="Medium"/>
    <n v="7.0000000000000007E-2"/>
    <n v="6783.02"/>
    <n v="24.49"/>
    <n v="1606"/>
    <x v="1"/>
    <s v="Don Rogers"/>
    <s v="Regular Air"/>
    <x v="1"/>
    <x v="1"/>
    <s v="Office Machines"/>
    <s v="Large Box"/>
    <x v="84"/>
    <n v="0.39"/>
    <n v="5.9433872389978619E-3"/>
    <s v="United States"/>
    <x v="3"/>
    <x v="8"/>
    <s v="Franklin Square"/>
    <n v="11010"/>
    <x v="6"/>
    <x v="0"/>
    <s v="2015"/>
    <d v="2015-01-08T00:00:00"/>
    <n v="77.983599999997679"/>
    <n v="2"/>
    <n v="13121.07"/>
    <n v="87993"/>
    <x v="0"/>
    <x v="0"/>
  </r>
  <r>
    <n v="19419"/>
    <s v="Low"/>
    <n v="0.03"/>
    <n v="5.08"/>
    <n v="2.0299999999999998"/>
    <n v="1781"/>
    <x v="1"/>
    <s v="Jackie Capps"/>
    <s v="Regular Air"/>
    <x v="1"/>
    <x v="2"/>
    <s v="Office Furnishings"/>
    <s v="Wrap Bag"/>
    <x v="85"/>
    <n v="0.51"/>
    <n v="0.69"/>
    <s v="United States"/>
    <x v="1"/>
    <x v="7"/>
    <s v="San Carlos"/>
    <n v="94070"/>
    <x v="6"/>
    <x v="0"/>
    <s v="2015"/>
    <d v="2015-01-12T00:00:00"/>
    <n v="15.1524"/>
    <n v="4"/>
    <n v="21.96"/>
    <n v="89858"/>
    <x v="0"/>
    <x v="0"/>
  </r>
  <r>
    <n v="22540"/>
    <s v="High"/>
    <n v="7.0000000000000007E-2"/>
    <n v="65.989999999999995"/>
    <n v="5.99"/>
    <n v="2630"/>
    <x v="1"/>
    <s v="Betsy Puckett"/>
    <s v="Regular Air"/>
    <x v="0"/>
    <x v="1"/>
    <s v="Telephones and Communication"/>
    <s v="Small Box"/>
    <x v="86"/>
    <n v="0.57999999999999996"/>
    <n v="-0.83991648059863611"/>
    <s v="United States"/>
    <x v="0"/>
    <x v="21"/>
    <s v="Norman"/>
    <n v="73071"/>
    <x v="6"/>
    <x v="0"/>
    <s v="2015"/>
    <d v="2015-01-08T00:00:00"/>
    <n v="-139.18256"/>
    <n v="3"/>
    <n v="165.71"/>
    <n v="85915"/>
    <x v="0"/>
    <x v="0"/>
  </r>
  <r>
    <n v="19739"/>
    <s v="Medium"/>
    <n v="0"/>
    <n v="137.47999999999999"/>
    <n v="32.18"/>
    <n v="3076"/>
    <x v="0"/>
    <s v="Peter Hardy"/>
    <s v="Delivery Truck"/>
    <x v="0"/>
    <x v="2"/>
    <s v="Bookcases"/>
    <s v="Jumbo Box"/>
    <x v="87"/>
    <n v="0.78"/>
    <n v="-0.68498736310025277"/>
    <s v="United States"/>
    <x v="3"/>
    <x v="28"/>
    <s v="Stow"/>
    <n v="44224"/>
    <x v="6"/>
    <x v="0"/>
    <s v="2015"/>
    <d v="2015-01-08T00:00:00"/>
    <n v="-203.27"/>
    <n v="2"/>
    <n v="296.75"/>
    <n v="88241"/>
    <x v="0"/>
    <x v="0"/>
  </r>
  <r>
    <n v="1739"/>
    <s v="Medium"/>
    <n v="0"/>
    <n v="137.47999999999999"/>
    <n v="32.18"/>
    <n v="3079"/>
    <x v="1"/>
    <s v="Andrew Levine"/>
    <s v="Delivery Truck"/>
    <x v="0"/>
    <x v="2"/>
    <s v="Bookcases"/>
    <s v="Jumbo Box"/>
    <x v="87"/>
    <n v="0.78"/>
    <n v="-0.13699654930716559"/>
    <s v="United States"/>
    <x v="3"/>
    <x v="29"/>
    <s v="Philadelphia"/>
    <n v="19112"/>
    <x v="6"/>
    <x v="0"/>
    <s v="2015"/>
    <d v="2015-01-08T00:00:00"/>
    <n v="-203.27"/>
    <n v="10"/>
    <n v="1483.76"/>
    <n v="12480"/>
    <x v="0"/>
    <x v="0"/>
  </r>
  <r>
    <n v="23764"/>
    <s v="Low"/>
    <n v="0.02"/>
    <n v="7.1"/>
    <n v="6.05"/>
    <n v="3123"/>
    <x v="0"/>
    <s v="Jamie Manning"/>
    <s v="Regular Air"/>
    <x v="1"/>
    <x v="0"/>
    <s v="Binders and Binder Accessories"/>
    <s v="Small Box"/>
    <x v="64"/>
    <n v="0.39"/>
    <n v="-0.79471544715447151"/>
    <s v="United States"/>
    <x v="0"/>
    <x v="12"/>
    <s v="Melrose Park"/>
    <n v="60160"/>
    <x v="6"/>
    <x v="0"/>
    <s v="2015"/>
    <d v="2015-01-09T00:00:00"/>
    <n v="-48.875"/>
    <n v="8"/>
    <n v="61.5"/>
    <n v="87287"/>
    <x v="0"/>
    <x v="0"/>
  </r>
  <r>
    <n v="23198"/>
    <s v="Low"/>
    <n v="0.04"/>
    <n v="33.89"/>
    <n v="5.0999999999999996"/>
    <n v="3303"/>
    <x v="0"/>
    <s v="Carole Creech"/>
    <s v="Regular Air"/>
    <x v="1"/>
    <x v="0"/>
    <s v="Storage &amp; Organization"/>
    <s v="Small Box"/>
    <x v="88"/>
    <n v="0.6"/>
    <n v="0.34228468899521525"/>
    <s v="United States"/>
    <x v="2"/>
    <x v="9"/>
    <s v="Lake Worth"/>
    <n v="33461"/>
    <x v="6"/>
    <x v="0"/>
    <s v="2015"/>
    <d v="2015-01-12T00:00:00"/>
    <n v="68.675999999999988"/>
    <n v="6"/>
    <n v="200.64"/>
    <n v="87795"/>
    <x v="0"/>
    <x v="0"/>
  </r>
  <r>
    <n v="22234"/>
    <s v="Not Specified"/>
    <n v="7.0000000000000007E-2"/>
    <n v="14.56"/>
    <n v="3.5"/>
    <n v="2099"/>
    <x v="0"/>
    <s v="Nathan Fox"/>
    <s v="Regular Air"/>
    <x v="1"/>
    <x v="0"/>
    <s v="Appliances"/>
    <s v="Small Box"/>
    <x v="89"/>
    <n v="0.57999999999999996"/>
    <n v="-0.53821964771249564"/>
    <s v="United States"/>
    <x v="2"/>
    <x v="23"/>
    <s v="Myrtle Beach"/>
    <n v="29577"/>
    <x v="7"/>
    <x v="0"/>
    <s v="2015"/>
    <d v="2015-01-09T00:00:00"/>
    <n v="-45.528000000000006"/>
    <n v="6"/>
    <n v="84.59"/>
    <n v="87888"/>
    <x v="0"/>
    <x v="0"/>
  </r>
  <r>
    <n v="23265"/>
    <s v="Low"/>
    <n v="0.02"/>
    <n v="5.81"/>
    <n v="8.49"/>
    <n v="2508"/>
    <x v="0"/>
    <s v="Pauline Brooks"/>
    <s v="Regular Air"/>
    <x v="1"/>
    <x v="0"/>
    <s v="Binders and Binder Accessories"/>
    <s v="Small Box"/>
    <x v="90"/>
    <n v="0.39"/>
    <n v="-3.2397266729500473"/>
    <s v="United States"/>
    <x v="3"/>
    <x v="30"/>
    <s v="Sanford"/>
    <n v="4073"/>
    <x v="7"/>
    <x v="0"/>
    <s v="2015"/>
    <d v="2015-01-12T00:00:00"/>
    <n v="-137.494"/>
    <n v="7"/>
    <n v="42.44"/>
    <n v="87031"/>
    <x v="0"/>
    <x v="0"/>
  </r>
  <r>
    <n v="18998"/>
    <s v="High"/>
    <n v="0.03"/>
    <n v="896.99"/>
    <n v="19.989999999999998"/>
    <n v="2868"/>
    <x v="1"/>
    <s v="Eugene Clayton"/>
    <s v="Regular Air"/>
    <x v="3"/>
    <x v="0"/>
    <s v="Binders and Binder Accessories"/>
    <s v="Small Box"/>
    <x v="91"/>
    <n v="0.38"/>
    <n v="0.69"/>
    <s v="United States"/>
    <x v="1"/>
    <x v="6"/>
    <s v="Edmonds"/>
    <n v="98026"/>
    <x v="7"/>
    <x v="0"/>
    <s v="2015"/>
    <d v="2015-01-10T00:00:00"/>
    <n v="3602.1311999999994"/>
    <n v="6"/>
    <n v="5220.4799999999996"/>
    <n v="85826"/>
    <x v="0"/>
    <x v="0"/>
  </r>
  <r>
    <n v="18611"/>
    <s v="High"/>
    <n v="7.0000000000000007E-2"/>
    <n v="4.13"/>
    <n v="0.99"/>
    <n v="2908"/>
    <x v="1"/>
    <s v="Robyn Lyon"/>
    <s v="Regular Air"/>
    <x v="1"/>
    <x v="0"/>
    <s v="Labels"/>
    <s v="Small Box"/>
    <x v="92"/>
    <n v="0.39"/>
    <n v="0.68196639701306772"/>
    <s v="United States"/>
    <x v="3"/>
    <x v="28"/>
    <s v="Garfield Heights"/>
    <n v="44125"/>
    <x v="7"/>
    <x v="0"/>
    <s v="2015"/>
    <d v="2015-01-08T00:00:00"/>
    <n v="10.959199999999999"/>
    <n v="4"/>
    <n v="16.07"/>
    <n v="88156"/>
    <x v="0"/>
    <x v="0"/>
  </r>
  <r>
    <n v="18612"/>
    <s v="High"/>
    <n v="0.03"/>
    <n v="22.72"/>
    <n v="8.99"/>
    <n v="2908"/>
    <x v="1"/>
    <s v="Robyn Lyon"/>
    <s v="Regular Air"/>
    <x v="1"/>
    <x v="2"/>
    <s v="Office Furnishings"/>
    <s v="Small Pack"/>
    <x v="93"/>
    <n v="0.44"/>
    <n v="0.69"/>
    <s v="United States"/>
    <x v="3"/>
    <x v="28"/>
    <s v="Garfield Heights"/>
    <n v="44125"/>
    <x v="7"/>
    <x v="0"/>
    <s v="2015"/>
    <d v="2015-01-08T00:00:00"/>
    <n v="17.429400000000001"/>
    <n v="1"/>
    <n v="25.26"/>
    <n v="88156"/>
    <x v="0"/>
    <x v="0"/>
  </r>
  <r>
    <n v="24627"/>
    <s v="Low"/>
    <n v="0.04"/>
    <n v="125.99"/>
    <n v="8.99"/>
    <n v="358"/>
    <x v="0"/>
    <s v="Chris F Brandt"/>
    <s v="Regular Air"/>
    <x v="3"/>
    <x v="1"/>
    <s v="Telephones and Communication"/>
    <s v="Small Box"/>
    <x v="94"/>
    <n v="0.59"/>
    <n v="-5.8158584529874942"/>
    <s v="United States"/>
    <x v="3"/>
    <x v="29"/>
    <s v="King of Prussia"/>
    <n v="19406"/>
    <x v="8"/>
    <x v="0"/>
    <s v="2015"/>
    <d v="2015-01-16T00:00:00"/>
    <n v="-627.82191999999998"/>
    <n v="1"/>
    <n v="107.95"/>
    <n v="91130"/>
    <x v="0"/>
    <x v="0"/>
  </r>
  <r>
    <n v="5722"/>
    <s v="Critical"/>
    <n v="0.06"/>
    <n v="179.99"/>
    <n v="13.99"/>
    <n v="806"/>
    <x v="0"/>
    <s v="Judy Singer"/>
    <s v="Express Air"/>
    <x v="0"/>
    <x v="1"/>
    <s v="Telephones and Communication"/>
    <s v="Medium Box"/>
    <x v="95"/>
    <n v="0.56999999999999995"/>
    <n v="0.14641197852850923"/>
    <s v="United States"/>
    <x v="2"/>
    <x v="9"/>
    <s v="Miami"/>
    <n v="33132"/>
    <x v="8"/>
    <x v="0"/>
    <s v="2015"/>
    <d v="2015-01-11T00:00:00"/>
    <n v="1220.03784"/>
    <n v="54"/>
    <n v="8332.91"/>
    <n v="40547"/>
    <x v="0"/>
    <x v="0"/>
  </r>
  <r>
    <n v="19173"/>
    <s v="High"/>
    <n v="0"/>
    <n v="11.66"/>
    <n v="8.99"/>
    <n v="833"/>
    <x v="0"/>
    <s v="Gerald Love"/>
    <s v="Express Air"/>
    <x v="3"/>
    <x v="0"/>
    <s v="Pens &amp; Art Supplies"/>
    <s v="Small Pack"/>
    <x v="96"/>
    <n v="0.59"/>
    <n v="-1.4704353476283303"/>
    <s v="United States"/>
    <x v="1"/>
    <x v="7"/>
    <s v="Gilroy"/>
    <n v="95020"/>
    <x v="8"/>
    <x v="0"/>
    <s v="2015"/>
    <d v="2015-01-11T00:00:00"/>
    <n v="-203.67000000000002"/>
    <n v="11"/>
    <n v="138.51"/>
    <n v="89770"/>
    <x v="0"/>
    <x v="0"/>
  </r>
  <r>
    <n v="24974"/>
    <s v="Critical"/>
    <n v="0.03"/>
    <n v="30.98"/>
    <n v="8.99"/>
    <n v="1527"/>
    <x v="1"/>
    <s v="Neil Parker"/>
    <s v="Express Air"/>
    <x v="0"/>
    <x v="0"/>
    <s v="Pens &amp; Art Supplies"/>
    <s v="Small Pack"/>
    <x v="97"/>
    <n v="0.57999999999999996"/>
    <n v="3.1405874745981817E-3"/>
    <s v="United States"/>
    <x v="2"/>
    <x v="18"/>
    <s v="Decatur"/>
    <n v="35601"/>
    <x v="8"/>
    <x v="0"/>
    <s v="2015"/>
    <d v="2015-01-11T00:00:00"/>
    <n v="0.50999999999999868"/>
    <n v="5"/>
    <n v="162.38999999999999"/>
    <n v="86813"/>
    <x v="0"/>
    <x v="0"/>
  </r>
  <r>
    <n v="24975"/>
    <s v="Critical"/>
    <n v="0.01"/>
    <n v="525.98"/>
    <n v="19.989999999999998"/>
    <n v="1528"/>
    <x v="0"/>
    <s v="Brad Stark"/>
    <s v="Regular Air"/>
    <x v="0"/>
    <x v="0"/>
    <s v="Binders and Binder Accessories"/>
    <s v="Small Box"/>
    <x v="98"/>
    <n v="0.37"/>
    <n v="-3.2905964668418407E-2"/>
    <s v="United States"/>
    <x v="2"/>
    <x v="13"/>
    <s v="Eden"/>
    <n v="27288"/>
    <x v="8"/>
    <x v="0"/>
    <s v="2015"/>
    <d v="2015-01-11T00:00:00"/>
    <n v="-161.92400000000001"/>
    <n v="9"/>
    <n v="4920.8100000000004"/>
    <n v="86813"/>
    <x v="0"/>
    <x v="0"/>
  </r>
  <r>
    <n v="2571"/>
    <s v="Not Specified"/>
    <n v="0.02"/>
    <n v="4.13"/>
    <n v="6.89"/>
    <n v="1745"/>
    <x v="1"/>
    <s v="Herbert Holden"/>
    <s v="Regular Air"/>
    <x v="1"/>
    <x v="0"/>
    <s v="Labels"/>
    <s v="Small Box"/>
    <x v="99"/>
    <n v="0.39"/>
    <n v="-1.127904948768258"/>
    <s v="United States"/>
    <x v="2"/>
    <x v="3"/>
    <s v="Atlanta"/>
    <n v="30305"/>
    <x v="8"/>
    <x v="0"/>
    <s v="2015"/>
    <d v="2015-01-10T00:00:00"/>
    <n v="-51.736999999999995"/>
    <n v="9"/>
    <n v="45.87"/>
    <n v="18561"/>
    <x v="0"/>
    <x v="0"/>
  </r>
  <r>
    <n v="20571"/>
    <s v="Not Specified"/>
    <n v="0.02"/>
    <n v="4.13"/>
    <n v="6.89"/>
    <n v="1749"/>
    <x v="1"/>
    <s v="Sherri P Stephens"/>
    <s v="Regular Air"/>
    <x v="1"/>
    <x v="0"/>
    <s v="Labels"/>
    <s v="Small Box"/>
    <x v="99"/>
    <n v="0.39"/>
    <n v="-4.7336604514229634"/>
    <s v="United States"/>
    <x v="0"/>
    <x v="21"/>
    <s v="Lawton"/>
    <n v="73505"/>
    <x v="8"/>
    <x v="0"/>
    <s v="2015"/>
    <d v="2015-01-10T00:00:00"/>
    <n v="-48.235999999999997"/>
    <n v="2"/>
    <n v="10.19"/>
    <n v="87243"/>
    <x v="0"/>
    <x v="0"/>
  </r>
  <r>
    <n v="22450"/>
    <s v="Not Specified"/>
    <n v="0.01"/>
    <n v="5.38"/>
    <n v="7.57"/>
    <n v="2164"/>
    <x v="1"/>
    <s v="Harry Sellers"/>
    <s v="Regular Air"/>
    <x v="0"/>
    <x v="0"/>
    <s v="Binders and Binder Accessories"/>
    <s v="Small Box"/>
    <x v="100"/>
    <n v="0.36"/>
    <n v="-3.5749239828693788"/>
    <s v="United States"/>
    <x v="1"/>
    <x v="7"/>
    <s v="Pasadena"/>
    <n v="91104"/>
    <x v="8"/>
    <x v="0"/>
    <s v="2015"/>
    <d v="2015-01-10T00:00:00"/>
    <n v="-66.779579999999996"/>
    <n v="3"/>
    <n v="18.68"/>
    <n v="88794"/>
    <x v="0"/>
    <x v="0"/>
  </r>
  <r>
    <n v="22451"/>
    <s v="Not Specified"/>
    <n v="0.05"/>
    <n v="3.28"/>
    <n v="3.97"/>
    <n v="2164"/>
    <x v="1"/>
    <s v="Harry Sellers"/>
    <s v="Regular Air"/>
    <x v="0"/>
    <x v="0"/>
    <s v="Pens &amp; Art Supplies"/>
    <s v="Wrap Bag"/>
    <x v="101"/>
    <n v="0.56000000000000005"/>
    <n v="-3.9922534435261712"/>
    <s v="United States"/>
    <x v="1"/>
    <x v="7"/>
    <s v="Pasadena"/>
    <n v="91104"/>
    <x v="8"/>
    <x v="0"/>
    <s v="2015"/>
    <d v="2015-01-09T00:00:00"/>
    <n v="-144.9188"/>
    <n v="11"/>
    <n v="36.299999999999997"/>
    <n v="88794"/>
    <x v="0"/>
    <x v="0"/>
  </r>
  <r>
    <n v="22449"/>
    <s v="Not Specified"/>
    <n v="0.09"/>
    <n v="2.78"/>
    <n v="0.97"/>
    <n v="2165"/>
    <x v="0"/>
    <s v="Melanie Knight"/>
    <s v="Regular Air"/>
    <x v="0"/>
    <x v="0"/>
    <s v="Pens &amp; Art Supplies"/>
    <s v="Wrap Bag"/>
    <x v="102"/>
    <n v="0.59"/>
    <n v="-0.31638178415470991"/>
    <s v="United States"/>
    <x v="3"/>
    <x v="30"/>
    <s v="Augusta"/>
    <n v="4330"/>
    <x v="8"/>
    <x v="0"/>
    <s v="2015"/>
    <d v="2015-01-11T00:00:00"/>
    <n v="-5.0716000000000001"/>
    <n v="6"/>
    <n v="16.03"/>
    <n v="88794"/>
    <x v="0"/>
    <x v="0"/>
  </r>
  <r>
    <n v="23666"/>
    <s v="Low"/>
    <n v="0.1"/>
    <n v="2.6"/>
    <n v="2.4"/>
    <n v="2555"/>
    <x v="1"/>
    <s v="Karl Knowles"/>
    <s v="Regular Air"/>
    <x v="1"/>
    <x v="0"/>
    <s v="Pens &amp; Art Supplies"/>
    <s v="Wrap Bag"/>
    <x v="103"/>
    <n v="0.57999999999999996"/>
    <n v="-2.9249169435215943"/>
    <s v="United States"/>
    <x v="0"/>
    <x v="31"/>
    <s v="Madison"/>
    <n v="53711"/>
    <x v="8"/>
    <x v="0"/>
    <s v="2015"/>
    <d v="2015-01-14T00:00:00"/>
    <n v="-88.039999999999992"/>
    <n v="12"/>
    <n v="30.1"/>
    <n v="86527"/>
    <x v="0"/>
    <x v="0"/>
  </r>
  <r>
    <n v="22064"/>
    <s v="Critical"/>
    <n v="0.01"/>
    <n v="5.58"/>
    <n v="5.3"/>
    <n v="3017"/>
    <x v="1"/>
    <s v="Melvin Benton"/>
    <s v="Regular Air"/>
    <x v="3"/>
    <x v="0"/>
    <s v="Envelopes"/>
    <s v="Small Box"/>
    <x v="104"/>
    <n v="0.35"/>
    <n v="-0.64964157706093184"/>
    <s v="United States"/>
    <x v="1"/>
    <x v="7"/>
    <s v="Encinitas"/>
    <n v="92024"/>
    <x v="8"/>
    <x v="0"/>
    <s v="2015"/>
    <d v="2015-01-10T00:00:00"/>
    <n v="-7.25"/>
    <n v="1"/>
    <n v="11.16"/>
    <n v="89071"/>
    <x v="0"/>
    <x v="0"/>
  </r>
  <r>
    <n v="22065"/>
    <s v="Critical"/>
    <n v="0.03"/>
    <n v="3.98"/>
    <n v="0.7"/>
    <n v="3017"/>
    <x v="1"/>
    <s v="Melvin Benton"/>
    <s v="Regular Air"/>
    <x v="3"/>
    <x v="0"/>
    <s v="Pens &amp; Art Supplies"/>
    <s v="Wrap Bag"/>
    <x v="105"/>
    <n v="0.52"/>
    <n v="0.69"/>
    <s v="United States"/>
    <x v="1"/>
    <x v="7"/>
    <s v="Encinitas"/>
    <n v="92024"/>
    <x v="8"/>
    <x v="0"/>
    <s v="2015"/>
    <d v="2015-01-10T00:00:00"/>
    <n v="31.201799999999995"/>
    <n v="11"/>
    <n v="45.22"/>
    <n v="89071"/>
    <x v="0"/>
    <x v="0"/>
  </r>
  <r>
    <n v="23294"/>
    <s v="Not Specified"/>
    <n v="0.02"/>
    <n v="4"/>
    <n v="1.3"/>
    <n v="3331"/>
    <x v="1"/>
    <s v="Elisabeth Shaw"/>
    <s v="Regular Air"/>
    <x v="3"/>
    <x v="0"/>
    <s v="Paper"/>
    <s v="Wrap Bag"/>
    <x v="106"/>
    <n v="0.37"/>
    <n v="-0.45939656872411749"/>
    <s v="United States"/>
    <x v="2"/>
    <x v="9"/>
    <s v="Ormond Beach"/>
    <n v="32174"/>
    <x v="8"/>
    <x v="0"/>
    <s v="2015"/>
    <d v="2015-01-09T00:00:00"/>
    <n v="-23.295999999999999"/>
    <n v="12"/>
    <n v="50.71"/>
    <n v="86284"/>
    <x v="0"/>
    <x v="0"/>
  </r>
  <r>
    <n v="24273"/>
    <s v="Not Specified"/>
    <n v="0.02"/>
    <n v="6.48"/>
    <n v="9.17"/>
    <n v="194"/>
    <x v="1"/>
    <s v="Tammy Goldman"/>
    <s v="Regular Air"/>
    <x v="3"/>
    <x v="0"/>
    <s v="Paper"/>
    <s v="Small Box"/>
    <x v="107"/>
    <n v="0.37"/>
    <n v="-3.7477021276595748"/>
    <s v="United States"/>
    <x v="1"/>
    <x v="16"/>
    <s v="Lehi"/>
    <n v="84043"/>
    <x v="9"/>
    <x v="0"/>
    <s v="2015"/>
    <d v="2015-01-11T00:00:00"/>
    <n v="-105.68520000000001"/>
    <n v="4"/>
    <n v="28.2"/>
    <n v="90431"/>
    <x v="0"/>
    <x v="0"/>
  </r>
  <r>
    <n v="2045"/>
    <s v="Critical"/>
    <n v="0.01"/>
    <n v="8.34"/>
    <n v="0.96"/>
    <n v="894"/>
    <x v="1"/>
    <s v="Gail Rankin Cole"/>
    <s v="Regular Air"/>
    <x v="3"/>
    <x v="2"/>
    <s v="Office Furnishings"/>
    <s v="Wrap Bag"/>
    <x v="108"/>
    <n v="0.43"/>
    <n v="0.14730815588589796"/>
    <s v="United States"/>
    <x v="3"/>
    <x v="32"/>
    <s v="Washington"/>
    <n v="20024"/>
    <x v="9"/>
    <x v="0"/>
    <s v="2015"/>
    <d v="2015-01-12T00:00:00"/>
    <n v="29.332000000000001"/>
    <n v="24"/>
    <n v="199.12"/>
    <n v="14596"/>
    <x v="0"/>
    <x v="0"/>
  </r>
  <r>
    <n v="2046"/>
    <s v="Critical"/>
    <n v="0.06"/>
    <n v="3.28"/>
    <n v="3.97"/>
    <n v="894"/>
    <x v="1"/>
    <s v="Gail Rankin Cole"/>
    <s v="Regular Air"/>
    <x v="3"/>
    <x v="0"/>
    <s v="Pens &amp; Art Supplies"/>
    <s v="Wrap Bag"/>
    <x v="101"/>
    <n v="0.56000000000000005"/>
    <n v="-1.3620525815647766"/>
    <s v="United States"/>
    <x v="3"/>
    <x v="32"/>
    <s v="Washington"/>
    <n v="20024"/>
    <x v="9"/>
    <x v="0"/>
    <s v="2015"/>
    <d v="2015-01-11T00:00:00"/>
    <n v="-86"/>
    <n v="19"/>
    <n v="63.14"/>
    <n v="14596"/>
    <x v="0"/>
    <x v="0"/>
  </r>
  <r>
    <n v="20045"/>
    <s v="Critical"/>
    <n v="0.01"/>
    <n v="8.34"/>
    <n v="0.96"/>
    <n v="896"/>
    <x v="1"/>
    <s v="Jennifer Siegel"/>
    <s v="Regular Air"/>
    <x v="3"/>
    <x v="2"/>
    <s v="Office Furnishings"/>
    <s v="Wrap Bag"/>
    <x v="108"/>
    <n v="0.43"/>
    <n v="0.69"/>
    <s v="United States"/>
    <x v="0"/>
    <x v="19"/>
    <s v="Denton"/>
    <n v="76201"/>
    <x v="9"/>
    <x v="0"/>
    <s v="2015"/>
    <d v="2015-01-12T00:00:00"/>
    <n v="34.348199999999999"/>
    <n v="6"/>
    <n v="49.78"/>
    <n v="90166"/>
    <x v="0"/>
    <x v="0"/>
  </r>
  <r>
    <n v="20046"/>
    <s v="Critical"/>
    <n v="0.06"/>
    <n v="3.28"/>
    <n v="3.97"/>
    <n v="896"/>
    <x v="1"/>
    <s v="Jennifer Siegel"/>
    <s v="Regular Air"/>
    <x v="3"/>
    <x v="0"/>
    <s v="Pens &amp; Art Supplies"/>
    <s v="Wrap Bag"/>
    <x v="101"/>
    <n v="0.56000000000000005"/>
    <n v="-4.0102286401925396"/>
    <s v="United States"/>
    <x v="0"/>
    <x v="19"/>
    <s v="Denton"/>
    <n v="76201"/>
    <x v="9"/>
    <x v="0"/>
    <s v="2015"/>
    <d v="2015-01-11T00:00:00"/>
    <n v="-66.650000000000006"/>
    <n v="5"/>
    <n v="16.62"/>
    <n v="90166"/>
    <x v="0"/>
    <x v="0"/>
  </r>
  <r>
    <n v="25731"/>
    <s v="Critical"/>
    <n v="0.05"/>
    <n v="70.98"/>
    <n v="46.74"/>
    <n v="1976"/>
    <x v="1"/>
    <s v="Sherri F Vogel"/>
    <s v="Delivery Truck"/>
    <x v="2"/>
    <x v="2"/>
    <s v="Bookcases"/>
    <s v="Jumbo Box"/>
    <x v="109"/>
    <n v="0.56000000000000005"/>
    <n v="-1.5424061213758589"/>
    <s v="United States"/>
    <x v="0"/>
    <x v="26"/>
    <s v="East Lansing"/>
    <n v="48823"/>
    <x v="9"/>
    <x v="0"/>
    <s v="2015"/>
    <d v="2015-01-11T00:00:00"/>
    <n v="-850.65239999999994"/>
    <n v="8"/>
    <n v="551.51"/>
    <n v="89039"/>
    <x v="0"/>
    <x v="0"/>
  </r>
  <r>
    <n v="25732"/>
    <s v="Critical"/>
    <n v="0.05"/>
    <n v="11.55"/>
    <n v="2.36"/>
    <n v="1976"/>
    <x v="1"/>
    <s v="Sherri F Vogel"/>
    <s v="Regular Air"/>
    <x v="2"/>
    <x v="0"/>
    <s v="Pens &amp; Art Supplies"/>
    <s v="Wrap Bag"/>
    <x v="110"/>
    <n v="0.55000000000000004"/>
    <n v="0.69"/>
    <s v="United States"/>
    <x v="0"/>
    <x v="26"/>
    <s v="East Lansing"/>
    <n v="48823"/>
    <x v="9"/>
    <x v="0"/>
    <s v="2015"/>
    <d v="2015-01-12T00:00:00"/>
    <n v="98.525099999999981"/>
    <n v="12"/>
    <n v="142.79"/>
    <n v="89039"/>
    <x v="0"/>
    <x v="0"/>
  </r>
  <r>
    <n v="21964"/>
    <s v="Low"/>
    <n v="0.05"/>
    <n v="30.42"/>
    <n v="8.65"/>
    <n v="2132"/>
    <x v="0"/>
    <s v="Philip Hawkins"/>
    <s v="Express Air"/>
    <x v="1"/>
    <x v="1"/>
    <s v="Computer Peripherals"/>
    <s v="Small Box"/>
    <x v="111"/>
    <n v="0.74"/>
    <n v="-0.57187417772993665"/>
    <s v="United States"/>
    <x v="0"/>
    <x v="10"/>
    <s v="Hazelwood"/>
    <n v="63042"/>
    <x v="9"/>
    <x v="0"/>
    <s v="2015"/>
    <d v="2015-01-14T00:00:00"/>
    <n v="-191.25760000000002"/>
    <n v="11"/>
    <n v="334.44"/>
    <n v="90078"/>
    <x v="0"/>
    <x v="0"/>
  </r>
  <r>
    <n v="20776"/>
    <s v="Low"/>
    <n v="0.03"/>
    <n v="297.64"/>
    <n v="14.7"/>
    <n v="2346"/>
    <x v="1"/>
    <s v="Sylvia Kumar"/>
    <s v="Delivery Truck"/>
    <x v="3"/>
    <x v="1"/>
    <s v="Office Machines"/>
    <s v="Jumbo Drum"/>
    <x v="112"/>
    <n v="0.56999999999999995"/>
    <n v="-1.3210504309356495E-2"/>
    <s v="United States"/>
    <x v="2"/>
    <x v="33"/>
    <s v="Pleasure Ridge Park"/>
    <n v="40258"/>
    <x v="9"/>
    <x v="0"/>
    <s v="2015"/>
    <d v="2015-01-15T00:00:00"/>
    <n v="-48.971999999999994"/>
    <n v="12"/>
    <n v="3707.05"/>
    <n v="89503"/>
    <x v="0"/>
    <x v="0"/>
  </r>
  <r>
    <n v="21724"/>
    <s v="High"/>
    <n v="0.1"/>
    <n v="599.99"/>
    <n v="24.49"/>
    <n v="2418"/>
    <x v="1"/>
    <s v="Kyle Fink"/>
    <s v="Regular Air"/>
    <x v="2"/>
    <x v="1"/>
    <s v="Copiers and Fax"/>
    <s v="Large Box"/>
    <x v="113"/>
    <n v="0.5"/>
    <n v="-5.3987214606124594E-2"/>
    <s v="United States"/>
    <x v="2"/>
    <x v="25"/>
    <s v="Petersburg"/>
    <n v="23805"/>
    <x v="9"/>
    <x v="0"/>
    <s v="2015"/>
    <d v="2015-01-11T00:00:00"/>
    <n v="-343.12599999999998"/>
    <n v="11"/>
    <n v="6355.69"/>
    <n v="86753"/>
    <x v="0"/>
    <x v="0"/>
  </r>
  <r>
    <n v="21725"/>
    <s v="High"/>
    <n v="0.06"/>
    <n v="2.78"/>
    <n v="1.25"/>
    <n v="2418"/>
    <x v="1"/>
    <s v="Kyle Fink"/>
    <s v="Regular Air"/>
    <x v="2"/>
    <x v="0"/>
    <s v="Pens &amp; Art Supplies"/>
    <s v="Wrap Bag"/>
    <x v="114"/>
    <n v="0.59"/>
    <n v="2.3624065503737981"/>
    <s v="United States"/>
    <x v="2"/>
    <x v="25"/>
    <s v="Petersburg"/>
    <n v="23805"/>
    <x v="9"/>
    <x v="0"/>
    <s v="2015"/>
    <d v="2015-01-12T00:00:00"/>
    <n v="66.359999999999985"/>
    <n v="10"/>
    <n v="28.09"/>
    <n v="86753"/>
    <x v="0"/>
    <x v="0"/>
  </r>
  <r>
    <n v="22787"/>
    <s v="Medium"/>
    <n v="0"/>
    <n v="5.0199999999999996"/>
    <n v="5.14"/>
    <n v="2797"/>
    <x v="1"/>
    <s v="Cameron Kendall"/>
    <s v="Regular Air"/>
    <x v="2"/>
    <x v="1"/>
    <s v="Computer Peripherals"/>
    <s v="Small Pack"/>
    <x v="115"/>
    <n v="0.79"/>
    <n v="-3.625461993627674"/>
    <s v="United States"/>
    <x v="3"/>
    <x v="29"/>
    <s v="Pittsburgh"/>
    <n v="15122"/>
    <x v="9"/>
    <x v="0"/>
    <s v="2015"/>
    <d v="2015-01-11T00:00:00"/>
    <n v="-159.30279999999999"/>
    <n v="8"/>
    <n v="43.94"/>
    <n v="87552"/>
    <x v="0"/>
    <x v="0"/>
  </r>
  <r>
    <n v="21040"/>
    <s v="Low"/>
    <n v="0.08"/>
    <n v="399.98"/>
    <n v="12.06"/>
    <n v="166"/>
    <x v="0"/>
    <s v="Vicki Hauser"/>
    <s v="Delivery Truck"/>
    <x v="2"/>
    <x v="1"/>
    <s v="Office Machines"/>
    <s v="Jumbo Box"/>
    <x v="39"/>
    <n v="0.56000000000000005"/>
    <n v="1.5497551510671717E-2"/>
    <s v="United States"/>
    <x v="2"/>
    <x v="34"/>
    <s v="Lebanon"/>
    <n v="37087"/>
    <x v="10"/>
    <x v="0"/>
    <s v="2015"/>
    <d v="2015-01-18T00:00:00"/>
    <n v="28.514099999999999"/>
    <n v="5"/>
    <n v="1839.91"/>
    <n v="89426"/>
    <x v="0"/>
    <x v="0"/>
  </r>
  <r>
    <n v="22754"/>
    <s v="Not Specified"/>
    <n v="0.08"/>
    <n v="297.64"/>
    <n v="14.7"/>
    <n v="466"/>
    <x v="0"/>
    <s v="Marc Nash"/>
    <s v="Delivery Truck"/>
    <x v="0"/>
    <x v="1"/>
    <s v="Office Machines"/>
    <s v="Jumbo Drum"/>
    <x v="112"/>
    <n v="0.56999999999999995"/>
    <n v="0.43854101196991629"/>
    <s v="United States"/>
    <x v="3"/>
    <x v="35"/>
    <s v="Bellingham"/>
    <n v="2019"/>
    <x v="10"/>
    <x v="0"/>
    <s v="2015"/>
    <d v="2015-01-11T00:00:00"/>
    <n v="496.79679999999996"/>
    <n v="5"/>
    <n v="1132.8399999999999"/>
    <n v="88060"/>
    <x v="0"/>
    <x v="0"/>
  </r>
  <r>
    <n v="22755"/>
    <s v="Not Specified"/>
    <n v="0.02"/>
    <n v="12.99"/>
    <n v="14.37"/>
    <n v="467"/>
    <x v="0"/>
    <s v="Maria Thomas"/>
    <s v="Regular Air"/>
    <x v="0"/>
    <x v="2"/>
    <s v="Office Furnishings"/>
    <s v="Large Box"/>
    <x v="116"/>
    <n v="0.73"/>
    <n v="-3.876694283923972"/>
    <s v="United States"/>
    <x v="3"/>
    <x v="35"/>
    <s v="Beverly"/>
    <n v="1915"/>
    <x v="10"/>
    <x v="0"/>
    <s v="2015"/>
    <d v="2015-01-12T00:00:00"/>
    <n v="-556.80960000000005"/>
    <n v="11"/>
    <n v="143.63"/>
    <n v="88060"/>
    <x v="0"/>
    <x v="0"/>
  </r>
  <r>
    <n v="22756"/>
    <s v="Not Specified"/>
    <n v="0.06"/>
    <n v="14.42"/>
    <n v="6.75"/>
    <n v="468"/>
    <x v="0"/>
    <s v="Craig Bennett"/>
    <s v="Regular Air"/>
    <x v="0"/>
    <x v="0"/>
    <s v="Appliances"/>
    <s v="Medium Box"/>
    <x v="117"/>
    <n v="0.52"/>
    <n v="-0.37977546549835706"/>
    <s v="United States"/>
    <x v="3"/>
    <x v="35"/>
    <s v="Hanson"/>
    <n v="2341"/>
    <x v="10"/>
    <x v="0"/>
    <s v="2015"/>
    <d v="2015-01-12T00:00:00"/>
    <n v="-27.738800000000001"/>
    <n v="5"/>
    <n v="73.040000000000006"/>
    <n v="88060"/>
    <x v="0"/>
    <x v="0"/>
  </r>
  <r>
    <n v="22757"/>
    <s v="Not Specified"/>
    <n v="0.05"/>
    <n v="4.1399999999999997"/>
    <n v="6.6"/>
    <n v="469"/>
    <x v="0"/>
    <s v="Marion Bowling"/>
    <s v="Express Air"/>
    <x v="0"/>
    <x v="2"/>
    <s v="Office Furnishings"/>
    <s v="Small Box"/>
    <x v="118"/>
    <n v="0.49"/>
    <n v="-3.8586866566716638"/>
    <s v="United States"/>
    <x v="3"/>
    <x v="36"/>
    <s v="Hawthorne"/>
    <n v="7506"/>
    <x v="10"/>
    <x v="0"/>
    <s v="2015"/>
    <d v="2015-01-13T00:00:00"/>
    <n v="-128.68719999999999"/>
    <n v="7"/>
    <n v="33.35"/>
    <n v="88060"/>
    <x v="0"/>
    <x v="0"/>
  </r>
  <r>
    <n v="22758"/>
    <s v="Not Specified"/>
    <n v="0.03"/>
    <n v="11.34"/>
    <n v="5.01"/>
    <n v="470"/>
    <x v="0"/>
    <s v="Tony Doyle"/>
    <s v="Regular Air"/>
    <x v="0"/>
    <x v="0"/>
    <s v="Paper"/>
    <s v="Small Box"/>
    <x v="119"/>
    <n v="0.36"/>
    <n v="0.38517264276228419"/>
    <s v="United States"/>
    <x v="3"/>
    <x v="36"/>
    <s v="Trenton"/>
    <n v="8601"/>
    <x v="10"/>
    <x v="0"/>
    <s v="2015"/>
    <d v="2015-01-11T00:00:00"/>
    <n v="23.2028"/>
    <n v="5"/>
    <n v="60.24"/>
    <n v="88060"/>
    <x v="0"/>
    <x v="0"/>
  </r>
  <r>
    <n v="24693"/>
    <s v="Critical"/>
    <n v="0.08"/>
    <n v="14.2"/>
    <n v="5.3"/>
    <n v="947"/>
    <x v="0"/>
    <s v="Dorothy Buchanan"/>
    <s v="Express Air"/>
    <x v="1"/>
    <x v="2"/>
    <s v="Office Furnishings"/>
    <s v="Wrap Bag"/>
    <x v="79"/>
    <n v="0.46"/>
    <n v="0.37761752877548194"/>
    <s v="United States"/>
    <x v="3"/>
    <x v="36"/>
    <s v="Bayonne"/>
    <n v="7002"/>
    <x v="10"/>
    <x v="0"/>
    <s v="2015"/>
    <d v="2015-01-13T00:00:00"/>
    <n v="27.23"/>
    <n v="5"/>
    <n v="72.11"/>
    <n v="86565"/>
    <x v="0"/>
    <x v="0"/>
  </r>
  <r>
    <n v="20688"/>
    <s v="High"/>
    <n v="0.05"/>
    <n v="6.3"/>
    <n v="0.5"/>
    <n v="120"/>
    <x v="1"/>
    <s v="Helen H Murphy"/>
    <s v="Regular Air"/>
    <x v="3"/>
    <x v="0"/>
    <s v="Labels"/>
    <s v="Small Box"/>
    <x v="120"/>
    <n v="0.39"/>
    <n v="0.69"/>
    <s v="United States"/>
    <x v="1"/>
    <x v="16"/>
    <s v="Layton"/>
    <n v="84041"/>
    <x v="11"/>
    <x v="0"/>
    <s v="2015"/>
    <d v="2015-01-13T00:00:00"/>
    <n v="41.296499999999995"/>
    <n v="10"/>
    <n v="59.85"/>
    <n v="86520"/>
    <x v="0"/>
    <x v="0"/>
  </r>
  <r>
    <n v="20689"/>
    <s v="High"/>
    <n v="0.09"/>
    <n v="205.99"/>
    <n v="3"/>
    <n v="120"/>
    <x v="1"/>
    <s v="Helen H Murphy"/>
    <s v="Express Air"/>
    <x v="3"/>
    <x v="1"/>
    <s v="Telephones and Communication"/>
    <s v="Small Box"/>
    <x v="121"/>
    <n v="0.57999999999999996"/>
    <n v="0.69"/>
    <s v="United States"/>
    <x v="1"/>
    <x v="16"/>
    <s v="Layton"/>
    <n v="84041"/>
    <x v="11"/>
    <x v="0"/>
    <s v="2015"/>
    <d v="2015-01-14T00:00:00"/>
    <n v="1179.0237"/>
    <n v="10"/>
    <n v="1708.73"/>
    <n v="86520"/>
    <x v="0"/>
    <x v="0"/>
  </r>
  <r>
    <n v="20855"/>
    <s v="Not Specified"/>
    <n v="0.09"/>
    <n v="27.75"/>
    <n v="19.989999999999998"/>
    <n v="750"/>
    <x v="0"/>
    <s v="Jordan Wilkinson"/>
    <s v="Regular Air"/>
    <x v="3"/>
    <x v="0"/>
    <s v="Storage &amp; Organization"/>
    <s v="Small Box"/>
    <x v="122"/>
    <n v="0.67"/>
    <n v="-0.872336129232681"/>
    <s v="United States"/>
    <x v="2"/>
    <x v="33"/>
    <s v="Florence"/>
    <n v="41042"/>
    <x v="11"/>
    <x v="0"/>
    <s v="2015"/>
    <d v="2015-01-13T00:00:00"/>
    <n v="-224.64400000000001"/>
    <n v="10"/>
    <n v="257.52"/>
    <n v="91200"/>
    <x v="0"/>
    <x v="0"/>
  </r>
  <r>
    <n v="20661"/>
    <s v="Low"/>
    <n v="0.04"/>
    <n v="6.24"/>
    <n v="5.22"/>
    <n v="823"/>
    <x v="0"/>
    <s v="Christian Albright"/>
    <s v="Regular Air"/>
    <x v="0"/>
    <x v="2"/>
    <s v="Office Furnishings"/>
    <s v="Small Box"/>
    <x v="123"/>
    <n v="0.6"/>
    <n v="5.4604262744609243E-2"/>
    <s v="United States"/>
    <x v="2"/>
    <x v="34"/>
    <s v="Smyrna"/>
    <n v="37167"/>
    <x v="11"/>
    <x v="0"/>
    <s v="2015"/>
    <d v="2015-01-17T00:00:00"/>
    <n v="4.3808999999999996"/>
    <n v="13"/>
    <n v="80.23"/>
    <n v="89257"/>
    <x v="0"/>
    <x v="0"/>
  </r>
  <r>
    <n v="20663"/>
    <s v="Low"/>
    <n v="0.09"/>
    <n v="260.98"/>
    <n v="41.91"/>
    <n v="824"/>
    <x v="0"/>
    <s v="Joann Moser"/>
    <s v="Delivery Truck"/>
    <x v="0"/>
    <x v="2"/>
    <s v="Bookcases"/>
    <s v="Jumbo Box"/>
    <x v="124"/>
    <n v="0.59"/>
    <n v="-4.9265978776468287E-2"/>
    <s v="United States"/>
    <x v="2"/>
    <x v="34"/>
    <s v="Spring Hill"/>
    <n v="37174"/>
    <x v="11"/>
    <x v="0"/>
    <s v="2015"/>
    <d v="2015-01-19T00:00:00"/>
    <n v="-100.744"/>
    <n v="8"/>
    <n v="2044.9"/>
    <n v="89257"/>
    <x v="0"/>
    <x v="0"/>
  </r>
  <r>
    <n v="4724"/>
    <s v="High"/>
    <n v="0.04"/>
    <n v="90.97"/>
    <n v="28"/>
    <n v="898"/>
    <x v="1"/>
    <s v="Harriet Hodges"/>
    <s v="Delivery Truck"/>
    <x v="0"/>
    <x v="1"/>
    <s v="Office Machines"/>
    <s v="Jumbo Drum"/>
    <x v="125"/>
    <n v="0.38"/>
    <n v="-0.30192252010256238"/>
    <s v="United States"/>
    <x v="3"/>
    <x v="8"/>
    <s v="New York City"/>
    <n v="10039"/>
    <x v="11"/>
    <x v="0"/>
    <s v="2015"/>
    <d v="2015-01-13T00:00:00"/>
    <n v="-173.09520000000001"/>
    <n v="6"/>
    <n v="573.30999999999995"/>
    <n v="33635"/>
    <x v="0"/>
    <x v="0"/>
  </r>
  <r>
    <n v="4725"/>
    <s v="High"/>
    <n v="7.0000000000000007E-2"/>
    <n v="20.34"/>
    <n v="35"/>
    <n v="898"/>
    <x v="1"/>
    <s v="Harriet Hodges"/>
    <s v="Regular Air"/>
    <x v="0"/>
    <x v="0"/>
    <s v="Storage &amp; Organization"/>
    <s v="Large Box"/>
    <x v="70"/>
    <n v="0.84"/>
    <n v="-0.68573058546673327"/>
    <s v="United States"/>
    <x v="3"/>
    <x v="8"/>
    <s v="New York City"/>
    <n v="10039"/>
    <x v="11"/>
    <x v="0"/>
    <s v="2015"/>
    <d v="2015-01-13T00:00:00"/>
    <n v="-96.16"/>
    <n v="5"/>
    <n v="140.22999999999999"/>
    <n v="33635"/>
    <x v="0"/>
    <x v="0"/>
  </r>
  <r>
    <n v="22724"/>
    <s v="High"/>
    <n v="0.04"/>
    <n v="90.97"/>
    <n v="28"/>
    <n v="899"/>
    <x v="1"/>
    <s v="Jordan Berry"/>
    <s v="Delivery Truck"/>
    <x v="0"/>
    <x v="1"/>
    <s v="Office Machines"/>
    <s v="Jumbo Drum"/>
    <x v="125"/>
    <n v="0.38"/>
    <n v="-0.90578335949764521"/>
    <s v="United States"/>
    <x v="3"/>
    <x v="29"/>
    <s v="Altoona"/>
    <n v="16602"/>
    <x v="11"/>
    <x v="0"/>
    <s v="2015"/>
    <d v="2015-01-13T00:00:00"/>
    <n v="-173.09520000000001"/>
    <n v="2"/>
    <n v="191.1"/>
    <n v="86263"/>
    <x v="0"/>
    <x v="0"/>
  </r>
  <r>
    <n v="22725"/>
    <s v="High"/>
    <n v="7.0000000000000007E-2"/>
    <n v="20.34"/>
    <n v="35"/>
    <n v="899"/>
    <x v="1"/>
    <s v="Jordan Berry"/>
    <s v="Regular Air"/>
    <x v="0"/>
    <x v="0"/>
    <s v="Storage &amp; Organization"/>
    <s v="Large Box"/>
    <x v="70"/>
    <n v="0.84"/>
    <n v="-3.4281639928698748"/>
    <s v="United States"/>
    <x v="3"/>
    <x v="29"/>
    <s v="Altoona"/>
    <n v="16602"/>
    <x v="11"/>
    <x v="0"/>
    <s v="2015"/>
    <d v="2015-01-13T00:00:00"/>
    <n v="-96.16"/>
    <n v="1"/>
    <n v="28.05"/>
    <n v="86263"/>
    <x v="0"/>
    <x v="0"/>
  </r>
  <r>
    <n v="19024"/>
    <s v="Low"/>
    <n v="0.05"/>
    <n v="350.99"/>
    <n v="39"/>
    <n v="1424"/>
    <x v="1"/>
    <s v="Robyn Zhou"/>
    <s v="Delivery Truck"/>
    <x v="1"/>
    <x v="2"/>
    <s v="Chairs &amp; Chairmats"/>
    <s v="Jumbo Drum"/>
    <x v="126"/>
    <n v="0.55000000000000004"/>
    <n v="0.44239706689671393"/>
    <s v="United States"/>
    <x v="1"/>
    <x v="1"/>
    <s v="Englewood"/>
    <n v="80112"/>
    <x v="11"/>
    <x v="0"/>
    <s v="2015"/>
    <d v="2015-01-14T00:00:00"/>
    <n v="451.28039999999999"/>
    <n v="3"/>
    <n v="1020.08"/>
    <n v="89448"/>
    <x v="0"/>
    <x v="0"/>
  </r>
  <r>
    <n v="19025"/>
    <s v="Low"/>
    <n v="0"/>
    <n v="8.74"/>
    <n v="1.39"/>
    <n v="1424"/>
    <x v="1"/>
    <s v="Robyn Zhou"/>
    <s v="Regular Air"/>
    <x v="1"/>
    <x v="0"/>
    <s v="Envelopes"/>
    <s v="Small Box"/>
    <x v="127"/>
    <n v="0.38"/>
    <n v="0.69"/>
    <s v="United States"/>
    <x v="1"/>
    <x v="1"/>
    <s v="Englewood"/>
    <n v="80112"/>
    <x v="11"/>
    <x v="0"/>
    <s v="2015"/>
    <d v="2015-01-16T00:00:00"/>
    <n v="44.988"/>
    <n v="7"/>
    <n v="65.2"/>
    <n v="89448"/>
    <x v="0"/>
    <x v="0"/>
  </r>
  <r>
    <n v="19026"/>
    <s v="Low"/>
    <n v="0.02"/>
    <n v="1.98"/>
    <n v="0.7"/>
    <n v="1424"/>
    <x v="1"/>
    <s v="Robyn Zhou"/>
    <s v="Regular Air"/>
    <x v="1"/>
    <x v="0"/>
    <s v="Rubber Bands"/>
    <s v="Wrap Bag"/>
    <x v="128"/>
    <n v="0.83"/>
    <n v="-0.9177866312527666"/>
    <s v="United States"/>
    <x v="1"/>
    <x v="1"/>
    <s v="Englewood"/>
    <n v="80112"/>
    <x v="11"/>
    <x v="0"/>
    <s v="2015"/>
    <d v="2015-01-16T00:00:00"/>
    <n v="-20.732799999999997"/>
    <n v="11"/>
    <n v="22.59"/>
    <n v="89448"/>
    <x v="0"/>
    <x v="0"/>
  </r>
  <r>
    <n v="20869"/>
    <s v="High"/>
    <n v="0.04"/>
    <n v="136.97999999999999"/>
    <n v="24.49"/>
    <n v="1636"/>
    <x v="1"/>
    <s v="Sidney Greenberg"/>
    <s v="Express Air"/>
    <x v="1"/>
    <x v="2"/>
    <s v="Office Furnishings"/>
    <s v="Large Box"/>
    <x v="129"/>
    <n v="0.59"/>
    <n v="0.69"/>
    <s v="United States"/>
    <x v="1"/>
    <x v="7"/>
    <s v="Salinas"/>
    <n v="93905"/>
    <x v="11"/>
    <x v="0"/>
    <s v="2015"/>
    <d v="2015-01-14T00:00:00"/>
    <n v="1127.5497"/>
    <n v="12"/>
    <n v="1634.13"/>
    <n v="89706"/>
    <x v="0"/>
    <x v="0"/>
  </r>
  <r>
    <n v="21901"/>
    <s v="Medium"/>
    <n v="0.1"/>
    <n v="40.98"/>
    <n v="6.5"/>
    <n v="2069"/>
    <x v="0"/>
    <s v="Elsie Boykin"/>
    <s v="Regular Air"/>
    <x v="2"/>
    <x v="1"/>
    <s v="Computer Peripherals"/>
    <s v="Small Box"/>
    <x v="130"/>
    <n v="0.74"/>
    <n v="0.55552600963935517"/>
    <s v="United States"/>
    <x v="2"/>
    <x v="33"/>
    <s v="Fort Thomas"/>
    <n v="41075"/>
    <x v="11"/>
    <x v="0"/>
    <s v="2015"/>
    <d v="2015-01-14T00:00:00"/>
    <n v="66.852000000000004"/>
    <n v="3"/>
    <n v="120.34"/>
    <n v="88554"/>
    <x v="0"/>
    <x v="0"/>
  </r>
  <r>
    <n v="21338"/>
    <s v="Not Specified"/>
    <n v="7.0000000000000007E-2"/>
    <n v="65.989999999999995"/>
    <n v="8.8000000000000007"/>
    <n v="2489"/>
    <x v="1"/>
    <s v="Craig Liu"/>
    <s v="Regular Air"/>
    <x v="1"/>
    <x v="1"/>
    <s v="Telephones and Communication"/>
    <s v="Small Box"/>
    <x v="131"/>
    <n v="0.57999999999999996"/>
    <n v="0.23287113598778783"/>
    <s v="United States"/>
    <x v="1"/>
    <x v="7"/>
    <s v="Concord"/>
    <n v="94521"/>
    <x v="11"/>
    <x v="0"/>
    <s v="2015"/>
    <d v="2015-01-12T00:00:00"/>
    <n v="109.83600000000001"/>
    <n v="9"/>
    <n v="471.66"/>
    <n v="86886"/>
    <x v="0"/>
    <x v="0"/>
  </r>
  <r>
    <n v="21339"/>
    <s v="Not Specified"/>
    <n v="0"/>
    <n v="10.01"/>
    <n v="1.99"/>
    <n v="2490"/>
    <x v="1"/>
    <s v="Pauline Finch"/>
    <s v="Express Air"/>
    <x v="1"/>
    <x v="1"/>
    <s v="Computer Peripherals"/>
    <s v="Small Pack"/>
    <x v="132"/>
    <n v="0.41"/>
    <n v="0.69"/>
    <s v="United States"/>
    <x v="1"/>
    <x v="7"/>
    <s v="Costa Mesa"/>
    <n v="92627"/>
    <x v="11"/>
    <x v="0"/>
    <s v="2015"/>
    <d v="2015-01-14T00:00:00"/>
    <n v="82.703399999999988"/>
    <n v="11"/>
    <n v="119.86"/>
    <n v="86886"/>
    <x v="0"/>
    <x v="0"/>
  </r>
  <r>
    <n v="3338"/>
    <s v="Not Specified"/>
    <n v="7.0000000000000007E-2"/>
    <n v="65.989999999999995"/>
    <n v="8.8000000000000007"/>
    <n v="2491"/>
    <x v="1"/>
    <s v="Sean N Boyer"/>
    <s v="Regular Air"/>
    <x v="1"/>
    <x v="1"/>
    <s v="Telephones and Communication"/>
    <s v="Small Box"/>
    <x v="131"/>
    <n v="0.57999999999999996"/>
    <n v="5.6644817253987824E-2"/>
    <s v="United States"/>
    <x v="1"/>
    <x v="7"/>
    <s v="Los Angeles"/>
    <n v="90045"/>
    <x v="11"/>
    <x v="0"/>
    <s v="2015"/>
    <d v="2015-01-12T00:00:00"/>
    <n v="109.83600000000001"/>
    <n v="37"/>
    <n v="1939.03"/>
    <n v="23877"/>
    <x v="0"/>
    <x v="0"/>
  </r>
  <r>
    <n v="3339"/>
    <s v="Not Specified"/>
    <n v="0"/>
    <n v="10.01"/>
    <n v="1.99"/>
    <n v="2491"/>
    <x v="1"/>
    <s v="Sean N Boyer"/>
    <s v="Express Air"/>
    <x v="1"/>
    <x v="1"/>
    <s v="Computer Peripherals"/>
    <s v="Small Pack"/>
    <x v="132"/>
    <n v="0.41"/>
    <n v="0.27976749776019927"/>
    <s v="United States"/>
    <x v="1"/>
    <x v="7"/>
    <s v="Los Angeles"/>
    <n v="90045"/>
    <x v="11"/>
    <x v="0"/>
    <s v="2015"/>
    <d v="2015-01-14T00:00:00"/>
    <n v="128.03"/>
    <n v="42"/>
    <n v="457.63"/>
    <n v="23877"/>
    <x v="0"/>
    <x v="0"/>
  </r>
  <r>
    <n v="21690"/>
    <s v="Low"/>
    <n v="0.01"/>
    <n v="29.89"/>
    <n v="1.99"/>
    <n v="2715"/>
    <x v="0"/>
    <s v="Becky Farmer"/>
    <s v="Regular Air"/>
    <x v="3"/>
    <x v="1"/>
    <s v="Computer Peripherals"/>
    <s v="Small Pack"/>
    <x v="133"/>
    <n v="0.5"/>
    <n v="-2.3354192740926156"/>
    <s v="United States"/>
    <x v="0"/>
    <x v="26"/>
    <s v="Lansing"/>
    <n v="48911"/>
    <x v="11"/>
    <x v="0"/>
    <s v="2015"/>
    <d v="2015-01-16T00:00:00"/>
    <n v="-74.64"/>
    <n v="1"/>
    <n v="31.96"/>
    <n v="88702"/>
    <x v="0"/>
    <x v="0"/>
  </r>
  <r>
    <n v="24122"/>
    <s v="Critical"/>
    <n v="0.03"/>
    <n v="350.98"/>
    <n v="30"/>
    <n v="2776"/>
    <x v="1"/>
    <s v="April Henson"/>
    <s v="Delivery Truck"/>
    <x v="2"/>
    <x v="2"/>
    <s v="Chairs &amp; Chairmats"/>
    <s v="Jumbo Drum"/>
    <x v="37"/>
    <n v="0.61"/>
    <n v="0.69"/>
    <s v="United States"/>
    <x v="3"/>
    <x v="5"/>
    <s v="Gaithersburg"/>
    <n v="20877"/>
    <x v="11"/>
    <x v="0"/>
    <s v="2015"/>
    <d v="2015-01-15T00:00:00"/>
    <n v="2692.4420999999998"/>
    <n v="11"/>
    <n v="3902.09"/>
    <n v="91228"/>
    <x v="0"/>
    <x v="0"/>
  </r>
  <r>
    <n v="24123"/>
    <s v="Critical"/>
    <n v="0.04"/>
    <n v="1.68"/>
    <n v="1"/>
    <n v="2776"/>
    <x v="1"/>
    <s v="April Henson"/>
    <s v="Regular Air"/>
    <x v="2"/>
    <x v="0"/>
    <s v="Pens &amp; Art Supplies"/>
    <s v="Wrap Bag"/>
    <x v="134"/>
    <n v="0.35"/>
    <n v="0.14578279266572639"/>
    <s v="United States"/>
    <x v="3"/>
    <x v="5"/>
    <s v="Gaithersburg"/>
    <n v="20877"/>
    <x v="11"/>
    <x v="0"/>
    <s v="2015"/>
    <d v="2015-01-14T00:00:00"/>
    <n v="2.0672000000000001"/>
    <n v="8"/>
    <n v="14.18"/>
    <n v="91228"/>
    <x v="0"/>
    <x v="0"/>
  </r>
  <r>
    <n v="19895"/>
    <s v="Low"/>
    <n v="0.02"/>
    <n v="48.04"/>
    <n v="5.09"/>
    <n v="510"/>
    <x v="1"/>
    <s v="Gregory Rao"/>
    <s v="Regular Air"/>
    <x v="3"/>
    <x v="0"/>
    <s v="Paper"/>
    <s v="Small Box"/>
    <x v="135"/>
    <n v="0.37"/>
    <n v="0.69"/>
    <s v="United States"/>
    <x v="1"/>
    <x v="7"/>
    <s v="Manteca"/>
    <n v="95336"/>
    <x v="12"/>
    <x v="0"/>
    <s v="2015"/>
    <d v="2015-01-13T00:00:00"/>
    <n v="105.25259999999999"/>
    <n v="3"/>
    <n v="152.54"/>
    <n v="90058"/>
    <x v="0"/>
    <x v="0"/>
  </r>
  <r>
    <n v="26038"/>
    <s v="Low"/>
    <n v="0.06"/>
    <n v="7.99"/>
    <n v="5.03"/>
    <n v="570"/>
    <x v="0"/>
    <s v="Katharine Bass"/>
    <s v="Regular Air"/>
    <x v="2"/>
    <x v="1"/>
    <s v="Telephones and Communication"/>
    <s v="Medium Box"/>
    <x v="136"/>
    <n v="0.6"/>
    <n v="-1.857818679647095"/>
    <s v="United States"/>
    <x v="1"/>
    <x v="27"/>
    <s v="Henderson"/>
    <n v="89015"/>
    <x v="12"/>
    <x v="0"/>
    <s v="2015"/>
    <d v="2015-01-13T00:00:00"/>
    <n v="-122.13300000000001"/>
    <n v="10"/>
    <n v="65.739999999999995"/>
    <n v="88881"/>
    <x v="0"/>
    <x v="0"/>
  </r>
  <r>
    <n v="21325"/>
    <s v="Low"/>
    <n v="0.06"/>
    <n v="4.4800000000000004"/>
    <n v="49"/>
    <n v="576"/>
    <x v="0"/>
    <s v="Gordon Lyon"/>
    <s v="Regular Air"/>
    <x v="3"/>
    <x v="0"/>
    <s v="Appliances"/>
    <s v="Large Box"/>
    <x v="137"/>
    <n v="0.6"/>
    <n v="-17.361963190184049"/>
    <s v="United States"/>
    <x v="1"/>
    <x v="7"/>
    <s v="Pomona"/>
    <n v="91767"/>
    <x v="12"/>
    <x v="0"/>
    <s v="2015"/>
    <d v="2015-01-17T00:00:00"/>
    <n v="-566"/>
    <n v="4"/>
    <n v="32.6"/>
    <n v="88645"/>
    <x v="0"/>
    <x v="0"/>
  </r>
  <r>
    <n v="25241"/>
    <s v="Critical"/>
    <n v="0.06"/>
    <n v="2.08"/>
    <n v="5.33"/>
    <n v="2338"/>
    <x v="1"/>
    <s v="Lynn Hines"/>
    <s v="Regular Air"/>
    <x v="1"/>
    <x v="2"/>
    <s v="Office Furnishings"/>
    <s v="Small Box"/>
    <x v="138"/>
    <n v="0.43"/>
    <n v="-8.9446587215601294"/>
    <s v="United States"/>
    <x v="3"/>
    <x v="5"/>
    <s v="College Park"/>
    <n v="20740"/>
    <x v="12"/>
    <x v="0"/>
    <s v="2015"/>
    <d v="2015-01-13T00:00:00"/>
    <n v="-82.559200000000004"/>
    <n v="4"/>
    <n v="9.23"/>
    <n v="91480"/>
    <x v="0"/>
    <x v="0"/>
  </r>
  <r>
    <n v="21582"/>
    <s v="Low"/>
    <n v="7.0000000000000007E-2"/>
    <n v="5.98"/>
    <n v="5.79"/>
    <n v="2369"/>
    <x v="0"/>
    <s v="Mike G Hartman"/>
    <s v="Regular Air"/>
    <x v="2"/>
    <x v="0"/>
    <s v="Paper"/>
    <s v="Small Box"/>
    <x v="139"/>
    <n v="0.36"/>
    <n v="-0.54214285714285715"/>
    <s v="United States"/>
    <x v="2"/>
    <x v="9"/>
    <s v="Pembroke Pines"/>
    <n v="33024"/>
    <x v="12"/>
    <x v="0"/>
    <s v="2015"/>
    <d v="2015-01-15T00:00:00"/>
    <n v="-41.972700000000003"/>
    <n v="13"/>
    <n v="77.42"/>
    <n v="90408"/>
    <x v="0"/>
    <x v="0"/>
  </r>
  <r>
    <n v="22857"/>
    <s v="Medium"/>
    <n v="0.08"/>
    <n v="125.99"/>
    <n v="4.2"/>
    <n v="3340"/>
    <x v="0"/>
    <s v="Phillip Blum"/>
    <s v="Regular Air"/>
    <x v="2"/>
    <x v="1"/>
    <s v="Telephones and Communication"/>
    <s v="Small Box"/>
    <x v="140"/>
    <n v="0.56999999999999995"/>
    <n v="0.69"/>
    <s v="United States"/>
    <x v="1"/>
    <x v="14"/>
    <s v="Troutdale"/>
    <n v="97060"/>
    <x v="12"/>
    <x v="0"/>
    <s v="2015"/>
    <d v="2015-01-14T00:00:00"/>
    <n v="989.81189999999992"/>
    <n v="14"/>
    <n v="1434.51"/>
    <n v="85980"/>
    <x v="0"/>
    <x v="0"/>
  </r>
  <r>
    <n v="18467"/>
    <s v="Low"/>
    <n v="7.0000000000000007E-2"/>
    <n v="165.2"/>
    <n v="19.989999999999998"/>
    <n v="463"/>
    <x v="0"/>
    <s v="Debbie Stevenson"/>
    <s v="Regular Air"/>
    <x v="0"/>
    <x v="0"/>
    <s v="Storage &amp; Organization"/>
    <s v="Small Box"/>
    <x v="141"/>
    <n v="0.59"/>
    <n v="0.48235848882149535"/>
    <s v="United States"/>
    <x v="1"/>
    <x v="7"/>
    <s v="West Hollywood"/>
    <n v="90069"/>
    <x v="13"/>
    <x v="0"/>
    <s v="2015"/>
    <d v="2015-01-16T00:00:00"/>
    <n v="521.69000000000005"/>
    <n v="7"/>
    <n v="1081.54"/>
    <n v="88061"/>
    <x v="0"/>
    <x v="0"/>
  </r>
  <r>
    <n v="22875"/>
    <s v="Critical"/>
    <n v="0.08"/>
    <n v="7.77"/>
    <n v="9.23"/>
    <n v="772"/>
    <x v="1"/>
    <s v="Jean Webster"/>
    <s v="Regular Air"/>
    <x v="0"/>
    <x v="0"/>
    <s v="Appliances"/>
    <s v="Small Box"/>
    <x v="142"/>
    <n v="0.57999999999999996"/>
    <n v="-3.7074769666902907"/>
    <s v="United States"/>
    <x v="3"/>
    <x v="29"/>
    <s v="Allentown"/>
    <n v="18103"/>
    <x v="13"/>
    <x v="0"/>
    <s v="2015"/>
    <d v="2015-01-16T00:00:00"/>
    <n v="-209.25"/>
    <n v="7"/>
    <n v="56.44"/>
    <n v="88666"/>
    <x v="0"/>
    <x v="0"/>
  </r>
  <r>
    <n v="22877"/>
    <s v="Critical"/>
    <n v="0.1"/>
    <n v="18.97"/>
    <n v="9.5399999999999991"/>
    <n v="772"/>
    <x v="1"/>
    <s v="Jean Webster"/>
    <s v="Express Air"/>
    <x v="0"/>
    <x v="0"/>
    <s v="Paper"/>
    <s v="Small Box"/>
    <x v="143"/>
    <n v="0.37"/>
    <n v="-0.16153005464480874"/>
    <s v="United States"/>
    <x v="3"/>
    <x v="29"/>
    <s v="Allentown"/>
    <n v="18103"/>
    <x v="13"/>
    <x v="0"/>
    <s v="2015"/>
    <d v="2015-01-16T00:00:00"/>
    <n v="-9.1635999999999989"/>
    <n v="3"/>
    <n v="56.73"/>
    <n v="88666"/>
    <x v="0"/>
    <x v="0"/>
  </r>
  <r>
    <n v="19144"/>
    <s v="Critical"/>
    <n v="0.08"/>
    <n v="115.99"/>
    <n v="56.14"/>
    <n v="1636"/>
    <x v="1"/>
    <s v="Sidney Greenberg"/>
    <s v="Delivery Truck"/>
    <x v="1"/>
    <x v="1"/>
    <s v="Office Machines"/>
    <s v="Jumbo Drum"/>
    <x v="144"/>
    <n v="0.4"/>
    <n v="-0.48471547794574815"/>
    <s v="United States"/>
    <x v="1"/>
    <x v="7"/>
    <s v="Salinas"/>
    <n v="93905"/>
    <x v="13"/>
    <x v="0"/>
    <s v="2015"/>
    <d v="2015-01-16T00:00:00"/>
    <n v="-272.860884"/>
    <n v="5"/>
    <n v="562.92999999999995"/>
    <n v="89704"/>
    <x v="0"/>
    <x v="0"/>
  </r>
  <r>
    <n v="19145"/>
    <s v="Critical"/>
    <n v="0.08"/>
    <n v="4.28"/>
    <n v="0.94"/>
    <n v="1636"/>
    <x v="1"/>
    <s v="Sidney Greenberg"/>
    <s v="Regular Air"/>
    <x v="1"/>
    <x v="0"/>
    <s v="Pens &amp; Art Supplies"/>
    <s v="Wrap Bag"/>
    <x v="145"/>
    <n v="0.56000000000000005"/>
    <n v="0.36254969156956823"/>
    <s v="United States"/>
    <x v="1"/>
    <x v="7"/>
    <s v="Salinas"/>
    <n v="93905"/>
    <x v="13"/>
    <x v="0"/>
    <s v="2015"/>
    <d v="2015-01-17T00:00:00"/>
    <n v="10.5792"/>
    <n v="7"/>
    <n v="29.18"/>
    <n v="89704"/>
    <x v="0"/>
    <x v="0"/>
  </r>
  <r>
    <n v="24746"/>
    <s v="Not Specified"/>
    <n v="0.1"/>
    <n v="22.01"/>
    <n v="5.53"/>
    <n v="2820"/>
    <x v="1"/>
    <s v="Laurence Simon"/>
    <s v="Regular Air"/>
    <x v="1"/>
    <x v="0"/>
    <s v="Pens &amp; Art Supplies"/>
    <s v="Small Pack"/>
    <x v="146"/>
    <n v="0.59"/>
    <n v="0.1121206743566992"/>
    <s v="United States"/>
    <x v="0"/>
    <x v="10"/>
    <s v="Oakville"/>
    <n v="63129"/>
    <x v="13"/>
    <x v="0"/>
    <s v="2015"/>
    <d v="2015-01-15T00:00:00"/>
    <n v="31.59"/>
    <n v="14"/>
    <n v="281.75"/>
    <n v="87900"/>
    <x v="0"/>
    <x v="0"/>
  </r>
  <r>
    <n v="23811"/>
    <s v="Low"/>
    <n v="0.03"/>
    <n v="6.45"/>
    <n v="1.34"/>
    <n v="3064"/>
    <x v="0"/>
    <s v="Clarence Crowder"/>
    <s v="Regular Air"/>
    <x v="2"/>
    <x v="0"/>
    <s v="Paper"/>
    <s v="Wrap Bag"/>
    <x v="147"/>
    <n v="0.36"/>
    <n v="0.69"/>
    <s v="United States"/>
    <x v="1"/>
    <x v="6"/>
    <s v="Lacey"/>
    <n v="98503"/>
    <x v="13"/>
    <x v="0"/>
    <s v="2015"/>
    <d v="2015-01-19T00:00:00"/>
    <n v="39.129899999999999"/>
    <n v="9"/>
    <n v="56.71"/>
    <n v="88448"/>
    <x v="0"/>
    <x v="0"/>
  </r>
  <r>
    <n v="24200"/>
    <s v="Medium"/>
    <n v="0.06"/>
    <n v="19.989999999999998"/>
    <n v="11.17"/>
    <n v="3148"/>
    <x v="0"/>
    <s v="Leroy Field"/>
    <s v="Regular Air"/>
    <x v="3"/>
    <x v="2"/>
    <s v="Office Furnishings"/>
    <s v="Large Box"/>
    <x v="148"/>
    <n v="0.6"/>
    <n v="-0.47905656319449419"/>
    <s v="United States"/>
    <x v="1"/>
    <x v="37"/>
    <s v="Post Falls"/>
    <n v="83854"/>
    <x v="13"/>
    <x v="0"/>
    <s v="2015"/>
    <d v="2015-01-14T00:00:00"/>
    <n v="-66.823599999999999"/>
    <n v="7"/>
    <n v="139.49"/>
    <n v="89716"/>
    <x v="0"/>
    <x v="0"/>
  </r>
  <r>
    <n v="24202"/>
    <s v="Medium"/>
    <n v="0.06"/>
    <n v="320.98"/>
    <n v="58.95"/>
    <n v="3149"/>
    <x v="0"/>
    <s v="Harriet Moore"/>
    <s v="Delivery Truck"/>
    <x v="3"/>
    <x v="2"/>
    <s v="Chairs &amp; Chairmats"/>
    <s v="Jumbo Drum"/>
    <x v="149"/>
    <n v="0.56999999999999995"/>
    <n v="0.49764754690309004"/>
    <s v="United States"/>
    <x v="1"/>
    <x v="37"/>
    <s v="Rexburg"/>
    <n v="83440"/>
    <x v="13"/>
    <x v="0"/>
    <s v="2015"/>
    <d v="2015-01-16T00:00:00"/>
    <n v="971.62200000000007"/>
    <n v="6"/>
    <n v="1952.43"/>
    <n v="89716"/>
    <x v="0"/>
    <x v="0"/>
  </r>
  <r>
    <n v="22291"/>
    <s v="Not Specified"/>
    <n v="0.1"/>
    <n v="208.16"/>
    <n v="68.02"/>
    <n v="3225"/>
    <x v="0"/>
    <s v="Robyn Crawford"/>
    <s v="Delivery Truck"/>
    <x v="0"/>
    <x v="0"/>
    <s v="Appliances"/>
    <s v="Jumbo Drum"/>
    <x v="150"/>
    <n v="0.57999999999999996"/>
    <n v="-0.17887644541564235"/>
    <s v="United States"/>
    <x v="2"/>
    <x v="34"/>
    <s v="Germantown"/>
    <n v="38138"/>
    <x v="13"/>
    <x v="0"/>
    <s v="2015"/>
    <d v="2015-01-14T00:00:00"/>
    <n v="-137.52199999999999"/>
    <n v="4"/>
    <n v="768.81"/>
    <n v="86507"/>
    <x v="0"/>
    <x v="0"/>
  </r>
  <r>
    <n v="22292"/>
    <s v="Not Specified"/>
    <n v="7.0000000000000007E-2"/>
    <n v="90.48"/>
    <n v="19.989999999999998"/>
    <n v="3226"/>
    <x v="1"/>
    <s v="Arthur Gold"/>
    <s v="Regular Air"/>
    <x v="0"/>
    <x v="0"/>
    <s v="Envelopes"/>
    <s v="Small Box"/>
    <x v="151"/>
    <n v="0.4"/>
    <n v="-6.4430994056382571E-2"/>
    <s v="United States"/>
    <x v="2"/>
    <x v="34"/>
    <s v="Hendersonville"/>
    <n v="37075"/>
    <x v="13"/>
    <x v="0"/>
    <s v="2015"/>
    <d v="2015-01-15T00:00:00"/>
    <n v="-11.815999999999999"/>
    <n v="2"/>
    <n v="183.39"/>
    <n v="86507"/>
    <x v="0"/>
    <x v="0"/>
  </r>
  <r>
    <n v="22293"/>
    <s v="Not Specified"/>
    <n v="0.01"/>
    <n v="9.48"/>
    <n v="7.29"/>
    <n v="3226"/>
    <x v="1"/>
    <s v="Arthur Gold"/>
    <s v="Express Air"/>
    <x v="0"/>
    <x v="2"/>
    <s v="Office Furnishings"/>
    <s v="Small Pack"/>
    <x v="152"/>
    <n v="0.45"/>
    <n v="18.521999999999998"/>
    <s v="United States"/>
    <x v="2"/>
    <x v="34"/>
    <s v="Hendersonville"/>
    <n v="37075"/>
    <x v="13"/>
    <x v="0"/>
    <s v="2015"/>
    <d v="2015-01-16T00:00:00"/>
    <n v="238.93379999999999"/>
    <n v="1"/>
    <n v="12.9"/>
    <n v="86507"/>
    <x v="0"/>
    <x v="0"/>
  </r>
  <r>
    <n v="22294"/>
    <s v="Not Specified"/>
    <n v="0.02"/>
    <n v="4.28"/>
    <n v="0.94"/>
    <n v="3226"/>
    <x v="1"/>
    <s v="Arthur Gold"/>
    <s v="Regular Air"/>
    <x v="0"/>
    <x v="0"/>
    <s v="Pens &amp; Art Supplies"/>
    <s v="Wrap Bag"/>
    <x v="145"/>
    <n v="0.56000000000000005"/>
    <n v="-5.8762437115707096"/>
    <s v="United States"/>
    <x v="2"/>
    <x v="34"/>
    <s v="Hendersonville"/>
    <n v="37075"/>
    <x v="13"/>
    <x v="0"/>
    <s v="2015"/>
    <d v="2015-01-15T00:00:00"/>
    <n v="-105.126"/>
    <n v="4"/>
    <n v="17.89"/>
    <n v="86507"/>
    <x v="0"/>
    <x v="0"/>
  </r>
  <r>
    <n v="24849"/>
    <s v="Medium"/>
    <n v="0.06"/>
    <n v="7.04"/>
    <n v="2.17"/>
    <n v="145"/>
    <x v="1"/>
    <s v="Rhonda Ivey"/>
    <s v="Regular Air"/>
    <x v="0"/>
    <x v="0"/>
    <s v="Paper"/>
    <s v="Wrap Bag"/>
    <x v="153"/>
    <n v="0.38"/>
    <n v="0.16963822525597269"/>
    <s v="United States"/>
    <x v="3"/>
    <x v="29"/>
    <s v="West Mifflin"/>
    <n v="15122"/>
    <x v="14"/>
    <x v="0"/>
    <s v="2015"/>
    <d v="2015-01-17T00:00:00"/>
    <n v="2.4851999999999999"/>
    <n v="2"/>
    <n v="14.65"/>
    <n v="91086"/>
    <x v="0"/>
    <x v="0"/>
  </r>
  <r>
    <n v="21103"/>
    <s v="Critical"/>
    <n v="0.09"/>
    <n v="2.88"/>
    <n v="0.7"/>
    <n v="152"/>
    <x v="1"/>
    <s v="Kent Kerr"/>
    <s v="Regular Air"/>
    <x v="2"/>
    <x v="0"/>
    <s v="Pens &amp; Art Supplies"/>
    <s v="Wrap Bag"/>
    <x v="154"/>
    <n v="0.56000000000000005"/>
    <n v="-31.403272727272732"/>
    <s v="United States"/>
    <x v="2"/>
    <x v="34"/>
    <s v="Knoxville"/>
    <n v="37918"/>
    <x v="14"/>
    <x v="0"/>
    <s v="2015"/>
    <d v="2015-01-16T00:00:00"/>
    <n v="-172.71800000000002"/>
    <n v="2"/>
    <n v="5.5"/>
    <n v="89520"/>
    <x v="0"/>
    <x v="0"/>
  </r>
  <r>
    <n v="22355"/>
    <s v="High"/>
    <n v="0.02"/>
    <n v="15.28"/>
    <n v="1.99"/>
    <n v="428"/>
    <x v="1"/>
    <s v="Ernest Barber"/>
    <s v="Regular Air"/>
    <x v="3"/>
    <x v="1"/>
    <s v="Computer Peripherals"/>
    <s v="Small Pack"/>
    <x v="155"/>
    <n v="0.42"/>
    <n v="0.69"/>
    <s v="United States"/>
    <x v="1"/>
    <x v="27"/>
    <s v="Carson City"/>
    <n v="89701"/>
    <x v="14"/>
    <x v="0"/>
    <s v="2015"/>
    <d v="2015-01-16T00:00:00"/>
    <n v="163.1574"/>
    <n v="15"/>
    <n v="236.46"/>
    <n v="88479"/>
    <x v="0"/>
    <x v="0"/>
  </r>
  <r>
    <n v="22356"/>
    <s v="High"/>
    <n v="0"/>
    <n v="85.99"/>
    <n v="3.3"/>
    <n v="428"/>
    <x v="1"/>
    <s v="Ernest Barber"/>
    <s v="Regular Air"/>
    <x v="3"/>
    <x v="1"/>
    <s v="Telephones and Communication"/>
    <s v="Small Pack"/>
    <x v="156"/>
    <n v="0.37"/>
    <n v="-4.0940801950690879"/>
    <s v="United States"/>
    <x v="1"/>
    <x v="27"/>
    <s v="Carson City"/>
    <n v="89701"/>
    <x v="14"/>
    <x v="0"/>
    <s v="2015"/>
    <d v="2015-01-16T00:00:00"/>
    <n v="-302.22500000000002"/>
    <n v="1"/>
    <n v="73.819999999999993"/>
    <n v="88479"/>
    <x v="0"/>
    <x v="0"/>
  </r>
  <r>
    <n v="22528"/>
    <s v="High"/>
    <n v="0.08"/>
    <n v="4.91"/>
    <n v="4.97"/>
    <n v="1212"/>
    <x v="1"/>
    <s v="Eileen Fletcher"/>
    <s v="Regular Air"/>
    <x v="3"/>
    <x v="0"/>
    <s v="Binders and Binder Accessories"/>
    <s v="Small Box"/>
    <x v="157"/>
    <n v="0.38"/>
    <n v="-1.6923240033927056"/>
    <s v="United States"/>
    <x v="0"/>
    <x v="0"/>
    <s v="Gary"/>
    <n v="46404"/>
    <x v="14"/>
    <x v="0"/>
    <s v="2015"/>
    <d v="2015-01-16T00:00:00"/>
    <n v="-99.762500000000003"/>
    <n v="12"/>
    <n v="58.95"/>
    <n v="88600"/>
    <x v="0"/>
    <x v="0"/>
  </r>
  <r>
    <n v="22529"/>
    <s v="High"/>
    <n v="0.01"/>
    <n v="3499.99"/>
    <n v="24.49"/>
    <n v="1212"/>
    <x v="1"/>
    <s v="Eileen Fletcher"/>
    <s v="Regular Air"/>
    <x v="3"/>
    <x v="1"/>
    <s v="Copiers and Fax"/>
    <s v="Large Box"/>
    <x v="158"/>
    <n v="0.37"/>
    <n v="-0.83362692593570742"/>
    <s v="United States"/>
    <x v="0"/>
    <x v="0"/>
    <s v="Gary"/>
    <n v="46404"/>
    <x v="14"/>
    <x v="0"/>
    <s v="2015"/>
    <d v="2015-01-16T00:00:00"/>
    <n v="-3061.82"/>
    <n v="1"/>
    <n v="3672.89"/>
    <n v="88600"/>
    <x v="0"/>
    <x v="0"/>
  </r>
  <r>
    <n v="22530"/>
    <s v="High"/>
    <n v="0.03"/>
    <n v="5.84"/>
    <n v="1.2"/>
    <n v="1213"/>
    <x v="1"/>
    <s v="Jeremy Pratt"/>
    <s v="Regular Air"/>
    <x v="3"/>
    <x v="0"/>
    <s v="Pens &amp; Art Supplies"/>
    <s v="Wrap Bag"/>
    <x v="7"/>
    <n v="0.55000000000000004"/>
    <n v="-8.5178875638839747E-4"/>
    <s v="United States"/>
    <x v="0"/>
    <x v="0"/>
    <s v="Granger"/>
    <n v="46530"/>
    <x v="14"/>
    <x v="0"/>
    <s v="2015"/>
    <d v="2015-01-17T00:00:00"/>
    <n v="-9.9999999999997868E-3"/>
    <n v="2"/>
    <n v="11.74"/>
    <n v="88600"/>
    <x v="0"/>
    <x v="0"/>
  </r>
  <r>
    <n v="5297"/>
    <s v="Not Specified"/>
    <n v="0"/>
    <n v="8.6"/>
    <n v="6.19"/>
    <n v="1402"/>
    <x v="1"/>
    <s v="Wesley Tate"/>
    <s v="Regular Air"/>
    <x v="3"/>
    <x v="0"/>
    <s v="Binders and Binder Accessories"/>
    <s v="Small Box"/>
    <x v="159"/>
    <n v="0.38"/>
    <n v="-9.5678849717564587E-2"/>
    <s v="United States"/>
    <x v="0"/>
    <x v="12"/>
    <s v="Chicago"/>
    <n v="60653"/>
    <x v="14"/>
    <x v="0"/>
    <s v="2015"/>
    <d v="2015-01-15T00:00:00"/>
    <n v="-42.8536"/>
    <n v="48"/>
    <n v="447.89"/>
    <n v="37729"/>
    <x v="0"/>
    <x v="0"/>
  </r>
  <r>
    <n v="23297"/>
    <s v="Not Specified"/>
    <n v="0"/>
    <n v="8.6"/>
    <n v="6.19"/>
    <n v="1405"/>
    <x v="1"/>
    <s v="Crystal Floyd"/>
    <s v="Regular Air"/>
    <x v="3"/>
    <x v="0"/>
    <s v="Binders and Binder Accessories"/>
    <s v="Small Box"/>
    <x v="159"/>
    <n v="0.38"/>
    <n v="-0.29661105653299991"/>
    <s v="United States"/>
    <x v="0"/>
    <x v="26"/>
    <s v="Battle Creek"/>
    <n v="49017"/>
    <x v="14"/>
    <x v="0"/>
    <s v="2015"/>
    <d v="2015-01-15T00:00:00"/>
    <n v="-33.211539999999999"/>
    <n v="12"/>
    <n v="111.97"/>
    <n v="86144"/>
    <x v="0"/>
    <x v="0"/>
  </r>
  <r>
    <n v="19769"/>
    <s v="High"/>
    <n v="0.08"/>
    <n v="8.09"/>
    <n v="7.96"/>
    <n v="1632"/>
    <x v="1"/>
    <s v="Lori Wolfe"/>
    <s v="Express Air"/>
    <x v="1"/>
    <x v="2"/>
    <s v="Office Furnishings"/>
    <s v="Small Box"/>
    <x v="160"/>
    <n v="0.49"/>
    <n v="0.33127461139896375"/>
    <s v="United States"/>
    <x v="2"/>
    <x v="2"/>
    <s v="Hattiesburg"/>
    <n v="39401"/>
    <x v="14"/>
    <x v="0"/>
    <s v="2015"/>
    <d v="2015-01-16T00:00:00"/>
    <n v="15.984"/>
    <n v="6"/>
    <n v="48.25"/>
    <n v="90530"/>
    <x v="0"/>
    <x v="0"/>
  </r>
  <r>
    <n v="19860"/>
    <s v="Critical"/>
    <n v="0.09"/>
    <n v="2.88"/>
    <n v="0.7"/>
    <n v="2791"/>
    <x v="0"/>
    <s v="Dawn Larson"/>
    <s v="Regular Air"/>
    <x v="3"/>
    <x v="0"/>
    <s v="Pens &amp; Art Supplies"/>
    <s v="Wrap Bag"/>
    <x v="161"/>
    <n v="0.56000000000000005"/>
    <n v="0.25142560912389839"/>
    <s v="United States"/>
    <x v="0"/>
    <x v="26"/>
    <s v="Madison Heights"/>
    <n v="48071"/>
    <x v="14"/>
    <x v="0"/>
    <s v="2015"/>
    <d v="2015-01-15T00:00:00"/>
    <n v="4.8499999999999996"/>
    <n v="7"/>
    <n v="19.29"/>
    <n v="88758"/>
    <x v="0"/>
    <x v="0"/>
  </r>
  <r>
    <n v="18950"/>
    <s v="Low"/>
    <n v="0.01"/>
    <n v="4.9800000000000004"/>
    <n v="4.75"/>
    <n v="3035"/>
    <x v="1"/>
    <s v="Tina Evans"/>
    <s v="Regular Air"/>
    <x v="1"/>
    <x v="0"/>
    <s v="Paper"/>
    <s v="Small Box"/>
    <x v="162"/>
    <n v="0.36"/>
    <n v="-1.4339769506895901"/>
    <s v="United States"/>
    <x v="0"/>
    <x v="12"/>
    <s v="Lombard"/>
    <n v="60148"/>
    <x v="14"/>
    <x v="0"/>
    <s v="2015"/>
    <d v="2015-01-20T00:00:00"/>
    <n v="-75.900400000000005"/>
    <n v="10"/>
    <n v="52.93"/>
    <n v="89128"/>
    <x v="0"/>
    <x v="0"/>
  </r>
  <r>
    <n v="18951"/>
    <s v="Low"/>
    <n v="0.04"/>
    <n v="6.35"/>
    <n v="1.02"/>
    <n v="3035"/>
    <x v="1"/>
    <s v="Tina Evans"/>
    <s v="Regular Air"/>
    <x v="1"/>
    <x v="0"/>
    <s v="Paper"/>
    <s v="Wrap Bag"/>
    <x v="163"/>
    <n v="0.39"/>
    <n v="0.69"/>
    <s v="United States"/>
    <x v="0"/>
    <x v="12"/>
    <s v="Lombard"/>
    <n v="60148"/>
    <x v="14"/>
    <x v="0"/>
    <s v="2015"/>
    <d v="2015-01-20T00:00:00"/>
    <n v="52.170899999999996"/>
    <n v="12"/>
    <n v="75.61"/>
    <n v="89128"/>
    <x v="0"/>
    <x v="0"/>
  </r>
  <r>
    <n v="18783"/>
    <s v="High"/>
    <n v="0.03"/>
    <n v="7.37"/>
    <n v="5.53"/>
    <n v="202"/>
    <x v="1"/>
    <s v="Max Small"/>
    <s v="Regular Air"/>
    <x v="3"/>
    <x v="1"/>
    <s v="Computer Peripherals"/>
    <s v="Small Pack"/>
    <x v="164"/>
    <n v="0.69"/>
    <n v="-1.5584566965846833"/>
    <s v="United States"/>
    <x v="0"/>
    <x v="21"/>
    <s v="Bartlesville"/>
    <n v="74006"/>
    <x v="15"/>
    <x v="0"/>
    <s v="2015"/>
    <d v="2015-01-18T00:00:00"/>
    <n v="-133.69999999999999"/>
    <n v="11"/>
    <n v="85.79"/>
    <n v="88972"/>
    <x v="0"/>
    <x v="0"/>
  </r>
  <r>
    <n v="25624"/>
    <s v="Critical"/>
    <n v="0.09"/>
    <n v="28.48"/>
    <n v="1.99"/>
    <n v="288"/>
    <x v="1"/>
    <s v="Patricia Cole Blair"/>
    <s v="Regular Air"/>
    <x v="0"/>
    <x v="1"/>
    <s v="Computer Peripherals"/>
    <s v="Small Pack"/>
    <x v="51"/>
    <n v="0.4"/>
    <n v="0.68999999999999984"/>
    <s v="United States"/>
    <x v="0"/>
    <x v="38"/>
    <s v="Wichita"/>
    <n v="67212"/>
    <x v="15"/>
    <x v="0"/>
    <s v="2015"/>
    <d v="2015-01-19T00:00:00"/>
    <n v="132.68699999999998"/>
    <n v="7"/>
    <n v="192.3"/>
    <n v="89762"/>
    <x v="0"/>
    <x v="0"/>
  </r>
  <r>
    <n v="25625"/>
    <s v="Critical"/>
    <n v="0.08"/>
    <n v="65.989999999999995"/>
    <n v="4.99"/>
    <n v="288"/>
    <x v="1"/>
    <s v="Patricia Cole Blair"/>
    <s v="Express Air"/>
    <x v="0"/>
    <x v="1"/>
    <s v="Telephones and Communication"/>
    <s v="Small Box"/>
    <x v="165"/>
    <n v="0.57999999999999996"/>
    <n v="0.66420264670498597"/>
    <s v="United States"/>
    <x v="0"/>
    <x v="38"/>
    <s v="Wichita"/>
    <n v="67212"/>
    <x v="15"/>
    <x v="0"/>
    <s v="2015"/>
    <d v="2015-01-18T00:00:00"/>
    <n v="496.89"/>
    <n v="14"/>
    <n v="748.1"/>
    <n v="89762"/>
    <x v="0"/>
    <x v="0"/>
  </r>
  <r>
    <n v="21086"/>
    <s v="Low"/>
    <n v="0.04"/>
    <n v="22.72"/>
    <n v="8.99"/>
    <n v="665"/>
    <x v="1"/>
    <s v="Miriam Mueller"/>
    <s v="Regular Air"/>
    <x v="3"/>
    <x v="2"/>
    <s v="Office Furnishings"/>
    <s v="Small Pack"/>
    <x v="93"/>
    <n v="0.44"/>
    <n v="-3.3520873474630699"/>
    <s v="United States"/>
    <x v="2"/>
    <x v="34"/>
    <s v="Murfreesboro"/>
    <n v="37130"/>
    <x v="15"/>
    <x v="0"/>
    <s v="2015"/>
    <d v="2015-01-20T00:00:00"/>
    <n v="-678.49599999999998"/>
    <n v="9"/>
    <n v="202.41"/>
    <n v="88677"/>
    <x v="0"/>
    <x v="0"/>
  </r>
  <r>
    <n v="3086"/>
    <s v="Low"/>
    <n v="0.04"/>
    <n v="22.72"/>
    <n v="8.99"/>
    <n v="667"/>
    <x v="1"/>
    <s v="Allison Kirby"/>
    <s v="Regular Air"/>
    <x v="3"/>
    <x v="2"/>
    <s v="Office Furnishings"/>
    <s v="Small Pack"/>
    <x v="93"/>
    <n v="0.44"/>
    <n v="8.4154108683634973E-2"/>
    <s v="United States"/>
    <x v="0"/>
    <x v="19"/>
    <s v="Dallas"/>
    <n v="75203"/>
    <x v="15"/>
    <x v="0"/>
    <s v="2015"/>
    <d v="2015-01-20T00:00:00"/>
    <n v="70.028000000000006"/>
    <n v="37"/>
    <n v="832.14"/>
    <n v="22147"/>
    <x v="0"/>
    <x v="0"/>
  </r>
  <r>
    <n v="23533"/>
    <s v="Critical"/>
    <n v="0.09"/>
    <n v="2.1800000000000002"/>
    <n v="0.78"/>
    <n v="1603"/>
    <x v="1"/>
    <s v="Alex Watkins"/>
    <s v="Regular Air"/>
    <x v="0"/>
    <x v="0"/>
    <s v="Rubber Bands"/>
    <s v="Wrap Bag"/>
    <x v="166"/>
    <n v="0.52"/>
    <n v="0.12838912133891214"/>
    <s v="United States"/>
    <x v="3"/>
    <x v="8"/>
    <s v="Woodmere"/>
    <n v="11598"/>
    <x v="15"/>
    <x v="0"/>
    <s v="2015"/>
    <d v="2015-01-18T00:00:00"/>
    <n v="2.4548000000000001"/>
    <n v="9"/>
    <n v="19.12"/>
    <n v="89679"/>
    <x v="0"/>
    <x v="0"/>
  </r>
  <r>
    <n v="23534"/>
    <s v="Critical"/>
    <n v="0.05"/>
    <n v="179.29"/>
    <n v="29.21"/>
    <n v="1603"/>
    <x v="1"/>
    <s v="Alex Watkins"/>
    <s v="Delivery Truck"/>
    <x v="0"/>
    <x v="2"/>
    <s v="Tables"/>
    <s v="Jumbo Box"/>
    <x v="167"/>
    <n v="0.76"/>
    <n v="-2.878695763609088"/>
    <s v="United States"/>
    <x v="3"/>
    <x v="8"/>
    <s v="Woodmere"/>
    <n v="11598"/>
    <x v="15"/>
    <x v="0"/>
    <s v="2015"/>
    <d v="2015-01-18T00:00:00"/>
    <n v="-537.27977732000011"/>
    <n v="1"/>
    <n v="186.64"/>
    <n v="89679"/>
    <x v="0"/>
    <x v="0"/>
  </r>
  <r>
    <n v="24941"/>
    <s v="Medium"/>
    <n v="0"/>
    <n v="13.43"/>
    <n v="5.5"/>
    <n v="1697"/>
    <x v="0"/>
    <s v="Holly Osborne"/>
    <s v="Regular Air"/>
    <x v="1"/>
    <x v="0"/>
    <s v="Storage &amp; Organization"/>
    <s v="Small Box"/>
    <x v="168"/>
    <n v="0.56999999999999995"/>
    <n v="-1.9590705573568012"/>
    <s v="United States"/>
    <x v="2"/>
    <x v="4"/>
    <s v="Hot Springs"/>
    <n v="71901"/>
    <x v="15"/>
    <x v="0"/>
    <s v="2015"/>
    <d v="2015-01-17T00:00:00"/>
    <n v="-253.77800000000002"/>
    <n v="9"/>
    <n v="129.54"/>
    <n v="86338"/>
    <x v="0"/>
    <x v="0"/>
  </r>
  <r>
    <n v="18345"/>
    <s v="Critical"/>
    <n v="0.02"/>
    <n v="110.98"/>
    <n v="13.99"/>
    <n v="2924"/>
    <x v="1"/>
    <s v="Courtney Nelson"/>
    <s v="Regular Air"/>
    <x v="2"/>
    <x v="2"/>
    <s v="Office Furnishings"/>
    <s v="Medium Box"/>
    <x v="169"/>
    <n v="0.69"/>
    <n v="-0.46944069218205092"/>
    <s v="United States"/>
    <x v="3"/>
    <x v="5"/>
    <s v="Laurel"/>
    <n v="20707"/>
    <x v="15"/>
    <x v="0"/>
    <s v="2015"/>
    <d v="2015-01-18T00:00:00"/>
    <n v="-106.3424"/>
    <n v="2"/>
    <n v="226.53"/>
    <n v="86591"/>
    <x v="0"/>
    <x v="0"/>
  </r>
  <r>
    <n v="18346"/>
    <s v="Critical"/>
    <n v="0.01"/>
    <n v="8.01"/>
    <n v="2.87"/>
    <n v="2924"/>
    <x v="1"/>
    <s v="Courtney Nelson"/>
    <s v="Regular Air"/>
    <x v="2"/>
    <x v="0"/>
    <s v="Paper"/>
    <s v="Wrap Bag"/>
    <x v="170"/>
    <n v="0.4"/>
    <n v="0.65516096139839752"/>
    <s v="United States"/>
    <x v="3"/>
    <x v="5"/>
    <s v="Laurel"/>
    <n v="20707"/>
    <x v="15"/>
    <x v="0"/>
    <s v="2015"/>
    <d v="2015-01-18T00:00:00"/>
    <n v="44.976799999999997"/>
    <n v="8"/>
    <n v="68.650000000000006"/>
    <n v="86591"/>
    <x v="0"/>
    <x v="0"/>
  </r>
  <r>
    <n v="19849"/>
    <s v="Not Specified"/>
    <n v="0.02"/>
    <n v="12.99"/>
    <n v="14.37"/>
    <n v="3036"/>
    <x v="1"/>
    <s v="Edith Reynolds"/>
    <s v="Regular Air"/>
    <x v="1"/>
    <x v="2"/>
    <s v="Office Furnishings"/>
    <s v="Large Box"/>
    <x v="116"/>
    <n v="0.73"/>
    <n v="-2.3633944411590777"/>
    <s v="United States"/>
    <x v="0"/>
    <x v="39"/>
    <s v="Mandan"/>
    <n v="58554"/>
    <x v="15"/>
    <x v="0"/>
    <s v="2015"/>
    <d v="2015-01-18T00:00:00"/>
    <n v="-159.86000000000001"/>
    <n v="5"/>
    <n v="67.64"/>
    <n v="89129"/>
    <x v="0"/>
    <x v="0"/>
  </r>
  <r>
    <n v="19850"/>
    <s v="Not Specified"/>
    <n v="0.05"/>
    <n v="35.44"/>
    <n v="7.5"/>
    <n v="3036"/>
    <x v="1"/>
    <s v="Edith Reynolds"/>
    <s v="Regular Air"/>
    <x v="1"/>
    <x v="0"/>
    <s v="Paper"/>
    <s v="Small Box"/>
    <x v="171"/>
    <n v="0.38"/>
    <n v="0.69"/>
    <s v="United States"/>
    <x v="0"/>
    <x v="39"/>
    <s v="Mandan"/>
    <n v="58554"/>
    <x v="15"/>
    <x v="0"/>
    <s v="2015"/>
    <d v="2015-01-18T00:00:00"/>
    <n v="165.88979999999998"/>
    <n v="7"/>
    <n v="240.42"/>
    <n v="89129"/>
    <x v="0"/>
    <x v="0"/>
  </r>
  <r>
    <n v="19851"/>
    <s v="Not Specified"/>
    <n v="0.02"/>
    <n v="12.98"/>
    <n v="3.14"/>
    <n v="3036"/>
    <x v="1"/>
    <s v="Edith Reynolds"/>
    <s v="Regular Air"/>
    <x v="1"/>
    <x v="0"/>
    <s v="Scissors, Rulers and Trimmers"/>
    <s v="Small Pack"/>
    <x v="172"/>
    <n v="0.6"/>
    <n v="0.40677874186550977"/>
    <s v="United States"/>
    <x v="0"/>
    <x v="39"/>
    <s v="Mandan"/>
    <n v="58554"/>
    <x v="15"/>
    <x v="0"/>
    <s v="2015"/>
    <d v="2015-01-19T00:00:00"/>
    <n v="75.010000000000005"/>
    <n v="14"/>
    <n v="184.4"/>
    <n v="89129"/>
    <x v="0"/>
    <x v="0"/>
  </r>
  <r>
    <n v="22459"/>
    <s v="Medium"/>
    <n v="0.1"/>
    <n v="5.81"/>
    <n v="8.49"/>
    <n v="3133"/>
    <x v="1"/>
    <s v="Kristine Singleton"/>
    <s v="Regular Air"/>
    <x v="3"/>
    <x v="0"/>
    <s v="Binders and Binder Accessories"/>
    <s v="Small Box"/>
    <x v="90"/>
    <n v="0.39"/>
    <n v="-5.394696736453203"/>
    <s v="United States"/>
    <x v="0"/>
    <x v="12"/>
    <s v="Naperville"/>
    <n v="60540"/>
    <x v="15"/>
    <x v="0"/>
    <s v="2015"/>
    <d v="2015-01-17T00:00:00"/>
    <n v="-350.43950000000001"/>
    <n v="12"/>
    <n v="64.959999999999994"/>
    <n v="86789"/>
    <x v="0"/>
    <x v="0"/>
  </r>
  <r>
    <n v="22460"/>
    <s v="Medium"/>
    <n v="0.03"/>
    <n v="1.81"/>
    <n v="0.75"/>
    <n v="3133"/>
    <x v="1"/>
    <s v="Kristine Singleton"/>
    <s v="Regular Air"/>
    <x v="3"/>
    <x v="0"/>
    <s v="Rubber Bands"/>
    <s v="Wrap Bag"/>
    <x v="173"/>
    <n v="0.52"/>
    <n v="0.21958202716823405"/>
    <s v="United States"/>
    <x v="0"/>
    <x v="12"/>
    <s v="Naperville"/>
    <n v="60540"/>
    <x v="15"/>
    <x v="0"/>
    <s v="2015"/>
    <d v="2015-01-17T00:00:00"/>
    <n v="4.2027999999999999"/>
    <n v="10"/>
    <n v="19.14"/>
    <n v="86789"/>
    <x v="0"/>
    <x v="0"/>
  </r>
  <r>
    <n v="22341"/>
    <s v="Low"/>
    <n v="0.04"/>
    <n v="2.98"/>
    <n v="2.0299999999999998"/>
    <n v="3385"/>
    <x v="1"/>
    <s v="Daniel Richmond"/>
    <s v="Express Air"/>
    <x v="3"/>
    <x v="0"/>
    <s v="Pens &amp; Art Supplies"/>
    <s v="Wrap Bag"/>
    <x v="174"/>
    <n v="0.56999999999999995"/>
    <n v="-1.4019108280254777"/>
    <s v="United States"/>
    <x v="3"/>
    <x v="28"/>
    <s v="Boardman"/>
    <n v="44512"/>
    <x v="15"/>
    <x v="0"/>
    <s v="2015"/>
    <d v="2015-01-16T00:00:00"/>
    <n v="-22.009999999999998"/>
    <n v="5"/>
    <n v="15.7"/>
    <n v="88745"/>
    <x v="0"/>
    <x v="0"/>
  </r>
  <r>
    <n v="22342"/>
    <s v="Low"/>
    <n v="0.01"/>
    <n v="125.99"/>
    <n v="8.99"/>
    <n v="3385"/>
    <x v="1"/>
    <s v="Daniel Richmond"/>
    <s v="Regular Air"/>
    <x v="3"/>
    <x v="1"/>
    <s v="Telephones and Communication"/>
    <s v="Small Box"/>
    <x v="94"/>
    <n v="0.59"/>
    <n v="0.62654862264012345"/>
    <s v="United States"/>
    <x v="3"/>
    <x v="28"/>
    <s v="Boardman"/>
    <n v="44512"/>
    <x v="15"/>
    <x v="0"/>
    <s v="2015"/>
    <d v="2015-01-21T00:00:00"/>
    <n v="426.46032000000002"/>
    <n v="6"/>
    <n v="680.65"/>
    <n v="88745"/>
    <x v="0"/>
    <x v="0"/>
  </r>
  <r>
    <n v="21401"/>
    <s v="Low"/>
    <n v="0.05"/>
    <n v="1.86"/>
    <n v="2.58"/>
    <n v="210"/>
    <x v="1"/>
    <s v="Floyd Dale"/>
    <s v="Regular Air"/>
    <x v="1"/>
    <x v="0"/>
    <s v="Rubber Bands"/>
    <s v="Wrap Bag"/>
    <x v="175"/>
    <n v="0.82"/>
    <n v="-3.7830777967064173"/>
    <s v="United States"/>
    <x v="3"/>
    <x v="8"/>
    <s v="Troy"/>
    <n v="12180"/>
    <x v="16"/>
    <x v="0"/>
    <s v="2015"/>
    <d v="2015-01-21T00:00:00"/>
    <n v="-66.62"/>
    <n v="9"/>
    <n v="17.61"/>
    <n v="85965"/>
    <x v="0"/>
    <x v="0"/>
  </r>
  <r>
    <n v="18278"/>
    <s v="Medium"/>
    <n v="0.05"/>
    <n v="328.14"/>
    <n v="91.05"/>
    <n v="366"/>
    <x v="0"/>
    <s v="Patrick Rosenthal"/>
    <s v="Delivery Truck"/>
    <x v="0"/>
    <x v="0"/>
    <s v="Appliances"/>
    <s v="Jumbo Drum"/>
    <x v="176"/>
    <n v="0.56999999999999995"/>
    <n v="0.20910639335765607"/>
    <s v="United States"/>
    <x v="3"/>
    <x v="40"/>
    <s v="Cranston"/>
    <n v="2910"/>
    <x v="16"/>
    <x v="0"/>
    <s v="2015"/>
    <d v="2015-01-19T00:00:00"/>
    <n v="411.5172"/>
    <n v="6"/>
    <n v="1967.98"/>
    <n v="87347"/>
    <x v="0"/>
    <x v="0"/>
  </r>
  <r>
    <n v="20494"/>
    <s v="Not Specified"/>
    <n v="0"/>
    <n v="1.88"/>
    <n v="1.49"/>
    <n v="526"/>
    <x v="1"/>
    <s v="April Hu"/>
    <s v="Regular Air"/>
    <x v="1"/>
    <x v="0"/>
    <s v="Binders and Binder Accessories"/>
    <s v="Small Box"/>
    <x v="177"/>
    <n v="0.37"/>
    <n v="-0.61282000787711699"/>
    <s v="United States"/>
    <x v="1"/>
    <x v="41"/>
    <s v="Mesa"/>
    <n v="85204"/>
    <x v="16"/>
    <x v="0"/>
    <s v="2015"/>
    <d v="2015-01-18T00:00:00"/>
    <n v="-15.5595"/>
    <n v="13"/>
    <n v="25.39"/>
    <n v="90027"/>
    <x v="0"/>
    <x v="0"/>
  </r>
  <r>
    <n v="20495"/>
    <s v="Not Specified"/>
    <n v="0.06"/>
    <n v="5.78"/>
    <n v="5.67"/>
    <n v="526"/>
    <x v="1"/>
    <s v="April Hu"/>
    <s v="Regular Air"/>
    <x v="1"/>
    <x v="0"/>
    <s v="Paper"/>
    <s v="Small Box"/>
    <x v="178"/>
    <n v="0.36"/>
    <n v="-1.2397158244528474"/>
    <s v="United States"/>
    <x v="1"/>
    <x v="41"/>
    <s v="Mesa"/>
    <n v="85204"/>
    <x v="16"/>
    <x v="0"/>
    <s v="2015"/>
    <d v="2015-01-18T00:00:00"/>
    <n v="-108.19"/>
    <n v="15"/>
    <n v="87.27"/>
    <n v="90027"/>
    <x v="0"/>
    <x v="0"/>
  </r>
  <r>
    <n v="19781"/>
    <s v="Critical"/>
    <n v="0.08"/>
    <n v="30.53"/>
    <n v="19.989999999999998"/>
    <n v="592"/>
    <x v="0"/>
    <s v="Eva Silverman"/>
    <s v="Regular Air"/>
    <x v="0"/>
    <x v="0"/>
    <s v="Labels"/>
    <s v="Small Box"/>
    <x v="179"/>
    <n v="0.39"/>
    <n v="-0.83907230559345158"/>
    <s v="United States"/>
    <x v="0"/>
    <x v="12"/>
    <s v="Wilmette"/>
    <n v="60091"/>
    <x v="16"/>
    <x v="0"/>
    <s v="2015"/>
    <d v="2015-01-17T00:00:00"/>
    <n v="-239.8656"/>
    <n v="10"/>
    <n v="285.87"/>
    <n v="86307"/>
    <x v="0"/>
    <x v="0"/>
  </r>
  <r>
    <n v="19782"/>
    <s v="Critical"/>
    <n v="0.01"/>
    <n v="1.68"/>
    <n v="1.57"/>
    <n v="593"/>
    <x v="0"/>
    <s v="Joel Huffman"/>
    <s v="Regular Air"/>
    <x v="0"/>
    <x v="0"/>
    <s v="Pens &amp; Art Supplies"/>
    <s v="Wrap Bag"/>
    <x v="180"/>
    <n v="0.59"/>
    <n v="-2.6236622484045165"/>
    <s v="United States"/>
    <x v="0"/>
    <x v="12"/>
    <s v="Woodridge"/>
    <n v="60517"/>
    <x v="16"/>
    <x v="0"/>
    <s v="2015"/>
    <d v="2015-01-19T00:00:00"/>
    <n v="-53.444000000000003"/>
    <n v="12"/>
    <n v="20.37"/>
    <n v="86307"/>
    <x v="0"/>
    <x v="0"/>
  </r>
  <r>
    <n v="19638"/>
    <s v="Medium"/>
    <n v="0.03"/>
    <n v="119.99"/>
    <n v="56.14"/>
    <n v="744"/>
    <x v="1"/>
    <s v="Joy Maxwell"/>
    <s v="Delivery Truck"/>
    <x v="2"/>
    <x v="1"/>
    <s v="Office Machines"/>
    <s v="Jumbo Box"/>
    <x v="181"/>
    <n v="0.39"/>
    <n v="0.90587352320811598"/>
    <s v="United States"/>
    <x v="1"/>
    <x v="41"/>
    <s v="Oro Valley"/>
    <n v="85737"/>
    <x v="16"/>
    <x v="0"/>
    <s v="2015"/>
    <d v="2015-01-19T00:00:00"/>
    <n v="1400.1"/>
    <n v="13"/>
    <n v="1545.58"/>
    <n v="87726"/>
    <x v="0"/>
    <x v="0"/>
  </r>
  <r>
    <n v="19639"/>
    <s v="Medium"/>
    <n v="0.05"/>
    <n v="115.79"/>
    <n v="1.99"/>
    <n v="745"/>
    <x v="0"/>
    <s v="Mary Page"/>
    <s v="Regular Air"/>
    <x v="2"/>
    <x v="1"/>
    <s v="Computer Peripherals"/>
    <s v="Small Pack"/>
    <x v="182"/>
    <n v="0.49"/>
    <n v="0.19144718210138748"/>
    <s v="United States"/>
    <x v="1"/>
    <x v="41"/>
    <s v="Peoria"/>
    <n v="85345"/>
    <x v="16"/>
    <x v="0"/>
    <s v="2015"/>
    <d v="2015-01-19T00:00:00"/>
    <n v="67.599999999999923"/>
    <n v="3"/>
    <n v="353.1"/>
    <n v="87726"/>
    <x v="0"/>
    <x v="0"/>
  </r>
  <r>
    <n v="21199"/>
    <s v="Critical"/>
    <n v="7.0000000000000007E-2"/>
    <n v="4.91"/>
    <n v="0.5"/>
    <n v="1531"/>
    <x v="0"/>
    <s v="Jon Ayers"/>
    <s v="Regular Air"/>
    <x v="2"/>
    <x v="0"/>
    <s v="Labels"/>
    <s v="Small Box"/>
    <x v="183"/>
    <n v="0.36"/>
    <n v="-5.5880935506732818"/>
    <s v="United States"/>
    <x v="2"/>
    <x v="9"/>
    <s v="Palm Coast"/>
    <n v="32137"/>
    <x v="16"/>
    <x v="0"/>
    <s v="2015"/>
    <d v="2015-01-18T00:00:00"/>
    <n v="-157.696"/>
    <n v="6"/>
    <n v="28.22"/>
    <n v="88852"/>
    <x v="0"/>
    <x v="0"/>
  </r>
  <r>
    <n v="24158"/>
    <s v="Medium"/>
    <n v="0.05"/>
    <n v="14.81"/>
    <n v="13.32"/>
    <n v="1702"/>
    <x v="1"/>
    <s v="Sandra Berry"/>
    <s v="Regular Air"/>
    <x v="1"/>
    <x v="0"/>
    <s v="Appliances"/>
    <s v="Small Box"/>
    <x v="184"/>
    <n v="0.43"/>
    <n v="-4.8598056537102474"/>
    <s v="United States"/>
    <x v="2"/>
    <x v="2"/>
    <s v="Meridian"/>
    <n v="39301"/>
    <x v="16"/>
    <x v="0"/>
    <s v="2015"/>
    <d v="2015-01-20T00:00:00"/>
    <n v="-220.05200000000002"/>
    <n v="3"/>
    <n v="45.28"/>
    <n v="90473"/>
    <x v="0"/>
    <x v="0"/>
  </r>
  <r>
    <n v="24159"/>
    <s v="Medium"/>
    <n v="0.05"/>
    <n v="4.2"/>
    <n v="2.2599999999999998"/>
    <n v="1702"/>
    <x v="1"/>
    <s v="Sandra Berry"/>
    <s v="Express Air"/>
    <x v="1"/>
    <x v="0"/>
    <s v="Paper"/>
    <s v="Wrap Bag"/>
    <x v="185"/>
    <n v="0.36"/>
    <n v="1.502827560795873"/>
    <s v="United States"/>
    <x v="2"/>
    <x v="2"/>
    <s v="Meridian"/>
    <n v="39301"/>
    <x v="16"/>
    <x v="0"/>
    <s v="2015"/>
    <d v="2015-01-19T00:00:00"/>
    <n v="20.393369999999997"/>
    <n v="3"/>
    <n v="13.57"/>
    <n v="90473"/>
    <x v="0"/>
    <x v="0"/>
  </r>
  <r>
    <n v="25761"/>
    <s v="Medium"/>
    <n v="0.05"/>
    <n v="5.68"/>
    <n v="1.39"/>
    <n v="1708"/>
    <x v="1"/>
    <s v="Lillian Day"/>
    <s v="Regular Air"/>
    <x v="0"/>
    <x v="0"/>
    <s v="Envelopes"/>
    <s v="Small Box"/>
    <x v="186"/>
    <n v="0.38"/>
    <n v="0.69000000000000006"/>
    <s v="United States"/>
    <x v="3"/>
    <x v="28"/>
    <s v="Shaker Heights"/>
    <n v="44118"/>
    <x v="16"/>
    <x v="0"/>
    <s v="2015"/>
    <d v="2015-01-18T00:00:00"/>
    <n v="38.281199999999998"/>
    <n v="10"/>
    <n v="55.48"/>
    <n v="88781"/>
    <x v="0"/>
    <x v="0"/>
  </r>
  <r>
    <n v="20619"/>
    <s v="Medium"/>
    <n v="0.06"/>
    <n v="16.48"/>
    <n v="1.99"/>
    <n v="1719"/>
    <x v="0"/>
    <s v="Russell W Melton"/>
    <s v="Regular Air"/>
    <x v="3"/>
    <x v="1"/>
    <s v="Computer Peripherals"/>
    <s v="Small Pack"/>
    <x v="187"/>
    <n v="0.42"/>
    <n v="-1.1284788886287367"/>
    <s v="United States"/>
    <x v="2"/>
    <x v="18"/>
    <s v="Northport"/>
    <n v="35473"/>
    <x v="16"/>
    <x v="0"/>
    <s v="2015"/>
    <d v="2015-01-19T00:00:00"/>
    <n v="-144.59200000000001"/>
    <n v="8"/>
    <n v="128.13"/>
    <n v="90786"/>
    <x v="0"/>
    <x v="0"/>
  </r>
  <r>
    <n v="19415"/>
    <s v="Medium"/>
    <n v="0.03"/>
    <n v="90.48"/>
    <n v="19.989999999999998"/>
    <n v="1873"/>
    <x v="1"/>
    <s v="Lisa Kim"/>
    <s v="Regular Air"/>
    <x v="3"/>
    <x v="0"/>
    <s v="Envelopes"/>
    <s v="Small Box"/>
    <x v="151"/>
    <n v="0.4"/>
    <n v="0.15401745410773396"/>
    <s v="United States"/>
    <x v="2"/>
    <x v="9"/>
    <s v="Palm Beach Gardens"/>
    <n v="33403"/>
    <x v="16"/>
    <x v="0"/>
    <s v="2015"/>
    <d v="2015-01-19T00:00:00"/>
    <n v="15.353999999999999"/>
    <n v="1"/>
    <n v="99.69"/>
    <n v="90099"/>
    <x v="0"/>
    <x v="0"/>
  </r>
  <r>
    <n v="19416"/>
    <s v="Medium"/>
    <n v="0.06"/>
    <n v="22.84"/>
    <n v="8.18"/>
    <n v="1873"/>
    <x v="1"/>
    <s v="Lisa Kim"/>
    <s v="Regular Air"/>
    <x v="3"/>
    <x v="0"/>
    <s v="Paper"/>
    <s v="Small Box"/>
    <x v="188"/>
    <n v="0.39"/>
    <n v="-2.3471965374778669"/>
    <s v="United States"/>
    <x v="2"/>
    <x v="9"/>
    <s v="Palm Beach Gardens"/>
    <n v="33403"/>
    <x v="16"/>
    <x v="0"/>
    <s v="2015"/>
    <d v="2015-01-17T00:00:00"/>
    <n v="-357.92399999999998"/>
    <n v="7"/>
    <n v="152.49"/>
    <n v="90099"/>
    <x v="0"/>
    <x v="0"/>
  </r>
  <r>
    <n v="23499"/>
    <s v="Not Specified"/>
    <n v="0.09"/>
    <n v="28.48"/>
    <n v="1.99"/>
    <n v="2059"/>
    <x v="1"/>
    <s v="Nathan Newton"/>
    <s v="Regular Air"/>
    <x v="3"/>
    <x v="1"/>
    <s v="Computer Peripherals"/>
    <s v="Small Pack"/>
    <x v="51"/>
    <n v="0.4"/>
    <n v="-3.7122937195773478"/>
    <s v="United States"/>
    <x v="2"/>
    <x v="13"/>
    <s v="High Point"/>
    <n v="27260"/>
    <x v="16"/>
    <x v="0"/>
    <s v="2015"/>
    <d v="2015-01-18T00:00:00"/>
    <n v="-1250.7460000000001"/>
    <n v="13"/>
    <n v="336.92"/>
    <n v="88039"/>
    <x v="0"/>
    <x v="0"/>
  </r>
  <r>
    <n v="22508"/>
    <s v="Medium"/>
    <n v="7.0000000000000007E-2"/>
    <n v="1.76"/>
    <n v="4.8600000000000003"/>
    <n v="2579"/>
    <x v="1"/>
    <s v="Marshall Sutherland"/>
    <s v="Regular Air"/>
    <x v="1"/>
    <x v="2"/>
    <s v="Office Furnishings"/>
    <s v="Small Box"/>
    <x v="189"/>
    <n v="0.41"/>
    <n v="2.2606689734717838E-2"/>
    <s v="United States"/>
    <x v="2"/>
    <x v="18"/>
    <s v="Phenix City"/>
    <n v="36869"/>
    <x v="16"/>
    <x v="0"/>
    <s v="2015"/>
    <d v="2015-01-17T00:00:00"/>
    <n v="0.58800000000001096"/>
    <n v="15"/>
    <n v="26.01"/>
    <n v="88297"/>
    <x v="1"/>
    <x v="0"/>
  </r>
  <r>
    <n v="6585"/>
    <s v="Medium"/>
    <n v="0.1"/>
    <n v="7.64"/>
    <n v="1.39"/>
    <n v="2618"/>
    <x v="1"/>
    <s v="Amy Hamrick Melvin"/>
    <s v="Regular Air"/>
    <x v="3"/>
    <x v="0"/>
    <s v="Envelopes"/>
    <s v="Small Box"/>
    <x v="190"/>
    <n v="0.36"/>
    <n v="0.12389516562908308"/>
    <s v="United States"/>
    <x v="3"/>
    <x v="8"/>
    <s v="New York City"/>
    <n v="10004"/>
    <x v="16"/>
    <x v="0"/>
    <s v="2015"/>
    <d v="2015-01-19T00:00:00"/>
    <n v="16.12"/>
    <n v="18"/>
    <n v="130.11000000000001"/>
    <n v="46884"/>
    <x v="0"/>
    <x v="0"/>
  </r>
  <r>
    <n v="6586"/>
    <s v="Medium"/>
    <n v="0"/>
    <n v="125.99"/>
    <n v="2.5"/>
    <n v="2618"/>
    <x v="1"/>
    <s v="Amy Hamrick Melvin"/>
    <s v="Regular Air"/>
    <x v="3"/>
    <x v="1"/>
    <s v="Telephones and Communication"/>
    <s v="Small Box"/>
    <x v="191"/>
    <n v="0.59"/>
    <n v="-2.4186304618485801"/>
    <s v="United States"/>
    <x v="3"/>
    <x v="8"/>
    <s v="New York City"/>
    <n v="10004"/>
    <x v="16"/>
    <x v="0"/>
    <s v="2015"/>
    <d v="2015-01-19T00:00:00"/>
    <n v="-815.90079999999989"/>
    <n v="3"/>
    <n v="337.34"/>
    <n v="46884"/>
    <x v="0"/>
    <x v="0"/>
  </r>
  <r>
    <n v="6587"/>
    <s v="Medium"/>
    <n v="0.1"/>
    <n v="11.55"/>
    <n v="2.36"/>
    <n v="2618"/>
    <x v="1"/>
    <s v="Amy Hamrick Melvin"/>
    <s v="Regular Air"/>
    <x v="3"/>
    <x v="0"/>
    <s v="Pens &amp; Art Supplies"/>
    <s v="Wrap Bag"/>
    <x v="110"/>
    <n v="0.55000000000000004"/>
    <n v="5.6370573761723081E-2"/>
    <s v="United States"/>
    <x v="3"/>
    <x v="8"/>
    <s v="New York City"/>
    <n v="10004"/>
    <x v="16"/>
    <x v="0"/>
    <s v="2015"/>
    <d v="2015-01-18T00:00:00"/>
    <n v="15.808000000000003"/>
    <n v="25"/>
    <n v="280.43"/>
    <n v="46884"/>
    <x v="0"/>
    <x v="0"/>
  </r>
  <r>
    <n v="18623"/>
    <s v="Medium"/>
    <n v="0.02"/>
    <n v="30.53"/>
    <n v="19.989999999999998"/>
    <n v="2628"/>
    <x v="0"/>
    <s v="Danielle P Rao"/>
    <s v="Express Air"/>
    <x v="3"/>
    <x v="0"/>
    <s v="Labels"/>
    <s v="Small Box"/>
    <x v="179"/>
    <n v="0.39"/>
    <n v="-0.12181416817178406"/>
    <s v="United States"/>
    <x v="0"/>
    <x v="21"/>
    <s v="Moore"/>
    <n v="73160"/>
    <x v="16"/>
    <x v="0"/>
    <s v="2015"/>
    <d v="2015-01-19T00:00:00"/>
    <n v="-54.63"/>
    <n v="14"/>
    <n v="448.47"/>
    <n v="85916"/>
    <x v="0"/>
    <x v="0"/>
  </r>
  <r>
    <n v="22612"/>
    <s v="Not Specified"/>
    <n v="0.05"/>
    <n v="28.15"/>
    <n v="6.17"/>
    <n v="2725"/>
    <x v="0"/>
    <s v="Katharine Hudson"/>
    <s v="Regular Air"/>
    <x v="1"/>
    <x v="0"/>
    <s v="Pens &amp; Art Supplies"/>
    <s v="Small Pack"/>
    <x v="192"/>
    <n v="0.55000000000000004"/>
    <n v="-0.23460585027268221"/>
    <s v="United States"/>
    <x v="2"/>
    <x v="34"/>
    <s v="Clarksville"/>
    <n v="37042"/>
    <x v="16"/>
    <x v="0"/>
    <s v="2015"/>
    <d v="2015-01-18T00:00:00"/>
    <n v="-66.248000000000005"/>
    <n v="10"/>
    <n v="282.38"/>
    <n v="88958"/>
    <x v="0"/>
    <x v="0"/>
  </r>
  <r>
    <n v="26220"/>
    <s v="Medium"/>
    <n v="0.02"/>
    <n v="11.58"/>
    <n v="5.72"/>
    <n v="1971"/>
    <x v="0"/>
    <s v="Marsha Roy"/>
    <s v="Regular Air"/>
    <x v="3"/>
    <x v="0"/>
    <s v="Envelopes"/>
    <s v="Small Box"/>
    <x v="193"/>
    <n v="0.35"/>
    <n v="-7.3211950394588499"/>
    <s v="United States"/>
    <x v="2"/>
    <x v="2"/>
    <s v="Tupelo"/>
    <n v="38801"/>
    <x v="17"/>
    <x v="0"/>
    <s v="2015"/>
    <d v="2015-01-19T00:00:00"/>
    <n v="-259.75599999999997"/>
    <n v="3"/>
    <n v="35.479999999999997"/>
    <n v="91550"/>
    <x v="0"/>
    <x v="0"/>
  </r>
  <r>
    <n v="26223"/>
    <s v="Medium"/>
    <n v="0.05"/>
    <n v="350.99"/>
    <n v="39"/>
    <n v="1972"/>
    <x v="1"/>
    <s v="Priscilla Brandon"/>
    <s v="Delivery Truck"/>
    <x v="3"/>
    <x v="2"/>
    <s v="Chairs &amp; Chairmats"/>
    <s v="Jumbo Drum"/>
    <x v="126"/>
    <n v="0.55000000000000004"/>
    <n v="0.69"/>
    <s v="United States"/>
    <x v="3"/>
    <x v="29"/>
    <s v="Willow Grove"/>
    <n v="19090"/>
    <x v="17"/>
    <x v="0"/>
    <s v="2015"/>
    <d v="2015-01-20T00:00:00"/>
    <n v="1469.7275999999999"/>
    <n v="6"/>
    <n v="2130.04"/>
    <n v="91550"/>
    <x v="0"/>
    <x v="0"/>
  </r>
  <r>
    <n v="26224"/>
    <s v="Medium"/>
    <n v="0.04"/>
    <n v="15.99"/>
    <n v="9.4"/>
    <n v="1972"/>
    <x v="1"/>
    <s v="Priscilla Brandon"/>
    <s v="Express Air"/>
    <x v="3"/>
    <x v="1"/>
    <s v="Office Machines"/>
    <s v="Small Box"/>
    <x v="194"/>
    <n v="0.49"/>
    <n v="-1.009094927536232"/>
    <s v="United States"/>
    <x v="3"/>
    <x v="29"/>
    <s v="Willow Grove"/>
    <n v="19090"/>
    <x v="17"/>
    <x v="0"/>
    <s v="2015"/>
    <d v="2015-01-20T00:00:00"/>
    <n v="-83.553060000000002"/>
    <n v="5"/>
    <n v="82.8"/>
    <n v="91550"/>
    <x v="0"/>
    <x v="0"/>
  </r>
  <r>
    <n v="21084"/>
    <s v="High"/>
    <n v="0.05"/>
    <n v="58.1"/>
    <n v="1.49"/>
    <n v="2443"/>
    <x v="1"/>
    <s v="Danny Richmond"/>
    <s v="Regular Air"/>
    <x v="3"/>
    <x v="0"/>
    <s v="Binders and Binder Accessories"/>
    <s v="Small Box"/>
    <x v="195"/>
    <n v="0.38"/>
    <n v="2.2108976267150164"/>
    <s v="United States"/>
    <x v="2"/>
    <x v="9"/>
    <s v="Miami"/>
    <n v="33142"/>
    <x v="17"/>
    <x v="0"/>
    <s v="2015"/>
    <d v="2015-01-18T00:00:00"/>
    <n v="1633.9859999999999"/>
    <n v="13"/>
    <n v="739.06"/>
    <n v="89299"/>
    <x v="0"/>
    <x v="0"/>
  </r>
  <r>
    <n v="18011"/>
    <s v="Low"/>
    <n v="0.09"/>
    <n v="2.88"/>
    <n v="0.7"/>
    <n v="259"/>
    <x v="0"/>
    <s v="Edward Pugh"/>
    <s v="Regular Air"/>
    <x v="2"/>
    <x v="0"/>
    <s v="Pens &amp; Art Supplies"/>
    <s v="Wrap Bag"/>
    <x v="196"/>
    <n v="0.56000000000000005"/>
    <n v="0.21808946171341928"/>
    <s v="United States"/>
    <x v="1"/>
    <x v="42"/>
    <s v="Santa Fe"/>
    <n v="87505"/>
    <x v="18"/>
    <x v="0"/>
    <s v="2015"/>
    <d v="2015-01-19T00:00:00"/>
    <n v="5.7532000000000005"/>
    <n v="10"/>
    <n v="26.38"/>
    <n v="85857"/>
    <x v="0"/>
    <x v="0"/>
  </r>
  <r>
    <n v="20874"/>
    <s v="Critical"/>
    <n v="0.1"/>
    <n v="18.97"/>
    <n v="9.0299999999999994"/>
    <n v="657"/>
    <x v="0"/>
    <s v="Derek McCormick"/>
    <s v="Regular Air"/>
    <x v="2"/>
    <x v="0"/>
    <s v="Paper"/>
    <s v="Small Box"/>
    <x v="197"/>
    <n v="0.37"/>
    <n v="-1.2268018246325392"/>
    <s v="United States"/>
    <x v="3"/>
    <x v="35"/>
    <s v="Oxford"/>
    <n v="1540"/>
    <x v="18"/>
    <x v="0"/>
    <s v="2015"/>
    <d v="2015-01-21T00:00:00"/>
    <n v="-24.204799999999999"/>
    <n v="1"/>
    <n v="19.73"/>
    <n v="91212"/>
    <x v="0"/>
    <x v="0"/>
  </r>
  <r>
    <n v="20875"/>
    <s v="Critical"/>
    <n v="0"/>
    <n v="119.99"/>
    <n v="56.14"/>
    <n v="659"/>
    <x v="0"/>
    <s v="Marjorie Arthur"/>
    <s v="Delivery Truck"/>
    <x v="2"/>
    <x v="1"/>
    <s v="Office Machines"/>
    <s v="Jumbo Box"/>
    <x v="181"/>
    <n v="0.39"/>
    <n v="-0.20479218247392533"/>
    <s v="United States"/>
    <x v="3"/>
    <x v="43"/>
    <s v="South Burlington"/>
    <n v="5403"/>
    <x v="18"/>
    <x v="0"/>
    <s v="2015"/>
    <d v="2015-01-20T00:00:00"/>
    <n v="-126.05777999999999"/>
    <n v="5"/>
    <n v="615.54"/>
    <n v="91212"/>
    <x v="0"/>
    <x v="0"/>
  </r>
  <r>
    <n v="20357"/>
    <s v="Critical"/>
    <n v="0.09"/>
    <n v="207.48"/>
    <n v="0.99"/>
    <n v="3095"/>
    <x v="0"/>
    <s v="Milton Lindsay"/>
    <s v="Regular Air"/>
    <x v="2"/>
    <x v="0"/>
    <s v="Appliances"/>
    <s v="Small Box"/>
    <x v="198"/>
    <n v="0.55000000000000004"/>
    <n v="0.69"/>
    <s v="United States"/>
    <x v="3"/>
    <x v="28"/>
    <s v="Hamilton"/>
    <n v="45011"/>
    <x v="18"/>
    <x v="0"/>
    <s v="2015"/>
    <d v="2015-01-21T00:00:00"/>
    <n v="683.9556"/>
    <n v="5"/>
    <n v="991.24"/>
    <n v="86220"/>
    <x v="0"/>
    <x v="0"/>
  </r>
  <r>
    <n v="23278"/>
    <s v="Medium"/>
    <n v="0.09"/>
    <n v="125.99"/>
    <n v="7.69"/>
    <n v="32"/>
    <x v="1"/>
    <s v="Matthew Berman"/>
    <s v="Express Air"/>
    <x v="3"/>
    <x v="1"/>
    <s v="Telephones and Communication"/>
    <s v="Small Box"/>
    <x v="199"/>
    <n v="0.59"/>
    <n v="0.26800714695935168"/>
    <s v="United States"/>
    <x v="1"/>
    <x v="14"/>
    <s v="Grants Pass"/>
    <n v="97526"/>
    <x v="19"/>
    <x v="0"/>
    <s v="2015"/>
    <d v="2015-01-22T00:00:00"/>
    <n v="209.99700000000001"/>
    <n v="8"/>
    <n v="783.55"/>
    <n v="89202"/>
    <x v="0"/>
    <x v="0"/>
  </r>
  <r>
    <n v="18757"/>
    <s v="Not Specified"/>
    <n v="0.02"/>
    <n v="6.48"/>
    <n v="6.6"/>
    <n v="493"/>
    <x v="1"/>
    <s v="Douglas Buck"/>
    <s v="Regular Air"/>
    <x v="2"/>
    <x v="0"/>
    <s v="Paper"/>
    <s v="Small Box"/>
    <x v="200"/>
    <n v="0.37"/>
    <n v="-1.3798530954879329"/>
    <s v="United States"/>
    <x v="1"/>
    <x v="6"/>
    <s v="Seatac"/>
    <n v="98158"/>
    <x v="19"/>
    <x v="0"/>
    <s v="2015"/>
    <d v="2015-01-22T00:00:00"/>
    <n v="-92.05"/>
    <n v="10"/>
    <n v="66.709999999999994"/>
    <n v="88906"/>
    <x v="0"/>
    <x v="0"/>
  </r>
  <r>
    <n v="18758"/>
    <s v="Not Specified"/>
    <n v="0.04"/>
    <n v="17.149999999999999"/>
    <n v="4.96"/>
    <n v="493"/>
    <x v="1"/>
    <s v="Douglas Buck"/>
    <s v="Regular Air"/>
    <x v="2"/>
    <x v="0"/>
    <s v="Storage &amp; Organization"/>
    <s v="Small Box"/>
    <x v="201"/>
    <n v="0.57999999999999996"/>
    <n v="7.0100963744837083E-2"/>
    <s v="United States"/>
    <x v="1"/>
    <x v="6"/>
    <s v="Seatac"/>
    <n v="98158"/>
    <x v="19"/>
    <x v="0"/>
    <s v="2015"/>
    <d v="2015-01-21T00:00:00"/>
    <n v="6.11"/>
    <n v="5"/>
    <n v="87.16"/>
    <n v="88906"/>
    <x v="0"/>
    <x v="0"/>
  </r>
  <r>
    <n v="21517"/>
    <s v="Not Specified"/>
    <n v="0.03"/>
    <n v="1270.99"/>
    <n v="19.989999999999998"/>
    <n v="524"/>
    <x v="1"/>
    <s v="Gina McKnight"/>
    <s v="Regular Air"/>
    <x v="2"/>
    <x v="0"/>
    <s v="Binders and Binder Accessories"/>
    <s v="Small Box"/>
    <x v="202"/>
    <n v="0.35"/>
    <n v="0.14042124209639975"/>
    <s v="United States"/>
    <x v="2"/>
    <x v="34"/>
    <s v="Farragut"/>
    <n v="37922"/>
    <x v="19"/>
    <x v="0"/>
    <s v="2015"/>
    <d v="2015-01-22T00:00:00"/>
    <n v="363.55199999999996"/>
    <n v="2"/>
    <n v="2589.0100000000002"/>
    <n v="91127"/>
    <x v="0"/>
    <x v="0"/>
  </r>
  <r>
    <n v="21518"/>
    <s v="Not Specified"/>
    <n v="7.0000000000000007E-2"/>
    <n v="2036.48"/>
    <n v="14.7"/>
    <n v="524"/>
    <x v="1"/>
    <s v="Gina McKnight"/>
    <s v="Delivery Truck"/>
    <x v="2"/>
    <x v="1"/>
    <s v="Office Machines"/>
    <s v="Jumbo Drum"/>
    <x v="1"/>
    <n v="0.55000000000000004"/>
    <n v="-6.0910382115495296E-3"/>
    <s v="United States"/>
    <x v="2"/>
    <x v="34"/>
    <s v="Farragut"/>
    <n v="37922"/>
    <x v="19"/>
    <x v="0"/>
    <s v="2015"/>
    <d v="2015-01-22T00:00:00"/>
    <n v="-11.536000000000001"/>
    <n v="1"/>
    <n v="1893.93"/>
    <n v="91127"/>
    <x v="0"/>
    <x v="0"/>
  </r>
  <r>
    <n v="25806"/>
    <s v="Not Specified"/>
    <n v="0.02"/>
    <n v="7.1"/>
    <n v="6.05"/>
    <n v="549"/>
    <x v="0"/>
    <s v="Dennis Boykin Townsend"/>
    <s v="Regular Air"/>
    <x v="3"/>
    <x v="0"/>
    <s v="Binders and Binder Accessories"/>
    <s v="Small Box"/>
    <x v="64"/>
    <n v="0.39"/>
    <n v="-1.0008745476477685"/>
    <s v="United States"/>
    <x v="1"/>
    <x v="42"/>
    <s v="Roswell"/>
    <n v="88201"/>
    <x v="19"/>
    <x v="0"/>
    <s v="2015"/>
    <d v="2015-01-20T00:00:00"/>
    <n v="-66.378"/>
    <n v="9"/>
    <n v="66.319999999999993"/>
    <n v="90908"/>
    <x v="0"/>
    <x v="0"/>
  </r>
  <r>
    <n v="25807"/>
    <s v="Not Specified"/>
    <n v="0.05"/>
    <n v="6.28"/>
    <n v="5.36"/>
    <n v="2464"/>
    <x v="1"/>
    <s v="Joe George"/>
    <s v="Regular Air"/>
    <x v="2"/>
    <x v="0"/>
    <s v="Binders and Binder Accessories"/>
    <s v="Small Box"/>
    <x v="203"/>
    <n v="0.4"/>
    <n v="3.3596214511041014E-2"/>
    <s v="United States"/>
    <x v="2"/>
    <x v="15"/>
    <s v="Bossier City"/>
    <n v="71111"/>
    <x v="19"/>
    <x v="0"/>
    <s v="2015"/>
    <d v="2015-01-23T00:00:00"/>
    <n v="1.278"/>
    <n v="6"/>
    <n v="38.04"/>
    <n v="88714"/>
    <x v="0"/>
    <x v="0"/>
  </r>
  <r>
    <n v="25808"/>
    <s v="Not Specified"/>
    <n v="0.04"/>
    <n v="3.08"/>
    <n v="0.99"/>
    <n v="2464"/>
    <x v="1"/>
    <s v="Joe George"/>
    <s v="Regular Air"/>
    <x v="2"/>
    <x v="0"/>
    <s v="Labels"/>
    <s v="Small Box"/>
    <x v="204"/>
    <n v="0.37"/>
    <n v="9.9762520573712656"/>
    <s v="United States"/>
    <x v="2"/>
    <x v="15"/>
    <s v="Bossier City"/>
    <n v="71111"/>
    <x v="19"/>
    <x v="0"/>
    <s v="2015"/>
    <d v="2015-01-21T00:00:00"/>
    <n v="424.28999999999996"/>
    <n v="14"/>
    <n v="42.53"/>
    <n v="88714"/>
    <x v="0"/>
    <x v="0"/>
  </r>
  <r>
    <n v="23392"/>
    <s v="Critical"/>
    <n v="0.02"/>
    <n v="60.22"/>
    <n v="3.5"/>
    <n v="3155"/>
    <x v="1"/>
    <s v="Julian Keith Mayer"/>
    <s v="Regular Air"/>
    <x v="3"/>
    <x v="0"/>
    <s v="Appliances"/>
    <s v="Small Box"/>
    <x v="205"/>
    <n v="0.56999999999999995"/>
    <n v="-0.35793340224453629"/>
    <s v="United States"/>
    <x v="2"/>
    <x v="9"/>
    <s v="Sanford"/>
    <n v="32771"/>
    <x v="19"/>
    <x v="0"/>
    <s v="2015"/>
    <d v="2015-01-21T00:00:00"/>
    <n v="-193.91399999999999"/>
    <n v="9"/>
    <n v="541.76"/>
    <n v="86898"/>
    <x v="0"/>
    <x v="0"/>
  </r>
  <r>
    <n v="22370"/>
    <s v="High"/>
    <n v="0.05"/>
    <n v="31.76"/>
    <n v="45.51"/>
    <n v="263"/>
    <x v="0"/>
    <s v="Carlos Hess"/>
    <s v="Delivery Truck"/>
    <x v="0"/>
    <x v="2"/>
    <s v="Tables"/>
    <s v="Jumbo Box"/>
    <x v="206"/>
    <n v="0.65"/>
    <n v="-7.1564240520470532"/>
    <s v="United States"/>
    <x v="3"/>
    <x v="28"/>
    <s v="Cleveland Heights"/>
    <n v="44106"/>
    <x v="20"/>
    <x v="0"/>
    <s v="2015"/>
    <d v="2015-01-23T00:00:00"/>
    <n v="-2177.9860960000001"/>
    <n v="9"/>
    <n v="304.33999999999997"/>
    <n v="86297"/>
    <x v="0"/>
    <x v="0"/>
  </r>
  <r>
    <n v="24180"/>
    <s v="Not Specified"/>
    <n v="0.04"/>
    <n v="15.51"/>
    <n v="17.78"/>
    <n v="584"/>
    <x v="0"/>
    <s v="Timothy Currie"/>
    <s v="Regular Air"/>
    <x v="3"/>
    <x v="0"/>
    <s v="Storage &amp; Organization"/>
    <s v="Small Box"/>
    <x v="68"/>
    <n v="0.59"/>
    <n v="-2.2767467715727361"/>
    <s v="United States"/>
    <x v="3"/>
    <x v="35"/>
    <s v="Woburn"/>
    <n v="1801"/>
    <x v="20"/>
    <x v="0"/>
    <s v="2015"/>
    <d v="2015-01-23T00:00:00"/>
    <n v="-266.22000000000003"/>
    <n v="7"/>
    <n v="116.93"/>
    <n v="88646"/>
    <x v="0"/>
    <x v="0"/>
  </r>
  <r>
    <n v="6080"/>
    <s v="Medium"/>
    <n v="0.04"/>
    <n v="30.73"/>
    <n v="4"/>
    <n v="1402"/>
    <x v="1"/>
    <s v="Wesley Tate"/>
    <s v="Regular Air"/>
    <x v="1"/>
    <x v="1"/>
    <s v="Computer Peripherals"/>
    <s v="Small Box"/>
    <x v="207"/>
    <n v="0.75"/>
    <n v="-1.4632189409081951E-2"/>
    <s v="United States"/>
    <x v="0"/>
    <x v="12"/>
    <s v="Chicago"/>
    <n v="60653"/>
    <x v="20"/>
    <x v="0"/>
    <s v="2015"/>
    <d v="2015-01-22T00:00:00"/>
    <n v="-20.79"/>
    <n v="48"/>
    <n v="1420.84"/>
    <n v="43079"/>
    <x v="0"/>
    <x v="0"/>
  </r>
  <r>
    <n v="24080"/>
    <s v="Medium"/>
    <n v="0.04"/>
    <n v="30.73"/>
    <n v="4"/>
    <n v="1405"/>
    <x v="1"/>
    <s v="Crystal Floyd"/>
    <s v="Regular Air"/>
    <x v="1"/>
    <x v="1"/>
    <s v="Computer Peripherals"/>
    <s v="Small Box"/>
    <x v="207"/>
    <n v="0.75"/>
    <n v="-5.8528757636327804E-2"/>
    <s v="United States"/>
    <x v="0"/>
    <x v="26"/>
    <s v="Battle Creek"/>
    <n v="49017"/>
    <x v="20"/>
    <x v="0"/>
    <s v="2015"/>
    <d v="2015-01-22T00:00:00"/>
    <n v="-20.79"/>
    <n v="12"/>
    <n v="355.21"/>
    <n v="86145"/>
    <x v="0"/>
    <x v="0"/>
  </r>
  <r>
    <n v="24937"/>
    <s v="Critical"/>
    <n v="0.04"/>
    <n v="9.7799999999999994"/>
    <n v="1.99"/>
    <n v="1473"/>
    <x v="0"/>
    <s v="Paul Puckett"/>
    <s v="Express Air"/>
    <x v="1"/>
    <x v="1"/>
    <s v="Computer Peripherals"/>
    <s v="Small Pack"/>
    <x v="208"/>
    <n v="0.43"/>
    <n v="0.69"/>
    <s v="United States"/>
    <x v="3"/>
    <x v="28"/>
    <s v="Wooster"/>
    <n v="44691"/>
    <x v="20"/>
    <x v="0"/>
    <s v="2015"/>
    <d v="2015-01-22T00:00:00"/>
    <n v="61.292699999999996"/>
    <n v="9"/>
    <n v="88.83"/>
    <n v="87076"/>
    <x v="0"/>
    <x v="0"/>
  </r>
  <r>
    <n v="23822"/>
    <s v="Not Specified"/>
    <n v="0.01"/>
    <n v="14.28"/>
    <n v="2.99"/>
    <n v="1709"/>
    <x v="1"/>
    <s v="Dennis Bowen"/>
    <s v="Regular Air"/>
    <x v="2"/>
    <x v="0"/>
    <s v="Binders and Binder Accessories"/>
    <s v="Small Box"/>
    <x v="209"/>
    <n v="0.39"/>
    <n v="0.68999671484888314"/>
    <s v="United States"/>
    <x v="3"/>
    <x v="29"/>
    <s v="Pottstown"/>
    <n v="19464"/>
    <x v="20"/>
    <x v="0"/>
    <s v="2015"/>
    <d v="2015-01-22T00:00:00"/>
    <n v="21.003500000000003"/>
    <n v="2"/>
    <n v="30.44"/>
    <n v="88782"/>
    <x v="0"/>
    <x v="0"/>
  </r>
  <r>
    <n v="24872"/>
    <s v="Not Specified"/>
    <n v="0.1"/>
    <n v="14.98"/>
    <n v="7.69"/>
    <n v="1727"/>
    <x v="0"/>
    <s v="Juanita Ballard"/>
    <s v="Express Air"/>
    <x v="0"/>
    <x v="0"/>
    <s v="Storage &amp; Organization"/>
    <s v="Small Box"/>
    <x v="210"/>
    <n v="0.56999999999999995"/>
    <n v="-0.66980228203118197"/>
    <s v="United States"/>
    <x v="3"/>
    <x v="28"/>
    <s v="Kent"/>
    <n v="44240"/>
    <x v="20"/>
    <x v="0"/>
    <s v="2015"/>
    <d v="2015-01-23T00:00:00"/>
    <n v="-76.900000000000006"/>
    <n v="8"/>
    <n v="114.81"/>
    <n v="87194"/>
    <x v="0"/>
    <x v="0"/>
  </r>
  <r>
    <n v="23966"/>
    <s v="Critical"/>
    <n v="0.04"/>
    <n v="205.99"/>
    <n v="8.99"/>
    <n v="1788"/>
    <x v="0"/>
    <s v="Valerie Siegel"/>
    <s v="Regular Air"/>
    <x v="2"/>
    <x v="1"/>
    <s v="Telephones and Communication"/>
    <s v="Small Box"/>
    <x v="211"/>
    <n v="0.56000000000000005"/>
    <n v="0.95285613715010964"/>
    <s v="United States"/>
    <x v="2"/>
    <x v="3"/>
    <s v="Woodstock"/>
    <n v="30188"/>
    <x v="20"/>
    <x v="0"/>
    <s v="2015"/>
    <d v="2015-01-22T00:00:00"/>
    <n v="960.98400000000004"/>
    <n v="6"/>
    <n v="1008.53"/>
    <n v="88256"/>
    <x v="0"/>
    <x v="0"/>
  </r>
  <r>
    <n v="22686"/>
    <s v="Not Specified"/>
    <n v="0.1"/>
    <n v="1889.99"/>
    <n v="19.989999999999998"/>
    <n v="1928"/>
    <x v="0"/>
    <s v="Gregory R Snow"/>
    <s v="Regular Air"/>
    <x v="1"/>
    <x v="0"/>
    <s v="Binders and Binder Accessories"/>
    <s v="Small Box"/>
    <x v="212"/>
    <n v="0.36"/>
    <n v="-2.3821414973908758E-2"/>
    <s v="United States"/>
    <x v="2"/>
    <x v="23"/>
    <s v="Greer"/>
    <n v="29651"/>
    <x v="20"/>
    <x v="0"/>
    <s v="2015"/>
    <d v="2015-01-21T00:00:00"/>
    <n v="-42.545999999999999"/>
    <n v="1"/>
    <n v="1786.04"/>
    <n v="88580"/>
    <x v="0"/>
    <x v="0"/>
  </r>
  <r>
    <n v="22600"/>
    <s v="Not Specified"/>
    <n v="0.04"/>
    <n v="355.98"/>
    <n v="58.92"/>
    <n v="1989"/>
    <x v="1"/>
    <s v="David Weaver"/>
    <s v="Delivery Truck"/>
    <x v="1"/>
    <x v="2"/>
    <s v="Chairs &amp; Chairmats"/>
    <s v="Jumbo Drum"/>
    <x v="213"/>
    <n v="0.64"/>
    <n v="0.3212745750870567"/>
    <s v="United States"/>
    <x v="1"/>
    <x v="16"/>
    <s v="Holladay"/>
    <n v="84117"/>
    <x v="20"/>
    <x v="0"/>
    <s v="2015"/>
    <d v="2015-01-22T00:00:00"/>
    <n v="882.93000000000006"/>
    <n v="8"/>
    <n v="2748.21"/>
    <n v="90000"/>
    <x v="0"/>
    <x v="0"/>
  </r>
  <r>
    <n v="22601"/>
    <s v="Not Specified"/>
    <n v="0.09"/>
    <n v="19.98"/>
    <n v="8.68"/>
    <n v="1989"/>
    <x v="1"/>
    <s v="David Weaver"/>
    <s v="Regular Air"/>
    <x v="1"/>
    <x v="0"/>
    <s v="Paper"/>
    <s v="Small Box"/>
    <x v="214"/>
    <n v="0.37"/>
    <n v="7.1685803197767989E-2"/>
    <s v="United States"/>
    <x v="1"/>
    <x v="16"/>
    <s v="Holladay"/>
    <n v="84117"/>
    <x v="20"/>
    <x v="0"/>
    <s v="2015"/>
    <d v="2015-01-22T00:00:00"/>
    <n v="6.6803999999999988"/>
    <n v="5"/>
    <n v="93.19"/>
    <n v="90000"/>
    <x v="0"/>
    <x v="0"/>
  </r>
  <r>
    <n v="25126"/>
    <s v="Low"/>
    <n v="0.04"/>
    <n v="100.98"/>
    <n v="7.18"/>
    <n v="2423"/>
    <x v="0"/>
    <s v="Nicholas Wallace"/>
    <s v="Regular Air"/>
    <x v="1"/>
    <x v="1"/>
    <s v="Computer Peripherals"/>
    <s v="Small Box"/>
    <x v="215"/>
    <n v="0.4"/>
    <n v="0.65059892506808703"/>
    <s v="United States"/>
    <x v="0"/>
    <x v="19"/>
    <s v="Hurst"/>
    <n v="76053"/>
    <x v="20"/>
    <x v="0"/>
    <s v="2015"/>
    <d v="2015-01-26T00:00:00"/>
    <n v="269.94"/>
    <n v="4"/>
    <n v="414.91"/>
    <n v="89054"/>
    <x v="0"/>
    <x v="0"/>
  </r>
  <r>
    <n v="23351"/>
    <s v="Medium"/>
    <n v="0.02"/>
    <n v="30.44"/>
    <n v="1.49"/>
    <n v="2796"/>
    <x v="0"/>
    <s v="Cindy McLeod"/>
    <s v="Regular Air"/>
    <x v="3"/>
    <x v="0"/>
    <s v="Binders and Binder Accessories"/>
    <s v="Small Box"/>
    <x v="216"/>
    <n v="0.37"/>
    <n v="0.69"/>
    <s v="United States"/>
    <x v="0"/>
    <x v="20"/>
    <s v="Sioux City"/>
    <n v="51106"/>
    <x v="20"/>
    <x v="0"/>
    <s v="2015"/>
    <d v="2015-01-23T00:00:00"/>
    <n v="266.76089999999999"/>
    <n v="12"/>
    <n v="386.61"/>
    <n v="87553"/>
    <x v="0"/>
    <x v="0"/>
  </r>
  <r>
    <n v="23350"/>
    <s v="Medium"/>
    <n v="0.02"/>
    <n v="4.91"/>
    <n v="0.5"/>
    <n v="2797"/>
    <x v="1"/>
    <s v="Cameron Kendall"/>
    <s v="Regular Air"/>
    <x v="3"/>
    <x v="0"/>
    <s v="Labels"/>
    <s v="Small Box"/>
    <x v="183"/>
    <n v="0.36"/>
    <n v="0.69"/>
    <s v="United States"/>
    <x v="3"/>
    <x v="29"/>
    <s v="Pittsburgh"/>
    <n v="15122"/>
    <x v="20"/>
    <x v="0"/>
    <s v="2015"/>
    <d v="2015-01-22T00:00:00"/>
    <n v="29.883900000000001"/>
    <n v="9"/>
    <n v="43.31"/>
    <n v="87553"/>
    <x v="0"/>
    <x v="0"/>
  </r>
  <r>
    <n v="23042"/>
    <s v="Medium"/>
    <n v="0.08"/>
    <n v="7.84"/>
    <n v="4.71"/>
    <n v="2855"/>
    <x v="1"/>
    <s v="Vicki Womble"/>
    <s v="Regular Air"/>
    <x v="3"/>
    <x v="0"/>
    <s v="Binders and Binder Accessories"/>
    <s v="Small Box"/>
    <x v="217"/>
    <n v="0.35"/>
    <n v="-0.1690753676470588"/>
    <s v="United States"/>
    <x v="1"/>
    <x v="6"/>
    <s v="Des Moines"/>
    <n v="98198"/>
    <x v="20"/>
    <x v="0"/>
    <s v="2015"/>
    <d v="2015-01-22T00:00:00"/>
    <n v="-12.876779999999998"/>
    <n v="10"/>
    <n v="76.16"/>
    <n v="87316"/>
    <x v="0"/>
    <x v="0"/>
  </r>
  <r>
    <n v="23043"/>
    <s v="Medium"/>
    <n v="0.03"/>
    <n v="105.34"/>
    <n v="24.49"/>
    <n v="2855"/>
    <x v="1"/>
    <s v="Vicki Womble"/>
    <s v="Regular Air"/>
    <x v="3"/>
    <x v="2"/>
    <s v="Office Furnishings"/>
    <s v="Large Box"/>
    <x v="218"/>
    <n v="0.61"/>
    <n v="0.59542142678251486"/>
    <s v="United States"/>
    <x v="1"/>
    <x v="6"/>
    <s v="Des Moines"/>
    <n v="98198"/>
    <x v="20"/>
    <x v="0"/>
    <s v="2015"/>
    <d v="2015-01-22T00:00:00"/>
    <n v="618.13080000000002"/>
    <n v="10"/>
    <n v="1038.1400000000001"/>
    <n v="87316"/>
    <x v="0"/>
    <x v="0"/>
  </r>
  <r>
    <n v="7137"/>
    <s v="Low"/>
    <n v="0.02"/>
    <n v="43.98"/>
    <n v="1.99"/>
    <n v="2882"/>
    <x v="1"/>
    <s v="Andrew Gonzalez"/>
    <s v="Regular Air"/>
    <x v="2"/>
    <x v="1"/>
    <s v="Computer Peripherals"/>
    <s v="Small Pack"/>
    <x v="219"/>
    <n v="0.44"/>
    <n v="0.19359545478274487"/>
    <s v="United States"/>
    <x v="2"/>
    <x v="13"/>
    <s v="Charlotte"/>
    <n v="28206"/>
    <x v="20"/>
    <x v="0"/>
    <s v="2015"/>
    <d v="2015-01-25T00:00:00"/>
    <n v="333.76049999999998"/>
    <n v="40"/>
    <n v="1724.01"/>
    <n v="50917"/>
    <x v="1"/>
    <x v="0"/>
  </r>
  <r>
    <n v="18940"/>
    <s v="Not Specified"/>
    <n v="0.01"/>
    <n v="24.95"/>
    <n v="2.99"/>
    <n v="3229"/>
    <x v="0"/>
    <s v="Sharon Kessler"/>
    <s v="Regular Air"/>
    <x v="0"/>
    <x v="0"/>
    <s v="Binders and Binder Accessories"/>
    <s v="Small Box"/>
    <x v="220"/>
    <n v="0.39"/>
    <n v="0.69"/>
    <s v="United States"/>
    <x v="0"/>
    <x v="31"/>
    <s v="Superior"/>
    <n v="54880"/>
    <x v="20"/>
    <x v="0"/>
    <s v="2015"/>
    <d v="2015-01-22T00:00:00"/>
    <n v="261.38579999999996"/>
    <n v="15"/>
    <n v="378.82"/>
    <n v="87435"/>
    <x v="0"/>
    <x v="0"/>
  </r>
  <r>
    <n v="18941"/>
    <s v="Not Specified"/>
    <n v="0"/>
    <n v="15.98"/>
    <n v="8.99"/>
    <n v="3230"/>
    <x v="1"/>
    <s v="Monica Stuart"/>
    <s v="Regular Air"/>
    <x v="0"/>
    <x v="1"/>
    <s v="Computer Peripherals"/>
    <s v="Small Pack"/>
    <x v="221"/>
    <n v="0.64"/>
    <n v="-0.89013010908135104"/>
    <s v="United States"/>
    <x v="0"/>
    <x v="31"/>
    <s v="Waukesha"/>
    <n v="53186"/>
    <x v="20"/>
    <x v="0"/>
    <s v="2015"/>
    <d v="2015-01-23T00:00:00"/>
    <n v="-135.46"/>
    <n v="9"/>
    <n v="152.18"/>
    <n v="87435"/>
    <x v="0"/>
    <x v="0"/>
  </r>
  <r>
    <n v="19058"/>
    <s v="Critical"/>
    <n v="0.09"/>
    <n v="32.979999999999997"/>
    <n v="5.5"/>
    <n v="151"/>
    <x v="1"/>
    <s v="Geoffrey Zhu"/>
    <s v="Regular Air"/>
    <x v="1"/>
    <x v="1"/>
    <s v="Computer Peripherals"/>
    <s v="Small Box"/>
    <x v="222"/>
    <n v="0.75"/>
    <n v="-0.32433557476785146"/>
    <s v="United States"/>
    <x v="2"/>
    <x v="34"/>
    <s v="Kingsport"/>
    <n v="37664"/>
    <x v="21"/>
    <x v="0"/>
    <s v="2015"/>
    <d v="2015-01-23T00:00:00"/>
    <n v="-20.258000000000003"/>
    <n v="2"/>
    <n v="62.46"/>
    <n v="89521"/>
    <x v="0"/>
    <x v="0"/>
  </r>
  <r>
    <n v="21955"/>
    <s v="Critical"/>
    <n v="0.01"/>
    <n v="80.98"/>
    <n v="35"/>
    <n v="1438"/>
    <x v="0"/>
    <s v="Jean Weiss Diaz"/>
    <s v="Regular Air"/>
    <x v="3"/>
    <x v="0"/>
    <s v="Storage &amp; Organization"/>
    <s v="Large Box"/>
    <x v="223"/>
    <n v="0.83"/>
    <n v="-1.528482992943285"/>
    <s v="United States"/>
    <x v="3"/>
    <x v="28"/>
    <s v="Elyria"/>
    <n v="44035"/>
    <x v="21"/>
    <x v="0"/>
    <s v="2015"/>
    <d v="2015-01-24T00:00:00"/>
    <n v="-409.37360000000001"/>
    <n v="3"/>
    <n v="267.83"/>
    <n v="90120"/>
    <x v="0"/>
    <x v="0"/>
  </r>
  <r>
    <n v="25920"/>
    <s v="High"/>
    <n v="0"/>
    <n v="115.99"/>
    <n v="5.92"/>
    <n v="1764"/>
    <x v="1"/>
    <s v="Michele Bradshaw"/>
    <s v="Regular Air"/>
    <x v="2"/>
    <x v="1"/>
    <s v="Telephones and Communication"/>
    <s v="Small Box"/>
    <x v="224"/>
    <n v="0.57999999999999996"/>
    <n v="-1.4453387566570726E-2"/>
    <s v="United States"/>
    <x v="2"/>
    <x v="9"/>
    <s v="Dunedin"/>
    <n v="34698"/>
    <x v="21"/>
    <x v="0"/>
    <s v="2015"/>
    <d v="2015-01-22T00:00:00"/>
    <n v="-16.772000000000002"/>
    <n v="11"/>
    <n v="1160.42"/>
    <n v="89775"/>
    <x v="0"/>
    <x v="0"/>
  </r>
  <r>
    <n v="3956"/>
    <s v="Critical"/>
    <n v="0"/>
    <n v="20.28"/>
    <n v="14.39"/>
    <n v="1959"/>
    <x v="1"/>
    <s v="Bonnie Matthews Rowland"/>
    <s v="Regular Air"/>
    <x v="3"/>
    <x v="2"/>
    <s v="Office Furnishings"/>
    <s v="Small Box"/>
    <x v="225"/>
    <n v="0.47"/>
    <n v="-0.321526402640264"/>
    <s v="United States"/>
    <x v="2"/>
    <x v="9"/>
    <s v="Miami"/>
    <n v="33916"/>
    <x v="21"/>
    <x v="0"/>
    <s v="2015"/>
    <d v="2015-01-22T00:00:00"/>
    <n v="-66.247299999999996"/>
    <n v="9"/>
    <n v="206.04"/>
    <n v="28225"/>
    <x v="0"/>
    <x v="0"/>
  </r>
  <r>
    <n v="23317"/>
    <s v="Low"/>
    <n v="0.06"/>
    <n v="6.98"/>
    <n v="1.6"/>
    <n v="2209"/>
    <x v="0"/>
    <s v="Sharon Thomas"/>
    <s v="Regular Air"/>
    <x v="1"/>
    <x v="0"/>
    <s v="Paper"/>
    <s v="Wrap Bag"/>
    <x v="226"/>
    <n v="0.38"/>
    <n v="-1.1683069224353628"/>
    <s v="United States"/>
    <x v="2"/>
    <x v="3"/>
    <s v="College Park"/>
    <n v="30337"/>
    <x v="21"/>
    <x v="0"/>
    <s v="2015"/>
    <d v="2015-01-29T00:00:00"/>
    <n v="-98.056000000000012"/>
    <n v="12"/>
    <n v="83.93"/>
    <n v="88030"/>
    <x v="0"/>
    <x v="0"/>
  </r>
  <r>
    <n v="19817"/>
    <s v="Medium"/>
    <n v="0.09"/>
    <n v="3.89"/>
    <n v="7.01"/>
    <n v="2422"/>
    <x v="1"/>
    <s v="Arlene Wiggins Dalton"/>
    <s v="Express Air"/>
    <x v="1"/>
    <x v="0"/>
    <s v="Binders and Binder Accessories"/>
    <s v="Small Box"/>
    <x v="227"/>
    <n v="0.37"/>
    <n v="-3.6256343984962407"/>
    <s v="United States"/>
    <x v="0"/>
    <x v="19"/>
    <s v="Huntsville"/>
    <n v="77340"/>
    <x v="21"/>
    <x v="0"/>
    <s v="2015"/>
    <d v="2015-01-24T00:00:00"/>
    <n v="-154.30700000000002"/>
    <n v="10"/>
    <n v="42.56"/>
    <n v="89055"/>
    <x v="0"/>
    <x v="0"/>
  </r>
  <r>
    <n v="25536"/>
    <s v="High"/>
    <n v="7.0000000000000007E-2"/>
    <n v="179.99"/>
    <n v="19.989999999999998"/>
    <n v="2456"/>
    <x v="1"/>
    <s v="Joan Beach"/>
    <s v="Regular Air"/>
    <x v="1"/>
    <x v="1"/>
    <s v="Computer Peripherals"/>
    <s v="Small Box"/>
    <x v="228"/>
    <n v="0.48"/>
    <n v="0.61691375785568259"/>
    <s v="United States"/>
    <x v="2"/>
    <x v="18"/>
    <s v="Mobile"/>
    <n v="36608"/>
    <x v="21"/>
    <x v="0"/>
    <s v="2015"/>
    <d v="2015-01-23T00:00:00"/>
    <n v="733.2822000000001"/>
    <n v="7"/>
    <n v="1188.6300000000001"/>
    <n v="89218"/>
    <x v="0"/>
    <x v="0"/>
  </r>
  <r>
    <n v="25537"/>
    <s v="High"/>
    <n v="0.02"/>
    <n v="92.23"/>
    <n v="39.61"/>
    <n v="2456"/>
    <x v="1"/>
    <s v="Joan Beach"/>
    <s v="Express Air"/>
    <x v="1"/>
    <x v="2"/>
    <s v="Office Furnishings"/>
    <s v="Medium Box"/>
    <x v="229"/>
    <n v="0.67"/>
    <n v="-0.89708237204558727"/>
    <s v="United States"/>
    <x v="2"/>
    <x v="18"/>
    <s v="Mobile"/>
    <n v="36608"/>
    <x v="21"/>
    <x v="0"/>
    <s v="2015"/>
    <d v="2015-01-23T00:00:00"/>
    <n v="-905.99039999999991"/>
    <n v="11"/>
    <n v="1009.93"/>
    <n v="89218"/>
    <x v="0"/>
    <x v="0"/>
  </r>
  <r>
    <n v="25535"/>
    <s v="High"/>
    <n v="0.02"/>
    <n v="15.22"/>
    <n v="9.73"/>
    <n v="2457"/>
    <x v="0"/>
    <s v="Yvonne Collier"/>
    <s v="Regular Air"/>
    <x v="1"/>
    <x v="0"/>
    <s v="Binders and Binder Accessories"/>
    <s v="Small Box"/>
    <x v="230"/>
    <n v="0.36"/>
    <n v="-0.15374854299928928"/>
    <s v="United States"/>
    <x v="0"/>
    <x v="11"/>
    <s v="Lino Lakes"/>
    <n v="55014"/>
    <x v="21"/>
    <x v="0"/>
    <s v="2015"/>
    <d v="2015-01-22T00:00:00"/>
    <n v="-21.63242"/>
    <n v="9"/>
    <n v="140.69999999999999"/>
    <n v="89218"/>
    <x v="0"/>
    <x v="0"/>
  </r>
  <r>
    <n v="25724"/>
    <s v="Medium"/>
    <n v="7.0000000000000007E-2"/>
    <n v="2.89"/>
    <n v="0.5"/>
    <n v="2873"/>
    <x v="1"/>
    <s v="Benjamin Gunter"/>
    <s v="Regular Air"/>
    <x v="0"/>
    <x v="0"/>
    <s v="Labels"/>
    <s v="Small Box"/>
    <x v="231"/>
    <n v="0.38"/>
    <n v="13.37353119321623"/>
    <s v="United States"/>
    <x v="2"/>
    <x v="9"/>
    <s v="Hialeah"/>
    <n v="33012"/>
    <x v="21"/>
    <x v="0"/>
    <s v="2015"/>
    <d v="2015-01-24T00:00:00"/>
    <n v="441.59399999999999"/>
    <n v="12"/>
    <n v="33.020000000000003"/>
    <n v="89872"/>
    <x v="0"/>
    <x v="0"/>
  </r>
  <r>
    <n v="25725"/>
    <s v="Medium"/>
    <n v="0"/>
    <n v="217.85"/>
    <n v="29.1"/>
    <n v="2873"/>
    <x v="1"/>
    <s v="Benjamin Gunter"/>
    <s v="Delivery Truck"/>
    <x v="0"/>
    <x v="2"/>
    <s v="Tables"/>
    <s v="Jumbo Box"/>
    <x v="232"/>
    <n v="0.68"/>
    <n v="0.17340636135673751"/>
    <s v="United States"/>
    <x v="2"/>
    <x v="9"/>
    <s v="Hialeah"/>
    <n v="33012"/>
    <x v="21"/>
    <x v="0"/>
    <s v="2015"/>
    <d v="2015-01-23T00:00:00"/>
    <n v="394.17"/>
    <n v="10"/>
    <n v="2273.1"/>
    <n v="89872"/>
    <x v="0"/>
    <x v="0"/>
  </r>
  <r>
    <n v="19909"/>
    <s v="Low"/>
    <n v="0.02"/>
    <n v="880.98"/>
    <n v="44.55"/>
    <n v="2896"/>
    <x v="1"/>
    <s v="Anna Ellis"/>
    <s v="Delivery Truck"/>
    <x v="1"/>
    <x v="2"/>
    <s v="Bookcases"/>
    <s v="Jumbo Box"/>
    <x v="63"/>
    <n v="0.62"/>
    <n v="0.69"/>
    <s v="United States"/>
    <x v="0"/>
    <x v="11"/>
    <s v="Mankato"/>
    <n v="56001"/>
    <x v="21"/>
    <x v="0"/>
    <s v="2015"/>
    <d v="2015-01-26T00:00:00"/>
    <n v="4861.0637999999999"/>
    <n v="8"/>
    <n v="7045.02"/>
    <n v="86925"/>
    <x v="0"/>
    <x v="0"/>
  </r>
  <r>
    <n v="19481"/>
    <s v="Not Specified"/>
    <n v="0"/>
    <n v="6.84"/>
    <n v="8.3699999999999992"/>
    <n v="1692"/>
    <x v="0"/>
    <s v="Rhonda Schroeder"/>
    <s v="Regular Air"/>
    <x v="2"/>
    <x v="0"/>
    <s v="Scissors, Rulers and Trimmers"/>
    <s v="Small Pack"/>
    <x v="233"/>
    <n v="0.57999999999999996"/>
    <n v="-3.2510319345473739"/>
    <s v="United States"/>
    <x v="0"/>
    <x v="38"/>
    <s v="Newton"/>
    <n v="67114"/>
    <x v="22"/>
    <x v="0"/>
    <s v="2015"/>
    <d v="2015-01-24T00:00:00"/>
    <n v="-123.1816"/>
    <n v="5"/>
    <n v="37.89"/>
    <n v="90189"/>
    <x v="0"/>
    <x v="0"/>
  </r>
  <r>
    <n v="19482"/>
    <s v="Not Specified"/>
    <n v="7.0000000000000007E-2"/>
    <n v="30.98"/>
    <n v="5.76"/>
    <n v="1693"/>
    <x v="1"/>
    <s v="Melinda Thornton"/>
    <s v="Regular Air"/>
    <x v="2"/>
    <x v="0"/>
    <s v="Paper"/>
    <s v="Small Box"/>
    <x v="234"/>
    <n v="0.4"/>
    <n v="-8.3766252654236595E-2"/>
    <s v="United States"/>
    <x v="2"/>
    <x v="25"/>
    <s v="Reston"/>
    <n v="20190"/>
    <x v="22"/>
    <x v="0"/>
    <s v="2015"/>
    <d v="2015-01-25T00:00:00"/>
    <n v="-28.798000000000002"/>
    <n v="11"/>
    <n v="343.79"/>
    <n v="90189"/>
    <x v="0"/>
    <x v="0"/>
  </r>
  <r>
    <n v="21485"/>
    <s v="Medium"/>
    <n v="0.01"/>
    <n v="73.98"/>
    <n v="12.14"/>
    <n v="3350"/>
    <x v="0"/>
    <s v="Amy York"/>
    <s v="Regular Air"/>
    <x v="0"/>
    <x v="1"/>
    <s v="Computer Peripherals"/>
    <s v="Small Box"/>
    <x v="235"/>
    <n v="0.67"/>
    <n v="-7.5648326479621053E-2"/>
    <s v="United States"/>
    <x v="1"/>
    <x v="6"/>
    <s v="Parkland"/>
    <n v="98444"/>
    <x v="22"/>
    <x v="0"/>
    <s v="2015"/>
    <d v="2015-01-25T00:00:00"/>
    <n v="-29.065600000000003"/>
    <n v="5"/>
    <n v="384.22"/>
    <n v="91296"/>
    <x v="0"/>
    <x v="0"/>
  </r>
  <r>
    <n v="22180"/>
    <s v="Not Specified"/>
    <n v="0.09"/>
    <n v="15.28"/>
    <n v="10.91"/>
    <n v="275"/>
    <x v="0"/>
    <s v="Roger Blalock Cassidy"/>
    <s v="Regular Air"/>
    <x v="3"/>
    <x v="0"/>
    <s v="Binders and Binder Accessories"/>
    <s v="Small Box"/>
    <x v="236"/>
    <n v="0.36"/>
    <n v="-0.84118985695708703"/>
    <s v="United States"/>
    <x v="3"/>
    <x v="22"/>
    <s v="Fairfield"/>
    <n v="6824"/>
    <x v="23"/>
    <x v="0"/>
    <s v="2015"/>
    <d v="2015-01-25T00:00:00"/>
    <n v="-51.75"/>
    <n v="4"/>
    <n v="61.52"/>
    <n v="89292"/>
    <x v="0"/>
    <x v="0"/>
  </r>
  <r>
    <n v="4903"/>
    <s v="Critical"/>
    <n v="0.03"/>
    <n v="1.88"/>
    <n v="1.49"/>
    <n v="604"/>
    <x v="1"/>
    <s v="Lindsay P Ashley"/>
    <s v="Regular Air"/>
    <x v="1"/>
    <x v="0"/>
    <s v="Binders and Binder Accessories"/>
    <s v="Small Box"/>
    <x v="177"/>
    <n v="0.37"/>
    <n v="-0.1475713448006255"/>
    <s v="United States"/>
    <x v="1"/>
    <x v="7"/>
    <s v="Los Angeles"/>
    <n v="90045"/>
    <x v="23"/>
    <x v="0"/>
    <s v="2015"/>
    <d v="2015-01-25T00:00:00"/>
    <n v="-15.099500000000001"/>
    <n v="52"/>
    <n v="102.32"/>
    <n v="34882"/>
    <x v="0"/>
    <x v="0"/>
  </r>
  <r>
    <n v="20664"/>
    <s v="High"/>
    <n v="0.01"/>
    <n v="14.42"/>
    <n v="6.75"/>
    <n v="830"/>
    <x v="0"/>
    <s v="Douglas Sutton"/>
    <s v="Regular Air"/>
    <x v="3"/>
    <x v="0"/>
    <s v="Appliances"/>
    <s v="Medium Box"/>
    <x v="117"/>
    <n v="0.52"/>
    <n v="-0.15377599822044269"/>
    <s v="United States"/>
    <x v="1"/>
    <x v="1"/>
    <s v="Wheat Ridge"/>
    <n v="80033"/>
    <x v="23"/>
    <x v="0"/>
    <s v="2015"/>
    <d v="2015-01-24T00:00:00"/>
    <n v="-13.826000000000001"/>
    <n v="6"/>
    <n v="89.91"/>
    <n v="90270"/>
    <x v="0"/>
    <x v="0"/>
  </r>
  <r>
    <n v="22639"/>
    <s v="Low"/>
    <n v="0.08"/>
    <n v="67.84"/>
    <n v="0.99"/>
    <n v="997"/>
    <x v="0"/>
    <s v="Phillip Pollard"/>
    <s v="Regular Air"/>
    <x v="0"/>
    <x v="0"/>
    <s v="Appliances"/>
    <s v="Small Box"/>
    <x v="237"/>
    <n v="0.57999999999999996"/>
    <n v="-0.37125981778196671"/>
    <s v="United States"/>
    <x v="3"/>
    <x v="36"/>
    <s v="Bayonne"/>
    <n v="7002"/>
    <x v="23"/>
    <x v="0"/>
    <s v="2015"/>
    <d v="2015-01-29T00:00:00"/>
    <n v="-23.634399999999999"/>
    <n v="1"/>
    <n v="63.66"/>
    <n v="89431"/>
    <x v="0"/>
    <x v="0"/>
  </r>
  <r>
    <n v="22125"/>
    <s v="Low"/>
    <n v="0.1"/>
    <n v="238.4"/>
    <n v="24.49"/>
    <n v="1281"/>
    <x v="1"/>
    <s v="Pauline Denton"/>
    <s v="Regular Air"/>
    <x v="0"/>
    <x v="2"/>
    <s v="Chairs &amp; Chairmats"/>
    <s v="Large Box"/>
    <x v="238"/>
    <m/>
    <n v="0.49325691744153283"/>
    <s v="United States"/>
    <x v="0"/>
    <x v="0"/>
    <s v="Vincennes"/>
    <n v="47591"/>
    <x v="23"/>
    <x v="0"/>
    <s v="2015"/>
    <d v="2015-01-26T00:00:00"/>
    <n v="875.28440000000001"/>
    <n v="8"/>
    <n v="1774.5"/>
    <n v="89112"/>
    <x v="0"/>
    <x v="0"/>
  </r>
  <r>
    <n v="22126"/>
    <s v="Low"/>
    <n v="0.03"/>
    <n v="199.99"/>
    <n v="24.49"/>
    <n v="1281"/>
    <x v="1"/>
    <s v="Pauline Denton"/>
    <s v="Express Air"/>
    <x v="0"/>
    <x v="1"/>
    <s v="Copiers and Fax"/>
    <s v="Large Box"/>
    <x v="239"/>
    <n v="0.46"/>
    <n v="0.69"/>
    <s v="United States"/>
    <x v="0"/>
    <x v="0"/>
    <s v="Vincennes"/>
    <n v="47591"/>
    <x v="23"/>
    <x v="0"/>
    <s v="2015"/>
    <d v="2015-01-26T00:00:00"/>
    <n v="727.73609999999996"/>
    <n v="5"/>
    <n v="1054.69"/>
    <n v="89112"/>
    <x v="0"/>
    <x v="0"/>
  </r>
  <r>
    <n v="4125"/>
    <s v="Low"/>
    <n v="0.1"/>
    <n v="238.4"/>
    <n v="24.49"/>
    <n v="1282"/>
    <x v="1"/>
    <s v="Dana Sharpe"/>
    <s v="Regular Air"/>
    <x v="0"/>
    <x v="2"/>
    <s v="Chairs &amp; Chairmats"/>
    <s v="Large Box"/>
    <x v="238"/>
    <m/>
    <n v="6.9228884991712245E-2"/>
    <s v="United States"/>
    <x v="3"/>
    <x v="29"/>
    <s v="Philadelphia"/>
    <n v="19134"/>
    <x v="23"/>
    <x v="0"/>
    <s v="2015"/>
    <d v="2015-01-26T00:00:00"/>
    <n v="460.67600000000004"/>
    <n v="30"/>
    <n v="6654.39"/>
    <n v="29319"/>
    <x v="0"/>
    <x v="0"/>
  </r>
  <r>
    <n v="4126"/>
    <s v="Low"/>
    <n v="0.03"/>
    <n v="199.99"/>
    <n v="24.49"/>
    <n v="1282"/>
    <x v="1"/>
    <s v="Dana Sharpe"/>
    <s v="Express Air"/>
    <x v="0"/>
    <x v="1"/>
    <s v="Copiers and Fax"/>
    <s v="Large Box"/>
    <x v="239"/>
    <n v="0.46"/>
    <n v="8.8814341409895498E-2"/>
    <s v="United States"/>
    <x v="3"/>
    <x v="29"/>
    <s v="Philadelphia"/>
    <n v="19134"/>
    <x v="23"/>
    <x v="0"/>
    <s v="2015"/>
    <d v="2015-01-26T00:00:00"/>
    <n v="393.41999999999996"/>
    <n v="21"/>
    <n v="4429.6899999999996"/>
    <n v="29319"/>
    <x v="0"/>
    <x v="0"/>
  </r>
  <r>
    <n v="19251"/>
    <s v="Not Specified"/>
    <n v="0"/>
    <n v="101.41"/>
    <n v="35"/>
    <n v="1653"/>
    <x v="1"/>
    <s v="Charles Cline"/>
    <s v="Express Air"/>
    <x v="3"/>
    <x v="0"/>
    <s v="Storage &amp; Organization"/>
    <s v="Large Box"/>
    <x v="240"/>
    <n v="0.82"/>
    <n v="-0.4144903651115619"/>
    <s v="United States"/>
    <x v="1"/>
    <x v="7"/>
    <s v="Thousand Oaks"/>
    <n v="91360"/>
    <x v="23"/>
    <x v="0"/>
    <s v="2015"/>
    <d v="2015-01-25T00:00:00"/>
    <n v="-457.73"/>
    <n v="10"/>
    <n v="1104.32"/>
    <n v="89885"/>
    <x v="0"/>
    <x v="0"/>
  </r>
  <r>
    <n v="19252"/>
    <s v="Not Specified"/>
    <n v="0.1"/>
    <n v="95.99"/>
    <n v="4.9000000000000004"/>
    <n v="1653"/>
    <x v="1"/>
    <s v="Charles Cline"/>
    <s v="Regular Air"/>
    <x v="3"/>
    <x v="1"/>
    <s v="Telephones and Communication"/>
    <s v="Small Box"/>
    <x v="241"/>
    <n v="0.56000000000000005"/>
    <n v="-1.7934846461949263"/>
    <s v="United States"/>
    <x v="1"/>
    <x v="7"/>
    <s v="Thousand Oaks"/>
    <n v="91360"/>
    <x v="23"/>
    <x v="0"/>
    <s v="2015"/>
    <d v="2015-01-25T00:00:00"/>
    <n v="-268.66399999999999"/>
    <n v="2"/>
    <n v="149.80000000000001"/>
    <n v="89885"/>
    <x v="0"/>
    <x v="0"/>
  </r>
  <r>
    <n v="22798"/>
    <s v="Low"/>
    <n v="0.05"/>
    <n v="115.99"/>
    <n v="5.26"/>
    <n v="1690"/>
    <x v="1"/>
    <s v="Neil Bailey"/>
    <s v="Regular Air"/>
    <x v="3"/>
    <x v="1"/>
    <s v="Telephones and Communication"/>
    <s v="Small Box"/>
    <x v="242"/>
    <n v="0.56999999999999995"/>
    <n v="0.69"/>
    <s v="United States"/>
    <x v="3"/>
    <x v="29"/>
    <s v="Harrisburg"/>
    <n v="17112"/>
    <x v="23"/>
    <x v="0"/>
    <s v="2015"/>
    <d v="2015-01-28T00:00:00"/>
    <n v="616.53569999999991"/>
    <n v="9"/>
    <n v="893.53"/>
    <n v="91076"/>
    <x v="0"/>
    <x v="0"/>
  </r>
  <r>
    <n v="26148"/>
    <s v="Medium"/>
    <n v="0.01"/>
    <n v="11.7"/>
    <n v="6.96"/>
    <n v="2283"/>
    <x v="0"/>
    <s v="Nancy Holden"/>
    <s v="Regular Air"/>
    <x v="1"/>
    <x v="0"/>
    <s v="Appliances"/>
    <s v="Medium Box"/>
    <x v="243"/>
    <n v="0.5"/>
    <n v="-0.37666189670872902"/>
    <s v="United States"/>
    <x v="0"/>
    <x v="31"/>
    <s v="Franklin"/>
    <n v="53132"/>
    <x v="23"/>
    <x v="0"/>
    <s v="2015"/>
    <d v="2015-01-26T00:00:00"/>
    <n v="-28.954000000000001"/>
    <n v="6"/>
    <n v="76.87"/>
    <n v="85947"/>
    <x v="0"/>
    <x v="0"/>
  </r>
  <r>
    <n v="19971"/>
    <s v="Low"/>
    <n v="0.02"/>
    <n v="50.98"/>
    <n v="13.66"/>
    <n v="2613"/>
    <x v="0"/>
    <s v="Anthony Stanley"/>
    <s v="Express Air"/>
    <x v="3"/>
    <x v="0"/>
    <s v="Appliances"/>
    <s v="Small Box"/>
    <x v="244"/>
    <n v="0.57999999999999996"/>
    <n v="-0.37633308984660335"/>
    <s v="United States"/>
    <x v="3"/>
    <x v="36"/>
    <s v="Fords"/>
    <n v="8863"/>
    <x v="23"/>
    <x v="0"/>
    <s v="2015"/>
    <d v="2015-01-24T00:00:00"/>
    <n v="-25.76"/>
    <n v="1"/>
    <n v="68.45"/>
    <n v="86119"/>
    <x v="0"/>
    <x v="0"/>
  </r>
  <r>
    <n v="21085"/>
    <s v="Low"/>
    <n v="7.0000000000000007E-2"/>
    <n v="49.43"/>
    <n v="19.989999999999998"/>
    <n v="3089"/>
    <x v="0"/>
    <s v="Sandy Cannon"/>
    <s v="Regular Air"/>
    <x v="3"/>
    <x v="0"/>
    <s v="Appliances"/>
    <s v="Small Box"/>
    <x v="245"/>
    <n v="0.56999999999999995"/>
    <n v="-0.43563267333759137"/>
    <s v="United States"/>
    <x v="0"/>
    <x v="38"/>
    <s v="Leawood"/>
    <n v="66209"/>
    <x v="23"/>
    <x v="0"/>
    <s v="2015"/>
    <d v="2015-01-29T00:00:00"/>
    <n v="-122.77"/>
    <n v="6"/>
    <n v="281.82"/>
    <n v="91219"/>
    <x v="0"/>
    <x v="0"/>
  </r>
  <r>
    <n v="20324"/>
    <s v="High"/>
    <n v="0.03"/>
    <n v="10.89"/>
    <n v="4.5"/>
    <n v="156"/>
    <x v="1"/>
    <s v="Diana Xu"/>
    <s v="Regular Air"/>
    <x v="3"/>
    <x v="0"/>
    <s v="Appliances"/>
    <s v="Small Box"/>
    <x v="246"/>
    <n v="0.59"/>
    <n v="-0.55115316380839741"/>
    <s v="United States"/>
    <x v="1"/>
    <x v="1"/>
    <s v="Fort Collins"/>
    <n v="80525"/>
    <x v="24"/>
    <x v="0"/>
    <s v="2015"/>
    <d v="2015-01-26T00:00:00"/>
    <n v="-18.64"/>
    <n v="3"/>
    <n v="33.82"/>
    <n v="87672"/>
    <x v="0"/>
    <x v="0"/>
  </r>
  <r>
    <n v="18970"/>
    <s v="Critical"/>
    <n v="0.06"/>
    <n v="1.74"/>
    <n v="4.08"/>
    <n v="1389"/>
    <x v="1"/>
    <s v="Jean Khan"/>
    <s v="Regular Air"/>
    <x v="3"/>
    <x v="2"/>
    <s v="Office Furnishings"/>
    <s v="Small Pack"/>
    <x v="247"/>
    <n v="0.53"/>
    <n v="-3.9975451263537907"/>
    <s v="United States"/>
    <x v="1"/>
    <x v="7"/>
    <s v="Menlo Park"/>
    <n v="94025"/>
    <x v="24"/>
    <x v="0"/>
    <s v="2015"/>
    <d v="2015-01-26T00:00:00"/>
    <n v="-11.0732"/>
    <n v="1"/>
    <n v="2.77"/>
    <n v="88726"/>
    <x v="0"/>
    <x v="0"/>
  </r>
  <r>
    <n v="19797"/>
    <s v="Not Specified"/>
    <n v="0.1"/>
    <n v="125.99"/>
    <n v="8.99"/>
    <n v="1997"/>
    <x v="1"/>
    <s v="Harriet Bowman"/>
    <s v="Regular Air"/>
    <x v="2"/>
    <x v="1"/>
    <s v="Telephones and Communication"/>
    <s v="Small Box"/>
    <x v="248"/>
    <n v="0.56999999999999995"/>
    <n v="4.319483188959037E-2"/>
    <s v="United States"/>
    <x v="2"/>
    <x v="23"/>
    <s v="Hilton Head Island"/>
    <n v="29915"/>
    <x v="24"/>
    <x v="0"/>
    <s v="2015"/>
    <d v="2015-01-28T00:00:00"/>
    <n v="17.652000000000001"/>
    <n v="4"/>
    <n v="408.66"/>
    <n v="90333"/>
    <x v="0"/>
    <x v="0"/>
  </r>
  <r>
    <n v="8099"/>
    <s v="Low"/>
    <n v="0.02"/>
    <n v="4.9800000000000004"/>
    <n v="6.07"/>
    <n v="1129"/>
    <x v="1"/>
    <s v="Pam Patton"/>
    <s v="Regular Air"/>
    <x v="1"/>
    <x v="0"/>
    <s v="Paper"/>
    <s v="Small Box"/>
    <x v="249"/>
    <n v="0.36"/>
    <n v="-0.44473933649289099"/>
    <s v="United States"/>
    <x v="3"/>
    <x v="35"/>
    <s v="Boston"/>
    <n v="2118"/>
    <x v="25"/>
    <x v="0"/>
    <s v="2015"/>
    <d v="2015-01-28T00:00:00"/>
    <n v="-46.92"/>
    <n v="19"/>
    <n v="105.5"/>
    <n v="57794"/>
    <x v="0"/>
    <x v="0"/>
  </r>
  <r>
    <n v="26099"/>
    <s v="Low"/>
    <n v="0.02"/>
    <n v="4.9800000000000004"/>
    <n v="6.07"/>
    <n v="1133"/>
    <x v="0"/>
    <s v="Marjorie Owens"/>
    <s v="Regular Air"/>
    <x v="1"/>
    <x v="0"/>
    <s v="Paper"/>
    <s v="Small Box"/>
    <x v="249"/>
    <n v="0.36"/>
    <n v="-1.6902017291066282"/>
    <s v="United States"/>
    <x v="0"/>
    <x v="19"/>
    <s v="Farmers Branch"/>
    <n v="75234"/>
    <x v="25"/>
    <x v="0"/>
    <s v="2015"/>
    <d v="2015-01-28T00:00:00"/>
    <n v="-46.92"/>
    <n v="5"/>
    <n v="27.76"/>
    <n v="88105"/>
    <x v="0"/>
    <x v="0"/>
  </r>
  <r>
    <n v="20830"/>
    <s v="High"/>
    <n v="0.03"/>
    <n v="14.34"/>
    <n v="5"/>
    <n v="1360"/>
    <x v="0"/>
    <s v="Arlene Gibbons"/>
    <s v="Regular Air"/>
    <x v="2"/>
    <x v="2"/>
    <s v="Office Furnishings"/>
    <s v="Small Pack"/>
    <x v="250"/>
    <n v="0.49"/>
    <n v="0.69"/>
    <s v="United States"/>
    <x v="0"/>
    <x v="20"/>
    <s v="Muscatine"/>
    <n v="52761"/>
    <x v="25"/>
    <x v="0"/>
    <s v="2015"/>
    <d v="2015-01-27T00:00:00"/>
    <n v="82.310099999999991"/>
    <n v="8"/>
    <n v="119.29"/>
    <n v="89595"/>
    <x v="0"/>
    <x v="0"/>
  </r>
  <r>
    <n v="20829"/>
    <s v="High"/>
    <n v="0.01"/>
    <n v="2.89"/>
    <n v="0.5"/>
    <n v="1361"/>
    <x v="1"/>
    <s v="Kristina Collier"/>
    <s v="Regular Air"/>
    <x v="2"/>
    <x v="0"/>
    <s v="Labels"/>
    <s v="Small Box"/>
    <x v="231"/>
    <n v="0.38"/>
    <n v="0.39727272727272728"/>
    <s v="United States"/>
    <x v="0"/>
    <x v="26"/>
    <s v="Allen Park"/>
    <n v="48101"/>
    <x v="25"/>
    <x v="0"/>
    <s v="2015"/>
    <d v="2015-01-28T00:00:00"/>
    <n v="1.2236"/>
    <n v="1"/>
    <n v="3.08"/>
    <n v="89595"/>
    <x v="0"/>
    <x v="0"/>
  </r>
  <r>
    <n v="20371"/>
    <s v="Medium"/>
    <n v="0.08"/>
    <n v="90.98"/>
    <n v="56.2"/>
    <n v="1946"/>
    <x v="1"/>
    <s v="Teresa Wallace"/>
    <s v="Regular Air"/>
    <x v="2"/>
    <x v="2"/>
    <s v="Office Furnishings"/>
    <s v="Medium Box"/>
    <x v="251"/>
    <n v="0.74"/>
    <n v="-1.8150096375524398"/>
    <s v="United States"/>
    <x v="3"/>
    <x v="29"/>
    <s v="Mount Lebanon"/>
    <n v="15228"/>
    <x v="25"/>
    <x v="0"/>
    <s v="2015"/>
    <d v="2015-01-28T00:00:00"/>
    <n v="-1920.9336000000001"/>
    <n v="12"/>
    <n v="1058.3599999999999"/>
    <n v="86331"/>
    <x v="0"/>
    <x v="0"/>
  </r>
  <r>
    <n v="20372"/>
    <s v="Medium"/>
    <n v="7.0000000000000007E-2"/>
    <n v="5.98"/>
    <n v="5.35"/>
    <n v="1946"/>
    <x v="1"/>
    <s v="Teresa Wallace"/>
    <s v="Regular Air"/>
    <x v="2"/>
    <x v="0"/>
    <s v="Paper"/>
    <s v="Small Box"/>
    <x v="252"/>
    <n v="0.4"/>
    <n v="-2.0303222282905518"/>
    <s v="United States"/>
    <x v="3"/>
    <x v="29"/>
    <s v="Mount Lebanon"/>
    <n v="15228"/>
    <x v="25"/>
    <x v="0"/>
    <s v="2015"/>
    <d v="2015-01-28T00:00:00"/>
    <n v="-37.175200000000004"/>
    <n v="3"/>
    <n v="18.309999999999999"/>
    <n v="86331"/>
    <x v="0"/>
    <x v="0"/>
  </r>
  <r>
    <n v="18142"/>
    <s v="Not Specified"/>
    <n v="0.09"/>
    <n v="207.48"/>
    <n v="0.99"/>
    <n v="2264"/>
    <x v="0"/>
    <s v="Helen Dickerson"/>
    <s v="Regular Air"/>
    <x v="3"/>
    <x v="0"/>
    <s v="Appliances"/>
    <s v="Small Box"/>
    <x v="198"/>
    <n v="0.55000000000000004"/>
    <n v="0.62281263522284724"/>
    <s v="United States"/>
    <x v="0"/>
    <x v="10"/>
    <s v="Joplin"/>
    <n v="64804"/>
    <x v="25"/>
    <x v="0"/>
    <s v="2015"/>
    <d v="2015-01-29T00:00:00"/>
    <n v="359.83"/>
    <n v="3"/>
    <n v="577.75"/>
    <n v="86611"/>
    <x v="0"/>
    <x v="0"/>
  </r>
  <r>
    <n v="19486"/>
    <s v="Low"/>
    <n v="0.04"/>
    <n v="3.57"/>
    <n v="4.17"/>
    <n v="2795"/>
    <x v="1"/>
    <s v="Harry Burns"/>
    <s v="Regular Air"/>
    <x v="3"/>
    <x v="0"/>
    <s v="Pens &amp; Art Supplies"/>
    <s v="Small Pack"/>
    <x v="253"/>
    <n v="0.59"/>
    <n v="-2.2624595469255664"/>
    <s v="United States"/>
    <x v="0"/>
    <x v="20"/>
    <s v="Mason City"/>
    <n v="50401"/>
    <x v="25"/>
    <x v="0"/>
    <s v="2015"/>
    <d v="2015-01-28T00:00:00"/>
    <n v="-69.91"/>
    <n v="8"/>
    <n v="30.9"/>
    <n v="87556"/>
    <x v="0"/>
    <x v="0"/>
  </r>
  <r>
    <n v="19487"/>
    <s v="Low"/>
    <n v="0.05"/>
    <n v="200.99"/>
    <n v="4.2"/>
    <n v="2795"/>
    <x v="1"/>
    <s v="Harry Burns"/>
    <s v="Regular Air"/>
    <x v="3"/>
    <x v="1"/>
    <s v="Telephones and Communication"/>
    <s v="Small Box"/>
    <x v="254"/>
    <n v="0.59"/>
    <n v="0.69"/>
    <s v="United States"/>
    <x v="0"/>
    <x v="20"/>
    <s v="Mason City"/>
    <n v="50401"/>
    <x v="25"/>
    <x v="0"/>
    <s v="2015"/>
    <d v="2015-01-30T00:00:00"/>
    <n v="1630.5251999999998"/>
    <n v="14"/>
    <n v="2363.08"/>
    <n v="87556"/>
    <x v="0"/>
    <x v="0"/>
  </r>
  <r>
    <n v="19488"/>
    <s v="Low"/>
    <n v="7.0000000000000007E-2"/>
    <n v="195.99"/>
    <n v="8.99"/>
    <n v="2795"/>
    <x v="1"/>
    <s v="Harry Burns"/>
    <s v="Regular Air"/>
    <x v="3"/>
    <x v="1"/>
    <s v="Telephones and Communication"/>
    <s v="Small Box"/>
    <x v="255"/>
    <n v="0.57999999999999996"/>
    <n v="-1.391870908814127"/>
    <s v="United States"/>
    <x v="0"/>
    <x v="20"/>
    <s v="Mason City"/>
    <n v="50401"/>
    <x v="25"/>
    <x v="0"/>
    <s v="2015"/>
    <d v="2015-01-26T00:00:00"/>
    <n v="-457.16"/>
    <n v="2"/>
    <n v="328.45"/>
    <n v="87556"/>
    <x v="0"/>
    <x v="0"/>
  </r>
  <r>
    <n v="21499"/>
    <s v="Low"/>
    <n v="0.01"/>
    <n v="10.14"/>
    <n v="2.27"/>
    <n v="3000"/>
    <x v="0"/>
    <s v="Priscilla Allen"/>
    <s v="Regular Air"/>
    <x v="2"/>
    <x v="0"/>
    <s v="Paper"/>
    <s v="Wrap Bag"/>
    <x v="24"/>
    <n v="0.36"/>
    <n v="0.69"/>
    <s v="United States"/>
    <x v="0"/>
    <x v="26"/>
    <s v="Pontiac"/>
    <n v="48342"/>
    <x v="25"/>
    <x v="0"/>
    <s v="2015"/>
    <d v="2015-01-28T00:00:00"/>
    <n v="28.151999999999997"/>
    <n v="4"/>
    <n v="40.799999999999997"/>
    <n v="87042"/>
    <x v="0"/>
    <x v="0"/>
  </r>
  <r>
    <n v="21436"/>
    <s v="High"/>
    <n v="0.08"/>
    <n v="150.97999999999999"/>
    <n v="13.99"/>
    <n v="3154"/>
    <x v="1"/>
    <s v="Faye Manning"/>
    <s v="Express Air"/>
    <x v="3"/>
    <x v="1"/>
    <s v="Office Machines"/>
    <s v="Medium Box"/>
    <x v="256"/>
    <n v="0.38"/>
    <n v="-3.3349664644962912E-3"/>
    <s v="United States"/>
    <x v="2"/>
    <x v="9"/>
    <s v="Saint Petersburg"/>
    <n v="33710"/>
    <x v="25"/>
    <x v="0"/>
    <s v="2015"/>
    <d v="2015-01-27T00:00:00"/>
    <n v="-3.9479999999999995"/>
    <n v="8"/>
    <n v="1183.82"/>
    <n v="86899"/>
    <x v="0"/>
    <x v="0"/>
  </r>
  <r>
    <n v="21437"/>
    <s v="High"/>
    <n v="0.03"/>
    <n v="25.98"/>
    <n v="14.36"/>
    <n v="3155"/>
    <x v="1"/>
    <s v="Julian Keith Mayer"/>
    <s v="Delivery Truck"/>
    <x v="3"/>
    <x v="2"/>
    <s v="Chairs &amp; Chairmats"/>
    <s v="Jumbo Drum"/>
    <x v="257"/>
    <n v="0.6"/>
    <n v="0.53451606910644622"/>
    <s v="United States"/>
    <x v="2"/>
    <x v="9"/>
    <s v="Sanford"/>
    <n v="32771"/>
    <x v="25"/>
    <x v="0"/>
    <s v="2015"/>
    <d v="2015-01-27T00:00:00"/>
    <n v="57.545999999999999"/>
    <n v="4"/>
    <n v="107.66"/>
    <n v="86899"/>
    <x v="0"/>
    <x v="0"/>
  </r>
  <r>
    <n v="21438"/>
    <s v="High"/>
    <n v="0.1"/>
    <n v="32.479999999999997"/>
    <n v="35"/>
    <n v="3155"/>
    <x v="1"/>
    <s v="Julian Keith Mayer"/>
    <s v="Regular Air"/>
    <x v="3"/>
    <x v="0"/>
    <s v="Storage &amp; Organization"/>
    <s v="Large Box"/>
    <x v="258"/>
    <n v="0.81"/>
    <n v="-1.0457780008154818"/>
    <s v="United States"/>
    <x v="2"/>
    <x v="9"/>
    <s v="Sanford"/>
    <n v="32771"/>
    <x v="25"/>
    <x v="0"/>
    <s v="2015"/>
    <d v="2015-01-27T00:00:00"/>
    <n v="-333.42540000000002"/>
    <n v="10"/>
    <n v="318.83"/>
    <n v="86899"/>
    <x v="0"/>
    <x v="0"/>
  </r>
  <r>
    <n v="22732"/>
    <s v="Low"/>
    <n v="7.0000000000000007E-2"/>
    <n v="16.739999999999998"/>
    <n v="7.04"/>
    <n v="3307"/>
    <x v="0"/>
    <s v="Edwin Blackburn"/>
    <s v="Regular Air"/>
    <x v="0"/>
    <x v="0"/>
    <s v="Storage &amp; Organization"/>
    <s v="Small Box"/>
    <x v="259"/>
    <n v="0.81"/>
    <n v="-1.4172251178952595"/>
    <s v="United States"/>
    <x v="3"/>
    <x v="35"/>
    <s v="Agawam"/>
    <n v="1001"/>
    <x v="25"/>
    <x v="0"/>
    <s v="2015"/>
    <d v="2015-02-02T00:00:00"/>
    <n v="-114.2"/>
    <n v="5"/>
    <n v="80.58"/>
    <n v="90462"/>
    <x v="0"/>
    <x v="0"/>
  </r>
  <r>
    <n v="22734"/>
    <s v="Low"/>
    <n v="0.06"/>
    <n v="6.45"/>
    <n v="1.34"/>
    <n v="3311"/>
    <x v="0"/>
    <s v="Jackie Flynn"/>
    <s v="Regular Air"/>
    <x v="0"/>
    <x v="0"/>
    <s v="Paper"/>
    <s v="Wrap Bag"/>
    <x v="147"/>
    <n v="0.36"/>
    <n v="0.69000000000000006"/>
    <s v="United States"/>
    <x v="3"/>
    <x v="35"/>
    <s v="Winchester"/>
    <n v="1890"/>
    <x v="25"/>
    <x v="0"/>
    <s v="2015"/>
    <d v="2015-01-31T00:00:00"/>
    <n v="39.426600000000001"/>
    <n v="9"/>
    <n v="57.14"/>
    <n v="90462"/>
    <x v="0"/>
    <x v="0"/>
  </r>
  <r>
    <n v="22733"/>
    <s v="Low"/>
    <n v="0.05"/>
    <n v="122.99"/>
    <n v="70.2"/>
    <n v="3314"/>
    <x v="0"/>
    <s v="Billy Hale"/>
    <s v="Delivery Truck"/>
    <x v="0"/>
    <x v="2"/>
    <s v="Chairs &amp; Chairmats"/>
    <s v="Jumbo Drum"/>
    <x v="260"/>
    <n v="0.74"/>
    <n v="-1.4493588328550502"/>
    <s v="United States"/>
    <x v="3"/>
    <x v="36"/>
    <s v="Fort Lee"/>
    <n v="7024"/>
    <x v="25"/>
    <x v="0"/>
    <s v="2015"/>
    <d v="2015-01-30T00:00:00"/>
    <n v="-722.23"/>
    <n v="4"/>
    <n v="498.31"/>
    <n v="90462"/>
    <x v="0"/>
    <x v="0"/>
  </r>
  <r>
    <n v="24802"/>
    <s v="Medium"/>
    <n v="0.04"/>
    <n v="7.96"/>
    <n v="4.95"/>
    <n v="3361"/>
    <x v="1"/>
    <s v="Oscar Kenney"/>
    <s v="Regular Air"/>
    <x v="1"/>
    <x v="2"/>
    <s v="Office Furnishings"/>
    <s v="Small Box"/>
    <x v="261"/>
    <n v="0.41"/>
    <n v="-6.6574799758849376E-2"/>
    <s v="United States"/>
    <x v="0"/>
    <x v="31"/>
    <s v="West Bend"/>
    <n v="53095"/>
    <x v="25"/>
    <x v="0"/>
    <s v="2015"/>
    <d v="2015-01-26T00:00:00"/>
    <n v="-7.73"/>
    <n v="15"/>
    <n v="116.11"/>
    <n v="91436"/>
    <x v="1"/>
    <x v="0"/>
  </r>
  <r>
    <n v="24319"/>
    <s v="Not Specified"/>
    <n v="0.02"/>
    <n v="1.74"/>
    <n v="4.08"/>
    <n v="129"/>
    <x v="1"/>
    <s v="Kara Allison"/>
    <s v="Regular Air"/>
    <x v="0"/>
    <x v="2"/>
    <s v="Office Furnishings"/>
    <s v="Small Pack"/>
    <x v="247"/>
    <n v="0.53"/>
    <n v="-3.6549364613880742"/>
    <s v="United States"/>
    <x v="0"/>
    <x v="12"/>
    <s v="Alton"/>
    <n v="62002"/>
    <x v="26"/>
    <x v="0"/>
    <s v="2015"/>
    <d v="2015-01-28T00:00:00"/>
    <n v="-37.39"/>
    <n v="5"/>
    <n v="10.23"/>
    <n v="86693"/>
    <x v="0"/>
    <x v="0"/>
  </r>
  <r>
    <n v="20637"/>
    <s v="Critical"/>
    <n v="0.03"/>
    <n v="11.97"/>
    <n v="4.9800000000000004"/>
    <n v="483"/>
    <x v="1"/>
    <s v="Edgar McKenzie"/>
    <s v="Regular Air"/>
    <x v="3"/>
    <x v="0"/>
    <s v="Appliances"/>
    <s v="Small Box"/>
    <x v="262"/>
    <n v="0.57999999999999996"/>
    <n v="-0.24856518174364581"/>
    <s v="United States"/>
    <x v="0"/>
    <x v="12"/>
    <s v="Oswego"/>
    <n v="60543"/>
    <x v="26"/>
    <x v="0"/>
    <s v="2015"/>
    <d v="2015-01-28T00:00:00"/>
    <n v="-18.190000000000001"/>
    <n v="6"/>
    <n v="73.180000000000007"/>
    <n v="90353"/>
    <x v="0"/>
    <x v="0"/>
  </r>
  <r>
    <n v="1311"/>
    <s v="Not Specified"/>
    <n v="0.02"/>
    <n v="12.53"/>
    <n v="0.49"/>
    <n v="898"/>
    <x v="1"/>
    <s v="Harriet Hodges"/>
    <s v="Regular Air"/>
    <x v="0"/>
    <x v="0"/>
    <s v="Labels"/>
    <s v="Small Box"/>
    <x v="32"/>
    <n v="0.38"/>
    <n v="0.44310611668124611"/>
    <s v="United States"/>
    <x v="3"/>
    <x v="8"/>
    <s v="New York City"/>
    <n v="10039"/>
    <x v="26"/>
    <x v="0"/>
    <s v="2015"/>
    <d v="2015-01-27T00:00:00"/>
    <n v="263.39999999999998"/>
    <n v="47"/>
    <n v="594.44000000000005"/>
    <n v="9606"/>
    <x v="0"/>
    <x v="0"/>
  </r>
  <r>
    <n v="1312"/>
    <s v="Not Specified"/>
    <n v="7.0000000000000007E-2"/>
    <n v="5.18"/>
    <n v="2.04"/>
    <n v="898"/>
    <x v="1"/>
    <s v="Harriet Hodges"/>
    <s v="Express Air"/>
    <x v="0"/>
    <x v="0"/>
    <s v="Paper"/>
    <s v="Wrap Bag"/>
    <x v="263"/>
    <n v="0.36"/>
    <n v="0.16328227571115975"/>
    <s v="United States"/>
    <x v="3"/>
    <x v="8"/>
    <s v="New York City"/>
    <n v="10039"/>
    <x v="26"/>
    <x v="0"/>
    <s v="2015"/>
    <d v="2015-01-29T00:00:00"/>
    <n v="37.31"/>
    <n v="44"/>
    <n v="228.5"/>
    <n v="9606"/>
    <x v="0"/>
    <x v="0"/>
  </r>
  <r>
    <n v="19311"/>
    <s v="Not Specified"/>
    <n v="0.02"/>
    <n v="12.53"/>
    <n v="0.49"/>
    <n v="899"/>
    <x v="1"/>
    <s v="Jordan Berry"/>
    <s v="Regular Air"/>
    <x v="0"/>
    <x v="0"/>
    <s v="Labels"/>
    <s v="Small Box"/>
    <x v="32"/>
    <n v="0.38"/>
    <n v="0.69"/>
    <s v="United States"/>
    <x v="3"/>
    <x v="29"/>
    <s v="Altoona"/>
    <n v="16602"/>
    <x v="26"/>
    <x v="0"/>
    <s v="2015"/>
    <d v="2015-01-27T00:00:00"/>
    <n v="104.7213"/>
    <n v="12"/>
    <n v="151.77000000000001"/>
    <n v="86264"/>
    <x v="0"/>
    <x v="0"/>
  </r>
  <r>
    <n v="19312"/>
    <s v="Not Specified"/>
    <n v="7.0000000000000007E-2"/>
    <n v="5.18"/>
    <n v="2.04"/>
    <n v="899"/>
    <x v="1"/>
    <s v="Jordan Berry"/>
    <s v="Express Air"/>
    <x v="0"/>
    <x v="0"/>
    <s v="Paper"/>
    <s v="Wrap Bag"/>
    <x v="263"/>
    <n v="0.36"/>
    <n v="0.65307194118676704"/>
    <s v="United States"/>
    <x v="3"/>
    <x v="29"/>
    <s v="Altoona"/>
    <n v="16602"/>
    <x v="26"/>
    <x v="0"/>
    <s v="2015"/>
    <d v="2015-01-29T00:00:00"/>
    <n v="37.31"/>
    <n v="11"/>
    <n v="57.13"/>
    <n v="86264"/>
    <x v="0"/>
    <x v="0"/>
  </r>
  <r>
    <n v="18499"/>
    <s v="Not Specified"/>
    <n v="0.1"/>
    <n v="110.99"/>
    <n v="8.99"/>
    <n v="1351"/>
    <x v="0"/>
    <s v="Janet McCullough"/>
    <s v="Express Air"/>
    <x v="1"/>
    <x v="1"/>
    <s v="Telephones and Communication"/>
    <s v="Small Box"/>
    <x v="264"/>
    <n v="0.56999999999999995"/>
    <n v="5.2334894389754378"/>
    <s v="United States"/>
    <x v="2"/>
    <x v="9"/>
    <s v="Coconut Creek"/>
    <n v="33063"/>
    <x v="26"/>
    <x v="0"/>
    <s v="2015"/>
    <d v="2015-01-29T00:00:00"/>
    <n v="3285.48"/>
    <n v="7"/>
    <n v="627.78"/>
    <n v="88232"/>
    <x v="0"/>
    <x v="0"/>
  </r>
  <r>
    <n v="20980"/>
    <s v="Medium"/>
    <n v="0.08"/>
    <n v="2.94"/>
    <n v="0.96"/>
    <n v="2178"/>
    <x v="0"/>
    <s v="Judy Hall"/>
    <s v="Regular Air"/>
    <x v="0"/>
    <x v="0"/>
    <s v="Pens &amp; Art Supplies"/>
    <s v="Wrap Bag"/>
    <x v="265"/>
    <n v="0.57999999999999996"/>
    <n v="-4.6548323471400387E-2"/>
    <s v="United States"/>
    <x v="3"/>
    <x v="35"/>
    <s v="Worcester"/>
    <n v="1610"/>
    <x v="26"/>
    <x v="0"/>
    <s v="2015"/>
    <d v="2015-01-29T00:00:00"/>
    <n v="-1.18"/>
    <n v="9"/>
    <n v="25.35"/>
    <n v="89465"/>
    <x v="0"/>
    <x v="0"/>
  </r>
  <r>
    <n v="25440"/>
    <s v="Low"/>
    <n v="0.1"/>
    <n v="6.3"/>
    <n v="0.5"/>
    <n v="2254"/>
    <x v="1"/>
    <s v="Jeff Meadows"/>
    <s v="Regular Air"/>
    <x v="3"/>
    <x v="0"/>
    <s v="Labels"/>
    <s v="Small Box"/>
    <x v="266"/>
    <n v="0.39"/>
    <n v="-6.7561408614668226"/>
    <s v="United States"/>
    <x v="2"/>
    <x v="33"/>
    <s v="Paducah"/>
    <n v="42003"/>
    <x v="26"/>
    <x v="0"/>
    <s v="2015"/>
    <d v="2015-02-01T00:00:00"/>
    <n v="-464.28200000000004"/>
    <n v="12"/>
    <n v="68.72"/>
    <n v="89278"/>
    <x v="0"/>
    <x v="0"/>
  </r>
  <r>
    <n v="19615"/>
    <s v="Not Specified"/>
    <n v="0.08"/>
    <n v="205.99"/>
    <n v="2.5"/>
    <n v="2281"/>
    <x v="0"/>
    <s v="Monica Harvey"/>
    <s v="Regular Air"/>
    <x v="1"/>
    <x v="1"/>
    <s v="Telephones and Communication"/>
    <s v="Small Box"/>
    <x v="267"/>
    <n v="0.59"/>
    <n v="0.61916853318765375"/>
    <s v="United States"/>
    <x v="0"/>
    <x v="31"/>
    <s v="Eau Claire"/>
    <n v="54703"/>
    <x v="26"/>
    <x v="0"/>
    <s v="2015"/>
    <d v="2015-01-28T00:00:00"/>
    <n v="997.38144000000011"/>
    <n v="10"/>
    <n v="1610.84"/>
    <n v="85948"/>
    <x v="0"/>
    <x v="0"/>
  </r>
  <r>
    <n v="20182"/>
    <s v="Critical"/>
    <n v="0.09"/>
    <n v="2.94"/>
    <n v="0.7"/>
    <n v="2979"/>
    <x v="1"/>
    <s v="Lloyd Dolan"/>
    <s v="Regular Air"/>
    <x v="3"/>
    <x v="0"/>
    <s v="Pens &amp; Art Supplies"/>
    <s v="Wrap Bag"/>
    <x v="268"/>
    <n v="0.57999999999999996"/>
    <n v="0.25313243457573359"/>
    <s v="United States"/>
    <x v="0"/>
    <x v="39"/>
    <s v="Dickinson"/>
    <n v="58601"/>
    <x v="26"/>
    <x v="0"/>
    <s v="2015"/>
    <d v="2015-01-28T00:00:00"/>
    <n v="6.3840000000000003"/>
    <n v="9"/>
    <n v="25.22"/>
    <n v="86544"/>
    <x v="0"/>
    <x v="0"/>
  </r>
  <r>
    <n v="20183"/>
    <s v="Critical"/>
    <n v="0.03"/>
    <n v="43.98"/>
    <n v="8.99"/>
    <n v="2980"/>
    <x v="1"/>
    <s v="Joanna Kenney"/>
    <s v="Regular Air"/>
    <x v="3"/>
    <x v="0"/>
    <s v="Pens &amp; Art Supplies"/>
    <s v="Small Pack"/>
    <x v="269"/>
    <n v="0.57999999999999996"/>
    <n v="0.60316637323943667"/>
    <s v="United States"/>
    <x v="3"/>
    <x v="28"/>
    <s v="Sandusky"/>
    <n v="44870"/>
    <x v="26"/>
    <x v="0"/>
    <s v="2015"/>
    <d v="2015-01-29T00:00:00"/>
    <n v="274.0788"/>
    <n v="10"/>
    <n v="454.4"/>
    <n v="86544"/>
    <x v="0"/>
    <x v="0"/>
  </r>
  <r>
    <n v="20184"/>
    <s v="Critical"/>
    <n v="0.06"/>
    <n v="1.1399999999999999"/>
    <n v="0.7"/>
    <n v="2980"/>
    <x v="1"/>
    <s v="Joanna Kenney"/>
    <s v="Regular Air"/>
    <x v="3"/>
    <x v="0"/>
    <s v="Rubber Bands"/>
    <s v="Wrap Bag"/>
    <x v="270"/>
    <n v="0.38"/>
    <n v="-0.26028905712319339"/>
    <s v="United States"/>
    <x v="3"/>
    <x v="28"/>
    <s v="Sandusky"/>
    <n v="44870"/>
    <x v="26"/>
    <x v="0"/>
    <s v="2015"/>
    <d v="2015-01-30T00:00:00"/>
    <n v="-3.782"/>
    <n v="13"/>
    <n v="14.53"/>
    <n v="86544"/>
    <x v="0"/>
    <x v="0"/>
  </r>
  <r>
    <n v="19461"/>
    <s v="Medium"/>
    <n v="0.02"/>
    <n v="110.99"/>
    <n v="2.5"/>
    <n v="3347"/>
    <x v="1"/>
    <s v="Carrie McIntosh"/>
    <s v="Regular Air"/>
    <x v="2"/>
    <x v="1"/>
    <s v="Telephones and Communication"/>
    <s v="Small Box"/>
    <x v="27"/>
    <n v="0.56999999999999995"/>
    <n v="-0.42215270413573702"/>
    <s v="United States"/>
    <x v="2"/>
    <x v="9"/>
    <s v="Royal Palm Beach"/>
    <n v="33411"/>
    <x v="26"/>
    <x v="0"/>
    <s v="2015"/>
    <d v="2015-01-29T00:00:00"/>
    <n v="-39.808999999999997"/>
    <n v="1"/>
    <n v="94.3"/>
    <n v="89356"/>
    <x v="0"/>
    <x v="0"/>
  </r>
  <r>
    <n v="20631"/>
    <s v="High"/>
    <n v="0.06"/>
    <n v="55.48"/>
    <n v="14.3"/>
    <n v="24"/>
    <x v="1"/>
    <s v="Edna Thomas"/>
    <s v="Regular Air"/>
    <x v="3"/>
    <x v="0"/>
    <s v="Paper"/>
    <s v="Small Box"/>
    <x v="271"/>
    <n v="0.37"/>
    <n v="-0.41927396651355764"/>
    <s v="United States"/>
    <x v="1"/>
    <x v="7"/>
    <s v="Laguna Niguel"/>
    <n v="92677"/>
    <x v="27"/>
    <x v="0"/>
    <s v="2015"/>
    <d v="2015-01-29T00:00:00"/>
    <n v="-28.296800000000001"/>
    <n v="1"/>
    <n v="67.489999999999995"/>
    <n v="87651"/>
    <x v="0"/>
    <x v="0"/>
  </r>
  <r>
    <n v="20632"/>
    <s v="High"/>
    <n v="0.02"/>
    <n v="1.68"/>
    <n v="1.57"/>
    <n v="24"/>
    <x v="1"/>
    <s v="Edna Thomas"/>
    <s v="Regular Air"/>
    <x v="3"/>
    <x v="0"/>
    <s v="Pens &amp; Art Supplies"/>
    <s v="Wrap Bag"/>
    <x v="180"/>
    <n v="0.59"/>
    <n v="-2.3587555555555557"/>
    <s v="United States"/>
    <x v="1"/>
    <x v="7"/>
    <s v="Laguna Niguel"/>
    <n v="92677"/>
    <x v="27"/>
    <x v="0"/>
    <s v="2015"/>
    <d v="2015-01-30T00:00:00"/>
    <n v="-5.3071999999999999"/>
    <n v="1"/>
    <n v="2.25"/>
    <n v="87651"/>
    <x v="0"/>
    <x v="0"/>
  </r>
  <r>
    <n v="22117"/>
    <s v="Critical"/>
    <n v="7.0000000000000007E-2"/>
    <n v="3502.14"/>
    <n v="8.73"/>
    <n v="53"/>
    <x v="1"/>
    <s v="Sidney Russell Austin"/>
    <s v="Delivery Truck"/>
    <x v="3"/>
    <x v="1"/>
    <s v="Office Machines"/>
    <s v="Jumbo Box"/>
    <x v="272"/>
    <n v="0.56999999999999995"/>
    <n v="-2.1188961760340312"/>
    <s v="United States"/>
    <x v="1"/>
    <x v="6"/>
    <s v="Redmond"/>
    <n v="98052"/>
    <x v="27"/>
    <x v="0"/>
    <s v="2015"/>
    <d v="2015-01-30T00:00:00"/>
    <n v="-6923.5991999999997"/>
    <n v="1"/>
    <n v="3267.55"/>
    <n v="88425"/>
    <x v="0"/>
    <x v="0"/>
  </r>
  <r>
    <n v="2368"/>
    <s v="Medium"/>
    <n v="0"/>
    <n v="6.88"/>
    <n v="2"/>
    <n v="553"/>
    <x v="1"/>
    <s v="Kristine Connolly"/>
    <s v="Express Air"/>
    <x v="1"/>
    <x v="0"/>
    <s v="Paper"/>
    <s v="Wrap Bag"/>
    <x v="273"/>
    <n v="0.39"/>
    <n v="0.12734272791836432"/>
    <s v="United States"/>
    <x v="1"/>
    <x v="7"/>
    <s v="Los Angeles"/>
    <n v="90008"/>
    <x v="27"/>
    <x v="0"/>
    <s v="2015"/>
    <d v="2015-01-29T00:00:00"/>
    <n v="34.068000000000005"/>
    <n v="36"/>
    <n v="267.52999999999997"/>
    <n v="17155"/>
    <x v="0"/>
    <x v="0"/>
  </r>
  <r>
    <n v="20368"/>
    <s v="Medium"/>
    <n v="0"/>
    <n v="6.88"/>
    <n v="2"/>
    <n v="556"/>
    <x v="1"/>
    <s v="Kristina Sanders"/>
    <s v="Express Air"/>
    <x v="1"/>
    <x v="0"/>
    <s v="Paper"/>
    <s v="Wrap Bag"/>
    <x v="273"/>
    <n v="0.39"/>
    <n v="0.69"/>
    <s v="United States"/>
    <x v="1"/>
    <x v="16"/>
    <s v="Provo"/>
    <n v="84604"/>
    <x v="27"/>
    <x v="0"/>
    <s v="2015"/>
    <d v="2015-01-29T00:00:00"/>
    <n v="46.147199999999991"/>
    <n v="9"/>
    <n v="66.88"/>
    <n v="86189"/>
    <x v="0"/>
    <x v="0"/>
  </r>
  <r>
    <n v="20369"/>
    <s v="Medium"/>
    <n v="0.03"/>
    <n v="32.479999999999997"/>
    <n v="35"/>
    <n v="556"/>
    <x v="1"/>
    <s v="Kristina Sanders"/>
    <s v="Express Air"/>
    <x v="1"/>
    <x v="0"/>
    <s v="Storage &amp; Organization"/>
    <s v="Large Box"/>
    <x v="258"/>
    <n v="0.81"/>
    <n v="-4.0607282383325449"/>
    <s v="United States"/>
    <x v="1"/>
    <x v="16"/>
    <s v="Provo"/>
    <n v="84604"/>
    <x v="27"/>
    <x v="0"/>
    <s v="2015"/>
    <d v="2015-01-28T00:00:00"/>
    <n v="-1116.3348000000001"/>
    <n v="8"/>
    <n v="274.91000000000003"/>
    <n v="86189"/>
    <x v="0"/>
    <x v="0"/>
  </r>
  <r>
    <n v="19209"/>
    <s v="Low"/>
    <n v="0.02"/>
    <n v="59.98"/>
    <n v="3.99"/>
    <n v="744"/>
    <x v="1"/>
    <s v="Joy Maxwell"/>
    <s v="Regular Air"/>
    <x v="3"/>
    <x v="0"/>
    <s v="Appliances"/>
    <s v="Small Box"/>
    <x v="274"/>
    <n v="0.56999999999999995"/>
    <n v="-0.86045998739760554"/>
    <s v="United States"/>
    <x v="1"/>
    <x v="41"/>
    <s v="Oro Valley"/>
    <n v="85737"/>
    <x v="27"/>
    <x v="0"/>
    <s v="2015"/>
    <d v="2015-02-06T00:00:00"/>
    <n v="-54.622"/>
    <n v="1"/>
    <n v="63.48"/>
    <n v="87725"/>
    <x v="0"/>
    <x v="0"/>
  </r>
  <r>
    <n v="19210"/>
    <s v="Low"/>
    <n v="0.03"/>
    <n v="5.18"/>
    <n v="5.74"/>
    <n v="744"/>
    <x v="1"/>
    <s v="Joy Maxwell"/>
    <s v="Regular Air"/>
    <x v="3"/>
    <x v="0"/>
    <s v="Binders and Binder Accessories"/>
    <s v="Small Box"/>
    <x v="275"/>
    <n v="0.36"/>
    <n v="-2.6619265323257766"/>
    <s v="United States"/>
    <x v="1"/>
    <x v="41"/>
    <s v="Oro Valley"/>
    <n v="85737"/>
    <x v="27"/>
    <x v="0"/>
    <s v="2015"/>
    <d v="2015-02-01T00:00:00"/>
    <n v="-126.81418000000001"/>
    <n v="9"/>
    <n v="47.64"/>
    <n v="87725"/>
    <x v="0"/>
    <x v="0"/>
  </r>
  <r>
    <n v="21459"/>
    <s v="Critical"/>
    <n v="0"/>
    <n v="122.99"/>
    <n v="70.2"/>
    <n v="3266"/>
    <x v="0"/>
    <s v="Edgar Kumar"/>
    <s v="Delivery Truck"/>
    <x v="3"/>
    <x v="2"/>
    <s v="Chairs &amp; Chairmats"/>
    <s v="Jumbo Drum"/>
    <x v="260"/>
    <n v="0.74"/>
    <n v="-0.98295707791050091"/>
    <s v="United States"/>
    <x v="3"/>
    <x v="30"/>
    <s v="Sanford"/>
    <n v="4073"/>
    <x v="27"/>
    <x v="0"/>
    <s v="2015"/>
    <d v="2015-01-29T00:00:00"/>
    <n v="-1764.29"/>
    <n v="14"/>
    <n v="1794.88"/>
    <n v="89836"/>
    <x v="0"/>
    <x v="0"/>
  </r>
  <r>
    <n v="21458"/>
    <s v="Critical"/>
    <n v="0.01"/>
    <n v="60.97"/>
    <n v="4.5"/>
    <n v="3269"/>
    <x v="0"/>
    <s v="Billie Stern"/>
    <s v="Express Air"/>
    <x v="3"/>
    <x v="0"/>
    <s v="Appliances"/>
    <s v="Small Box"/>
    <x v="20"/>
    <n v="0.56000000000000005"/>
    <n v="0.69"/>
    <s v="United States"/>
    <x v="3"/>
    <x v="36"/>
    <s v="North Plainfield"/>
    <n v="7060"/>
    <x v="27"/>
    <x v="0"/>
    <s v="2015"/>
    <d v="2015-01-30T00:00:00"/>
    <n v="527.87759999999992"/>
    <n v="12"/>
    <n v="765.04"/>
    <n v="89836"/>
    <x v="0"/>
    <x v="0"/>
  </r>
  <r>
    <n v="4556"/>
    <s v="Medium"/>
    <n v="7.0000000000000007E-2"/>
    <n v="5.0199999999999996"/>
    <n v="5.14"/>
    <n v="699"/>
    <x v="1"/>
    <s v="Jenny Gold"/>
    <s v="Regular Air"/>
    <x v="2"/>
    <x v="1"/>
    <s v="Computer Peripherals"/>
    <s v="Small Pack"/>
    <x v="115"/>
    <n v="0.79"/>
    <n v="-0.8030461684911947"/>
    <s v="United States"/>
    <x v="1"/>
    <x v="7"/>
    <s v="Los Angeles"/>
    <n v="90041"/>
    <x v="28"/>
    <x v="0"/>
    <s v="2015"/>
    <d v="2015-01-31T00:00:00"/>
    <n v="-168.72"/>
    <n v="42"/>
    <n v="210.1"/>
    <n v="32420"/>
    <x v="0"/>
    <x v="0"/>
  </r>
  <r>
    <n v="4557"/>
    <s v="Medium"/>
    <n v="7.0000000000000007E-2"/>
    <n v="280.98"/>
    <n v="57"/>
    <n v="699"/>
    <x v="1"/>
    <s v="Jenny Gold"/>
    <s v="Delivery Truck"/>
    <x v="2"/>
    <x v="2"/>
    <s v="Chairs &amp; Chairmats"/>
    <s v="Jumbo Drum"/>
    <x v="276"/>
    <n v="0.78"/>
    <n v="-6.7635198857823306E-2"/>
    <s v="United States"/>
    <x v="1"/>
    <x v="7"/>
    <s v="Los Angeles"/>
    <n v="90041"/>
    <x v="28"/>
    <x v="0"/>
    <s v="2015"/>
    <d v="2015-01-31T00:00:00"/>
    <n v="-439.62"/>
    <n v="23"/>
    <n v="6499.87"/>
    <n v="32420"/>
    <x v="0"/>
    <x v="0"/>
  </r>
  <r>
    <n v="20844"/>
    <s v="Critical"/>
    <n v="0.09"/>
    <n v="95.99"/>
    <n v="4.9000000000000004"/>
    <n v="1875"/>
    <x v="0"/>
    <s v="Martin Kirk"/>
    <s v="Regular Air"/>
    <x v="2"/>
    <x v="1"/>
    <s v="Telephones and Communication"/>
    <s v="Small Box"/>
    <x v="241"/>
    <n v="0.56000000000000005"/>
    <n v="0.10694310210444272"/>
    <s v="United States"/>
    <x v="2"/>
    <x v="25"/>
    <s v="Chesapeake"/>
    <n v="23320"/>
    <x v="28"/>
    <x v="0"/>
    <s v="2015"/>
    <d v="2015-01-31T00:00:00"/>
    <n v="34.302"/>
    <n v="4"/>
    <n v="320.75"/>
    <n v="90899"/>
    <x v="0"/>
    <x v="0"/>
  </r>
  <r>
    <n v="20841"/>
    <s v="Medium"/>
    <n v="0.02"/>
    <n v="240.98"/>
    <n v="60.2"/>
    <n v="2061"/>
    <x v="0"/>
    <s v="Marianne Carey"/>
    <s v="Delivery Truck"/>
    <x v="3"/>
    <x v="2"/>
    <s v="Bookcases"/>
    <s v="Jumbo Box"/>
    <x v="277"/>
    <n v="0.56000000000000005"/>
    <n v="-1.0462410803345354"/>
    <s v="United States"/>
    <x v="0"/>
    <x v="17"/>
    <s v="North Platte"/>
    <n v="69101"/>
    <x v="28"/>
    <x v="0"/>
    <s v="2015"/>
    <d v="2015-01-31T00:00:00"/>
    <n v="-272.71320000000003"/>
    <n v="1"/>
    <n v="260.66000000000003"/>
    <n v="87146"/>
    <x v="0"/>
    <x v="0"/>
  </r>
  <r>
    <n v="20840"/>
    <s v="Medium"/>
    <n v="0.02"/>
    <n v="420.98"/>
    <n v="19.989999999999998"/>
    <n v="2062"/>
    <x v="1"/>
    <s v="Alfred Singh"/>
    <s v="Regular Air"/>
    <x v="3"/>
    <x v="0"/>
    <s v="Binders and Binder Accessories"/>
    <s v="Small Box"/>
    <x v="278"/>
    <n v="0.35"/>
    <n v="-3.8286616604343703E-2"/>
    <s v="United States"/>
    <x v="2"/>
    <x v="25"/>
    <s v="Mechanicsville"/>
    <n v="23111"/>
    <x v="28"/>
    <x v="0"/>
    <s v="2015"/>
    <d v="2015-02-01T00:00:00"/>
    <n v="-162.69399999999999"/>
    <n v="10"/>
    <n v="4249.37"/>
    <n v="87146"/>
    <x v="0"/>
    <x v="0"/>
  </r>
  <r>
    <n v="19171"/>
    <s v="Critical"/>
    <n v="0.1"/>
    <n v="7.45"/>
    <n v="6.28"/>
    <n v="2265"/>
    <x v="1"/>
    <s v="James Davenport"/>
    <s v="Regular Air"/>
    <x v="3"/>
    <x v="0"/>
    <s v="Binders and Binder Accessories"/>
    <s v="Small Box"/>
    <x v="279"/>
    <n v="0.4"/>
    <n v="-1.1763299663299662"/>
    <s v="United States"/>
    <x v="0"/>
    <x v="10"/>
    <s v="Kansas City"/>
    <n v="64130"/>
    <x v="28"/>
    <x v="0"/>
    <s v="2015"/>
    <d v="2015-02-01T00:00:00"/>
    <n v="-69.873999999999995"/>
    <n v="8"/>
    <n v="59.4"/>
    <n v="86612"/>
    <x v="0"/>
    <x v="0"/>
  </r>
  <r>
    <n v="19172"/>
    <s v="Critical"/>
    <n v="0.01"/>
    <n v="6.48"/>
    <n v="7.86"/>
    <n v="2265"/>
    <x v="1"/>
    <s v="James Davenport"/>
    <s v="Regular Air"/>
    <x v="3"/>
    <x v="0"/>
    <s v="Paper"/>
    <s v="Small Box"/>
    <x v="280"/>
    <n v="0.37"/>
    <n v="-2.0424315377670781"/>
    <s v="United States"/>
    <x v="0"/>
    <x v="10"/>
    <s v="Kansas City"/>
    <n v="64130"/>
    <x v="28"/>
    <x v="0"/>
    <s v="2015"/>
    <d v="2015-01-31T00:00:00"/>
    <n v="-135.74"/>
    <n v="10"/>
    <n v="66.459999999999994"/>
    <n v="86612"/>
    <x v="0"/>
    <x v="0"/>
  </r>
  <r>
    <n v="24132"/>
    <s v="High"/>
    <n v="0.05"/>
    <n v="1.68"/>
    <n v="1.57"/>
    <n v="550"/>
    <x v="1"/>
    <s v="Edna Monroe Talley"/>
    <s v="Regular Air"/>
    <x v="3"/>
    <x v="0"/>
    <s v="Pens &amp; Art Supplies"/>
    <s v="Wrap Bag"/>
    <x v="180"/>
    <n v="0.59"/>
    <n v="-1.7781333333333336"/>
    <s v="United States"/>
    <x v="0"/>
    <x v="19"/>
    <s v="Seguin"/>
    <n v="78155"/>
    <x v="29"/>
    <x v="0"/>
    <s v="2015"/>
    <d v="2015-01-31T00:00:00"/>
    <n v="-33.340000000000003"/>
    <n v="11"/>
    <n v="18.75"/>
    <n v="90909"/>
    <x v="0"/>
    <x v="0"/>
  </r>
  <r>
    <n v="24133"/>
    <s v="High"/>
    <n v="0.1"/>
    <n v="218.75"/>
    <n v="69.64"/>
    <n v="550"/>
    <x v="1"/>
    <s v="Edna Monroe Talley"/>
    <s v="Delivery Truck"/>
    <x v="3"/>
    <x v="2"/>
    <s v="Tables"/>
    <s v="Jumbo Box"/>
    <x v="281"/>
    <n v="0.77"/>
    <n v="-1.0677205453291603"/>
    <s v="United States"/>
    <x v="0"/>
    <x v="19"/>
    <s v="Seguin"/>
    <n v="78155"/>
    <x v="29"/>
    <x v="0"/>
    <s v="2015"/>
    <d v="2015-02-01T00:00:00"/>
    <n v="-201.27599999999998"/>
    <n v="1"/>
    <n v="188.51"/>
    <n v="90909"/>
    <x v="0"/>
    <x v="0"/>
  </r>
  <r>
    <n v="24134"/>
    <s v="High"/>
    <n v="0"/>
    <n v="15.04"/>
    <n v="1.97"/>
    <n v="551"/>
    <x v="0"/>
    <s v="Peggy Chan"/>
    <s v="Regular Air"/>
    <x v="3"/>
    <x v="0"/>
    <s v="Paper"/>
    <s v="Wrap Bag"/>
    <x v="19"/>
    <n v="0.39"/>
    <n v="0.69"/>
    <s v="United States"/>
    <x v="0"/>
    <x v="19"/>
    <s v="Sherman"/>
    <n v="75090"/>
    <x v="29"/>
    <x v="0"/>
    <s v="2015"/>
    <d v="2015-02-01T00:00:00"/>
    <n v="21.514199999999999"/>
    <n v="2"/>
    <n v="31.18"/>
    <n v="90909"/>
    <x v="0"/>
    <x v="0"/>
  </r>
  <r>
    <n v="18735"/>
    <s v="Critical"/>
    <n v="0.1"/>
    <n v="31.78"/>
    <n v="1.99"/>
    <n v="767"/>
    <x v="0"/>
    <s v="Jeffrey Mueller"/>
    <s v="Regular Air"/>
    <x v="3"/>
    <x v="1"/>
    <s v="Computer Peripherals"/>
    <s v="Small Pack"/>
    <x v="282"/>
    <n v="0.42"/>
    <n v="0.69"/>
    <s v="United States"/>
    <x v="0"/>
    <x v="12"/>
    <s v="Rock Island"/>
    <n v="61201"/>
    <x v="29"/>
    <x v="0"/>
    <s v="2015"/>
    <d v="2015-02-01T00:00:00"/>
    <n v="232.28159999999997"/>
    <n v="11"/>
    <n v="336.64"/>
    <n v="86279"/>
    <x v="0"/>
    <x v="0"/>
  </r>
  <r>
    <n v="21945"/>
    <s v="Low"/>
    <n v="0.02"/>
    <n v="15.99"/>
    <n v="13.18"/>
    <n v="1442"/>
    <x v="1"/>
    <s v="Rodney Field"/>
    <s v="Express Air"/>
    <x v="3"/>
    <x v="0"/>
    <s v="Binders and Binder Accessories"/>
    <s v="Small Box"/>
    <x v="80"/>
    <n v="0.37"/>
    <n v="-0.62580264976022115"/>
    <s v="United States"/>
    <x v="0"/>
    <x v="10"/>
    <s v="Springfield"/>
    <n v="65807"/>
    <x v="29"/>
    <x v="0"/>
    <s v="2015"/>
    <d v="2015-02-03T00:00:00"/>
    <n v="-76.992500000000007"/>
    <n v="7"/>
    <n v="123.03"/>
    <n v="89077"/>
    <x v="0"/>
    <x v="0"/>
  </r>
  <r>
    <n v="21946"/>
    <s v="Low"/>
    <n v="0.09"/>
    <n v="46.94"/>
    <n v="6.77"/>
    <n v="1442"/>
    <x v="1"/>
    <s v="Rodney Field"/>
    <s v="Express Air"/>
    <x v="3"/>
    <x v="2"/>
    <s v="Office Furnishings"/>
    <s v="Small Box"/>
    <x v="283"/>
    <n v="0.44"/>
    <n v="0.69"/>
    <s v="United States"/>
    <x v="0"/>
    <x v="10"/>
    <s v="Springfield"/>
    <n v="65807"/>
    <x v="29"/>
    <x v="0"/>
    <s v="2015"/>
    <d v="2015-01-30T00:00:00"/>
    <n v="297.96959999999996"/>
    <n v="10"/>
    <n v="431.84"/>
    <n v="89077"/>
    <x v="0"/>
    <x v="0"/>
  </r>
  <r>
    <n v="20956"/>
    <s v="Low"/>
    <n v="7.0000000000000007E-2"/>
    <n v="574.74"/>
    <n v="24.49"/>
    <n v="2775"/>
    <x v="0"/>
    <s v="Theodore Rubin"/>
    <s v="Regular Air"/>
    <x v="2"/>
    <x v="1"/>
    <s v="Office Machines"/>
    <s v="Large Box"/>
    <x v="23"/>
    <n v="0.37"/>
    <n v="0.69"/>
    <s v="United States"/>
    <x v="0"/>
    <x v="12"/>
    <s v="Franklin Park"/>
    <n v="60131"/>
    <x v="29"/>
    <x v="0"/>
    <s v="2015"/>
    <d v="2015-02-04T00:00:00"/>
    <n v="2860.9331999999995"/>
    <n v="8"/>
    <n v="4146.28"/>
    <n v="91229"/>
    <x v="0"/>
    <x v="0"/>
  </r>
  <r>
    <n v="20577"/>
    <s v="Critical"/>
    <n v="0.03"/>
    <n v="8.34"/>
    <n v="2.64"/>
    <n v="256"/>
    <x v="0"/>
    <s v="Irene Li"/>
    <s v="Regular Air"/>
    <x v="1"/>
    <x v="0"/>
    <s v="Scissors, Rulers and Trimmers"/>
    <s v="Small Pack"/>
    <x v="284"/>
    <n v="0.59"/>
    <n v="1.9745958429561169E-2"/>
    <s v="United States"/>
    <x v="3"/>
    <x v="29"/>
    <s v="Hanover"/>
    <n v="17331"/>
    <x v="30"/>
    <x v="0"/>
    <s v="2015"/>
    <d v="2015-02-02T00:00:00"/>
    <n v="0.68399999999999894"/>
    <n v="4"/>
    <n v="34.64"/>
    <n v="86267"/>
    <x v="0"/>
    <x v="0"/>
  </r>
  <r>
    <n v="22784"/>
    <s v="Critical"/>
    <n v="0.03"/>
    <n v="15.23"/>
    <n v="27.75"/>
    <n v="343"/>
    <x v="0"/>
    <s v="Lynn Epstein"/>
    <s v="Delivery Truck"/>
    <x v="3"/>
    <x v="2"/>
    <s v="Tables"/>
    <s v="Jumbo Box"/>
    <x v="285"/>
    <n v="0.76"/>
    <n v="0.10415653495440731"/>
    <s v="United States"/>
    <x v="3"/>
    <x v="30"/>
    <s v="Bangor"/>
    <n v="4401"/>
    <x v="30"/>
    <x v="0"/>
    <s v="2015"/>
    <d v="2015-02-01T00:00:00"/>
    <n v="11.650950000000002"/>
    <n v="7"/>
    <n v="111.86"/>
    <n v="88151"/>
    <x v="0"/>
    <x v="0"/>
  </r>
  <r>
    <n v="25356"/>
    <s v="Not Specified"/>
    <n v="0.05"/>
    <n v="7.64"/>
    <n v="5.83"/>
    <n v="911"/>
    <x v="1"/>
    <s v="Marsha P Joyner"/>
    <s v="Regular Air"/>
    <x v="3"/>
    <x v="0"/>
    <s v="Paper"/>
    <s v="Wrap Bag"/>
    <x v="47"/>
    <n v="0.36"/>
    <n v="-1.266144578313253"/>
    <s v="United States"/>
    <x v="3"/>
    <x v="44"/>
    <s v="Wheeling"/>
    <n v="26003"/>
    <x v="30"/>
    <x v="0"/>
    <s v="2015"/>
    <d v="2015-02-02T00:00:00"/>
    <n v="-21.018000000000001"/>
    <n v="2"/>
    <n v="16.600000000000001"/>
    <n v="90185"/>
    <x v="0"/>
    <x v="0"/>
  </r>
  <r>
    <n v="25357"/>
    <s v="Not Specified"/>
    <n v="0.04"/>
    <n v="218.75"/>
    <n v="69.64"/>
    <n v="911"/>
    <x v="1"/>
    <s v="Marsha P Joyner"/>
    <s v="Delivery Truck"/>
    <x v="3"/>
    <x v="2"/>
    <s v="Tables"/>
    <s v="Jumbo Box"/>
    <x v="281"/>
    <n v="0.72"/>
    <n v="-0.28683250488971351"/>
    <s v="United States"/>
    <x v="3"/>
    <x v="44"/>
    <s v="Wheeling"/>
    <n v="26003"/>
    <x v="30"/>
    <x v="0"/>
    <s v="2015"/>
    <d v="2015-02-01T00:00:00"/>
    <n v="-655.52987500000006"/>
    <n v="10"/>
    <n v="2285.41"/>
    <n v="90185"/>
    <x v="0"/>
    <x v="0"/>
  </r>
  <r>
    <n v="20592"/>
    <s v="Medium"/>
    <n v="0.03"/>
    <n v="128.24"/>
    <n v="12.65"/>
    <n v="1237"/>
    <x v="1"/>
    <s v="Eva Simpson"/>
    <s v="Regular Air"/>
    <x v="3"/>
    <x v="2"/>
    <s v="Chairs &amp; Chairmats"/>
    <s v="Medium Box"/>
    <x v="286"/>
    <m/>
    <n v="0.69"/>
    <s v="United States"/>
    <x v="0"/>
    <x v="19"/>
    <s v="Carrollton"/>
    <n v="75007"/>
    <x v="30"/>
    <x v="0"/>
    <s v="2015"/>
    <d v="2015-02-02T00:00:00"/>
    <n v="790.46399999999983"/>
    <n v="9"/>
    <n v="1145.5999999999999"/>
    <n v="86075"/>
    <x v="0"/>
    <x v="0"/>
  </r>
  <r>
    <n v="20593"/>
    <s v="Medium"/>
    <n v="0.01"/>
    <n v="160.97999999999999"/>
    <n v="30"/>
    <n v="1238"/>
    <x v="0"/>
    <s v="April Bowers"/>
    <s v="Delivery Truck"/>
    <x v="3"/>
    <x v="2"/>
    <s v="Chairs &amp; Chairmats"/>
    <s v="Jumbo Drum"/>
    <x v="287"/>
    <n v="0.62"/>
    <n v="0.48253775991484515"/>
    <s v="United States"/>
    <x v="0"/>
    <x v="19"/>
    <s v="Cedar Hill"/>
    <n v="75104"/>
    <x v="30"/>
    <x v="0"/>
    <s v="2015"/>
    <d v="2015-02-02T00:00:00"/>
    <n v="788.79"/>
    <n v="10"/>
    <n v="1634.67"/>
    <n v="86075"/>
    <x v="0"/>
    <x v="0"/>
  </r>
  <r>
    <n v="5670"/>
    <s v="Low"/>
    <n v="0.1"/>
    <n v="49.99"/>
    <n v="19.989999999999998"/>
    <n v="1723"/>
    <x v="1"/>
    <s v="Constance Flowers"/>
    <s v="Express Air"/>
    <x v="3"/>
    <x v="1"/>
    <s v="Computer Peripherals"/>
    <s v="Small Box"/>
    <x v="288"/>
    <n v="0.45"/>
    <n v="6.1735052969297015E-3"/>
    <s v="United States"/>
    <x v="1"/>
    <x v="7"/>
    <s v="San Diego"/>
    <n v="92037"/>
    <x v="30"/>
    <x v="0"/>
    <s v="2015"/>
    <d v="2015-02-05T00:00:00"/>
    <n v="13.508000000000003"/>
    <n v="46"/>
    <n v="2188.06"/>
    <n v="40101"/>
    <x v="0"/>
    <x v="0"/>
  </r>
  <r>
    <n v="20138"/>
    <s v="Not Specified"/>
    <n v="0"/>
    <n v="6.98"/>
    <n v="1.6"/>
    <n v="2137"/>
    <x v="0"/>
    <s v="Crystal Crabtree"/>
    <s v="Regular Air"/>
    <x v="3"/>
    <x v="0"/>
    <s v="Paper"/>
    <s v="Wrap Bag"/>
    <x v="226"/>
    <n v="0.38"/>
    <n v="-5.3329404466501238"/>
    <s v="United States"/>
    <x v="2"/>
    <x v="9"/>
    <s v="West Palm Beach"/>
    <n v="33407"/>
    <x v="30"/>
    <x v="0"/>
    <s v="2015"/>
    <d v="2015-02-02T00:00:00"/>
    <n v="-343.86799999999999"/>
    <n v="9"/>
    <n v="64.48"/>
    <n v="86002"/>
    <x v="0"/>
    <x v="0"/>
  </r>
  <r>
    <n v="22259"/>
    <s v="Low"/>
    <n v="0.09"/>
    <n v="160.97999999999999"/>
    <n v="30"/>
    <n v="2202"/>
    <x v="1"/>
    <s v="Laurie Howe"/>
    <s v="Delivery Truck"/>
    <x v="1"/>
    <x v="2"/>
    <s v="Chairs &amp; Chairmats"/>
    <s v="Jumbo Drum"/>
    <x v="287"/>
    <n v="0.62"/>
    <n v="0.21855960082671916"/>
    <s v="United States"/>
    <x v="0"/>
    <x v="11"/>
    <s v="Brooklyn Center"/>
    <n v="55429"/>
    <x v="30"/>
    <x v="0"/>
    <s v="2015"/>
    <d v="2015-01-31T00:00:00"/>
    <n v="357.428"/>
    <n v="11"/>
    <n v="1635.38"/>
    <n v="86050"/>
    <x v="0"/>
    <x v="0"/>
  </r>
  <r>
    <n v="22260"/>
    <s v="Low"/>
    <n v="0.09"/>
    <n v="6.3"/>
    <n v="0.5"/>
    <n v="2202"/>
    <x v="1"/>
    <s v="Laurie Howe"/>
    <s v="Regular Air"/>
    <x v="1"/>
    <x v="0"/>
    <s v="Labels"/>
    <s v="Small Box"/>
    <x v="120"/>
    <n v="0.39"/>
    <n v="0.69"/>
    <s v="United States"/>
    <x v="0"/>
    <x v="11"/>
    <s v="Brooklyn Center"/>
    <n v="55429"/>
    <x v="30"/>
    <x v="0"/>
    <s v="2015"/>
    <d v="2015-01-31T00:00:00"/>
    <n v="40.351199999999992"/>
    <n v="10"/>
    <n v="58.48"/>
    <n v="86050"/>
    <x v="0"/>
    <x v="0"/>
  </r>
  <r>
    <n v="22261"/>
    <s v="Low"/>
    <n v="0"/>
    <n v="4.9800000000000004"/>
    <n v="0.8"/>
    <n v="2202"/>
    <x v="1"/>
    <s v="Laurie Howe"/>
    <s v="Regular Air"/>
    <x v="1"/>
    <x v="0"/>
    <s v="Paper"/>
    <s v="Wrap Bag"/>
    <x v="289"/>
    <n v="0.36"/>
    <n v="0.69"/>
    <s v="United States"/>
    <x v="0"/>
    <x v="11"/>
    <s v="Brooklyn Center"/>
    <n v="55429"/>
    <x v="30"/>
    <x v="0"/>
    <s v="2015"/>
    <d v="2015-02-07T00:00:00"/>
    <n v="27.634499999999996"/>
    <n v="8"/>
    <n v="40.049999999999997"/>
    <n v="86050"/>
    <x v="0"/>
    <x v="0"/>
  </r>
  <r>
    <n v="22095"/>
    <s v="Low"/>
    <n v="0.09"/>
    <n v="2.16"/>
    <n v="6.05"/>
    <n v="2781"/>
    <x v="1"/>
    <s v="Kelly Byers"/>
    <s v="Regular Air"/>
    <x v="2"/>
    <x v="0"/>
    <s v="Binders and Binder Accessories"/>
    <s v="Small Box"/>
    <x v="290"/>
    <n v="0.37"/>
    <n v="-6.8958029197080286"/>
    <s v="United States"/>
    <x v="1"/>
    <x v="14"/>
    <s v="Woodburn"/>
    <n v="97071"/>
    <x v="30"/>
    <x v="0"/>
    <s v="2015"/>
    <d v="2015-02-04T00:00:00"/>
    <n v="-37.789000000000001"/>
    <n v="2"/>
    <n v="5.48"/>
    <n v="87162"/>
    <x v="0"/>
    <x v="0"/>
  </r>
  <r>
    <n v="22096"/>
    <s v="Low"/>
    <n v="0.03"/>
    <n v="808.49"/>
    <n v="55.3"/>
    <n v="2781"/>
    <x v="1"/>
    <s v="Kelly Byers"/>
    <s v="Delivery Truck"/>
    <x v="2"/>
    <x v="1"/>
    <s v="Office Machines"/>
    <s v="Jumbo Drum"/>
    <x v="291"/>
    <n v="0.4"/>
    <n v="0.92376602331573043"/>
    <s v="United States"/>
    <x v="1"/>
    <x v="14"/>
    <s v="Woodburn"/>
    <n v="97071"/>
    <x v="30"/>
    <x v="0"/>
    <s v="2015"/>
    <d v="2015-02-07T00:00:00"/>
    <n v="7576.11"/>
    <n v="11"/>
    <n v="8201.33"/>
    <n v="87162"/>
    <x v="0"/>
    <x v="0"/>
  </r>
  <r>
    <n v="22097"/>
    <s v="Low"/>
    <n v="0"/>
    <n v="6.48"/>
    <n v="8.19"/>
    <n v="2781"/>
    <x v="1"/>
    <s v="Kelly Byers"/>
    <s v="Regular Air"/>
    <x v="2"/>
    <x v="0"/>
    <s v="Paper"/>
    <s v="Small Box"/>
    <x v="292"/>
    <n v="0.37"/>
    <n v="-1.9082487869430964"/>
    <s v="United States"/>
    <x v="1"/>
    <x v="14"/>
    <s v="Woodburn"/>
    <n v="97071"/>
    <x v="30"/>
    <x v="0"/>
    <s v="2015"/>
    <d v="2015-02-07T00:00:00"/>
    <n v="-43.26"/>
    <n v="3"/>
    <n v="22.67"/>
    <n v="87162"/>
    <x v="0"/>
    <x v="0"/>
  </r>
  <r>
    <n v="20007"/>
    <s v="Critical"/>
    <n v="0.03"/>
    <n v="6.37"/>
    <n v="5.19"/>
    <n v="510"/>
    <x v="1"/>
    <s v="Gregory Rao"/>
    <s v="Regular Air"/>
    <x v="3"/>
    <x v="0"/>
    <s v="Binders and Binder Accessories"/>
    <s v="Small Box"/>
    <x v="293"/>
    <n v="0.38"/>
    <n v="-0.32400824145227752"/>
    <s v="United States"/>
    <x v="1"/>
    <x v="7"/>
    <s v="Manteca"/>
    <n v="95336"/>
    <x v="31"/>
    <x v="1"/>
    <s v="2015"/>
    <d v="2015-02-02T00:00:00"/>
    <n v="-29.092700000000001"/>
    <n v="14"/>
    <n v="89.79"/>
    <n v="90059"/>
    <x v="0"/>
    <x v="1"/>
  </r>
  <r>
    <n v="18636"/>
    <s v="Low"/>
    <n v="0.01"/>
    <n v="3.08"/>
    <n v="0.5"/>
    <n v="1211"/>
    <x v="0"/>
    <s v="Debra Proctor"/>
    <s v="Regular Air"/>
    <x v="3"/>
    <x v="0"/>
    <s v="Labels"/>
    <s v="Small Box"/>
    <x v="294"/>
    <n v="0.37"/>
    <n v="0.69"/>
    <s v="United States"/>
    <x v="0"/>
    <x v="0"/>
    <s v="Fort Wayne"/>
    <n v="46806"/>
    <x v="31"/>
    <x v="1"/>
    <s v="2015"/>
    <d v="2015-02-06T00:00:00"/>
    <n v="9.0045000000000002"/>
    <n v="4"/>
    <n v="13.05"/>
    <n v="88598"/>
    <x v="0"/>
    <x v="1"/>
  </r>
  <r>
    <n v="21762"/>
    <s v="Low"/>
    <n v="0.05"/>
    <n v="424.21"/>
    <n v="110.2"/>
    <n v="1949"/>
    <x v="0"/>
    <s v="Dana Waller"/>
    <s v="Delivery Truck"/>
    <x v="0"/>
    <x v="2"/>
    <s v="Tables"/>
    <s v="Jumbo Box"/>
    <x v="295"/>
    <n v="0.67"/>
    <n v="-4.3240787644725061E-2"/>
    <s v="United States"/>
    <x v="1"/>
    <x v="24"/>
    <s v="Bozeman"/>
    <n v="59715"/>
    <x v="31"/>
    <x v="1"/>
    <s v="2015"/>
    <d v="2015-02-05T00:00:00"/>
    <n v="-213.40280000000001"/>
    <n v="12"/>
    <n v="4935.22"/>
    <n v="90415"/>
    <x v="0"/>
    <x v="1"/>
  </r>
  <r>
    <n v="20498"/>
    <s v="Not Specified"/>
    <n v="0.03"/>
    <n v="60.98"/>
    <n v="1.99"/>
    <n v="2071"/>
    <x v="1"/>
    <s v="Victor Cherry"/>
    <s v="Regular Air"/>
    <x v="3"/>
    <x v="1"/>
    <s v="Computer Peripherals"/>
    <s v="Small Pack"/>
    <x v="296"/>
    <n v="0.5"/>
    <n v="0.69"/>
    <s v="United States"/>
    <x v="0"/>
    <x v="26"/>
    <s v="Farmington Hills"/>
    <n v="48336"/>
    <x v="31"/>
    <x v="1"/>
    <s v="2015"/>
    <d v="2015-02-01T00:00:00"/>
    <n v="976.2672"/>
    <n v="23"/>
    <n v="1414.88"/>
    <n v="88555"/>
    <x v="0"/>
    <x v="1"/>
  </r>
  <r>
    <n v="20499"/>
    <s v="Not Specified"/>
    <n v="0.04"/>
    <n v="3.08"/>
    <n v="0.99"/>
    <n v="2071"/>
    <x v="1"/>
    <s v="Victor Cherry"/>
    <s v="Regular Air"/>
    <x v="3"/>
    <x v="0"/>
    <s v="Labels"/>
    <s v="Small Box"/>
    <x v="204"/>
    <n v="0.37"/>
    <n v="0.69"/>
    <s v="United States"/>
    <x v="0"/>
    <x v="26"/>
    <s v="Farmington Hills"/>
    <n v="48336"/>
    <x v="31"/>
    <x v="1"/>
    <s v="2015"/>
    <d v="2015-02-02T00:00:00"/>
    <n v="23.204699999999999"/>
    <n v="11"/>
    <n v="33.630000000000003"/>
    <n v="88555"/>
    <x v="0"/>
    <x v="1"/>
  </r>
  <r>
    <n v="20500"/>
    <s v="Not Specified"/>
    <n v="0"/>
    <n v="10.31"/>
    <n v="1.79"/>
    <n v="2072"/>
    <x v="1"/>
    <s v="Malcolm S Lanier"/>
    <s v="Regular Air"/>
    <x v="3"/>
    <x v="0"/>
    <s v="Paper"/>
    <s v="Wrap Bag"/>
    <x v="297"/>
    <n v="0.38"/>
    <n v="0.68999999999999984"/>
    <s v="United States"/>
    <x v="0"/>
    <x v="26"/>
    <s v="Flint"/>
    <n v="48505"/>
    <x v="31"/>
    <x v="1"/>
    <s v="2015"/>
    <d v="2015-02-03T00:00:00"/>
    <n v="167.46299999999997"/>
    <n v="23"/>
    <n v="242.7"/>
    <n v="88555"/>
    <x v="0"/>
    <x v="1"/>
  </r>
  <r>
    <n v="22231"/>
    <s v="Critical"/>
    <n v="0.06"/>
    <n v="80.97"/>
    <n v="33.6"/>
    <n v="2122"/>
    <x v="0"/>
    <s v="Carolyn Fisher"/>
    <s v="Delivery Truck"/>
    <x v="2"/>
    <x v="1"/>
    <s v="Office Machines"/>
    <s v="Jumbo Drum"/>
    <x v="298"/>
    <n v="0.37"/>
    <n v="-1.8986195858757628E-2"/>
    <s v="United States"/>
    <x v="2"/>
    <x v="4"/>
    <s v="Sherwood"/>
    <n v="72116"/>
    <x v="31"/>
    <x v="1"/>
    <s v="2015"/>
    <d v="2015-02-03T00:00:00"/>
    <n v="-15.1844"/>
    <n v="10"/>
    <n v="799.76"/>
    <n v="89664"/>
    <x v="0"/>
    <x v="1"/>
  </r>
  <r>
    <n v="7786"/>
    <s v="High"/>
    <n v="0.09"/>
    <n v="122.99"/>
    <n v="70.2"/>
    <n v="68"/>
    <x v="1"/>
    <s v="Scott Bunn"/>
    <s v="Delivery Truck"/>
    <x v="3"/>
    <x v="2"/>
    <s v="Chairs &amp; Chairmats"/>
    <s v="Jumbo Drum"/>
    <x v="260"/>
    <n v="0.74"/>
    <n v="-0.42430733451655489"/>
    <s v="United States"/>
    <x v="3"/>
    <x v="8"/>
    <s v="New York City"/>
    <n v="10177"/>
    <x v="32"/>
    <x v="1"/>
    <s v="2015"/>
    <d v="2015-02-04T00:00:00"/>
    <n v="-2426.5500000000002"/>
    <n v="49"/>
    <n v="5718.85"/>
    <n v="55713"/>
    <x v="0"/>
    <x v="1"/>
  </r>
  <r>
    <n v="25786"/>
    <s v="High"/>
    <n v="0.09"/>
    <n v="122.99"/>
    <n v="70.2"/>
    <n v="70"/>
    <x v="0"/>
    <s v="Annette Boone"/>
    <s v="Delivery Truck"/>
    <x v="3"/>
    <x v="2"/>
    <s v="Chairs &amp; Chairmats"/>
    <s v="Jumbo Drum"/>
    <x v="260"/>
    <n v="0.74"/>
    <n v="-1.732594089380449"/>
    <s v="United States"/>
    <x v="3"/>
    <x v="43"/>
    <s v="Burlington"/>
    <n v="5401"/>
    <x v="32"/>
    <x v="1"/>
    <s v="2015"/>
    <d v="2015-02-04T00:00:00"/>
    <n v="-2426.5500000000002"/>
    <n v="12"/>
    <n v="1400.53"/>
    <n v="87947"/>
    <x v="0"/>
    <x v="1"/>
  </r>
  <r>
    <n v="23639"/>
    <s v="Not Specified"/>
    <n v="0"/>
    <n v="8.09"/>
    <n v="7.96"/>
    <n v="84"/>
    <x v="1"/>
    <s v="Helen Stein"/>
    <s v="Regular Air"/>
    <x v="2"/>
    <x v="2"/>
    <s v="Office Furnishings"/>
    <s v="Small Box"/>
    <x v="160"/>
    <n v="0.49"/>
    <n v="-1.5889206418993185"/>
    <s v="United States"/>
    <x v="3"/>
    <x v="28"/>
    <s v="Cincinnati"/>
    <n v="45231"/>
    <x v="32"/>
    <x v="1"/>
    <s v="2015"/>
    <d v="2015-02-03T00:00:00"/>
    <n v="-144.56"/>
    <n v="11"/>
    <n v="90.98"/>
    <n v="87364"/>
    <x v="0"/>
    <x v="1"/>
  </r>
  <r>
    <n v="20693"/>
    <s v="Critical"/>
    <n v="0.1"/>
    <n v="154.13"/>
    <n v="69"/>
    <n v="397"/>
    <x v="0"/>
    <s v="Denise Carver"/>
    <s v="Regular Air"/>
    <x v="3"/>
    <x v="2"/>
    <s v="Tables"/>
    <s v="Large Box"/>
    <x v="299"/>
    <n v="0.68"/>
    <n v="-0.30624011033280724"/>
    <s v="United States"/>
    <x v="3"/>
    <x v="28"/>
    <s v="Cuyahoga Falls"/>
    <n v="44221"/>
    <x v="32"/>
    <x v="1"/>
    <s v="2015"/>
    <d v="2015-02-03T00:00:00"/>
    <n v="-372.48597100000006"/>
    <n v="8"/>
    <n v="1216.32"/>
    <n v="89319"/>
    <x v="0"/>
    <x v="1"/>
  </r>
  <r>
    <n v="5421"/>
    <s v="Low"/>
    <n v="0.02"/>
    <n v="1.1399999999999999"/>
    <n v="0.7"/>
    <n v="894"/>
    <x v="1"/>
    <s v="Gail Rankin Cole"/>
    <s v="Regular Air"/>
    <x v="3"/>
    <x v="0"/>
    <s v="Rubber Bands"/>
    <s v="Wrap Bag"/>
    <x v="270"/>
    <n v="0.38"/>
    <n v="-1.092530657748049E-2"/>
    <s v="United States"/>
    <x v="3"/>
    <x v="32"/>
    <s v="Washington"/>
    <n v="20024"/>
    <x v="32"/>
    <x v="1"/>
    <s v="2015"/>
    <d v="2015-02-02T00:00:00"/>
    <n v="-0.49"/>
    <n v="38"/>
    <n v="44.85"/>
    <n v="38529"/>
    <x v="0"/>
    <x v="1"/>
  </r>
  <r>
    <n v="24407"/>
    <s v="Not Specified"/>
    <n v="0.08"/>
    <n v="3.38"/>
    <n v="0.85"/>
    <n v="1412"/>
    <x v="0"/>
    <s v="Marc Ray"/>
    <s v="Regular Air"/>
    <x v="3"/>
    <x v="0"/>
    <s v="Pens &amp; Art Supplies"/>
    <s v="Wrap Bag"/>
    <x v="300"/>
    <n v="0.48"/>
    <n v="0.52701880958515845"/>
    <s v="United States"/>
    <x v="1"/>
    <x v="7"/>
    <s v="Mountain View"/>
    <n v="94043"/>
    <x v="32"/>
    <x v="1"/>
    <s v="2015"/>
    <d v="2015-02-04T00:00:00"/>
    <n v="20.453600000000002"/>
    <n v="12"/>
    <n v="38.81"/>
    <n v="87087"/>
    <x v="0"/>
    <x v="1"/>
  </r>
  <r>
    <n v="6406"/>
    <s v="Not Specified"/>
    <n v="0.02"/>
    <n v="16.48"/>
    <n v="1.99"/>
    <n v="1413"/>
    <x v="1"/>
    <s v="Pamela Wiley"/>
    <s v="Express Air"/>
    <x v="3"/>
    <x v="1"/>
    <s v="Computer Peripherals"/>
    <s v="Small Pack"/>
    <x v="187"/>
    <n v="0.42"/>
    <n v="0.14365610037972593"/>
    <s v="United States"/>
    <x v="3"/>
    <x v="35"/>
    <s v="Boston"/>
    <n v="2113"/>
    <x v="32"/>
    <x v="1"/>
    <s v="2015"/>
    <d v="2015-02-04T00:00:00"/>
    <n v="69.61"/>
    <n v="27"/>
    <n v="484.56"/>
    <n v="45539"/>
    <x v="0"/>
    <x v="1"/>
  </r>
  <r>
    <n v="7628"/>
    <s v="Medium"/>
    <n v="0.09"/>
    <n v="6.28"/>
    <n v="5.41"/>
    <n v="2498"/>
    <x v="1"/>
    <s v="Arlene Long"/>
    <s v="Regular Air"/>
    <x v="0"/>
    <x v="2"/>
    <s v="Office Furnishings"/>
    <s v="Small Box"/>
    <x v="301"/>
    <n v="0.53"/>
    <n v="-0.17329769274057402"/>
    <s v="United States"/>
    <x v="1"/>
    <x v="7"/>
    <s v="San Diego"/>
    <n v="92024"/>
    <x v="32"/>
    <x v="1"/>
    <s v="2015"/>
    <d v="2015-02-04T00:00:00"/>
    <n v="-61.59"/>
    <n v="56"/>
    <n v="355.4"/>
    <n v="54567"/>
    <x v="0"/>
    <x v="1"/>
  </r>
  <r>
    <n v="25628"/>
    <s v="Medium"/>
    <n v="0.09"/>
    <n v="6.28"/>
    <n v="5.41"/>
    <n v="2500"/>
    <x v="0"/>
    <s v="Kevin Smith"/>
    <s v="Regular Air"/>
    <x v="0"/>
    <x v="2"/>
    <s v="Office Furnishings"/>
    <s v="Small Box"/>
    <x v="301"/>
    <n v="0.53"/>
    <n v="-0.36045920090039396"/>
    <s v="United States"/>
    <x v="0"/>
    <x v="12"/>
    <s v="Lake In The Hills"/>
    <n v="60102"/>
    <x v="32"/>
    <x v="1"/>
    <s v="2015"/>
    <d v="2015-02-04T00:00:00"/>
    <n v="-32.026800000000001"/>
    <n v="14"/>
    <n v="88.85"/>
    <n v="88320"/>
    <x v="0"/>
    <x v="1"/>
  </r>
  <r>
    <n v="23583"/>
    <s v="Critical"/>
    <n v="0"/>
    <n v="12.97"/>
    <n v="1.49"/>
    <n v="2555"/>
    <x v="1"/>
    <s v="Karl Knowles"/>
    <s v="Regular Air"/>
    <x v="1"/>
    <x v="0"/>
    <s v="Binders and Binder Accessories"/>
    <s v="Small Box"/>
    <x v="302"/>
    <n v="0.35"/>
    <n v="0.69"/>
    <s v="United States"/>
    <x v="0"/>
    <x v="31"/>
    <s v="Madison"/>
    <n v="53711"/>
    <x v="32"/>
    <x v="1"/>
    <s v="2015"/>
    <d v="2015-02-03T00:00:00"/>
    <n v="180.23489999999998"/>
    <n v="19"/>
    <n v="261.20999999999998"/>
    <n v="86529"/>
    <x v="0"/>
    <x v="1"/>
  </r>
  <r>
    <n v="23584"/>
    <s v="Critical"/>
    <n v="0.06"/>
    <n v="4.91"/>
    <n v="0.5"/>
    <n v="2555"/>
    <x v="1"/>
    <s v="Karl Knowles"/>
    <s v="Regular Air"/>
    <x v="1"/>
    <x v="0"/>
    <s v="Labels"/>
    <s v="Small Box"/>
    <x v="183"/>
    <n v="0.36"/>
    <n v="0.69"/>
    <s v="United States"/>
    <x v="0"/>
    <x v="31"/>
    <s v="Madison"/>
    <n v="53711"/>
    <x v="32"/>
    <x v="1"/>
    <s v="2015"/>
    <d v="2015-02-02T00:00:00"/>
    <n v="29.525099999999998"/>
    <n v="9"/>
    <n v="42.79"/>
    <n v="86529"/>
    <x v="0"/>
    <x v="1"/>
  </r>
  <r>
    <n v="3406"/>
    <s v="Not Specified"/>
    <n v="0.03"/>
    <n v="200.97"/>
    <n v="15.59"/>
    <n v="3196"/>
    <x v="0"/>
    <s v="Rick Foster Hawkins"/>
    <s v="Delivery Truck"/>
    <x v="1"/>
    <x v="1"/>
    <s v="Office Machines"/>
    <s v="Jumbo Drum"/>
    <x v="303"/>
    <n v="0.36"/>
    <n v="0.22383069025838087"/>
    <s v="United States"/>
    <x v="1"/>
    <x v="7"/>
    <s v="San Francisco"/>
    <n v="94109"/>
    <x v="32"/>
    <x v="1"/>
    <s v="2015"/>
    <d v="2015-02-03T00:00:00"/>
    <n v="1951.3"/>
    <n v="43"/>
    <n v="8717.75"/>
    <n v="24294"/>
    <x v="0"/>
    <x v="1"/>
  </r>
  <r>
    <n v="21406"/>
    <s v="Not Specified"/>
    <n v="0.03"/>
    <n v="200.97"/>
    <n v="15.59"/>
    <n v="3197"/>
    <x v="0"/>
    <s v="Wallace Pugh"/>
    <s v="Delivery Truck"/>
    <x v="1"/>
    <x v="1"/>
    <s v="Office Machines"/>
    <s v="Jumbo Drum"/>
    <x v="303"/>
    <n v="0.36"/>
    <n v="0.69"/>
    <s v="United States"/>
    <x v="0"/>
    <x v="12"/>
    <s v="Northbrook"/>
    <n v="60062"/>
    <x v="32"/>
    <x v="1"/>
    <s v="2015"/>
    <d v="2015-02-03T00:00:00"/>
    <n v="1538.7827999999997"/>
    <n v="11"/>
    <n v="2230.12"/>
    <n v="90850"/>
    <x v="0"/>
    <x v="1"/>
  </r>
  <r>
    <n v="20929"/>
    <s v="Not Specified"/>
    <n v="0.02"/>
    <n v="35.99"/>
    <n v="5"/>
    <n v="603"/>
    <x v="0"/>
    <s v="Gretchen Ball"/>
    <s v="Regular Air"/>
    <x v="1"/>
    <x v="1"/>
    <s v="Telephones and Communication"/>
    <s v="Small Box"/>
    <x v="304"/>
    <n v="0.85"/>
    <n v="-0.53090126871241061"/>
    <s v="United States"/>
    <x v="1"/>
    <x v="1"/>
    <s v="Pueblo"/>
    <n v="81001"/>
    <x v="33"/>
    <x v="1"/>
    <s v="2015"/>
    <d v="2015-02-05T00:00:00"/>
    <n v="-120.934"/>
    <n v="7"/>
    <n v="227.79"/>
    <n v="87020"/>
    <x v="0"/>
    <x v="1"/>
  </r>
  <r>
    <n v="23495"/>
    <s v="Low"/>
    <n v="0"/>
    <n v="180.98"/>
    <n v="30"/>
    <n v="2486"/>
    <x v="1"/>
    <s v="Jack Horn"/>
    <s v="Delivery Truck"/>
    <x v="0"/>
    <x v="2"/>
    <s v="Chairs &amp; Chairmats"/>
    <s v="Jumbo Drum"/>
    <x v="305"/>
    <n v="0.69"/>
    <n v="4.4161676646706591E-3"/>
    <s v="United States"/>
    <x v="2"/>
    <x v="3"/>
    <s v="Statesboro"/>
    <n v="30458"/>
    <x v="33"/>
    <x v="1"/>
    <s v="2015"/>
    <d v="2015-02-05T00:00:00"/>
    <n v="9.2040000000000006"/>
    <n v="11"/>
    <n v="2084.16"/>
    <n v="91416"/>
    <x v="0"/>
    <x v="1"/>
  </r>
  <r>
    <n v="25904"/>
    <s v="Medium"/>
    <n v="0.06"/>
    <n v="125.99"/>
    <n v="2.5"/>
    <n v="3053"/>
    <x v="0"/>
    <s v="Robin Tyler"/>
    <s v="Regular Air"/>
    <x v="3"/>
    <x v="1"/>
    <s v="Telephones and Communication"/>
    <s v="Small Box"/>
    <x v="306"/>
    <n v="0.6"/>
    <n v="0.34254532442748092"/>
    <s v="United States"/>
    <x v="2"/>
    <x v="33"/>
    <s v="Murray"/>
    <n v="42071"/>
    <x v="33"/>
    <x v="1"/>
    <s v="2015"/>
    <d v="2015-02-05T00:00:00"/>
    <n v="402.06599999999997"/>
    <n v="11"/>
    <n v="1173.76"/>
    <n v="86662"/>
    <x v="0"/>
    <x v="1"/>
  </r>
  <r>
    <n v="26321"/>
    <s v="Medium"/>
    <n v="7.0000000000000007E-2"/>
    <n v="1.7"/>
    <n v="1.99"/>
    <n v="689"/>
    <x v="0"/>
    <s v="Tommy Honeycutt"/>
    <s v="Regular Air"/>
    <x v="0"/>
    <x v="1"/>
    <s v="Computer Peripherals"/>
    <s v="Small Pack"/>
    <x v="74"/>
    <n v="0.51"/>
    <n v="-2.9517795637198621"/>
    <s v="United States"/>
    <x v="0"/>
    <x v="10"/>
    <s v="Saint Peters"/>
    <n v="63376"/>
    <x v="34"/>
    <x v="1"/>
    <s v="2015"/>
    <d v="2015-02-05T00:00:00"/>
    <n v="-51.42"/>
    <n v="10"/>
    <n v="17.420000000000002"/>
    <n v="88502"/>
    <x v="0"/>
    <x v="1"/>
  </r>
  <r>
    <n v="20428"/>
    <s v="Low"/>
    <n v="0.03"/>
    <n v="2.94"/>
    <n v="0.96"/>
    <n v="960"/>
    <x v="0"/>
    <s v="Phillip Chappell"/>
    <s v="Regular Air"/>
    <x v="1"/>
    <x v="0"/>
    <s v="Pens &amp; Art Supplies"/>
    <s v="Wrap Bag"/>
    <x v="265"/>
    <n v="0.57999999999999996"/>
    <n v="-1.1965811965811968"/>
    <s v="United States"/>
    <x v="1"/>
    <x v="7"/>
    <s v="Redondo Beach"/>
    <n v="90278"/>
    <x v="34"/>
    <x v="1"/>
    <s v="2015"/>
    <d v="2015-02-08T00:00:00"/>
    <n v="-4.2"/>
    <n v="1"/>
    <n v="3.51"/>
    <n v="89401"/>
    <x v="0"/>
    <x v="1"/>
  </r>
  <r>
    <n v="2428"/>
    <s v="Low"/>
    <n v="0.03"/>
    <n v="2.94"/>
    <n v="0.96"/>
    <n v="962"/>
    <x v="0"/>
    <s v="Yvonne Clarke"/>
    <s v="Regular Air"/>
    <x v="1"/>
    <x v="0"/>
    <s v="Pens &amp; Art Supplies"/>
    <s v="Wrap Bag"/>
    <x v="265"/>
    <n v="0.57999999999999996"/>
    <n v="-0.59914407988587737"/>
    <s v="United States"/>
    <x v="0"/>
    <x v="12"/>
    <s v="Chicago"/>
    <n v="60610"/>
    <x v="34"/>
    <x v="1"/>
    <s v="2015"/>
    <d v="2015-02-08T00:00:00"/>
    <n v="-4.2"/>
    <n v="2"/>
    <n v="7.01"/>
    <n v="17636"/>
    <x v="0"/>
    <x v="1"/>
  </r>
  <r>
    <n v="24270"/>
    <s v="Low"/>
    <n v="7.0000000000000007E-2"/>
    <n v="29.89"/>
    <n v="1.99"/>
    <n v="1213"/>
    <x v="1"/>
    <s v="Jeremy Pratt"/>
    <s v="Express Air"/>
    <x v="3"/>
    <x v="1"/>
    <s v="Computer Peripherals"/>
    <s v="Small Pack"/>
    <x v="133"/>
    <n v="0.5"/>
    <n v="0.69"/>
    <s v="United States"/>
    <x v="0"/>
    <x v="0"/>
    <s v="Granger"/>
    <n v="46530"/>
    <x v="34"/>
    <x v="1"/>
    <s v="2015"/>
    <d v="2015-02-09T00:00:00"/>
    <n v="258.6189"/>
    <n v="13"/>
    <n v="374.81"/>
    <n v="88599"/>
    <x v="0"/>
    <x v="1"/>
  </r>
  <r>
    <n v="24271"/>
    <s v="Low"/>
    <n v="0.03"/>
    <n v="8.34"/>
    <n v="4.82"/>
    <n v="1213"/>
    <x v="1"/>
    <s v="Jeremy Pratt"/>
    <s v="Regular Air"/>
    <x v="3"/>
    <x v="0"/>
    <s v="Paper"/>
    <s v="Small Box"/>
    <x v="307"/>
    <n v="0.4"/>
    <n v="-0.15507279870580076"/>
    <s v="United States"/>
    <x v="0"/>
    <x v="0"/>
    <s v="Granger"/>
    <n v="46530"/>
    <x v="34"/>
    <x v="1"/>
    <s v="2015"/>
    <d v="2015-02-08T00:00:00"/>
    <n v="-6.71"/>
    <n v="5"/>
    <n v="43.27"/>
    <n v="88599"/>
    <x v="0"/>
    <x v="1"/>
  </r>
  <r>
    <n v="23011"/>
    <s v="Medium"/>
    <n v="0.05"/>
    <n v="12.97"/>
    <n v="1.49"/>
    <n v="1363"/>
    <x v="1"/>
    <s v="Earl Roy"/>
    <s v="Regular Air"/>
    <x v="2"/>
    <x v="0"/>
    <s v="Binders and Binder Accessories"/>
    <s v="Small Box"/>
    <x v="302"/>
    <n v="0.35"/>
    <n v="0.20728100113765641"/>
    <s v="United States"/>
    <x v="2"/>
    <x v="9"/>
    <s v="Casselberry"/>
    <n v="32707"/>
    <x v="34"/>
    <x v="1"/>
    <s v="2015"/>
    <d v="2015-02-06T00:00:00"/>
    <n v="5.4659999999999993"/>
    <n v="2"/>
    <n v="26.37"/>
    <n v="89993"/>
    <x v="0"/>
    <x v="1"/>
  </r>
  <r>
    <n v="23012"/>
    <s v="Medium"/>
    <n v="0.06"/>
    <n v="5.81"/>
    <n v="3.37"/>
    <n v="1363"/>
    <x v="1"/>
    <s v="Earl Roy"/>
    <s v="Regular Air"/>
    <x v="2"/>
    <x v="0"/>
    <s v="Rubber Bands"/>
    <s v="Wrap Bag"/>
    <x v="308"/>
    <n v="0.54"/>
    <n v="-2.7903854790419165"/>
    <s v="United States"/>
    <x v="2"/>
    <x v="9"/>
    <s v="Casselberry"/>
    <n v="32707"/>
    <x v="34"/>
    <x v="1"/>
    <s v="2015"/>
    <d v="2015-02-06T00:00:00"/>
    <n v="-149.1182"/>
    <n v="9"/>
    <n v="53.44"/>
    <n v="89993"/>
    <x v="0"/>
    <x v="1"/>
  </r>
  <r>
    <n v="20016"/>
    <s v="Medium"/>
    <n v="0.05"/>
    <n v="2.16"/>
    <n v="6.05"/>
    <n v="1499"/>
    <x v="1"/>
    <s v="Charlotte L Doyle"/>
    <s v="Regular Air"/>
    <x v="1"/>
    <x v="0"/>
    <s v="Binders and Binder Accessories"/>
    <s v="Small Box"/>
    <x v="290"/>
    <n v="0.37"/>
    <n v="-16.077783754706832"/>
    <s v="United States"/>
    <x v="2"/>
    <x v="9"/>
    <s v="Coral Gables"/>
    <n v="33134"/>
    <x v="34"/>
    <x v="1"/>
    <s v="2015"/>
    <d v="2015-02-05T00:00:00"/>
    <n v="-298.88600000000002"/>
    <n v="8"/>
    <n v="18.59"/>
    <n v="90731"/>
    <x v="0"/>
    <x v="1"/>
  </r>
  <r>
    <n v="20017"/>
    <s v="Medium"/>
    <n v="0.03"/>
    <n v="6.48"/>
    <n v="6.6"/>
    <n v="1499"/>
    <x v="1"/>
    <s v="Charlotte L Doyle"/>
    <s v="Regular Air"/>
    <x v="1"/>
    <x v="0"/>
    <s v="Paper"/>
    <s v="Small Box"/>
    <x v="200"/>
    <n v="0.37"/>
    <n v="-2.4792112867584568"/>
    <s v="United States"/>
    <x v="2"/>
    <x v="9"/>
    <s v="Coral Gables"/>
    <n v="33134"/>
    <x v="34"/>
    <x v="1"/>
    <s v="2015"/>
    <d v="2015-02-05T00:00:00"/>
    <n v="-145.852"/>
    <n v="9"/>
    <n v="58.83"/>
    <n v="90731"/>
    <x v="0"/>
    <x v="1"/>
  </r>
  <r>
    <n v="20018"/>
    <s v="Medium"/>
    <n v="0.08"/>
    <n v="146.05000000000001"/>
    <n v="80.2"/>
    <n v="1499"/>
    <x v="1"/>
    <s v="Charlotte L Doyle"/>
    <s v="Delivery Truck"/>
    <x v="1"/>
    <x v="2"/>
    <s v="Tables"/>
    <s v="Jumbo Box"/>
    <x v="309"/>
    <n v="0.71"/>
    <n v="-1.7944224028350216E-2"/>
    <s v="United States"/>
    <x v="2"/>
    <x v="9"/>
    <s v="Coral Gables"/>
    <n v="33134"/>
    <x v="34"/>
    <x v="1"/>
    <s v="2015"/>
    <d v="2015-02-05T00:00:00"/>
    <n v="-27.951000000000001"/>
    <n v="11"/>
    <n v="1557.66"/>
    <n v="90731"/>
    <x v="0"/>
    <x v="1"/>
  </r>
  <r>
    <n v="20278"/>
    <s v="Not Specified"/>
    <n v="0.08"/>
    <n v="5.78"/>
    <n v="5.67"/>
    <n v="1776"/>
    <x v="0"/>
    <s v="Charlotte Patterson"/>
    <s v="Regular Air"/>
    <x v="2"/>
    <x v="0"/>
    <s v="Paper"/>
    <s v="Small Box"/>
    <x v="178"/>
    <n v="0.36"/>
    <n v="-0.50575208782959569"/>
    <s v="United States"/>
    <x v="0"/>
    <x v="0"/>
    <s v="Terre Haute"/>
    <n v="47802"/>
    <x v="34"/>
    <x v="1"/>
    <s v="2015"/>
    <d v="2015-02-05T00:00:00"/>
    <n v="-53.898000000000003"/>
    <n v="19"/>
    <n v="106.57"/>
    <n v="89941"/>
    <x v="0"/>
    <x v="1"/>
  </r>
  <r>
    <n v="23919"/>
    <s v="Low"/>
    <n v="0.08"/>
    <n v="145.44999999999999"/>
    <n v="17.850000000000001"/>
    <n v="2203"/>
    <x v="1"/>
    <s v="Eddie Walker"/>
    <s v="Delivery Truck"/>
    <x v="1"/>
    <x v="1"/>
    <s v="Office Machines"/>
    <s v="Jumbo Drum"/>
    <x v="55"/>
    <n v="0.56000000000000005"/>
    <n v="0.67245852942755402"/>
    <s v="United States"/>
    <x v="0"/>
    <x v="11"/>
    <s v="Brooklyn Park"/>
    <n v="55445"/>
    <x v="34"/>
    <x v="1"/>
    <s v="2015"/>
    <d v="2015-02-04T00:00:00"/>
    <n v="751.58"/>
    <n v="8"/>
    <n v="1117.6600000000001"/>
    <n v="86051"/>
    <x v="0"/>
    <x v="1"/>
  </r>
  <r>
    <n v="23920"/>
    <s v="Low"/>
    <n v="7.0000000000000007E-2"/>
    <n v="33.94"/>
    <n v="19.190000000000001"/>
    <n v="2204"/>
    <x v="1"/>
    <s v="Oscar Ford"/>
    <s v="Delivery Truck"/>
    <x v="1"/>
    <x v="2"/>
    <s v="Chairs &amp; Chairmats"/>
    <s v="Jumbo Drum"/>
    <x v="45"/>
    <n v="0.57999999999999996"/>
    <n v="-0.92977693851056298"/>
    <s v="United States"/>
    <x v="0"/>
    <x v="11"/>
    <s v="Burnsville"/>
    <n v="55337"/>
    <x v="34"/>
    <x v="1"/>
    <s v="2015"/>
    <d v="2015-02-08T00:00:00"/>
    <n v="-157.56"/>
    <n v="5"/>
    <n v="169.46"/>
    <n v="86051"/>
    <x v="0"/>
    <x v="1"/>
  </r>
  <r>
    <n v="21529"/>
    <s v="Medium"/>
    <n v="0"/>
    <n v="4.91"/>
    <n v="0.5"/>
    <n v="2286"/>
    <x v="1"/>
    <s v="Larry Langston"/>
    <s v="Regular Air"/>
    <x v="3"/>
    <x v="0"/>
    <s v="Labels"/>
    <s v="Small Box"/>
    <x v="310"/>
    <n v="0.36"/>
    <n v="1.6033295619848071"/>
    <s v="United States"/>
    <x v="2"/>
    <x v="23"/>
    <s v="Spartanburg"/>
    <n v="29301"/>
    <x v="34"/>
    <x v="1"/>
    <s v="2015"/>
    <d v="2015-02-06T00:00:00"/>
    <n v="99.198000000000008"/>
    <n v="12"/>
    <n v="61.87"/>
    <n v="90145"/>
    <x v="0"/>
    <x v="1"/>
  </r>
  <r>
    <n v="21530"/>
    <s v="Medium"/>
    <n v="0.01"/>
    <n v="7.28"/>
    <n v="11.15"/>
    <n v="2286"/>
    <x v="1"/>
    <s v="Larry Langston"/>
    <s v="Regular Air"/>
    <x v="3"/>
    <x v="0"/>
    <s v="Paper"/>
    <s v="Small Box"/>
    <x v="311"/>
    <n v="0.37"/>
    <n v="2.7829664484451717"/>
    <s v="United States"/>
    <x v="2"/>
    <x v="23"/>
    <s v="Spartanburg"/>
    <n v="29301"/>
    <x v="34"/>
    <x v="1"/>
    <s v="2015"/>
    <d v="2015-02-05T00:00:00"/>
    <n v="136.03139999999999"/>
    <n v="6"/>
    <n v="48.88"/>
    <n v="90145"/>
    <x v="0"/>
    <x v="1"/>
  </r>
  <r>
    <n v="21531"/>
    <s v="Medium"/>
    <n v="0.1"/>
    <n v="6.68"/>
    <n v="6.93"/>
    <n v="2286"/>
    <x v="1"/>
    <s v="Larry Langston"/>
    <s v="Regular Air"/>
    <x v="3"/>
    <x v="0"/>
    <s v="Paper"/>
    <s v="Small Box"/>
    <x v="312"/>
    <n v="0.37"/>
    <n v="-4.6415584415584421"/>
    <s v="United States"/>
    <x v="2"/>
    <x v="23"/>
    <s v="Spartanburg"/>
    <n v="29301"/>
    <x v="34"/>
    <x v="1"/>
    <s v="2015"/>
    <d v="2015-02-07T00:00:00"/>
    <n v="-100.072"/>
    <n v="3"/>
    <n v="21.56"/>
    <n v="90145"/>
    <x v="0"/>
    <x v="1"/>
  </r>
  <r>
    <n v="19723"/>
    <s v="Medium"/>
    <n v="7.0000000000000007E-2"/>
    <n v="80.98"/>
    <n v="7.18"/>
    <n v="2290"/>
    <x v="1"/>
    <s v="Glen Robertson"/>
    <s v="Regular Air"/>
    <x v="3"/>
    <x v="1"/>
    <s v="Computer Peripherals"/>
    <s v="Small Box"/>
    <x v="313"/>
    <n v="0.48"/>
    <n v="0.69"/>
    <s v="United States"/>
    <x v="0"/>
    <x v="11"/>
    <s v="Coon Rapids"/>
    <n v="55433"/>
    <x v="34"/>
    <x v="1"/>
    <s v="2015"/>
    <d v="2015-02-06T00:00:00"/>
    <n v="779.47230000000002"/>
    <n v="15"/>
    <n v="1129.67"/>
    <n v="88164"/>
    <x v="0"/>
    <x v="1"/>
  </r>
  <r>
    <n v="26054"/>
    <s v="Not Specified"/>
    <n v="0.01"/>
    <n v="7.64"/>
    <n v="1.39"/>
    <n v="2947"/>
    <x v="0"/>
    <s v="Kathy Turner"/>
    <s v="Regular Air"/>
    <x v="2"/>
    <x v="0"/>
    <s v="Envelopes"/>
    <s v="Small Box"/>
    <x v="190"/>
    <n v="0.36"/>
    <n v="0.69"/>
    <s v="United States"/>
    <x v="3"/>
    <x v="8"/>
    <s v="Depew"/>
    <n v="14043"/>
    <x v="34"/>
    <x v="1"/>
    <s v="2015"/>
    <d v="2015-02-07T00:00:00"/>
    <n v="112.1181"/>
    <n v="20"/>
    <n v="162.49"/>
    <n v="87511"/>
    <x v="0"/>
    <x v="1"/>
  </r>
  <r>
    <n v="20049"/>
    <s v="Medium"/>
    <n v="7.0000000000000007E-2"/>
    <n v="14.48"/>
    <n v="6.46"/>
    <n v="3042"/>
    <x v="0"/>
    <s v="Tara Gold"/>
    <s v="Regular Air"/>
    <x v="0"/>
    <x v="0"/>
    <s v="Binders and Binder Accessories"/>
    <s v="Small Box"/>
    <x v="314"/>
    <n v="0.38"/>
    <n v="0.39610109146092337"/>
    <s v="United States"/>
    <x v="0"/>
    <x v="38"/>
    <s v="Hutchinson"/>
    <n v="67501"/>
    <x v="34"/>
    <x v="1"/>
    <s v="2015"/>
    <d v="2015-02-05T00:00:00"/>
    <n v="67.864000000000004"/>
    <n v="12"/>
    <n v="171.33"/>
    <n v="86101"/>
    <x v="0"/>
    <x v="1"/>
  </r>
  <r>
    <n v="19618"/>
    <s v="Critical"/>
    <n v="0.01"/>
    <n v="3502.14"/>
    <n v="8.73"/>
    <n v="3151"/>
    <x v="1"/>
    <s v="Glenda Hunter"/>
    <s v="Delivery Truck"/>
    <x v="3"/>
    <x v="1"/>
    <s v="Office Machines"/>
    <s v="Jumbo Box"/>
    <x v="272"/>
    <n v="0.56999999999999995"/>
    <n v="-1.1639572881297851"/>
    <s v="United States"/>
    <x v="1"/>
    <x v="7"/>
    <s v="Twentynine Palms"/>
    <n v="92277"/>
    <x v="34"/>
    <x v="1"/>
    <s v="2015"/>
    <d v="2015-02-05T00:00:00"/>
    <n v="-4075.9339920000002"/>
    <n v="1"/>
    <n v="3501.79"/>
    <n v="88544"/>
    <x v="0"/>
    <x v="1"/>
  </r>
  <r>
    <n v="19619"/>
    <s v="Critical"/>
    <n v="0.06"/>
    <n v="15.73"/>
    <n v="7.42"/>
    <n v="3151"/>
    <x v="1"/>
    <s v="Glenda Hunter"/>
    <s v="Regular Air"/>
    <x v="3"/>
    <x v="0"/>
    <s v="Scissors, Rulers and Trimmers"/>
    <s v="Small Pack"/>
    <x v="315"/>
    <n v="0.56000000000000005"/>
    <n v="-0.2943972081218274"/>
    <s v="United States"/>
    <x v="1"/>
    <x v="7"/>
    <s v="Twentynine Palms"/>
    <n v="92277"/>
    <x v="34"/>
    <x v="1"/>
    <s v="2015"/>
    <d v="2015-02-05T00:00:00"/>
    <n v="-18.558799999999998"/>
    <n v="4"/>
    <n v="63.04"/>
    <n v="88544"/>
    <x v="0"/>
    <x v="1"/>
  </r>
  <r>
    <n v="23248"/>
    <s v="Critical"/>
    <n v="0.1"/>
    <n v="10.89"/>
    <n v="4.5"/>
    <n v="3351"/>
    <x v="1"/>
    <s v="Nathan Wyatt"/>
    <s v="Regular Air"/>
    <x v="0"/>
    <x v="0"/>
    <s v="Appliances"/>
    <s v="Small Box"/>
    <x v="246"/>
    <n v="0.59"/>
    <n v="-0.10799865681665546"/>
    <s v="United States"/>
    <x v="1"/>
    <x v="6"/>
    <s v="Pasco"/>
    <n v="99301"/>
    <x v="34"/>
    <x v="1"/>
    <s v="2015"/>
    <d v="2015-02-06T00:00:00"/>
    <n v="-19.2972"/>
    <n v="17"/>
    <n v="178.68"/>
    <n v="91297"/>
    <x v="0"/>
    <x v="1"/>
  </r>
  <r>
    <n v="23058"/>
    <s v="Critical"/>
    <n v="0.06"/>
    <n v="279.81"/>
    <n v="23.19"/>
    <n v="234"/>
    <x v="1"/>
    <s v="Don Cameron"/>
    <s v="Delivery Truck"/>
    <x v="0"/>
    <x v="0"/>
    <s v="Appliances"/>
    <s v="Jumbo Drum"/>
    <x v="316"/>
    <n v="0.59"/>
    <n v="0.69"/>
    <s v="United States"/>
    <x v="0"/>
    <x v="20"/>
    <s v="Newton"/>
    <n v="50208"/>
    <x v="35"/>
    <x v="1"/>
    <s v="2015"/>
    <d v="2015-02-06T00:00:00"/>
    <n v="1103.9723999999999"/>
    <n v="6"/>
    <n v="1599.96"/>
    <n v="90236"/>
    <x v="0"/>
    <x v="1"/>
  </r>
  <r>
    <n v="19423"/>
    <s v="Low"/>
    <n v="7.0000000000000007E-2"/>
    <n v="2.88"/>
    <n v="1.01"/>
    <n v="672"/>
    <x v="1"/>
    <s v="Brian Leach"/>
    <s v="Regular Air"/>
    <x v="0"/>
    <x v="0"/>
    <s v="Pens &amp; Art Supplies"/>
    <s v="Wrap Bag"/>
    <x v="317"/>
    <n v="0.55000000000000004"/>
    <n v="0.27423505862167574"/>
    <s v="United States"/>
    <x v="0"/>
    <x v="20"/>
    <s v="Newton"/>
    <n v="50208"/>
    <x v="35"/>
    <x v="1"/>
    <s v="2015"/>
    <d v="2015-02-09T00:00:00"/>
    <n v="9.59"/>
    <n v="12"/>
    <n v="34.97"/>
    <n v="88173"/>
    <x v="0"/>
    <x v="1"/>
  </r>
  <r>
    <n v="19424"/>
    <s v="Low"/>
    <n v="0.1"/>
    <n v="195.99"/>
    <n v="3.99"/>
    <n v="672"/>
    <x v="1"/>
    <s v="Brian Leach"/>
    <s v="Regular Air"/>
    <x v="0"/>
    <x v="1"/>
    <s v="Telephones and Communication"/>
    <s v="Small Box"/>
    <x v="318"/>
    <n v="0.57999999999999996"/>
    <n v="-2.1220747264132616"/>
    <s v="United States"/>
    <x v="0"/>
    <x v="20"/>
    <s v="Newton"/>
    <n v="50208"/>
    <x v="35"/>
    <x v="1"/>
    <s v="2015"/>
    <d v="2015-02-12T00:00:00"/>
    <n v="-655.42399999999998"/>
    <n v="2"/>
    <n v="308.86"/>
    <n v="88173"/>
    <x v="0"/>
    <x v="1"/>
  </r>
  <r>
    <n v="22646"/>
    <s v="Medium"/>
    <n v="0"/>
    <n v="37.76"/>
    <n v="12.9"/>
    <n v="980"/>
    <x v="0"/>
    <s v="Howard Burnett"/>
    <s v="Regular Air"/>
    <x v="3"/>
    <x v="0"/>
    <s v="Storage &amp; Organization"/>
    <s v="Small Box"/>
    <x v="319"/>
    <n v="0.56999999999999995"/>
    <n v="0.19666135792120704"/>
    <s v="United States"/>
    <x v="3"/>
    <x v="43"/>
    <s v="South Burlington"/>
    <n v="5403"/>
    <x v="35"/>
    <x v="1"/>
    <s v="2015"/>
    <d v="2015-02-06T00:00:00"/>
    <n v="93.846800000000002"/>
    <n v="12"/>
    <n v="477.2"/>
    <n v="87258"/>
    <x v="0"/>
    <x v="1"/>
  </r>
  <r>
    <n v="21579"/>
    <s v="Not Specified"/>
    <n v="0.06"/>
    <n v="64.650000000000006"/>
    <n v="35"/>
    <n v="1117"/>
    <x v="0"/>
    <s v="Samantha Koch"/>
    <s v="Regular Air"/>
    <x v="1"/>
    <x v="0"/>
    <s v="Storage &amp; Organization"/>
    <s v="Large Box"/>
    <x v="320"/>
    <n v="0.8"/>
    <n v="-0.50175504322766573"/>
    <s v="United States"/>
    <x v="1"/>
    <x v="41"/>
    <s v="Tucson"/>
    <n v="85705"/>
    <x v="35"/>
    <x v="1"/>
    <s v="2015"/>
    <d v="2015-02-06T00:00:00"/>
    <n v="-139.28720000000001"/>
    <n v="4"/>
    <n v="277.60000000000002"/>
    <n v="86768"/>
    <x v="0"/>
    <x v="1"/>
  </r>
  <r>
    <n v="22407"/>
    <s v="Low"/>
    <n v="0.09"/>
    <n v="125.99"/>
    <n v="2.5"/>
    <n v="1427"/>
    <x v="0"/>
    <s v="Stacy Gould"/>
    <s v="Regular Air"/>
    <x v="1"/>
    <x v="1"/>
    <s v="Telephones and Communication"/>
    <s v="Small Box"/>
    <x v="306"/>
    <n v="0.6"/>
    <n v="0.69"/>
    <s v="United States"/>
    <x v="0"/>
    <x v="26"/>
    <s v="Bay City"/>
    <n v="48708"/>
    <x v="35"/>
    <x v="1"/>
    <s v="2015"/>
    <d v="2015-02-09T00:00:00"/>
    <n v="1258.7876999999999"/>
    <n v="18"/>
    <n v="1824.33"/>
    <n v="90905"/>
    <x v="0"/>
    <x v="1"/>
  </r>
  <r>
    <n v="22843"/>
    <s v="Low"/>
    <n v="0.01"/>
    <n v="10.48"/>
    <n v="2.89"/>
    <n v="1816"/>
    <x v="0"/>
    <s v="Danielle Schneider"/>
    <s v="Regular Air"/>
    <x v="2"/>
    <x v="0"/>
    <s v="Pens &amp; Art Supplies"/>
    <s v="Small Pack"/>
    <x v="321"/>
    <n v="0.6"/>
    <n v="0.2992469611621702"/>
    <s v="United States"/>
    <x v="0"/>
    <x v="26"/>
    <s v="Canton"/>
    <n v="48187"/>
    <x v="35"/>
    <x v="1"/>
    <s v="2015"/>
    <d v="2015-02-07T00:00:00"/>
    <n v="60.561599999999999"/>
    <n v="19"/>
    <n v="202.38"/>
    <n v="85990"/>
    <x v="0"/>
    <x v="1"/>
  </r>
  <r>
    <n v="4843"/>
    <s v="Low"/>
    <n v="0.01"/>
    <n v="10.48"/>
    <n v="2.89"/>
    <n v="1821"/>
    <x v="1"/>
    <s v="Vanessa Boyer"/>
    <s v="Regular Air"/>
    <x v="2"/>
    <x v="0"/>
    <s v="Pens &amp; Art Supplies"/>
    <s v="Small Pack"/>
    <x v="321"/>
    <n v="0.6"/>
    <n v="5.0549097602253221E-2"/>
    <s v="United States"/>
    <x v="3"/>
    <x v="8"/>
    <s v="New York City"/>
    <n v="10177"/>
    <x v="35"/>
    <x v="1"/>
    <s v="2015"/>
    <d v="2015-02-07T00:00:00"/>
    <n v="40.92"/>
    <n v="76"/>
    <n v="809.51"/>
    <n v="34435"/>
    <x v="0"/>
    <x v="1"/>
  </r>
  <r>
    <n v="18696"/>
    <s v="Medium"/>
    <n v="0.08"/>
    <n v="400.98"/>
    <n v="42.52"/>
    <n v="2094"/>
    <x v="0"/>
    <s v="Vernon Hirsch Singleton"/>
    <s v="Delivery Truck"/>
    <x v="3"/>
    <x v="2"/>
    <s v="Tables"/>
    <s v="Jumbo Box"/>
    <x v="322"/>
    <n v="0.71"/>
    <n v="0.38672920036122266"/>
    <s v="United States"/>
    <x v="1"/>
    <x v="7"/>
    <s v="Chico"/>
    <n v="95928"/>
    <x v="35"/>
    <x v="1"/>
    <s v="2015"/>
    <d v="2015-02-06T00:00:00"/>
    <n v="3031.9724000000001"/>
    <n v="20"/>
    <n v="7840.04"/>
    <n v="86629"/>
    <x v="0"/>
    <x v="1"/>
  </r>
  <r>
    <n v="21260"/>
    <s v="Medium"/>
    <n v="0.04"/>
    <n v="5.98"/>
    <n v="5.79"/>
    <n v="2282"/>
    <x v="0"/>
    <s v="Jimmy Waters"/>
    <s v="Regular Air"/>
    <x v="1"/>
    <x v="0"/>
    <s v="Paper"/>
    <s v="Small Box"/>
    <x v="139"/>
    <n v="0.36"/>
    <n v="-0.41837900603808642"/>
    <s v="United States"/>
    <x v="0"/>
    <x v="31"/>
    <s v="Fitchburg"/>
    <n v="53713"/>
    <x v="35"/>
    <x v="1"/>
    <s v="2015"/>
    <d v="2015-02-07T00:00:00"/>
    <n v="-36.030800000000006"/>
    <n v="14"/>
    <n v="86.12"/>
    <n v="85950"/>
    <x v="0"/>
    <x v="1"/>
  </r>
  <r>
    <n v="21772"/>
    <s v="Critical"/>
    <n v="0"/>
    <n v="7.28"/>
    <n v="1.77"/>
    <n v="2359"/>
    <x v="0"/>
    <s v="Annie Horne"/>
    <s v="Regular Air"/>
    <x v="1"/>
    <x v="0"/>
    <s v="Paper"/>
    <s v="Wrap Bag"/>
    <x v="323"/>
    <n v="0.37"/>
    <n v="3.1291651067016102"/>
    <s v="United States"/>
    <x v="2"/>
    <x v="9"/>
    <s v="Fort Myers"/>
    <n v="33917"/>
    <x v="35"/>
    <x v="1"/>
    <s v="2015"/>
    <d v="2015-02-05T00:00:00"/>
    <n v="167.16000000000003"/>
    <n v="7"/>
    <n v="53.42"/>
    <n v="88265"/>
    <x v="0"/>
    <x v="1"/>
  </r>
  <r>
    <n v="2768"/>
    <s v="Not Specified"/>
    <n v="0.08"/>
    <n v="1.68"/>
    <n v="1.57"/>
    <n v="2498"/>
    <x v="1"/>
    <s v="Arlene Long"/>
    <s v="Regular Air"/>
    <x v="0"/>
    <x v="0"/>
    <s v="Pens &amp; Art Supplies"/>
    <s v="Wrap Bag"/>
    <x v="180"/>
    <n v="0.59"/>
    <n v="-0.31174170935562145"/>
    <s v="United States"/>
    <x v="1"/>
    <x v="7"/>
    <s v="San Diego"/>
    <n v="92024"/>
    <x v="35"/>
    <x v="1"/>
    <s v="2015"/>
    <d v="2015-02-06T00:00:00"/>
    <n v="-46.25"/>
    <n v="88"/>
    <n v="148.36000000000001"/>
    <n v="20007"/>
    <x v="0"/>
    <x v="1"/>
  </r>
  <r>
    <n v="4949"/>
    <s v="Medium"/>
    <n v="0.08"/>
    <n v="9.98"/>
    <n v="12.52"/>
    <n v="2747"/>
    <x v="1"/>
    <s v="Brian Grady"/>
    <s v="Regular Air"/>
    <x v="3"/>
    <x v="2"/>
    <s v="Office Furnishings"/>
    <s v="Small Box"/>
    <x v="324"/>
    <n v="0.56999999999999995"/>
    <n v="-0.68510383386581475"/>
    <s v="United States"/>
    <x v="3"/>
    <x v="8"/>
    <s v="New York City"/>
    <n v="10115"/>
    <x v="35"/>
    <x v="1"/>
    <s v="2015"/>
    <d v="2015-02-07T00:00:00"/>
    <n v="-102.93"/>
    <n v="15"/>
    <n v="150.24"/>
    <n v="35200"/>
    <x v="0"/>
    <x v="1"/>
  </r>
  <r>
    <n v="18070"/>
    <s v="Medium"/>
    <n v="7.0000000000000007E-2"/>
    <n v="500.98"/>
    <n v="28.14"/>
    <n v="2803"/>
    <x v="1"/>
    <s v="Catherine Dorsey Burnett"/>
    <s v="Delivery Truck"/>
    <x v="0"/>
    <x v="1"/>
    <s v="Office Machines"/>
    <s v="Jumbo Drum"/>
    <x v="325"/>
    <n v="0.38"/>
    <n v="0.69"/>
    <s v="United States"/>
    <x v="1"/>
    <x v="7"/>
    <s v="East Los Angeles"/>
    <n v="90022"/>
    <x v="35"/>
    <x v="1"/>
    <s v="2015"/>
    <d v="2015-02-06T00:00:00"/>
    <n v="2699.9838"/>
    <n v="10"/>
    <n v="3913.02"/>
    <n v="86227"/>
    <x v="0"/>
    <x v="1"/>
  </r>
  <r>
    <n v="18071"/>
    <s v="Medium"/>
    <n v="0.1"/>
    <n v="178.47"/>
    <n v="19.989999999999998"/>
    <n v="2803"/>
    <x v="1"/>
    <s v="Catherine Dorsey Burnett"/>
    <s v="Regular Air"/>
    <x v="0"/>
    <x v="0"/>
    <s v="Storage &amp; Organization"/>
    <s v="Small Box"/>
    <x v="326"/>
    <n v="0.55000000000000004"/>
    <n v="-0.94915066059731323"/>
    <s v="United States"/>
    <x v="1"/>
    <x v="7"/>
    <s v="East Los Angeles"/>
    <n v="90022"/>
    <x v="35"/>
    <x v="1"/>
    <s v="2015"/>
    <d v="2015-02-07T00:00:00"/>
    <n v="-170.98"/>
    <n v="1"/>
    <n v="180.14"/>
    <n v="86227"/>
    <x v="0"/>
    <x v="1"/>
  </r>
  <r>
    <n v="23853"/>
    <s v="Low"/>
    <n v="0.03"/>
    <n v="160.97999999999999"/>
    <n v="30"/>
    <n v="389"/>
    <x v="0"/>
    <s v="Joel Buckley"/>
    <s v="Delivery Truck"/>
    <x v="3"/>
    <x v="2"/>
    <s v="Chairs &amp; Chairmats"/>
    <s v="Jumbo Drum"/>
    <x v="287"/>
    <n v="0.62"/>
    <n v="0.69"/>
    <s v="United States"/>
    <x v="0"/>
    <x v="17"/>
    <s v="Lincoln"/>
    <n v="68502"/>
    <x v="36"/>
    <x v="1"/>
    <s v="2015"/>
    <d v="2015-02-10T00:00:00"/>
    <n v="1273.2086999999999"/>
    <n v="11"/>
    <n v="1845.23"/>
    <n v="90338"/>
    <x v="0"/>
    <x v="1"/>
  </r>
  <r>
    <n v="21739"/>
    <s v="Critical"/>
    <n v="0.09"/>
    <n v="999.99"/>
    <n v="13.99"/>
    <n v="421"/>
    <x v="0"/>
    <s v="Scott Feldman"/>
    <s v="Regular Air"/>
    <x v="0"/>
    <x v="1"/>
    <s v="Office Machines"/>
    <s v="Medium Box"/>
    <x v="327"/>
    <n v="0.36"/>
    <n v="-2.7543358104211775"/>
    <s v="United States"/>
    <x v="3"/>
    <x v="36"/>
    <s v="Elizabeth"/>
    <n v="7201"/>
    <x v="36"/>
    <x v="1"/>
    <s v="2015"/>
    <d v="2015-02-08T00:00:00"/>
    <n v="-2531.4825000000001"/>
    <n v="1"/>
    <n v="919.09"/>
    <n v="87700"/>
    <x v="0"/>
    <x v="1"/>
  </r>
  <r>
    <n v="23562"/>
    <s v="Critical"/>
    <n v="7.0000000000000007E-2"/>
    <n v="4.13"/>
    <n v="5.04"/>
    <n v="1020"/>
    <x v="1"/>
    <s v="Julie Porter"/>
    <s v="Regular Air"/>
    <x v="0"/>
    <x v="0"/>
    <s v="Binders and Binder Accessories"/>
    <s v="Small Box"/>
    <x v="328"/>
    <n v="0.38"/>
    <n v="-0.96666329370098658"/>
    <s v="United States"/>
    <x v="0"/>
    <x v="38"/>
    <s v="Pittsburg"/>
    <n v="66762"/>
    <x v="36"/>
    <x v="1"/>
    <s v="2015"/>
    <d v="2015-02-07T00:00:00"/>
    <n v="-76.424400000000006"/>
    <n v="20"/>
    <n v="79.06"/>
    <n v="88634"/>
    <x v="0"/>
    <x v="1"/>
  </r>
  <r>
    <n v="23563"/>
    <s v="Critical"/>
    <n v="0"/>
    <n v="4.4800000000000004"/>
    <n v="2.5"/>
    <n v="1020"/>
    <x v="1"/>
    <s v="Julie Porter"/>
    <s v="Regular Air"/>
    <x v="0"/>
    <x v="0"/>
    <s v="Envelopes"/>
    <s v="Small Box"/>
    <x v="329"/>
    <n v="0.37"/>
    <n v="0.13404973902364137"/>
    <s v="United States"/>
    <x v="0"/>
    <x v="38"/>
    <s v="Pittsburg"/>
    <n v="66762"/>
    <x v="36"/>
    <x v="1"/>
    <s v="2015"/>
    <d v="2015-02-08T00:00:00"/>
    <n v="8.7319999999999993"/>
    <n v="14"/>
    <n v="65.14"/>
    <n v="88634"/>
    <x v="0"/>
    <x v="1"/>
  </r>
  <r>
    <n v="21596"/>
    <s v="High"/>
    <n v="0.02"/>
    <n v="4.8899999999999997"/>
    <n v="4.93"/>
    <n v="1533"/>
    <x v="1"/>
    <s v="Nicole Reid"/>
    <s v="Regular Air"/>
    <x v="3"/>
    <x v="1"/>
    <s v="Computer Peripherals"/>
    <s v="Small Pack"/>
    <x v="330"/>
    <n v="0.66"/>
    <n v="-0.76268071882178079"/>
    <s v="United States"/>
    <x v="0"/>
    <x v="10"/>
    <s v="University City"/>
    <n v="63130"/>
    <x v="36"/>
    <x v="1"/>
    <s v="2015"/>
    <d v="2015-02-07T00:00:00"/>
    <n v="-56.445999999999998"/>
    <n v="14"/>
    <n v="74.010000000000005"/>
    <n v="91328"/>
    <x v="0"/>
    <x v="1"/>
  </r>
  <r>
    <n v="21597"/>
    <s v="High"/>
    <n v="7.0000000000000007E-2"/>
    <n v="10.06"/>
    <n v="2.06"/>
    <n v="1533"/>
    <x v="1"/>
    <s v="Nicole Reid"/>
    <s v="Regular Air"/>
    <x v="3"/>
    <x v="0"/>
    <s v="Paper"/>
    <s v="Wrap Bag"/>
    <x v="28"/>
    <n v="0.39"/>
    <n v="0.69"/>
    <s v="United States"/>
    <x v="0"/>
    <x v="10"/>
    <s v="University City"/>
    <n v="63130"/>
    <x v="36"/>
    <x v="1"/>
    <s v="2015"/>
    <d v="2015-02-07T00:00:00"/>
    <n v="33.189"/>
    <n v="5"/>
    <n v="48.1"/>
    <n v="91328"/>
    <x v="0"/>
    <x v="1"/>
  </r>
  <r>
    <n v="24951"/>
    <s v="Low"/>
    <n v="0.1"/>
    <n v="5.68"/>
    <n v="3.6"/>
    <n v="1607"/>
    <x v="1"/>
    <s v="Kathleen Huang Hall"/>
    <s v="Express Air"/>
    <x v="1"/>
    <x v="0"/>
    <s v="Scissors, Rulers and Trimmers"/>
    <s v="Small Pack"/>
    <x v="331"/>
    <n v="0.56000000000000005"/>
    <n v="-0.28133164343050276"/>
    <s v="United States"/>
    <x v="3"/>
    <x v="8"/>
    <s v="Freeport"/>
    <n v="11520"/>
    <x v="36"/>
    <x v="1"/>
    <s v="2015"/>
    <d v="2015-02-10T00:00:00"/>
    <n v="-33.2956"/>
    <n v="21"/>
    <n v="118.35"/>
    <n v="87995"/>
    <x v="0"/>
    <x v="1"/>
  </r>
  <r>
    <n v="21563"/>
    <s v="High"/>
    <n v="0.02"/>
    <n v="259.70999999999998"/>
    <n v="66.67"/>
    <n v="1927"/>
    <x v="0"/>
    <s v="Earl Alston"/>
    <s v="Delivery Truck"/>
    <x v="1"/>
    <x v="2"/>
    <s v="Tables"/>
    <s v="Jumbo Box"/>
    <x v="332"/>
    <n v="0.65"/>
    <n v="-8.2224055999772349E-3"/>
    <s v="United States"/>
    <x v="2"/>
    <x v="23"/>
    <s v="Greenville"/>
    <n v="29611"/>
    <x v="36"/>
    <x v="1"/>
    <s v="2015"/>
    <d v="2015-02-06T00:00:00"/>
    <n v="-14.448"/>
    <n v="8"/>
    <n v="1757.15"/>
    <n v="88579"/>
    <x v="0"/>
    <x v="1"/>
  </r>
  <r>
    <n v="24348"/>
    <s v="High"/>
    <n v="0.01"/>
    <n v="28.99"/>
    <n v="8.59"/>
    <n v="2135"/>
    <x v="0"/>
    <s v="Melvin Kendall"/>
    <s v="Regular Air"/>
    <x v="1"/>
    <x v="1"/>
    <s v="Telephones and Communication"/>
    <s v="Medium Box"/>
    <x v="333"/>
    <n v="0.56000000000000005"/>
    <n v="0.35307177377337812"/>
    <s v="United States"/>
    <x v="1"/>
    <x v="42"/>
    <s v="Clovis"/>
    <n v="88101"/>
    <x v="36"/>
    <x v="1"/>
    <s v="2015"/>
    <d v="2015-02-07T00:00:00"/>
    <n v="196.52328"/>
    <n v="21"/>
    <n v="556.61"/>
    <n v="91583"/>
    <x v="0"/>
    <x v="1"/>
  </r>
  <r>
    <n v="23963"/>
    <s v="Low"/>
    <n v="0.01"/>
    <n v="20.48"/>
    <n v="6.32"/>
    <n v="2270"/>
    <x v="1"/>
    <s v="Kristine Holden"/>
    <s v="Regular Air"/>
    <x v="0"/>
    <x v="0"/>
    <s v="Appliances"/>
    <s v="Small Box"/>
    <x v="334"/>
    <n v="0.57999999999999996"/>
    <n v="1.8965010799136068"/>
    <s v="United States"/>
    <x v="2"/>
    <x v="23"/>
    <s v="Mauldin"/>
    <n v="29662"/>
    <x v="36"/>
    <x v="1"/>
    <s v="2015"/>
    <d v="2015-02-08T00:00:00"/>
    <n v="711.24479999999994"/>
    <n v="18"/>
    <n v="375.03"/>
    <n v="89572"/>
    <x v="0"/>
    <x v="1"/>
  </r>
  <r>
    <n v="23964"/>
    <s v="Low"/>
    <n v="0.09"/>
    <n v="1.86"/>
    <n v="2.58"/>
    <n v="2270"/>
    <x v="1"/>
    <s v="Kristine Holden"/>
    <s v="Regular Air"/>
    <x v="0"/>
    <x v="0"/>
    <s v="Rubber Bands"/>
    <s v="Wrap Bag"/>
    <x v="175"/>
    <n v="0.82"/>
    <n v="-49.065896119402993"/>
    <s v="United States"/>
    <x v="2"/>
    <x v="23"/>
    <s v="Mauldin"/>
    <n v="29662"/>
    <x v="36"/>
    <x v="1"/>
    <s v="2015"/>
    <d v="2015-02-11T00:00:00"/>
    <n v="-1084.8469632000001"/>
    <n v="12"/>
    <n v="22.11"/>
    <n v="89572"/>
    <x v="0"/>
    <x v="1"/>
  </r>
  <r>
    <n v="23965"/>
    <s v="Low"/>
    <n v="0.08"/>
    <n v="205.99"/>
    <n v="2.5"/>
    <n v="2270"/>
    <x v="1"/>
    <s v="Kristine Holden"/>
    <s v="Regular Air"/>
    <x v="0"/>
    <x v="1"/>
    <s v="Telephones and Communication"/>
    <s v="Small Box"/>
    <x v="267"/>
    <n v="0.59"/>
    <n v="-5.4522753751717182E-2"/>
    <s v="United States"/>
    <x v="2"/>
    <x v="23"/>
    <s v="Mauldin"/>
    <n v="29662"/>
    <x v="36"/>
    <x v="1"/>
    <s v="2015"/>
    <d v="2015-02-11T00:00:00"/>
    <n v="-156.77199999999999"/>
    <n v="17"/>
    <n v="2875.35"/>
    <n v="89572"/>
    <x v="0"/>
    <x v="1"/>
  </r>
  <r>
    <n v="22028"/>
    <s v="High"/>
    <n v="0.02"/>
    <n v="71.37"/>
    <n v="69"/>
    <n v="2486"/>
    <x v="1"/>
    <s v="Jack Horn"/>
    <s v="Regular Air"/>
    <x v="0"/>
    <x v="2"/>
    <s v="Tables"/>
    <s v="Large Box"/>
    <x v="335"/>
    <n v="0.68"/>
    <n v="-1.8513088123895296"/>
    <s v="United States"/>
    <x v="2"/>
    <x v="3"/>
    <s v="Statesboro"/>
    <n v="30458"/>
    <x v="36"/>
    <x v="1"/>
    <s v="2015"/>
    <d v="2015-02-07T00:00:00"/>
    <n v="-439.90800000000002"/>
    <n v="4"/>
    <n v="237.62"/>
    <n v="91414"/>
    <x v="0"/>
    <x v="1"/>
  </r>
  <r>
    <n v="22029"/>
    <s v="High"/>
    <n v="0.03"/>
    <n v="205.99"/>
    <n v="8.99"/>
    <n v="2486"/>
    <x v="1"/>
    <s v="Jack Horn"/>
    <s v="Express Air"/>
    <x v="0"/>
    <x v="1"/>
    <s v="Telephones and Communication"/>
    <s v="Small Box"/>
    <x v="336"/>
    <n v="0.6"/>
    <n v="6.1654914408797188"/>
    <s v="United States"/>
    <x v="2"/>
    <x v="3"/>
    <s v="Statesboro"/>
    <n v="30458"/>
    <x v="36"/>
    <x v="1"/>
    <s v="2015"/>
    <d v="2015-02-08T00:00:00"/>
    <n v="1087.7159999999999"/>
    <n v="1"/>
    <n v="176.42"/>
    <n v="91414"/>
    <x v="0"/>
    <x v="1"/>
  </r>
  <r>
    <n v="25480"/>
    <s v="Critical"/>
    <n v="0.08"/>
    <n v="14.81"/>
    <n v="13.32"/>
    <n v="697"/>
    <x v="1"/>
    <s v="Adam G Sawyer"/>
    <s v="Regular Air"/>
    <x v="3"/>
    <x v="0"/>
    <s v="Appliances"/>
    <s v="Small Box"/>
    <x v="184"/>
    <n v="0.43"/>
    <n v="-0.45046615100280657"/>
    <s v="United States"/>
    <x v="0"/>
    <x v="0"/>
    <s v="East Chicago"/>
    <n v="46312"/>
    <x v="37"/>
    <x v="1"/>
    <s v="2015"/>
    <d v="2015-02-09T00:00:00"/>
    <n v="-131.61720000000003"/>
    <n v="20"/>
    <n v="292.18"/>
    <n v="89849"/>
    <x v="0"/>
    <x v="1"/>
  </r>
  <r>
    <n v="7480"/>
    <s v="Critical"/>
    <n v="0.08"/>
    <n v="14.81"/>
    <n v="13.32"/>
    <n v="698"/>
    <x v="1"/>
    <s v="Nelson Hensley"/>
    <s v="Regular Air"/>
    <x v="3"/>
    <x v="0"/>
    <s v="Appliances"/>
    <s v="Small Box"/>
    <x v="184"/>
    <n v="0.43"/>
    <n v="-0.21930995043842932"/>
    <s v="United States"/>
    <x v="1"/>
    <x v="6"/>
    <s v="Seattle"/>
    <n v="98105"/>
    <x v="37"/>
    <x v="1"/>
    <s v="2015"/>
    <d v="2015-02-09T00:00:00"/>
    <n v="-253.11"/>
    <n v="79"/>
    <n v="1154.1199999999999"/>
    <n v="53410"/>
    <x v="0"/>
    <x v="1"/>
  </r>
  <r>
    <n v="21402"/>
    <s v="Not Specified"/>
    <n v="0.08"/>
    <n v="65.989999999999995"/>
    <n v="5.92"/>
    <n v="1026"/>
    <x v="1"/>
    <s v="Eugene Kerr"/>
    <s v="Regular Air"/>
    <x v="0"/>
    <x v="1"/>
    <s v="Telephones and Communication"/>
    <s v="Small Box"/>
    <x v="337"/>
    <n v="0.57999999999999996"/>
    <n v="0.54887626582278481"/>
    <s v="United States"/>
    <x v="3"/>
    <x v="8"/>
    <s v="Central Islip"/>
    <n v="11722"/>
    <x v="37"/>
    <x v="1"/>
    <s v="2015"/>
    <d v="2015-02-07T00:00:00"/>
    <n v="624.40163999999993"/>
    <n v="22"/>
    <n v="1137.5999999999999"/>
    <n v="89005"/>
    <x v="0"/>
    <x v="1"/>
  </r>
  <r>
    <n v="21329"/>
    <s v="Low"/>
    <n v="0.04"/>
    <n v="19.98"/>
    <n v="8.68"/>
    <n v="1121"/>
    <x v="1"/>
    <s v="Tonya Proctor"/>
    <s v="Regular Air"/>
    <x v="2"/>
    <x v="0"/>
    <s v="Paper"/>
    <s v="Small Box"/>
    <x v="214"/>
    <n v="0.37"/>
    <n v="0.64270411806712691"/>
    <s v="United States"/>
    <x v="1"/>
    <x v="7"/>
    <s v="Temecula"/>
    <n v="92592"/>
    <x v="37"/>
    <x v="1"/>
    <s v="2015"/>
    <d v="2015-02-14T00:00:00"/>
    <n v="108"/>
    <n v="8"/>
    <n v="168.04"/>
    <n v="86767"/>
    <x v="0"/>
    <x v="1"/>
  </r>
  <r>
    <n v="21330"/>
    <s v="Low"/>
    <n v="0.08"/>
    <n v="125.99"/>
    <n v="7.69"/>
    <n v="1121"/>
    <x v="1"/>
    <s v="Tonya Proctor"/>
    <s v="Regular Air"/>
    <x v="2"/>
    <x v="1"/>
    <s v="Telephones and Communication"/>
    <s v="Small Box"/>
    <x v="338"/>
    <n v="0.57999999999999996"/>
    <n v="0.53614135842833988"/>
    <s v="United States"/>
    <x v="1"/>
    <x v="7"/>
    <s v="Temecula"/>
    <n v="92592"/>
    <x v="37"/>
    <x v="1"/>
    <s v="2015"/>
    <d v="2015-02-09T00:00:00"/>
    <n v="377.154"/>
    <n v="7"/>
    <n v="703.46"/>
    <n v="86767"/>
    <x v="0"/>
    <x v="1"/>
  </r>
  <r>
    <n v="6212"/>
    <s v="Medium"/>
    <n v="0.05"/>
    <n v="6.68"/>
    <n v="5.66"/>
    <n v="1723"/>
    <x v="1"/>
    <s v="Constance Flowers"/>
    <s v="Regular Air"/>
    <x v="3"/>
    <x v="0"/>
    <s v="Paper"/>
    <s v="Small Box"/>
    <x v="339"/>
    <n v="0.37"/>
    <n v="-0.20714797619418565"/>
    <s v="United States"/>
    <x v="1"/>
    <x v="7"/>
    <s v="San Diego"/>
    <n v="92037"/>
    <x v="37"/>
    <x v="1"/>
    <s v="2015"/>
    <d v="2015-02-09T00:00:00"/>
    <n v="-66.48"/>
    <n v="46"/>
    <n v="320.93"/>
    <n v="44002"/>
    <x v="0"/>
    <x v="1"/>
  </r>
  <r>
    <n v="6213"/>
    <s v="Medium"/>
    <n v="0.03"/>
    <n v="17.7"/>
    <n v="9.4700000000000006"/>
    <n v="1723"/>
    <x v="1"/>
    <s v="Constance Flowers"/>
    <s v="Regular Air"/>
    <x v="3"/>
    <x v="0"/>
    <s v="Storage &amp; Organization"/>
    <s v="Small Box"/>
    <x v="340"/>
    <n v="0.59"/>
    <n v="-0.19984724078670993"/>
    <s v="United States"/>
    <x v="1"/>
    <x v="7"/>
    <s v="San Diego"/>
    <n v="92037"/>
    <x v="37"/>
    <x v="1"/>
    <s v="2015"/>
    <d v="2015-02-07T00:00:00"/>
    <n v="-52.33"/>
    <n v="14"/>
    <n v="261.85000000000002"/>
    <n v="44002"/>
    <x v="0"/>
    <x v="1"/>
  </r>
  <r>
    <n v="26032"/>
    <s v="High"/>
    <n v="0.1"/>
    <n v="41.94"/>
    <n v="2.99"/>
    <n v="2626"/>
    <x v="0"/>
    <s v="Lillian Fischer"/>
    <s v="Regular Air"/>
    <x v="2"/>
    <x v="0"/>
    <s v="Binders and Binder Accessories"/>
    <s v="Small Box"/>
    <x v="341"/>
    <n v="0.35"/>
    <n v="0.69"/>
    <s v="United States"/>
    <x v="1"/>
    <x v="7"/>
    <s v="Menlo Park"/>
    <n v="94025"/>
    <x v="37"/>
    <x v="1"/>
    <s v="2015"/>
    <d v="2015-02-08T00:00:00"/>
    <n v="164.08199999999999"/>
    <n v="6"/>
    <n v="237.8"/>
    <n v="90927"/>
    <x v="0"/>
    <x v="1"/>
  </r>
  <r>
    <n v="24604"/>
    <s v="Medium"/>
    <n v="7.0000000000000007E-2"/>
    <n v="30.56"/>
    <n v="2.99"/>
    <n v="2813"/>
    <x v="0"/>
    <s v="Marjorie Burnette"/>
    <s v="Regular Air"/>
    <x v="3"/>
    <x v="0"/>
    <s v="Binders and Binder Accessories"/>
    <s v="Small Box"/>
    <x v="342"/>
    <n v="0.35"/>
    <n v="-0.26202619752274475"/>
    <s v="United States"/>
    <x v="2"/>
    <x v="34"/>
    <s v="Cleveland"/>
    <n v="37311"/>
    <x v="37"/>
    <x v="1"/>
    <s v="2015"/>
    <d v="2015-02-07T00:00:00"/>
    <n v="-95.618600000000015"/>
    <n v="12"/>
    <n v="364.92"/>
    <n v="88819"/>
    <x v="0"/>
    <x v="1"/>
  </r>
  <r>
    <n v="23474"/>
    <s v="High"/>
    <n v="0.06"/>
    <n v="6.7"/>
    <n v="1.56"/>
    <n v="3351"/>
    <x v="1"/>
    <s v="Nathan Wyatt"/>
    <s v="Express Air"/>
    <x v="0"/>
    <x v="0"/>
    <s v="Pens &amp; Art Supplies"/>
    <s v="Wrap Bag"/>
    <x v="343"/>
    <n v="0.52"/>
    <n v="0.51209976067514795"/>
    <s v="United States"/>
    <x v="1"/>
    <x v="6"/>
    <s v="Pasco"/>
    <n v="99301"/>
    <x v="37"/>
    <x v="1"/>
    <s v="2015"/>
    <d v="2015-02-09T00:00:00"/>
    <n v="40.6556"/>
    <n v="12"/>
    <n v="79.39"/>
    <n v="91298"/>
    <x v="0"/>
    <x v="1"/>
  </r>
  <r>
    <n v="462"/>
    <s v="Not Specified"/>
    <n v="7.0000000000000007E-2"/>
    <n v="179.99"/>
    <n v="19.989999999999998"/>
    <n v="471"/>
    <x v="0"/>
    <s v="Ross Simpson"/>
    <s v="Express Air"/>
    <x v="2"/>
    <x v="1"/>
    <s v="Computer Peripherals"/>
    <s v="Small Box"/>
    <x v="228"/>
    <n v="0.48"/>
    <n v="-0.79179853209475937"/>
    <s v="United States"/>
    <x v="2"/>
    <x v="3"/>
    <s v="Atlanta"/>
    <n v="30318"/>
    <x v="38"/>
    <x v="1"/>
    <s v="2015"/>
    <d v="2015-02-08T00:00:00"/>
    <n v="-568.53510000000006"/>
    <n v="4"/>
    <n v="718.03"/>
    <n v="3138"/>
    <x v="0"/>
    <x v="1"/>
  </r>
  <r>
    <n v="18462"/>
    <s v="Not Specified"/>
    <n v="7.0000000000000007E-2"/>
    <n v="179.99"/>
    <n v="19.989999999999998"/>
    <n v="472"/>
    <x v="0"/>
    <s v="Donna Craven"/>
    <s v="Express Air"/>
    <x v="2"/>
    <x v="1"/>
    <s v="Computer Peripherals"/>
    <s v="Small Box"/>
    <x v="228"/>
    <n v="0.48"/>
    <n v="-2.3813158041334748"/>
    <s v="United States"/>
    <x v="3"/>
    <x v="5"/>
    <s v="Randallstown"/>
    <n v="21133"/>
    <x v="38"/>
    <x v="1"/>
    <s v="2015"/>
    <d v="2015-02-08T00:00:00"/>
    <n v="-427.47"/>
    <n v="1"/>
    <n v="179.51"/>
    <n v="88023"/>
    <x v="0"/>
    <x v="1"/>
  </r>
  <r>
    <n v="25914"/>
    <s v="High"/>
    <n v="0.1"/>
    <n v="105.98"/>
    <n v="13.99"/>
    <n v="3403"/>
    <x v="0"/>
    <s v="Tammy Buckley"/>
    <s v="Express Air"/>
    <x v="2"/>
    <x v="2"/>
    <s v="Office Furnishings"/>
    <s v="Medium Box"/>
    <x v="344"/>
    <n v="0.65"/>
    <n v="0.69"/>
    <s v="United States"/>
    <x v="1"/>
    <x v="45"/>
    <s v="Cheyenne"/>
    <n v="82001"/>
    <x v="38"/>
    <x v="1"/>
    <s v="2015"/>
    <d v="2015-02-11T00:00:00"/>
    <n v="349.48499999999996"/>
    <n v="5"/>
    <n v="506.5"/>
    <n v="87530"/>
    <x v="0"/>
    <x v="1"/>
  </r>
  <r>
    <n v="20464"/>
    <s v="Medium"/>
    <n v="7.0000000000000007E-2"/>
    <n v="20.95"/>
    <n v="5.99"/>
    <n v="1574"/>
    <x v="0"/>
    <s v="Sherry Hurley"/>
    <s v="Regular Air"/>
    <x v="2"/>
    <x v="1"/>
    <s v="Computer Peripherals"/>
    <s v="Small Box"/>
    <x v="65"/>
    <n v="0.65"/>
    <n v="6.9580991313234544E-2"/>
    <s v="United States"/>
    <x v="2"/>
    <x v="13"/>
    <s v="Fayetteville"/>
    <n v="28314"/>
    <x v="39"/>
    <x v="1"/>
    <s v="2015"/>
    <d v="2015-02-10T00:00:00"/>
    <n v="27.233999999999998"/>
    <n v="19"/>
    <n v="391.4"/>
    <n v="86966"/>
    <x v="0"/>
    <x v="1"/>
  </r>
  <r>
    <n v="23578"/>
    <s v="Low"/>
    <n v="0.1"/>
    <n v="4.13"/>
    <n v="0.99"/>
    <n v="1671"/>
    <x v="1"/>
    <s v="Mitchell Ross"/>
    <s v="Regular Air"/>
    <x v="0"/>
    <x v="0"/>
    <s v="Labels"/>
    <s v="Small Box"/>
    <x v="92"/>
    <n v="0.39"/>
    <n v="-0.77703220858895716"/>
    <s v="United States"/>
    <x v="2"/>
    <x v="25"/>
    <s v="Burke"/>
    <n v="22015"/>
    <x v="39"/>
    <x v="1"/>
    <s v="2015"/>
    <d v="2015-02-13T00:00:00"/>
    <n v="-40.53"/>
    <n v="13"/>
    <n v="52.16"/>
    <n v="86724"/>
    <x v="0"/>
    <x v="1"/>
  </r>
  <r>
    <n v="24791"/>
    <s v="High"/>
    <n v="0.08"/>
    <n v="5.74"/>
    <n v="5.01"/>
    <n v="2151"/>
    <x v="1"/>
    <s v="Melinda Rogers"/>
    <s v="Regular Air"/>
    <x v="3"/>
    <x v="0"/>
    <s v="Binders and Binder Accessories"/>
    <s v="Small Box"/>
    <x v="345"/>
    <n v="0.39"/>
    <n v="-0.96127877947295437"/>
    <s v="United States"/>
    <x v="0"/>
    <x v="20"/>
    <s v="Dubuque"/>
    <n v="52001"/>
    <x v="39"/>
    <x v="1"/>
    <s v="2015"/>
    <d v="2015-02-11T00:00:00"/>
    <n v="-6.9308200000000006"/>
    <n v="1"/>
    <n v="7.21"/>
    <n v="90405"/>
    <x v="0"/>
    <x v="1"/>
  </r>
  <r>
    <n v="18461"/>
    <s v="Not Specified"/>
    <n v="0.1"/>
    <n v="30.98"/>
    <n v="8.99"/>
    <n v="2619"/>
    <x v="1"/>
    <s v="Brandon E Shepherd"/>
    <s v="Regular Air"/>
    <x v="3"/>
    <x v="0"/>
    <s v="Pens &amp; Art Supplies"/>
    <s v="Small Pack"/>
    <x v="97"/>
    <n v="0.57999999999999996"/>
    <n v="-0.16941275027226271"/>
    <s v="United States"/>
    <x v="0"/>
    <x v="46"/>
    <s v="Sioux Falls"/>
    <n v="57103"/>
    <x v="39"/>
    <x v="1"/>
    <s v="2015"/>
    <d v="2015-02-11T00:00:00"/>
    <n v="-20.222799999999999"/>
    <n v="4"/>
    <n v="119.37"/>
    <n v="88015"/>
    <x v="0"/>
    <x v="1"/>
  </r>
  <r>
    <n v="1450"/>
    <s v="Critical"/>
    <n v="0.01"/>
    <n v="4.9800000000000004"/>
    <n v="6.07"/>
    <n v="491"/>
    <x v="1"/>
    <s v="Toni Swanson"/>
    <s v="Regular Air"/>
    <x v="2"/>
    <x v="0"/>
    <s v="Paper"/>
    <s v="Small Box"/>
    <x v="249"/>
    <n v="0.36"/>
    <n v="-0.31829493087557603"/>
    <s v="United States"/>
    <x v="3"/>
    <x v="8"/>
    <s v="New York City"/>
    <n v="10154"/>
    <x v="40"/>
    <x v="1"/>
    <s v="2015"/>
    <d v="2015-02-11T00:00:00"/>
    <n v="-69.069999999999993"/>
    <n v="41"/>
    <n v="217"/>
    <n v="10464"/>
    <x v="0"/>
    <x v="1"/>
  </r>
  <r>
    <n v="19450"/>
    <s v="Critical"/>
    <n v="0.01"/>
    <n v="4.9800000000000004"/>
    <n v="6.07"/>
    <n v="494"/>
    <x v="1"/>
    <s v="Jimmy Alston Holder"/>
    <s v="Regular Air"/>
    <x v="2"/>
    <x v="0"/>
    <s v="Paper"/>
    <s v="Small Box"/>
    <x v="249"/>
    <n v="0.36"/>
    <n v="-0.67856414131872278"/>
    <s v="United States"/>
    <x v="1"/>
    <x v="6"/>
    <s v="Seattle"/>
    <n v="98115"/>
    <x v="40"/>
    <x v="1"/>
    <s v="2015"/>
    <d v="2015-02-11T00:00:00"/>
    <n v="-35.916399999999996"/>
    <n v="10"/>
    <n v="52.93"/>
    <n v="88907"/>
    <x v="0"/>
    <x v="1"/>
  </r>
  <r>
    <n v="23860"/>
    <s v="Medium"/>
    <n v="0.06"/>
    <n v="6.37"/>
    <n v="5.19"/>
    <n v="1132"/>
    <x v="1"/>
    <s v="Michael Robbins"/>
    <s v="Regular Air"/>
    <x v="3"/>
    <x v="0"/>
    <s v="Binders and Binder Accessories"/>
    <s v="Small Box"/>
    <x v="293"/>
    <n v="0.38"/>
    <n v="-1.2790318302387267"/>
    <s v="United States"/>
    <x v="0"/>
    <x v="19"/>
    <s v="Euless"/>
    <n v="76039"/>
    <x v="40"/>
    <x v="1"/>
    <s v="2015"/>
    <d v="2015-02-11T00:00:00"/>
    <n v="-48.219499999999996"/>
    <n v="6"/>
    <n v="37.700000000000003"/>
    <n v="88101"/>
    <x v="0"/>
    <x v="1"/>
  </r>
  <r>
    <n v="22363"/>
    <s v="Critical"/>
    <n v="0.01"/>
    <n v="13.99"/>
    <n v="7.51"/>
    <n v="1267"/>
    <x v="1"/>
    <s v="Rosemary Branch"/>
    <s v="Regular Air"/>
    <x v="3"/>
    <x v="1"/>
    <s v="Office Machines"/>
    <s v="Medium Box"/>
    <x v="346"/>
    <n v="0.39"/>
    <n v="17.880804020100502"/>
    <s v="United States"/>
    <x v="2"/>
    <x v="9"/>
    <s v="Boca Raton"/>
    <n v="33433"/>
    <x v="40"/>
    <x v="1"/>
    <s v="2015"/>
    <d v="2015-02-11T00:00:00"/>
    <n v="533.74199999999996"/>
    <n v="2"/>
    <n v="29.85"/>
    <n v="89514"/>
    <x v="0"/>
    <x v="1"/>
  </r>
  <r>
    <n v="21006"/>
    <s v="Low"/>
    <n v="0.02"/>
    <n v="55.99"/>
    <n v="3.3"/>
    <n v="1338"/>
    <x v="0"/>
    <s v="Denise McIntosh"/>
    <s v="Regular Air"/>
    <x v="1"/>
    <x v="1"/>
    <s v="Telephones and Communication"/>
    <s v="Small Pack"/>
    <x v="347"/>
    <n v="0.59"/>
    <n v="0.69"/>
    <s v="United States"/>
    <x v="0"/>
    <x v="12"/>
    <s v="Chicago"/>
    <n v="60623"/>
    <x v="40"/>
    <x v="1"/>
    <s v="2015"/>
    <d v="2015-02-10T00:00:00"/>
    <n v="525.20039999999995"/>
    <n v="16"/>
    <n v="761.16"/>
    <n v="91244"/>
    <x v="0"/>
    <x v="1"/>
  </r>
  <r>
    <n v="3004"/>
    <s v="Low"/>
    <n v="0"/>
    <n v="22.38"/>
    <n v="15.1"/>
    <n v="1340"/>
    <x v="1"/>
    <s v="Marie Bass"/>
    <s v="Express Air"/>
    <x v="1"/>
    <x v="0"/>
    <s v="Binders and Binder Accessories"/>
    <s v="Small Box"/>
    <x v="348"/>
    <n v="0.38"/>
    <n v="-7.7118122692916152E-2"/>
    <s v="United States"/>
    <x v="3"/>
    <x v="8"/>
    <s v="New York City"/>
    <n v="10170"/>
    <x v="40"/>
    <x v="1"/>
    <s v="2015"/>
    <d v="2015-02-17T00:00:00"/>
    <n v="-52.646999999999998"/>
    <n v="29"/>
    <n v="682.68"/>
    <n v="21636"/>
    <x v="0"/>
    <x v="1"/>
  </r>
  <r>
    <n v="3005"/>
    <s v="Low"/>
    <n v="7.0000000000000007E-2"/>
    <n v="5.98"/>
    <n v="4.6900000000000004"/>
    <n v="1340"/>
    <x v="1"/>
    <s v="Marie Bass"/>
    <s v="Regular Air"/>
    <x v="1"/>
    <x v="0"/>
    <s v="Storage &amp; Organization"/>
    <s v="Small Box"/>
    <x v="57"/>
    <n v="0.68"/>
    <n v="-0.33278867102396514"/>
    <s v="United States"/>
    <x v="3"/>
    <x v="8"/>
    <s v="New York City"/>
    <n v="10170"/>
    <x v="40"/>
    <x v="1"/>
    <s v="2015"/>
    <d v="2015-02-15T00:00:00"/>
    <n v="-24.44"/>
    <n v="11"/>
    <n v="73.44"/>
    <n v="21636"/>
    <x v="0"/>
    <x v="1"/>
  </r>
  <r>
    <n v="3006"/>
    <s v="Low"/>
    <n v="0.02"/>
    <n v="55.99"/>
    <n v="3.3"/>
    <n v="1340"/>
    <x v="1"/>
    <s v="Marie Bass"/>
    <s v="Regular Air"/>
    <x v="1"/>
    <x v="1"/>
    <s v="Telephones and Communication"/>
    <s v="Small Pack"/>
    <x v="347"/>
    <n v="0.59"/>
    <n v="0.12228843503822066"/>
    <s v="United States"/>
    <x v="3"/>
    <x v="8"/>
    <s v="New York City"/>
    <n v="10170"/>
    <x v="40"/>
    <x v="1"/>
    <s v="2015"/>
    <d v="2015-02-10T00:00:00"/>
    <n v="366.50700000000001"/>
    <n v="63"/>
    <n v="2997.07"/>
    <n v="21636"/>
    <x v="0"/>
    <x v="1"/>
  </r>
  <r>
    <n v="21005"/>
    <s v="Low"/>
    <n v="7.0000000000000007E-2"/>
    <n v="5.98"/>
    <n v="4.6900000000000004"/>
    <n v="1341"/>
    <x v="1"/>
    <s v="Edward Bynum"/>
    <s v="Regular Air"/>
    <x v="1"/>
    <x v="0"/>
    <s v="Storage &amp; Organization"/>
    <s v="Small Box"/>
    <x v="57"/>
    <n v="0.68"/>
    <n v="-0.63448826759860211"/>
    <s v="United States"/>
    <x v="3"/>
    <x v="29"/>
    <s v="Chambersburg"/>
    <n v="17201"/>
    <x v="40"/>
    <x v="1"/>
    <s v="2015"/>
    <d v="2015-02-15T00:00:00"/>
    <n v="-12.708800000000002"/>
    <n v="3"/>
    <n v="20.03"/>
    <n v="91244"/>
    <x v="0"/>
    <x v="1"/>
  </r>
  <r>
    <n v="24432"/>
    <s v="Critical"/>
    <n v="0.01"/>
    <n v="6.48"/>
    <n v="6.22"/>
    <n v="1361"/>
    <x v="1"/>
    <s v="Kristina Collier"/>
    <s v="Express Air"/>
    <x v="2"/>
    <x v="0"/>
    <s v="Paper"/>
    <s v="Small Box"/>
    <x v="349"/>
    <n v="0.37"/>
    <n v="-0.22503887129283043"/>
    <s v="United States"/>
    <x v="0"/>
    <x v="26"/>
    <s v="Allen Park"/>
    <n v="48101"/>
    <x v="40"/>
    <x v="1"/>
    <s v="2015"/>
    <d v="2015-02-11T00:00:00"/>
    <n v="-15.6312"/>
    <n v="9"/>
    <n v="69.459999999999994"/>
    <n v="89596"/>
    <x v="0"/>
    <x v="1"/>
  </r>
  <r>
    <n v="24433"/>
    <s v="Critical"/>
    <n v="0.03"/>
    <n v="85.99"/>
    <n v="3.3"/>
    <n v="1361"/>
    <x v="1"/>
    <s v="Kristina Collier"/>
    <s v="Regular Air"/>
    <x v="2"/>
    <x v="1"/>
    <s v="Telephones and Communication"/>
    <s v="Small Pack"/>
    <x v="156"/>
    <n v="0.37"/>
    <n v="0.69"/>
    <s v="United States"/>
    <x v="0"/>
    <x v="26"/>
    <s v="Allen Park"/>
    <n v="48101"/>
    <x v="40"/>
    <x v="1"/>
    <s v="2015"/>
    <d v="2015-02-12T00:00:00"/>
    <n v="790.54679999999996"/>
    <n v="16"/>
    <n v="1145.72"/>
    <n v="89596"/>
    <x v="0"/>
    <x v="1"/>
  </r>
  <r>
    <n v="19269"/>
    <s v="High"/>
    <n v="0.04"/>
    <n v="11.34"/>
    <n v="5.01"/>
    <n v="1526"/>
    <x v="0"/>
    <s v="Larry Hall"/>
    <s v="Regular Air"/>
    <x v="1"/>
    <x v="0"/>
    <s v="Paper"/>
    <s v="Small Box"/>
    <x v="119"/>
    <n v="0.36"/>
    <n v="-1.637877607547823"/>
    <s v="United States"/>
    <x v="2"/>
    <x v="18"/>
    <s v="Birmingham"/>
    <n v="35211"/>
    <x v="40"/>
    <x v="1"/>
    <s v="2015"/>
    <d v="2015-02-11T00:00:00"/>
    <n v="-189.22399999999999"/>
    <n v="10"/>
    <n v="115.53"/>
    <n v="86812"/>
    <x v="0"/>
    <x v="1"/>
  </r>
  <r>
    <n v="24786"/>
    <s v="Not Specified"/>
    <n v="0.03"/>
    <n v="5.98"/>
    <n v="3.85"/>
    <n v="1633"/>
    <x v="0"/>
    <s v="Gerald Raynor"/>
    <s v="Regular Air"/>
    <x v="1"/>
    <x v="1"/>
    <s v="Computer Peripherals"/>
    <s v="Small Pack"/>
    <x v="350"/>
    <n v="0.68"/>
    <n v="-1.9747483134405814"/>
    <s v="United States"/>
    <x v="2"/>
    <x v="2"/>
    <s v="Horn Lake"/>
    <n v="38637"/>
    <x v="40"/>
    <x v="1"/>
    <s v="2015"/>
    <d v="2015-02-12T00:00:00"/>
    <n v="-76.106800000000007"/>
    <n v="6"/>
    <n v="38.54"/>
    <n v="90531"/>
    <x v="0"/>
    <x v="1"/>
  </r>
  <r>
    <n v="24264"/>
    <s v="Medium"/>
    <n v="0"/>
    <n v="20.28"/>
    <n v="14.39"/>
    <n v="2145"/>
    <x v="0"/>
    <s v="Kerry Hardy"/>
    <s v="Regular Air"/>
    <x v="3"/>
    <x v="2"/>
    <s v="Office Furnishings"/>
    <s v="Small Box"/>
    <x v="225"/>
    <n v="0.47"/>
    <n v="6.5921036034142025E-2"/>
    <s v="United States"/>
    <x v="2"/>
    <x v="9"/>
    <s v="Fort Lauderdale"/>
    <n v="33311"/>
    <x v="40"/>
    <x v="1"/>
    <s v="2015"/>
    <d v="2015-02-12T00:00:00"/>
    <n v="15.677999999999999"/>
    <n v="11"/>
    <n v="237.83"/>
    <n v="87072"/>
    <x v="0"/>
    <x v="1"/>
  </r>
  <r>
    <n v="24434"/>
    <s v="Critical"/>
    <n v="0.04"/>
    <n v="296.18"/>
    <n v="154.12"/>
    <n v="2204"/>
    <x v="1"/>
    <s v="Oscar Ford"/>
    <s v="Delivery Truck"/>
    <x v="2"/>
    <x v="2"/>
    <s v="Tables"/>
    <s v="Jumbo Box"/>
    <x v="351"/>
    <n v="0.76"/>
    <n v="-1.525593087522451E-2"/>
    <s v="United States"/>
    <x v="0"/>
    <x v="11"/>
    <s v="Burnsville"/>
    <n v="55337"/>
    <x v="40"/>
    <x v="1"/>
    <s v="2015"/>
    <d v="2015-02-11T00:00:00"/>
    <n v="-87.998040000000003"/>
    <n v="20"/>
    <n v="5768.12"/>
    <n v="86053"/>
    <x v="0"/>
    <x v="1"/>
  </r>
  <r>
    <n v="7664"/>
    <s v="Low"/>
    <n v="0.08"/>
    <n v="6.48"/>
    <n v="6.81"/>
    <n v="3004"/>
    <x v="1"/>
    <s v="Maurice Everett"/>
    <s v="Regular Air"/>
    <x v="3"/>
    <x v="0"/>
    <s v="Paper"/>
    <s v="Small Box"/>
    <x v="352"/>
    <n v="0.36"/>
    <n v="-0.2474040750137316"/>
    <s v="United States"/>
    <x v="1"/>
    <x v="7"/>
    <s v="Los Angeles"/>
    <n v="90049"/>
    <x v="40"/>
    <x v="1"/>
    <s v="2015"/>
    <d v="2015-02-15T00:00:00"/>
    <n v="-94.59"/>
    <n v="58"/>
    <n v="382.33"/>
    <n v="54949"/>
    <x v="0"/>
    <x v="1"/>
  </r>
  <r>
    <n v="7665"/>
    <s v="Low"/>
    <n v="0.09"/>
    <n v="20.98"/>
    <n v="53.03"/>
    <n v="3004"/>
    <x v="1"/>
    <s v="Maurice Everett"/>
    <s v="Delivery Truck"/>
    <x v="3"/>
    <x v="0"/>
    <s v="Storage &amp; Organization"/>
    <s v="Jumbo Drum"/>
    <x v="353"/>
    <n v="0.78"/>
    <n v="-0.82370096183505792"/>
    <s v="United States"/>
    <x v="1"/>
    <x v="7"/>
    <s v="Los Angeles"/>
    <n v="90049"/>
    <x v="40"/>
    <x v="1"/>
    <s v="2015"/>
    <d v="2015-02-17T00:00:00"/>
    <n v="-293.74"/>
    <n v="13"/>
    <n v="356.61"/>
    <n v="54949"/>
    <x v="0"/>
    <x v="1"/>
  </r>
  <r>
    <n v="25664"/>
    <s v="Low"/>
    <n v="0.08"/>
    <n v="6.48"/>
    <n v="6.81"/>
    <n v="3006"/>
    <x v="1"/>
    <s v="Thomas Spence"/>
    <s v="Regular Air"/>
    <x v="3"/>
    <x v="0"/>
    <s v="Paper"/>
    <s v="Small Box"/>
    <x v="352"/>
    <n v="0.36"/>
    <n v="-0.53295915050384657"/>
    <s v="United States"/>
    <x v="1"/>
    <x v="37"/>
    <s v="Idaho Falls"/>
    <n v="83402"/>
    <x v="40"/>
    <x v="1"/>
    <s v="2015"/>
    <d v="2015-02-15T00:00:00"/>
    <n v="-49.186800000000005"/>
    <n v="14"/>
    <n v="92.29"/>
    <n v="91388"/>
    <x v="0"/>
    <x v="1"/>
  </r>
  <r>
    <n v="25665"/>
    <s v="Low"/>
    <n v="0.09"/>
    <n v="20.98"/>
    <n v="53.03"/>
    <n v="3006"/>
    <x v="1"/>
    <s v="Thomas Spence"/>
    <s v="Delivery Truck"/>
    <x v="3"/>
    <x v="0"/>
    <s v="Storage &amp; Organization"/>
    <s v="Jumbo Drum"/>
    <x v="353"/>
    <n v="0.78"/>
    <n v="-1.8561769352290678"/>
    <s v="United States"/>
    <x v="1"/>
    <x v="37"/>
    <s v="Idaho Falls"/>
    <n v="83402"/>
    <x v="40"/>
    <x v="1"/>
    <s v="2015"/>
    <d v="2015-02-17T00:00:00"/>
    <n v="-152.7448"/>
    <n v="3"/>
    <n v="82.29"/>
    <n v="91388"/>
    <x v="0"/>
    <x v="1"/>
  </r>
  <r>
    <n v="25856"/>
    <s v="Not Specified"/>
    <n v="0.03"/>
    <n v="37.94"/>
    <n v="5.08"/>
    <n v="757"/>
    <x v="0"/>
    <s v="Neil Hogan"/>
    <s v="Regular Air"/>
    <x v="1"/>
    <x v="0"/>
    <s v="Paper"/>
    <s v="Wrap Bag"/>
    <x v="354"/>
    <n v="0.38"/>
    <n v="-0.18825118839129348"/>
    <s v="United States"/>
    <x v="1"/>
    <x v="14"/>
    <s v="Tualatin"/>
    <n v="97062"/>
    <x v="41"/>
    <x v="1"/>
    <s v="2015"/>
    <d v="2015-02-13T00:00:00"/>
    <n v="-7.5244000000000009"/>
    <n v="1"/>
    <n v="39.97"/>
    <n v="90258"/>
    <x v="0"/>
    <x v="1"/>
  </r>
  <r>
    <n v="20870"/>
    <s v="High"/>
    <n v="0.1"/>
    <n v="4.13"/>
    <n v="0.99"/>
    <n v="1354"/>
    <x v="1"/>
    <s v="Aaron Dillon"/>
    <s v="Regular Air"/>
    <x v="2"/>
    <x v="0"/>
    <s v="Labels"/>
    <s v="Small Box"/>
    <x v="92"/>
    <n v="0.39"/>
    <n v="-0.12906024096385543"/>
    <s v="United States"/>
    <x v="0"/>
    <x v="19"/>
    <s v="Weatherford"/>
    <n v="76086"/>
    <x v="41"/>
    <x v="1"/>
    <s v="2015"/>
    <d v="2015-02-11T00:00:00"/>
    <n v="-1.0712000000000002"/>
    <n v="2"/>
    <n v="8.3000000000000007"/>
    <n v="91209"/>
    <x v="0"/>
    <x v="1"/>
  </r>
  <r>
    <n v="20871"/>
    <s v="High"/>
    <n v="0.04"/>
    <n v="4.9800000000000004"/>
    <n v="0.49"/>
    <n v="1354"/>
    <x v="1"/>
    <s v="Aaron Dillon"/>
    <s v="Regular Air"/>
    <x v="2"/>
    <x v="0"/>
    <s v="Labels"/>
    <s v="Small Box"/>
    <x v="355"/>
    <n v="0.39"/>
    <n v="0.43928286852589649"/>
    <s v="United States"/>
    <x v="0"/>
    <x v="19"/>
    <s v="Weatherford"/>
    <n v="76086"/>
    <x v="41"/>
    <x v="1"/>
    <s v="2015"/>
    <d v="2015-02-13T00:00:00"/>
    <n v="4.4104000000000001"/>
    <n v="2"/>
    <n v="10.039999999999999"/>
    <n v="91209"/>
    <x v="0"/>
    <x v="1"/>
  </r>
  <r>
    <n v="24463"/>
    <s v="Medium"/>
    <n v="0.06"/>
    <n v="90.97"/>
    <n v="14"/>
    <n v="1815"/>
    <x v="0"/>
    <s v="Marvin Yang"/>
    <s v="Delivery Truck"/>
    <x v="1"/>
    <x v="1"/>
    <s v="Office Machines"/>
    <s v="Jumbo Drum"/>
    <x v="356"/>
    <n v="0.36"/>
    <n v="3.7467051885859033E-2"/>
    <s v="United States"/>
    <x v="2"/>
    <x v="2"/>
    <s v="Pearl"/>
    <n v="39208"/>
    <x v="41"/>
    <x v="1"/>
    <s v="2015"/>
    <d v="2015-02-12T00:00:00"/>
    <n v="47.334000000000003"/>
    <n v="14"/>
    <n v="1263.3499999999999"/>
    <n v="90525"/>
    <x v="0"/>
    <x v="1"/>
  </r>
  <r>
    <n v="20824"/>
    <s v="High"/>
    <n v="0.09"/>
    <n v="260.98"/>
    <n v="41.91"/>
    <n v="2072"/>
    <x v="1"/>
    <s v="Malcolm S Lanier"/>
    <s v="Delivery Truck"/>
    <x v="3"/>
    <x v="2"/>
    <s v="Bookcases"/>
    <s v="Jumbo Box"/>
    <x v="124"/>
    <n v="0.59"/>
    <n v="0.38710274617566759"/>
    <s v="United States"/>
    <x v="0"/>
    <x v="26"/>
    <s v="Flint"/>
    <n v="48505"/>
    <x v="41"/>
    <x v="1"/>
    <s v="2015"/>
    <d v="2015-02-13T00:00:00"/>
    <n v="1307.2692"/>
    <n v="14"/>
    <n v="3377.06"/>
    <n v="88556"/>
    <x v="0"/>
    <x v="1"/>
  </r>
  <r>
    <n v="20825"/>
    <s v="High"/>
    <n v="0.01"/>
    <n v="10.52"/>
    <n v="7.94"/>
    <n v="2072"/>
    <x v="1"/>
    <s v="Malcolm S Lanier"/>
    <s v="Regular Air"/>
    <x v="3"/>
    <x v="2"/>
    <s v="Office Furnishings"/>
    <s v="Small Pack"/>
    <x v="357"/>
    <n v="0.52"/>
    <n v="-0.1276397966594045"/>
    <s v="United States"/>
    <x v="0"/>
    <x v="26"/>
    <s v="Flint"/>
    <n v="48505"/>
    <x v="41"/>
    <x v="1"/>
    <s v="2015"/>
    <d v="2015-02-13T00:00:00"/>
    <n v="-15.818400000000002"/>
    <n v="11"/>
    <n v="123.93"/>
    <n v="88556"/>
    <x v="0"/>
    <x v="1"/>
  </r>
  <r>
    <n v="20826"/>
    <s v="High"/>
    <n v="0.02"/>
    <n v="5.98"/>
    <n v="7.5"/>
    <n v="2072"/>
    <x v="1"/>
    <s v="Malcolm S Lanier"/>
    <s v="Express Air"/>
    <x v="3"/>
    <x v="0"/>
    <s v="Paper"/>
    <s v="Small Box"/>
    <x v="358"/>
    <n v="0.4"/>
    <n v="-0.59421455938697332"/>
    <s v="United States"/>
    <x v="0"/>
    <x v="26"/>
    <s v="Flint"/>
    <n v="48505"/>
    <x v="41"/>
    <x v="1"/>
    <s v="2015"/>
    <d v="2015-02-13T00:00:00"/>
    <n v="-55.832400000000007"/>
    <n v="14"/>
    <n v="93.96"/>
    <n v="88556"/>
    <x v="0"/>
    <x v="1"/>
  </r>
  <r>
    <n v="24673"/>
    <s v="Critical"/>
    <n v="7.0000000000000007E-2"/>
    <n v="270.98"/>
    <n v="50"/>
    <n v="2302"/>
    <x v="1"/>
    <s v="Beth Dolan"/>
    <s v="Delivery Truck"/>
    <x v="3"/>
    <x v="2"/>
    <s v="Chairs &amp; Chairmats"/>
    <s v="Jumbo Drum"/>
    <x v="359"/>
    <n v="0.77"/>
    <n v="1.1366049430795656E-2"/>
    <s v="United States"/>
    <x v="2"/>
    <x v="9"/>
    <s v="Panama City"/>
    <n v="32404"/>
    <x v="41"/>
    <x v="1"/>
    <s v="2015"/>
    <d v="2015-02-13T00:00:00"/>
    <n v="27.725999999999999"/>
    <n v="9"/>
    <n v="2439.37"/>
    <n v="87695"/>
    <x v="0"/>
    <x v="1"/>
  </r>
  <r>
    <n v="6673"/>
    <s v="Critical"/>
    <n v="7.0000000000000007E-2"/>
    <n v="270.98"/>
    <n v="50"/>
    <n v="2303"/>
    <x v="1"/>
    <s v="Joe Baldwin"/>
    <s v="Delivery Truck"/>
    <x v="3"/>
    <x v="2"/>
    <s v="Chairs &amp; Chairmats"/>
    <s v="Jumbo Drum"/>
    <x v="359"/>
    <n v="0.77"/>
    <n v="-9.8437301434386743E-3"/>
    <s v="United States"/>
    <x v="3"/>
    <x v="8"/>
    <s v="New York City"/>
    <n v="10011"/>
    <x v="41"/>
    <x v="1"/>
    <s v="2015"/>
    <d v="2015-02-13T00:00:00"/>
    <n v="-96.05"/>
    <n v="36"/>
    <n v="9757.48"/>
    <n v="47493"/>
    <x v="0"/>
    <x v="1"/>
  </r>
  <r>
    <n v="20602"/>
    <s v="High"/>
    <n v="0.01"/>
    <n v="2036.48"/>
    <n v="14.7"/>
    <n v="2489"/>
    <x v="1"/>
    <s v="Craig Liu"/>
    <s v="Delivery Truck"/>
    <x v="2"/>
    <x v="1"/>
    <s v="Office Machines"/>
    <s v="Jumbo Drum"/>
    <x v="1"/>
    <n v="0.55000000000000004"/>
    <n v="-0.42165652628576855"/>
    <s v="United States"/>
    <x v="1"/>
    <x v="7"/>
    <s v="Concord"/>
    <n v="94521"/>
    <x v="41"/>
    <x v="1"/>
    <s v="2015"/>
    <d v="2015-02-13T00:00:00"/>
    <n v="-1596.7457999999999"/>
    <n v="2"/>
    <n v="3786.84"/>
    <n v="86883"/>
    <x v="0"/>
    <x v="1"/>
  </r>
  <r>
    <n v="20097"/>
    <s v="High"/>
    <n v="0.05"/>
    <n v="205.99"/>
    <n v="8.99"/>
    <n v="2778"/>
    <x v="1"/>
    <s v="Alison Jones"/>
    <s v="Express Air"/>
    <x v="2"/>
    <x v="1"/>
    <s v="Telephones and Communication"/>
    <s v="Small Box"/>
    <x v="360"/>
    <n v="0.57999999999999996"/>
    <n v="5.2408222785383603E-2"/>
    <s v="United States"/>
    <x v="2"/>
    <x v="13"/>
    <s v="Wilmington"/>
    <n v="28403"/>
    <x v="41"/>
    <x v="1"/>
    <s v="2015"/>
    <d v="2015-02-12T00:00:00"/>
    <n v="111.05249999999999"/>
    <n v="12"/>
    <n v="2118.9899999999998"/>
    <n v="87160"/>
    <x v="0"/>
    <x v="1"/>
  </r>
  <r>
    <n v="20098"/>
    <s v="High"/>
    <n v="0.08"/>
    <n v="205.99"/>
    <n v="8.99"/>
    <n v="2778"/>
    <x v="1"/>
    <s v="Alison Jones"/>
    <s v="Regular Air"/>
    <x v="2"/>
    <x v="1"/>
    <s v="Telephones and Communication"/>
    <s v="Small Box"/>
    <x v="211"/>
    <n v="0.56000000000000005"/>
    <n v="-2.3443866099995225"/>
    <s v="United States"/>
    <x v="2"/>
    <x v="13"/>
    <s v="Wilmington"/>
    <n v="28403"/>
    <x v="41"/>
    <x v="1"/>
    <s v="2015"/>
    <d v="2015-02-12T00:00:00"/>
    <n v="-1963.752"/>
    <n v="5"/>
    <n v="837.64"/>
    <n v="87160"/>
    <x v="0"/>
    <x v="1"/>
  </r>
  <r>
    <n v="26267"/>
    <s v="High"/>
    <n v="0.04"/>
    <n v="2.98"/>
    <n v="1.58"/>
    <n v="16"/>
    <x v="1"/>
    <s v="Sarah Ramsey"/>
    <s v="Regular Air"/>
    <x v="0"/>
    <x v="0"/>
    <s v="Rubber Bands"/>
    <s v="Wrap Bag"/>
    <x v="361"/>
    <n v="0.39"/>
    <n v="0.13989361702127659"/>
    <s v="United States"/>
    <x v="3"/>
    <x v="8"/>
    <s v="Syracuse"/>
    <n v="13210"/>
    <x v="42"/>
    <x v="1"/>
    <s v="2015"/>
    <d v="2015-02-15T00:00:00"/>
    <n v="2.63"/>
    <n v="6"/>
    <n v="18.8"/>
    <n v="86836"/>
    <x v="0"/>
    <x v="1"/>
  </r>
  <r>
    <n v="26268"/>
    <s v="High"/>
    <n v="0.05"/>
    <n v="115.99"/>
    <n v="2.5"/>
    <n v="16"/>
    <x v="1"/>
    <s v="Sarah Ramsey"/>
    <s v="Regular Air"/>
    <x v="0"/>
    <x v="1"/>
    <s v="Telephones and Communication"/>
    <s v="Small Box"/>
    <x v="362"/>
    <n v="0.55000000000000004"/>
    <n v="0.69"/>
    <s v="United States"/>
    <x v="3"/>
    <x v="8"/>
    <s v="Syracuse"/>
    <n v="13210"/>
    <x v="42"/>
    <x v="1"/>
    <s v="2015"/>
    <d v="2015-02-14T00:00:00"/>
    <n v="652.73309999999992"/>
    <n v="10"/>
    <n v="945.99"/>
    <n v="86836"/>
    <x v="0"/>
    <x v="1"/>
  </r>
  <r>
    <n v="18817"/>
    <s v="High"/>
    <n v="0.1"/>
    <n v="58.1"/>
    <n v="1.49"/>
    <n v="190"/>
    <x v="0"/>
    <s v="Lloyd Norris"/>
    <s v="Regular Air"/>
    <x v="3"/>
    <x v="0"/>
    <s v="Binders and Binder Accessories"/>
    <s v="Small Box"/>
    <x v="195"/>
    <n v="0.38"/>
    <n v="0.69"/>
    <s v="United States"/>
    <x v="0"/>
    <x v="12"/>
    <s v="Arlington Heights"/>
    <n v="60004"/>
    <x v="42"/>
    <x v="1"/>
    <s v="2015"/>
    <d v="2015-02-13T00:00:00"/>
    <n v="113.6499"/>
    <n v="3"/>
    <n v="164.71"/>
    <n v="89092"/>
    <x v="0"/>
    <x v="1"/>
  </r>
  <r>
    <n v="18818"/>
    <s v="High"/>
    <n v="0.01"/>
    <n v="80.48"/>
    <n v="4.5"/>
    <n v="191"/>
    <x v="1"/>
    <s v="Gerald Kearney"/>
    <s v="Regular Air"/>
    <x v="3"/>
    <x v="0"/>
    <s v="Appliances"/>
    <s v="Small Box"/>
    <x v="363"/>
    <n v="0.55000000000000004"/>
    <n v="-0.44521084337349398"/>
    <s v="United States"/>
    <x v="0"/>
    <x v="12"/>
    <s v="Aurora"/>
    <n v="60505"/>
    <x v="42"/>
    <x v="1"/>
    <s v="2015"/>
    <d v="2015-02-15T00:00:00"/>
    <n v="-35.474400000000003"/>
    <n v="1"/>
    <n v="79.680000000000007"/>
    <n v="89092"/>
    <x v="0"/>
    <x v="1"/>
  </r>
  <r>
    <n v="20073"/>
    <s v="Low"/>
    <n v="0.1"/>
    <n v="7.31"/>
    <n v="0.49"/>
    <n v="954"/>
    <x v="1"/>
    <s v="Tony Chandler"/>
    <s v="Regular Air"/>
    <x v="0"/>
    <x v="0"/>
    <s v="Labels"/>
    <s v="Small Box"/>
    <x v="364"/>
    <n v="0.38"/>
    <n v="0.69"/>
    <s v="United States"/>
    <x v="0"/>
    <x v="19"/>
    <s v="Highland Village"/>
    <n v="75067"/>
    <x v="42"/>
    <x v="1"/>
    <s v="2015"/>
    <d v="2015-02-21T00:00:00"/>
    <n v="19.064699999999998"/>
    <n v="4"/>
    <n v="27.63"/>
    <n v="90771"/>
    <x v="0"/>
    <x v="1"/>
  </r>
  <r>
    <n v="20074"/>
    <s v="Low"/>
    <n v="0.08"/>
    <n v="6.7"/>
    <n v="1.56"/>
    <n v="954"/>
    <x v="1"/>
    <s v="Tony Chandler"/>
    <s v="Regular Air"/>
    <x v="0"/>
    <x v="0"/>
    <s v="Pens &amp; Art Supplies"/>
    <s v="Wrap Bag"/>
    <x v="343"/>
    <n v="0.52"/>
    <n v="0.33835309195770585"/>
    <s v="United States"/>
    <x v="0"/>
    <x v="19"/>
    <s v="Highland Village"/>
    <n v="75067"/>
    <x v="42"/>
    <x v="1"/>
    <s v="2015"/>
    <d v="2015-02-12T00:00:00"/>
    <n v="10.56"/>
    <n v="5"/>
    <n v="31.21"/>
    <n v="90771"/>
    <x v="0"/>
    <x v="1"/>
  </r>
  <r>
    <n v="19990"/>
    <s v="Not Specified"/>
    <n v="0.04"/>
    <n v="150.97999999999999"/>
    <n v="13.99"/>
    <n v="1298"/>
    <x v="1"/>
    <s v="Herbert Beard"/>
    <s v="Regular Air"/>
    <x v="1"/>
    <x v="1"/>
    <s v="Office Machines"/>
    <s v="Medium Box"/>
    <x v="256"/>
    <n v="0.38"/>
    <n v="0.69"/>
    <s v="United States"/>
    <x v="0"/>
    <x v="19"/>
    <s v="Sulphur Springs"/>
    <n v="75482"/>
    <x v="42"/>
    <x v="1"/>
    <s v="2015"/>
    <d v="2015-02-15T00:00:00"/>
    <n v="606.05459999999994"/>
    <n v="6"/>
    <n v="878.34"/>
    <n v="90662"/>
    <x v="0"/>
    <x v="1"/>
  </r>
  <r>
    <n v="19991"/>
    <s v="Not Specified"/>
    <n v="0.04"/>
    <n v="176.19"/>
    <n v="11.87"/>
    <n v="1298"/>
    <x v="1"/>
    <s v="Herbert Beard"/>
    <s v="Regular Air"/>
    <x v="1"/>
    <x v="0"/>
    <s v="Storage &amp; Organization"/>
    <s v="Small Box"/>
    <x v="365"/>
    <n v="0.62"/>
    <n v="0.47312177601726357"/>
    <s v="United States"/>
    <x v="0"/>
    <x v="19"/>
    <s v="Sulphur Springs"/>
    <n v="75482"/>
    <x v="42"/>
    <x v="1"/>
    <s v="2015"/>
    <d v="2015-02-14T00:00:00"/>
    <n v="320.10000000000002"/>
    <n v="4"/>
    <n v="676.57"/>
    <n v="90662"/>
    <x v="0"/>
    <x v="1"/>
  </r>
  <r>
    <n v="20591"/>
    <s v="Medium"/>
    <n v="0"/>
    <n v="55.99"/>
    <n v="2.5"/>
    <n v="1743"/>
    <x v="0"/>
    <s v="Paige Jacobs"/>
    <s v="Regular Air"/>
    <x v="2"/>
    <x v="1"/>
    <s v="Telephones and Communication"/>
    <s v="Small Pack"/>
    <x v="366"/>
    <n v="0.83"/>
    <n v="-2.323571593090211"/>
    <s v="United States"/>
    <x v="0"/>
    <x v="19"/>
    <s v="Friendswood"/>
    <n v="77546"/>
    <x v="42"/>
    <x v="1"/>
    <s v="2015"/>
    <d v="2015-02-14T00:00:00"/>
    <n v="-121.05807999999999"/>
    <n v="1"/>
    <n v="52.1"/>
    <n v="91025"/>
    <x v="0"/>
    <x v="1"/>
  </r>
  <r>
    <n v="18130"/>
    <s v="Medium"/>
    <n v="0.03"/>
    <n v="12.53"/>
    <n v="7.17"/>
    <n v="2553"/>
    <x v="0"/>
    <s v="Virginia McNeill"/>
    <s v="Regular Air"/>
    <x v="1"/>
    <x v="0"/>
    <s v="Binders and Binder Accessories"/>
    <s v="Small Box"/>
    <x v="367"/>
    <n v="0.38"/>
    <n v="-1.0517857142857143"/>
    <s v="United States"/>
    <x v="0"/>
    <x v="31"/>
    <s v="Kenosha"/>
    <n v="53142"/>
    <x v="42"/>
    <x v="1"/>
    <s v="2015"/>
    <d v="2015-02-13T00:00:00"/>
    <n v="-20.320500000000003"/>
    <n v="1"/>
    <n v="19.32"/>
    <n v="86528"/>
    <x v="0"/>
    <x v="1"/>
  </r>
  <r>
    <n v="24415"/>
    <s v="High"/>
    <n v="0.05"/>
    <n v="120.98"/>
    <n v="30"/>
    <n v="3046"/>
    <x v="0"/>
    <s v="Andrew Pearce"/>
    <s v="Delivery Truck"/>
    <x v="0"/>
    <x v="2"/>
    <s v="Chairs &amp; Chairmats"/>
    <s v="Jumbo Drum"/>
    <x v="368"/>
    <n v="0.64"/>
    <n v="-0.31370668366127619"/>
    <s v="United States"/>
    <x v="0"/>
    <x v="38"/>
    <s v="Leawood"/>
    <n v="66209"/>
    <x v="42"/>
    <x v="1"/>
    <s v="2015"/>
    <d v="2015-02-14T00:00:00"/>
    <n v="-78.759200000000007"/>
    <n v="2"/>
    <n v="251.06"/>
    <n v="86103"/>
    <x v="0"/>
    <x v="1"/>
  </r>
  <r>
    <n v="25330"/>
    <s v="Medium"/>
    <n v="0.05"/>
    <n v="6.48"/>
    <n v="8.19"/>
    <n v="3324"/>
    <x v="0"/>
    <s v="Leslie Jacobson"/>
    <s v="Regular Air"/>
    <x v="2"/>
    <x v="0"/>
    <s v="Paper"/>
    <s v="Small Box"/>
    <x v="292"/>
    <n v="0.37"/>
    <n v="-2.8064957264957267"/>
    <s v="United States"/>
    <x v="1"/>
    <x v="41"/>
    <s v="El Mirage"/>
    <n v="85335"/>
    <x v="42"/>
    <x v="1"/>
    <s v="2015"/>
    <d v="2015-02-15T00:00:00"/>
    <n v="-164.18"/>
    <n v="9"/>
    <n v="58.5"/>
    <n v="90985"/>
    <x v="0"/>
    <x v="1"/>
  </r>
  <r>
    <n v="26104"/>
    <s v="Medium"/>
    <n v="0.06"/>
    <n v="7.1"/>
    <n v="6.05"/>
    <n v="3369"/>
    <x v="0"/>
    <s v="Stacy Byrne"/>
    <s v="Regular Air"/>
    <x v="1"/>
    <x v="0"/>
    <s v="Binders and Binder Accessories"/>
    <s v="Small Box"/>
    <x v="64"/>
    <n v="0.39"/>
    <n v="-1.4061520506835614"/>
    <s v="United States"/>
    <x v="3"/>
    <x v="28"/>
    <s v="Westerville"/>
    <n v="43081"/>
    <x v="42"/>
    <x v="1"/>
    <s v="2015"/>
    <d v="2015-02-13T00:00:00"/>
    <n v="-42.170500000000004"/>
    <n v="4"/>
    <n v="29.99"/>
    <n v="90500"/>
    <x v="0"/>
    <x v="1"/>
  </r>
  <r>
    <n v="25409"/>
    <s v="High"/>
    <n v="0.03"/>
    <n v="124.49"/>
    <n v="51.94"/>
    <n v="1554"/>
    <x v="1"/>
    <s v="Joan Floyd"/>
    <s v="Delivery Truck"/>
    <x v="2"/>
    <x v="2"/>
    <s v="Tables"/>
    <s v="Jumbo Box"/>
    <x v="369"/>
    <n v="0.63"/>
    <n v="-4.4899874843554455E-3"/>
    <s v="United States"/>
    <x v="2"/>
    <x v="2"/>
    <s v="Gulfport"/>
    <n v="39503"/>
    <x v="43"/>
    <x v="1"/>
    <s v="2015"/>
    <d v="2015-02-14T00:00:00"/>
    <n v="-4.0180000000000007"/>
    <n v="7"/>
    <n v="894.88"/>
    <n v="87487"/>
    <x v="0"/>
    <x v="1"/>
  </r>
  <r>
    <n v="25557"/>
    <s v="Critical"/>
    <n v="0.02"/>
    <n v="120.98"/>
    <n v="58.64"/>
    <n v="2020"/>
    <x v="0"/>
    <s v="Erika Jordan"/>
    <s v="Delivery Truck"/>
    <x v="1"/>
    <x v="2"/>
    <s v="Bookcases"/>
    <s v="Jumbo Box"/>
    <x v="370"/>
    <n v="0.75"/>
    <n v="-0.97046659713054073"/>
    <s v="United States"/>
    <x v="3"/>
    <x v="29"/>
    <s v="Plum"/>
    <n v="15239"/>
    <x v="43"/>
    <x v="1"/>
    <s v="2015"/>
    <d v="2015-02-15T00:00:00"/>
    <n v="-1330.5"/>
    <n v="11"/>
    <n v="1370.99"/>
    <n v="86933"/>
    <x v="0"/>
    <x v="1"/>
  </r>
  <r>
    <n v="20481"/>
    <s v="Medium"/>
    <n v="7.0000000000000007E-2"/>
    <n v="5.98"/>
    <n v="5.46"/>
    <n v="2058"/>
    <x v="0"/>
    <s v="Louise Webster Sharma"/>
    <s v="Regular Air"/>
    <x v="3"/>
    <x v="0"/>
    <s v="Paper"/>
    <s v="Small Box"/>
    <x v="371"/>
    <n v="0.36"/>
    <n v="1.423992673992674"/>
    <s v="United States"/>
    <x v="2"/>
    <x v="13"/>
    <s v="Hickory"/>
    <n v="28601"/>
    <x v="43"/>
    <x v="1"/>
    <s v="2015"/>
    <d v="2015-02-15T00:00:00"/>
    <n v="46.65"/>
    <n v="5"/>
    <n v="32.76"/>
    <n v="88040"/>
    <x v="0"/>
    <x v="1"/>
  </r>
  <r>
    <n v="20304"/>
    <s v="High"/>
    <n v="0.05"/>
    <n v="80.97"/>
    <n v="30.06"/>
    <n v="2897"/>
    <x v="1"/>
    <s v="Betty Giles"/>
    <s v="Delivery Truck"/>
    <x v="1"/>
    <x v="1"/>
    <s v="Office Machines"/>
    <s v="Jumbo Box"/>
    <x v="372"/>
    <n v="0.4"/>
    <n v="0.62502626486038149"/>
    <s v="United States"/>
    <x v="0"/>
    <x v="11"/>
    <s v="Maple Grove"/>
    <n v="55369"/>
    <x v="43"/>
    <x v="1"/>
    <s v="2015"/>
    <d v="2015-02-14T00:00:00"/>
    <n v="565.17999999999995"/>
    <n v="11"/>
    <n v="904.25"/>
    <n v="86926"/>
    <x v="0"/>
    <x v="1"/>
  </r>
  <r>
    <n v="20305"/>
    <s v="High"/>
    <n v="0"/>
    <n v="6.48"/>
    <n v="10.050000000000001"/>
    <n v="2897"/>
    <x v="1"/>
    <s v="Betty Giles"/>
    <s v="Regular Air"/>
    <x v="1"/>
    <x v="0"/>
    <s v="Paper"/>
    <s v="Small Box"/>
    <x v="373"/>
    <n v="0.37"/>
    <n v="-2.374003678724709"/>
    <s v="United States"/>
    <x v="0"/>
    <x v="11"/>
    <s v="Maple Grove"/>
    <n v="55369"/>
    <x v="43"/>
    <x v="1"/>
    <s v="2015"/>
    <d v="2015-02-15T00:00:00"/>
    <n v="-38.72"/>
    <n v="2"/>
    <n v="16.309999999999999"/>
    <n v="86926"/>
    <x v="0"/>
    <x v="1"/>
  </r>
  <r>
    <n v="26055"/>
    <s v="Medium"/>
    <n v="0.1"/>
    <n v="7.28"/>
    <n v="5.47"/>
    <n v="3170"/>
    <x v="0"/>
    <s v="Lawrence Haas"/>
    <s v="Regular Air"/>
    <x v="3"/>
    <x v="0"/>
    <s v="Paper"/>
    <s v="Small Box"/>
    <x v="374"/>
    <n v="0.35"/>
    <n v="2.0126774115949"/>
    <s v="United States"/>
    <x v="2"/>
    <x v="9"/>
    <s v="Port Saint Lucie"/>
    <n v="34952"/>
    <x v="43"/>
    <x v="1"/>
    <s v="2015"/>
    <d v="2015-02-13T00:00:00"/>
    <n v="167.334"/>
    <n v="12"/>
    <n v="83.14"/>
    <n v="86489"/>
    <x v="0"/>
    <x v="1"/>
  </r>
  <r>
    <n v="2986"/>
    <s v="Critical"/>
    <n v="0.03"/>
    <n v="194.3"/>
    <n v="11.54"/>
    <n v="3342"/>
    <x v="0"/>
    <s v="Paul Tate"/>
    <s v="Regular Air"/>
    <x v="1"/>
    <x v="2"/>
    <s v="Office Furnishings"/>
    <s v="Large Box"/>
    <x v="53"/>
    <n v="0.59"/>
    <n v="0.33465862833721682"/>
    <s v="United States"/>
    <x v="3"/>
    <x v="32"/>
    <s v="Washington"/>
    <n v="20006"/>
    <x v="43"/>
    <x v="1"/>
    <s v="2015"/>
    <d v="2015-02-15T00:00:00"/>
    <n v="2861.01"/>
    <n v="42"/>
    <n v="8549.0400000000009"/>
    <n v="21572"/>
    <x v="0"/>
    <x v="1"/>
  </r>
  <r>
    <n v="20986"/>
    <s v="Critical"/>
    <n v="0.03"/>
    <n v="194.3"/>
    <n v="11.54"/>
    <n v="3344"/>
    <x v="0"/>
    <s v="Jim Hinson"/>
    <s v="Regular Air"/>
    <x v="1"/>
    <x v="2"/>
    <s v="Office Furnishings"/>
    <s v="Large Box"/>
    <x v="53"/>
    <n v="0.59"/>
    <n v="0.69"/>
    <s v="United States"/>
    <x v="0"/>
    <x v="26"/>
    <s v="Rochester Hills"/>
    <n v="48307"/>
    <x v="43"/>
    <x v="1"/>
    <s v="2015"/>
    <d v="2015-02-15T00:00:00"/>
    <n v="1544.9307000000001"/>
    <n v="11"/>
    <n v="2239.0300000000002"/>
    <n v="89928"/>
    <x v="0"/>
    <x v="1"/>
  </r>
  <r>
    <n v="23302"/>
    <s v="High"/>
    <n v="0.01"/>
    <n v="8.33"/>
    <n v="1.99"/>
    <n v="306"/>
    <x v="1"/>
    <s v="Thomas McAllister"/>
    <s v="Regular Air"/>
    <x v="0"/>
    <x v="1"/>
    <s v="Computer Peripherals"/>
    <s v="Small Pack"/>
    <x v="375"/>
    <n v="0.52"/>
    <n v="0.2265564424173318"/>
    <s v="United States"/>
    <x v="3"/>
    <x v="5"/>
    <s v="Pikesville"/>
    <n v="21208"/>
    <x v="44"/>
    <x v="1"/>
    <s v="2015"/>
    <d v="2015-02-15T00:00:00"/>
    <n v="15.895199999999999"/>
    <n v="8"/>
    <n v="70.16"/>
    <n v="87057"/>
    <x v="0"/>
    <x v="1"/>
  </r>
  <r>
    <n v="23303"/>
    <s v="High"/>
    <n v="0.04"/>
    <n v="85.99"/>
    <n v="0.99"/>
    <n v="306"/>
    <x v="1"/>
    <s v="Thomas McAllister"/>
    <s v="Regular Air"/>
    <x v="0"/>
    <x v="1"/>
    <s v="Telephones and Communication"/>
    <s v="Wrap Bag"/>
    <x v="376"/>
    <n v="0.55000000000000004"/>
    <n v="0.69"/>
    <s v="United States"/>
    <x v="3"/>
    <x v="5"/>
    <s v="Pikesville"/>
    <n v="21208"/>
    <x v="44"/>
    <x v="1"/>
    <s v="2015"/>
    <d v="2015-02-16T00:00:00"/>
    <n v="855.99329999999986"/>
    <n v="17"/>
    <n v="1240.57"/>
    <n v="87057"/>
    <x v="0"/>
    <x v="1"/>
  </r>
  <r>
    <n v="5302"/>
    <s v="High"/>
    <n v="0.01"/>
    <n v="8.33"/>
    <n v="1.99"/>
    <n v="308"/>
    <x v="0"/>
    <s v="Glen Caldwell"/>
    <s v="Regular Air"/>
    <x v="0"/>
    <x v="1"/>
    <s v="Computer Peripherals"/>
    <s v="Small Pack"/>
    <x v="375"/>
    <n v="0.52"/>
    <n v="3.8272396835578364E-2"/>
    <s v="United States"/>
    <x v="1"/>
    <x v="6"/>
    <s v="Seattle"/>
    <n v="98115"/>
    <x v="44"/>
    <x v="1"/>
    <s v="2015"/>
    <d v="2015-02-15T00:00:00"/>
    <n v="10.74"/>
    <n v="32"/>
    <n v="280.62"/>
    <n v="37760"/>
    <x v="0"/>
    <x v="1"/>
  </r>
  <r>
    <n v="25893"/>
    <s v="Not Specified"/>
    <n v="0"/>
    <n v="236.97"/>
    <n v="59.24"/>
    <n v="639"/>
    <x v="0"/>
    <s v="Lois Rowland"/>
    <s v="Delivery Truck"/>
    <x v="2"/>
    <x v="2"/>
    <s v="Tables"/>
    <s v="Jumbo Box"/>
    <x v="377"/>
    <n v="0.61"/>
    <n v="0.67350317247769653"/>
    <s v="United States"/>
    <x v="1"/>
    <x v="7"/>
    <s v="Santa Maria"/>
    <n v="93454"/>
    <x v="44"/>
    <x v="1"/>
    <s v="2015"/>
    <d v="2015-02-15T00:00:00"/>
    <n v="1192.04"/>
    <n v="9"/>
    <n v="1769.91"/>
    <n v="87952"/>
    <x v="0"/>
    <x v="1"/>
  </r>
  <r>
    <n v="7893"/>
    <s v="Not Specified"/>
    <n v="0"/>
    <n v="236.97"/>
    <n v="59.24"/>
    <n v="640"/>
    <x v="1"/>
    <s v="Neal Wolfe"/>
    <s v="Delivery Truck"/>
    <x v="2"/>
    <x v="2"/>
    <s v="Tables"/>
    <s v="Jumbo Box"/>
    <x v="377"/>
    <n v="0.61"/>
    <n v="0.17827989602682484"/>
    <s v="United States"/>
    <x v="1"/>
    <x v="6"/>
    <s v="Seattle"/>
    <n v="98119"/>
    <x v="44"/>
    <x v="1"/>
    <s v="2015"/>
    <d v="2015-02-15T00:00:00"/>
    <n v="1192.04"/>
    <n v="34"/>
    <n v="6686.34"/>
    <n v="56452"/>
    <x v="0"/>
    <x v="1"/>
  </r>
  <r>
    <n v="20212"/>
    <s v="High"/>
    <n v="0.06"/>
    <n v="175.99"/>
    <n v="8.99"/>
    <n v="1156"/>
    <x v="0"/>
    <s v="Edith Forbes"/>
    <s v="Regular Air"/>
    <x v="2"/>
    <x v="1"/>
    <s v="Telephones and Communication"/>
    <s v="Small Box"/>
    <x v="378"/>
    <n v="0.56999999999999995"/>
    <n v="4.7809792472184962E-2"/>
    <s v="United States"/>
    <x v="3"/>
    <x v="35"/>
    <s v="Tewksbury"/>
    <n v="1876"/>
    <x v="44"/>
    <x v="1"/>
    <s v="2015"/>
    <d v="2015-02-15T00:00:00"/>
    <n v="48.47148"/>
    <n v="7"/>
    <n v="1013.84"/>
    <n v="90855"/>
    <x v="0"/>
    <x v="1"/>
  </r>
  <r>
    <n v="1976"/>
    <s v="Not Specified"/>
    <n v="0.04"/>
    <n v="6.28"/>
    <n v="5.41"/>
    <n v="1682"/>
    <x v="1"/>
    <s v="Julie Edwards"/>
    <s v="Regular Air"/>
    <x v="2"/>
    <x v="2"/>
    <s v="Office Furnishings"/>
    <s v="Small Box"/>
    <x v="301"/>
    <n v="0.53"/>
    <n v="-0.13491282339707536"/>
    <s v="United States"/>
    <x v="0"/>
    <x v="12"/>
    <s v="Chicago"/>
    <n v="60611"/>
    <x v="44"/>
    <x v="1"/>
    <s v="2015"/>
    <d v="2015-02-16T00:00:00"/>
    <n v="-38.380000000000003"/>
    <n v="43"/>
    <n v="284.48"/>
    <n v="14115"/>
    <x v="0"/>
    <x v="1"/>
  </r>
  <r>
    <n v="19976"/>
    <s v="Not Specified"/>
    <n v="0.04"/>
    <n v="6.28"/>
    <n v="5.41"/>
    <n v="1683"/>
    <x v="1"/>
    <s v="Wesley Corbett"/>
    <s v="Regular Air"/>
    <x v="2"/>
    <x v="2"/>
    <s v="Office Furnishings"/>
    <s v="Small Box"/>
    <x v="301"/>
    <n v="0.53"/>
    <n v="-0.27425587467362927"/>
    <s v="United States"/>
    <x v="0"/>
    <x v="19"/>
    <s v="Conroe"/>
    <n v="77301"/>
    <x v="44"/>
    <x v="1"/>
    <s v="2015"/>
    <d v="2015-02-16T00:00:00"/>
    <n v="-19.957600000000003"/>
    <n v="11"/>
    <n v="72.77"/>
    <n v="90612"/>
    <x v="0"/>
    <x v="1"/>
  </r>
  <r>
    <n v="1863"/>
    <s v="Low"/>
    <n v="0.04"/>
    <n v="60.65"/>
    <n v="12.23"/>
    <n v="1745"/>
    <x v="1"/>
    <s v="Herbert Holden"/>
    <s v="Regular Air"/>
    <x v="1"/>
    <x v="2"/>
    <s v="Office Furnishings"/>
    <s v="Medium Box"/>
    <x v="379"/>
    <n v="0.64"/>
    <n v="0.45373797562020479"/>
    <s v="United States"/>
    <x v="2"/>
    <x v="3"/>
    <s v="Atlanta"/>
    <n v="30305"/>
    <x v="44"/>
    <x v="1"/>
    <s v="2015"/>
    <d v="2015-02-16T00:00:00"/>
    <n v="116.50629999999998"/>
    <n v="4"/>
    <n v="256.77"/>
    <n v="13408"/>
    <x v="0"/>
    <x v="1"/>
  </r>
  <r>
    <n v="19863"/>
    <s v="Low"/>
    <n v="0.04"/>
    <n v="60.65"/>
    <n v="12.23"/>
    <n v="1749"/>
    <x v="1"/>
    <s v="Sherri P Stephens"/>
    <s v="Regular Air"/>
    <x v="1"/>
    <x v="2"/>
    <s v="Office Furnishings"/>
    <s v="Medium Box"/>
    <x v="379"/>
    <n v="0.64"/>
    <n v="0.69"/>
    <s v="United States"/>
    <x v="0"/>
    <x v="21"/>
    <s v="Lawton"/>
    <n v="73505"/>
    <x v="44"/>
    <x v="1"/>
    <s v="2015"/>
    <d v="2015-02-16T00:00:00"/>
    <n v="44.291099999999993"/>
    <n v="1"/>
    <n v="64.19"/>
    <n v="87244"/>
    <x v="0"/>
    <x v="1"/>
  </r>
  <r>
    <n v="5870"/>
    <s v="Critical"/>
    <n v="0.05"/>
    <n v="16.98"/>
    <n v="7.78"/>
    <n v="2190"/>
    <x v="1"/>
    <s v="Marvin Patrick"/>
    <s v="Regular Air"/>
    <x v="1"/>
    <x v="0"/>
    <s v="Pens &amp; Art Supplies"/>
    <s v="Small Pack"/>
    <x v="380"/>
    <n v="0.56999999999999995"/>
    <n v="-6.2074126590255629E-2"/>
    <s v="United States"/>
    <x v="0"/>
    <x v="26"/>
    <s v="Detroit"/>
    <n v="48227"/>
    <x v="44"/>
    <x v="1"/>
    <s v="2015"/>
    <d v="2015-02-16T00:00:00"/>
    <n v="-47.28"/>
    <n v="45"/>
    <n v="761.67"/>
    <n v="41636"/>
    <x v="0"/>
    <x v="1"/>
  </r>
  <r>
    <n v="5871"/>
    <s v="Critical"/>
    <n v="0.03"/>
    <n v="115.99"/>
    <n v="4.2300000000000004"/>
    <n v="2190"/>
    <x v="1"/>
    <s v="Marvin Patrick"/>
    <s v="Regular Air"/>
    <x v="1"/>
    <x v="1"/>
    <s v="Telephones and Communication"/>
    <s v="Small Box"/>
    <x v="381"/>
    <n v="0.56000000000000005"/>
    <n v="0.14404286338244182"/>
    <s v="United States"/>
    <x v="0"/>
    <x v="26"/>
    <s v="Detroit"/>
    <n v="48227"/>
    <x v="44"/>
    <x v="1"/>
    <s v="2015"/>
    <d v="2015-02-16T00:00:00"/>
    <n v="722.24099999999999"/>
    <n v="49"/>
    <n v="5014.07"/>
    <n v="41636"/>
    <x v="0"/>
    <x v="1"/>
  </r>
  <r>
    <n v="23870"/>
    <s v="Critical"/>
    <n v="0.05"/>
    <n v="16.98"/>
    <n v="7.78"/>
    <n v="2193"/>
    <x v="1"/>
    <s v="Donald Melton"/>
    <s v="Regular Air"/>
    <x v="1"/>
    <x v="0"/>
    <s v="Pens &amp; Art Supplies"/>
    <s v="Small Pack"/>
    <x v="380"/>
    <n v="0.56999999999999995"/>
    <n v="-0.86470809388259307"/>
    <s v="United States"/>
    <x v="2"/>
    <x v="13"/>
    <s v="New Bern"/>
    <n v="28560"/>
    <x v="44"/>
    <x v="1"/>
    <s v="2015"/>
    <d v="2015-02-16T00:00:00"/>
    <n v="-161"/>
    <n v="11"/>
    <n v="186.19"/>
    <n v="90685"/>
    <x v="0"/>
    <x v="1"/>
  </r>
  <r>
    <n v="23871"/>
    <s v="Critical"/>
    <n v="0.03"/>
    <n v="115.99"/>
    <n v="4.2300000000000004"/>
    <n v="2193"/>
    <x v="1"/>
    <s v="Donald Melton"/>
    <s v="Regular Air"/>
    <x v="1"/>
    <x v="1"/>
    <s v="Telephones and Communication"/>
    <s v="Small Box"/>
    <x v="381"/>
    <n v="0.56000000000000005"/>
    <n v="0.69088440803296569"/>
    <s v="United States"/>
    <x v="2"/>
    <x v="13"/>
    <s v="New Bern"/>
    <n v="28560"/>
    <x v="44"/>
    <x v="1"/>
    <s v="2015"/>
    <d v="2015-02-16T00:00:00"/>
    <n v="848.3646"/>
    <n v="12"/>
    <n v="1227.94"/>
    <n v="90685"/>
    <x v="0"/>
    <x v="1"/>
  </r>
  <r>
    <n v="18892"/>
    <s v="Critical"/>
    <n v="0.05"/>
    <n v="2.08"/>
    <n v="2.56"/>
    <n v="2358"/>
    <x v="1"/>
    <s v="Danielle Baird"/>
    <s v="Regular Air"/>
    <x v="1"/>
    <x v="0"/>
    <s v="Scissors, Rulers and Trimmers"/>
    <s v="Small Pack"/>
    <x v="382"/>
    <n v="0.55000000000000004"/>
    <n v="-25.531785976056685"/>
    <s v="United States"/>
    <x v="2"/>
    <x v="9"/>
    <s v="Fort Lauderdale"/>
    <n v="33311"/>
    <x v="44"/>
    <x v="1"/>
    <s v="2015"/>
    <d v="2015-02-16T00:00:00"/>
    <n v="-1045.0160000000001"/>
    <n v="19"/>
    <n v="40.93"/>
    <n v="88268"/>
    <x v="0"/>
    <x v="1"/>
  </r>
  <r>
    <n v="24856"/>
    <s v="Critical"/>
    <n v="0.09"/>
    <n v="348.21"/>
    <n v="40.19"/>
    <n v="2490"/>
    <x v="1"/>
    <s v="Pauline Finch"/>
    <s v="Delivery Truck"/>
    <x v="1"/>
    <x v="2"/>
    <s v="Tables"/>
    <s v="Jumbo Box"/>
    <x v="2"/>
    <n v="0.62"/>
    <n v="-0.14159625829812902"/>
    <s v="United States"/>
    <x v="1"/>
    <x v="7"/>
    <s v="Costa Mesa"/>
    <n v="92627"/>
    <x v="44"/>
    <x v="1"/>
    <s v="2015"/>
    <d v="2015-02-16T00:00:00"/>
    <n v="-93.849999999999909"/>
    <n v="2"/>
    <n v="662.8"/>
    <n v="86884"/>
    <x v="0"/>
    <x v="1"/>
  </r>
  <r>
    <n v="6856"/>
    <s v="Critical"/>
    <n v="0.09"/>
    <n v="348.21"/>
    <n v="40.19"/>
    <n v="2491"/>
    <x v="1"/>
    <s v="Sean N Boyer"/>
    <s v="Delivery Truck"/>
    <x v="1"/>
    <x v="2"/>
    <s v="Tables"/>
    <s v="Jumbo Box"/>
    <x v="2"/>
    <n v="0.62"/>
    <n v="-3.5398931054122423E-2"/>
    <s v="United States"/>
    <x v="1"/>
    <x v="7"/>
    <s v="Los Angeles"/>
    <n v="90045"/>
    <x v="44"/>
    <x v="1"/>
    <s v="2015"/>
    <d v="2015-02-16T00:00:00"/>
    <n v="-93.849999999999909"/>
    <n v="8"/>
    <n v="2651.21"/>
    <n v="48836"/>
    <x v="0"/>
    <x v="1"/>
  </r>
  <r>
    <n v="22213"/>
    <s v="Critical"/>
    <n v="0.09"/>
    <n v="1.82"/>
    <n v="0.83"/>
    <n v="3069"/>
    <x v="1"/>
    <s v="Tiffany Merrill"/>
    <s v="Regular Air"/>
    <x v="2"/>
    <x v="0"/>
    <s v="Pens &amp; Art Supplies"/>
    <s v="Wrap Bag"/>
    <x v="383"/>
    <n v="0.56999999999999995"/>
    <n v="-0.18288973384030419"/>
    <s v="United States"/>
    <x v="0"/>
    <x v="11"/>
    <s v="Oakdale"/>
    <n v="55128"/>
    <x v="44"/>
    <x v="1"/>
    <s v="2015"/>
    <d v="2015-02-15T00:00:00"/>
    <n v="-6.734"/>
    <n v="22"/>
    <n v="36.82"/>
    <n v="88192"/>
    <x v="0"/>
    <x v="1"/>
  </r>
  <r>
    <n v="19635"/>
    <s v="Critical"/>
    <n v="0.08"/>
    <n v="4.4800000000000004"/>
    <n v="2.5"/>
    <n v="3393"/>
    <x v="1"/>
    <s v="Irene Murphy"/>
    <s v="Regular Air"/>
    <x v="2"/>
    <x v="0"/>
    <s v="Envelopes"/>
    <s v="Small Box"/>
    <x v="329"/>
    <n v="0.37"/>
    <n v="-4.0458852867830422E-2"/>
    <s v="United States"/>
    <x v="1"/>
    <x v="6"/>
    <s v="Pullman"/>
    <n v="99163"/>
    <x v="44"/>
    <x v="1"/>
    <s v="2015"/>
    <d v="2015-02-15T00:00:00"/>
    <n v="-3.2448000000000001"/>
    <n v="19"/>
    <n v="80.2"/>
    <n v="87909"/>
    <x v="0"/>
    <x v="1"/>
  </r>
  <r>
    <n v="21776"/>
    <s v="Critical"/>
    <n v="0.06"/>
    <n v="9.48"/>
    <n v="7.29"/>
    <n v="11"/>
    <x v="0"/>
    <s v="Marcus Dunlap"/>
    <s v="Regular Air"/>
    <x v="1"/>
    <x v="2"/>
    <s v="Office Furnishings"/>
    <s v="Small Pack"/>
    <x v="152"/>
    <n v="0.45"/>
    <n v="-0.25484063461993844"/>
    <s v="United States"/>
    <x v="3"/>
    <x v="36"/>
    <s v="Roselle"/>
    <n v="7203"/>
    <x v="45"/>
    <x v="1"/>
    <s v="2015"/>
    <d v="2015-02-17T00:00:00"/>
    <n v="-53.809600000000003"/>
    <n v="22"/>
    <n v="211.15"/>
    <n v="90192"/>
    <x v="0"/>
    <x v="1"/>
  </r>
  <r>
    <n v="22598"/>
    <s v="Low"/>
    <n v="7.0000000000000007E-2"/>
    <n v="9.7100000000000009"/>
    <n v="9.4499999999999993"/>
    <n v="393"/>
    <x v="0"/>
    <s v="Shawn Combs"/>
    <s v="Regular Air"/>
    <x v="3"/>
    <x v="0"/>
    <s v="Storage &amp; Organization"/>
    <s v="Small Box"/>
    <x v="384"/>
    <n v="0.6"/>
    <n v="-2.6008269720101778"/>
    <s v="United States"/>
    <x v="3"/>
    <x v="8"/>
    <s v="Auburn"/>
    <n v="13021"/>
    <x v="45"/>
    <x v="1"/>
    <s v="2015"/>
    <d v="2015-02-22T00:00:00"/>
    <n v="-81.77"/>
    <n v="3"/>
    <n v="31.44"/>
    <n v="86382"/>
    <x v="0"/>
    <x v="1"/>
  </r>
  <r>
    <n v="24480"/>
    <s v="Critical"/>
    <n v="0.03"/>
    <n v="3.8"/>
    <n v="1.49"/>
    <n v="596"/>
    <x v="1"/>
    <s v="Doris Fitzpatrick"/>
    <s v="Regular Air"/>
    <x v="2"/>
    <x v="0"/>
    <s v="Binders and Binder Accessories"/>
    <s v="Small Box"/>
    <x v="385"/>
    <n v="0.38"/>
    <n v="0.62935723114956732"/>
    <s v="United States"/>
    <x v="0"/>
    <x v="0"/>
    <s v="Carmel"/>
    <n v="46032"/>
    <x v="45"/>
    <x v="1"/>
    <s v="2015"/>
    <d v="2015-02-17T00:00:00"/>
    <n v="15.2745"/>
    <n v="6"/>
    <n v="24.27"/>
    <n v="86308"/>
    <x v="0"/>
    <x v="1"/>
  </r>
  <r>
    <n v="24481"/>
    <s v="Critical"/>
    <n v="7.0000000000000007E-2"/>
    <n v="7.98"/>
    <n v="1.25"/>
    <n v="596"/>
    <x v="1"/>
    <s v="Doris Fitzpatrick"/>
    <s v="Regular Air"/>
    <x v="2"/>
    <x v="0"/>
    <s v="Paper"/>
    <s v="Wrap Bag"/>
    <x v="386"/>
    <n v="0.35"/>
    <n v="0.69"/>
    <s v="United States"/>
    <x v="0"/>
    <x v="0"/>
    <s v="Carmel"/>
    <n v="46032"/>
    <x v="45"/>
    <x v="1"/>
    <s v="2015"/>
    <d v="2015-02-17T00:00:00"/>
    <n v="26.585699999999999"/>
    <n v="5"/>
    <n v="38.53"/>
    <n v="86308"/>
    <x v="0"/>
    <x v="1"/>
  </r>
  <r>
    <n v="24482"/>
    <s v="Critical"/>
    <n v="7.0000000000000007E-2"/>
    <n v="417.4"/>
    <n v="75.23"/>
    <n v="596"/>
    <x v="1"/>
    <s v="Doris Fitzpatrick"/>
    <s v="Delivery Truck"/>
    <x v="2"/>
    <x v="2"/>
    <s v="Tables"/>
    <s v="Jumbo Box"/>
    <x v="387"/>
    <n v="0.79"/>
    <n v="-0.11716245275641859"/>
    <s v="United States"/>
    <x v="0"/>
    <x v="0"/>
    <s v="Carmel"/>
    <n v="46032"/>
    <x v="45"/>
    <x v="1"/>
    <s v="2015"/>
    <d v="2015-02-16T00:00:00"/>
    <n v="-575.35199999999998"/>
    <n v="12"/>
    <n v="4910.72"/>
    <n v="86308"/>
    <x v="0"/>
    <x v="1"/>
  </r>
  <r>
    <n v="23433"/>
    <s v="Low"/>
    <n v="0.04"/>
    <n v="880.98"/>
    <n v="44.55"/>
    <n v="651"/>
    <x v="1"/>
    <s v="Leah Clapp"/>
    <s v="Delivery Truck"/>
    <x v="2"/>
    <x v="2"/>
    <s v="Bookcases"/>
    <s v="Jumbo Box"/>
    <x v="63"/>
    <n v="0.62"/>
    <n v="0.6134046440862162"/>
    <s v="United States"/>
    <x v="1"/>
    <x v="27"/>
    <s v="Las Vegas"/>
    <n v="89115"/>
    <x v="45"/>
    <x v="1"/>
    <s v="2015"/>
    <d v="2015-02-19T00:00:00"/>
    <n v="4233.2587999999996"/>
    <n v="8"/>
    <n v="6901.25"/>
    <n v="91576"/>
    <x v="0"/>
    <x v="1"/>
  </r>
  <r>
    <n v="23434"/>
    <s v="Low"/>
    <n v="7.0000000000000007E-2"/>
    <n v="13.4"/>
    <n v="4.95"/>
    <n v="651"/>
    <x v="1"/>
    <s v="Leah Clapp"/>
    <s v="Regular Air"/>
    <x v="2"/>
    <x v="2"/>
    <s v="Office Furnishings"/>
    <s v="Small Pack"/>
    <x v="388"/>
    <n v="0.37"/>
    <n v="0.69"/>
    <s v="United States"/>
    <x v="1"/>
    <x v="27"/>
    <s v="Las Vegas"/>
    <n v="89115"/>
    <x v="45"/>
    <x v="1"/>
    <s v="2015"/>
    <d v="2015-02-20T00:00:00"/>
    <n v="102.76859999999999"/>
    <n v="11"/>
    <n v="148.94"/>
    <n v="91576"/>
    <x v="0"/>
    <x v="1"/>
  </r>
  <r>
    <n v="23435"/>
    <s v="Low"/>
    <n v="0.01"/>
    <n v="15.99"/>
    <n v="11.28"/>
    <n v="651"/>
    <x v="1"/>
    <s v="Leah Clapp"/>
    <s v="Regular Air"/>
    <x v="2"/>
    <x v="1"/>
    <s v="Office Machines"/>
    <s v="Medium Box"/>
    <x v="389"/>
    <n v="0.38"/>
    <n v="-0.18273641618497108"/>
    <s v="United States"/>
    <x v="1"/>
    <x v="27"/>
    <s v="Las Vegas"/>
    <n v="89115"/>
    <x v="45"/>
    <x v="1"/>
    <s v="2015"/>
    <d v="2015-02-22T00:00:00"/>
    <n v="-36.671543999999997"/>
    <n v="12"/>
    <n v="200.68"/>
    <n v="91576"/>
    <x v="0"/>
    <x v="1"/>
  </r>
  <r>
    <n v="20187"/>
    <s v="Critical"/>
    <n v="0.02"/>
    <n v="4.9800000000000004"/>
    <n v="0.49"/>
    <n v="2260"/>
    <x v="1"/>
    <s v="Geoffrey H Wong"/>
    <s v="Regular Air"/>
    <x v="3"/>
    <x v="0"/>
    <s v="Labels"/>
    <s v="Small Box"/>
    <x v="355"/>
    <n v="0.39"/>
    <n v="-0.60686488348065659"/>
    <s v="United States"/>
    <x v="2"/>
    <x v="3"/>
    <s v="Rome"/>
    <n v="30161"/>
    <x v="45"/>
    <x v="1"/>
    <s v="2015"/>
    <d v="2015-02-16T00:00:00"/>
    <n v="-52.863999999999997"/>
    <n v="17"/>
    <n v="87.11"/>
    <n v="89601"/>
    <x v="0"/>
    <x v="1"/>
  </r>
  <r>
    <n v="20188"/>
    <s v="Critical"/>
    <n v="0.01"/>
    <n v="20.99"/>
    <n v="0.99"/>
    <n v="2260"/>
    <x v="1"/>
    <s v="Geoffrey H Wong"/>
    <s v="Regular Air"/>
    <x v="3"/>
    <x v="1"/>
    <s v="Telephones and Communication"/>
    <s v="Small Pack"/>
    <x v="390"/>
    <n v="0.83"/>
    <n v="0.26620908130939808"/>
    <s v="United States"/>
    <x v="2"/>
    <x v="3"/>
    <s v="Rome"/>
    <n v="30161"/>
    <x v="45"/>
    <x v="1"/>
    <s v="2015"/>
    <d v="2015-02-16T00:00:00"/>
    <n v="45.378"/>
    <n v="9"/>
    <n v="170.46"/>
    <n v="89601"/>
    <x v="0"/>
    <x v="1"/>
  </r>
  <r>
    <n v="22649"/>
    <s v="Not Specified"/>
    <n v="0.1"/>
    <n v="78.69"/>
    <n v="19.989999999999998"/>
    <n v="2355"/>
    <x v="1"/>
    <s v="Clyde Burnett"/>
    <s v="Regular Air"/>
    <x v="2"/>
    <x v="2"/>
    <s v="Office Furnishings"/>
    <s v="Small Box"/>
    <x v="391"/>
    <n v="0.43"/>
    <n v="0.69"/>
    <s v="United States"/>
    <x v="1"/>
    <x v="7"/>
    <s v="Coachella"/>
    <n v="92236"/>
    <x v="45"/>
    <x v="1"/>
    <s v="2015"/>
    <d v="2015-02-16T00:00:00"/>
    <n v="465.43949999999995"/>
    <n v="9"/>
    <n v="674.55"/>
    <n v="91304"/>
    <x v="0"/>
    <x v="1"/>
  </r>
  <r>
    <n v="22848"/>
    <s v="Low"/>
    <n v="0.09"/>
    <n v="8.74"/>
    <n v="1.39"/>
    <n v="2684"/>
    <x v="1"/>
    <s v="Edna Michael"/>
    <s v="Express Air"/>
    <x v="0"/>
    <x v="0"/>
    <s v="Envelopes"/>
    <s v="Small Box"/>
    <x v="127"/>
    <n v="0.38"/>
    <n v="2.0047538200339559"/>
    <s v="United States"/>
    <x v="2"/>
    <x v="9"/>
    <s v="Port Charlotte"/>
    <n v="33952"/>
    <x v="45"/>
    <x v="1"/>
    <s v="2015"/>
    <d v="2015-02-20T00:00:00"/>
    <n v="23.616"/>
    <n v="1"/>
    <n v="11.78"/>
    <n v="89146"/>
    <x v="0"/>
    <x v="1"/>
  </r>
  <r>
    <n v="22849"/>
    <s v="Low"/>
    <n v="0.09"/>
    <n v="18.97"/>
    <n v="9.0299999999999994"/>
    <n v="2684"/>
    <x v="1"/>
    <s v="Edna Michael"/>
    <s v="Regular Air"/>
    <x v="0"/>
    <x v="0"/>
    <s v="Paper"/>
    <s v="Small Box"/>
    <x v="197"/>
    <n v="0.37"/>
    <n v="-83.397519083969456"/>
    <s v="United States"/>
    <x v="2"/>
    <x v="9"/>
    <s v="Port Charlotte"/>
    <n v="33952"/>
    <x v="45"/>
    <x v="1"/>
    <s v="2015"/>
    <d v="2015-02-20T00:00:00"/>
    <n v="-1748.0119999999999"/>
    <n v="1"/>
    <n v="20.96"/>
    <n v="89146"/>
    <x v="0"/>
    <x v="1"/>
  </r>
  <r>
    <n v="25051"/>
    <s v="Medium"/>
    <n v="7.0000000000000007E-2"/>
    <n v="42.98"/>
    <n v="4.62"/>
    <n v="2951"/>
    <x v="1"/>
    <s v="Jordan Womble"/>
    <s v="Express Air"/>
    <x v="3"/>
    <x v="0"/>
    <s v="Appliances"/>
    <s v="Small Box"/>
    <x v="71"/>
    <n v="0.56000000000000005"/>
    <n v="0.69"/>
    <s v="United States"/>
    <x v="0"/>
    <x v="38"/>
    <s v="Hays"/>
    <n v="67601"/>
    <x v="45"/>
    <x v="1"/>
    <s v="2015"/>
    <d v="2015-02-17T00:00:00"/>
    <n v="565.38599999999997"/>
    <n v="19"/>
    <n v="819.4"/>
    <n v="91397"/>
    <x v="0"/>
    <x v="1"/>
  </r>
  <r>
    <n v="25052"/>
    <s v="Medium"/>
    <n v="0.03"/>
    <n v="89.99"/>
    <n v="42"/>
    <n v="2951"/>
    <x v="1"/>
    <s v="Jordan Womble"/>
    <s v="Delivery Truck"/>
    <x v="3"/>
    <x v="2"/>
    <s v="Chairs &amp; Chairmats"/>
    <s v="Jumbo Drum"/>
    <x v="392"/>
    <n v="0.66"/>
    <n v="-0.12761585854399779"/>
    <s v="United States"/>
    <x v="0"/>
    <x v="38"/>
    <s v="Hays"/>
    <n v="67601"/>
    <x v="45"/>
    <x v="1"/>
    <s v="2015"/>
    <d v="2015-02-18T00:00:00"/>
    <n v="-230.9528"/>
    <n v="19"/>
    <n v="1809.75"/>
    <n v="91397"/>
    <x v="0"/>
    <x v="1"/>
  </r>
  <r>
    <n v="22804"/>
    <s v="High"/>
    <n v="0.1"/>
    <n v="7.31"/>
    <n v="0.49"/>
    <n v="3211"/>
    <x v="1"/>
    <s v="Jonathan Crabtree"/>
    <s v="Regular Air"/>
    <x v="3"/>
    <x v="0"/>
    <s v="Labels"/>
    <s v="Small Box"/>
    <x v="364"/>
    <n v="0.38"/>
    <n v="0.69"/>
    <s v="United States"/>
    <x v="0"/>
    <x v="12"/>
    <s v="Addison"/>
    <n v="60101"/>
    <x v="45"/>
    <x v="1"/>
    <s v="2015"/>
    <d v="2015-02-16T00:00:00"/>
    <n v="55.020599999999995"/>
    <n v="12"/>
    <n v="79.739999999999995"/>
    <n v="91522"/>
    <x v="0"/>
    <x v="1"/>
  </r>
  <r>
    <n v="22805"/>
    <s v="High"/>
    <n v="0.1"/>
    <n v="20.99"/>
    <n v="2.5"/>
    <n v="3211"/>
    <x v="1"/>
    <s v="Jonathan Crabtree"/>
    <s v="Regular Air"/>
    <x v="3"/>
    <x v="1"/>
    <s v="Telephones and Communication"/>
    <s v="Wrap Bag"/>
    <x v="393"/>
    <n v="0.81"/>
    <n v="-0.11123720219136196"/>
    <s v="United States"/>
    <x v="0"/>
    <x v="12"/>
    <s v="Addison"/>
    <n v="60101"/>
    <x v="45"/>
    <x v="1"/>
    <s v="2015"/>
    <d v="2015-02-16T00:00:00"/>
    <n v="-43.65504"/>
    <n v="23"/>
    <n v="392.45"/>
    <n v="91522"/>
    <x v="0"/>
    <x v="1"/>
  </r>
  <r>
    <n v="4501"/>
    <s v="Low"/>
    <n v="0.04"/>
    <n v="8.6"/>
    <n v="6.19"/>
    <n v="1129"/>
    <x v="1"/>
    <s v="Pam Patton"/>
    <s v="Regular Air"/>
    <x v="1"/>
    <x v="0"/>
    <s v="Binders and Binder Accessories"/>
    <s v="Small Box"/>
    <x v="159"/>
    <n v="0.38"/>
    <n v="-0.20475357761663351"/>
    <s v="United States"/>
    <x v="3"/>
    <x v="35"/>
    <s v="Boston"/>
    <n v="2118"/>
    <x v="46"/>
    <x v="1"/>
    <s v="2015"/>
    <d v="2015-02-23T00:00:00"/>
    <n v="-63.813500000000005"/>
    <n v="37"/>
    <n v="311.66000000000003"/>
    <n v="32037"/>
    <x v="0"/>
    <x v="1"/>
  </r>
  <r>
    <n v="4502"/>
    <s v="Low"/>
    <n v="7.0000000000000007E-2"/>
    <n v="699.99"/>
    <n v="24.49"/>
    <n v="1129"/>
    <x v="1"/>
    <s v="Pam Patton"/>
    <s v="Regular Air"/>
    <x v="1"/>
    <x v="1"/>
    <s v="Copiers and Fax"/>
    <s v="Large Box"/>
    <x v="394"/>
    <n v="0.54"/>
    <n v="3.2982476063395626E-2"/>
    <s v="United States"/>
    <x v="3"/>
    <x v="35"/>
    <s v="Boston"/>
    <n v="2118"/>
    <x v="46"/>
    <x v="1"/>
    <s v="2015"/>
    <d v="2015-02-20T00:00:00"/>
    <n v="325.29000000000002"/>
    <n v="15"/>
    <n v="9862.51"/>
    <n v="32037"/>
    <x v="0"/>
    <x v="1"/>
  </r>
  <r>
    <n v="22501"/>
    <s v="Low"/>
    <n v="0.04"/>
    <n v="8.6"/>
    <n v="6.19"/>
    <n v="1132"/>
    <x v="1"/>
    <s v="Michael Robbins"/>
    <s v="Regular Air"/>
    <x v="1"/>
    <x v="0"/>
    <s v="Binders and Binder Accessories"/>
    <s v="Small Box"/>
    <x v="159"/>
    <n v="0.38"/>
    <n v="-0.84175570505210395"/>
    <s v="United States"/>
    <x v="0"/>
    <x v="19"/>
    <s v="Euless"/>
    <n v="76039"/>
    <x v="46"/>
    <x v="1"/>
    <s v="2015"/>
    <d v="2015-02-23T00:00:00"/>
    <n v="-63.813500000000005"/>
    <n v="9"/>
    <n v="75.81"/>
    <n v="88102"/>
    <x v="0"/>
    <x v="1"/>
  </r>
  <r>
    <n v="22502"/>
    <s v="Low"/>
    <n v="7.0000000000000007E-2"/>
    <n v="699.99"/>
    <n v="24.49"/>
    <n v="1132"/>
    <x v="1"/>
    <s v="Michael Robbins"/>
    <s v="Regular Air"/>
    <x v="1"/>
    <x v="1"/>
    <s v="Copiers and Fax"/>
    <s v="Large Box"/>
    <x v="394"/>
    <n v="0.54"/>
    <n v="0.12368441064638784"/>
    <s v="United States"/>
    <x v="0"/>
    <x v="19"/>
    <s v="Euless"/>
    <n v="76039"/>
    <x v="46"/>
    <x v="1"/>
    <s v="2015"/>
    <d v="2015-02-20T00:00:00"/>
    <n v="325.29000000000002"/>
    <n v="4"/>
    <n v="2630"/>
    <n v="88102"/>
    <x v="0"/>
    <x v="1"/>
  </r>
  <r>
    <n v="19357"/>
    <s v="Medium"/>
    <n v="0.02"/>
    <n v="160.97999999999999"/>
    <n v="30"/>
    <n v="1138"/>
    <x v="0"/>
    <s v="Malcolm Floyd"/>
    <s v="Delivery Truck"/>
    <x v="1"/>
    <x v="2"/>
    <s v="Chairs &amp; Chairmats"/>
    <s v="Jumbo Drum"/>
    <x v="287"/>
    <n v="0.62"/>
    <n v="-0.26555145721855677"/>
    <s v="United States"/>
    <x v="0"/>
    <x v="19"/>
    <s v="The Colony"/>
    <n v="75056"/>
    <x v="46"/>
    <x v="1"/>
    <s v="2015"/>
    <d v="2015-02-19T00:00:00"/>
    <n v="-51.116"/>
    <n v="1"/>
    <n v="192.49"/>
    <n v="86574"/>
    <x v="0"/>
    <x v="1"/>
  </r>
  <r>
    <n v="7810"/>
    <s v="Medium"/>
    <n v="0"/>
    <n v="7.1"/>
    <n v="6.05"/>
    <n v="1228"/>
    <x v="1"/>
    <s v="Hazel Jennings"/>
    <s v="Regular Air"/>
    <x v="0"/>
    <x v="0"/>
    <s v="Binders and Binder Accessories"/>
    <s v="Small Box"/>
    <x v="64"/>
    <n v="0.39"/>
    <n v="-0.28800938562467077"/>
    <s v="United States"/>
    <x v="3"/>
    <x v="29"/>
    <s v="Philadelphia"/>
    <n v="19140"/>
    <x v="46"/>
    <x v="1"/>
    <s v="2015"/>
    <d v="2015-02-17T00:00:00"/>
    <n v="-60.145000000000003"/>
    <n v="28"/>
    <n v="208.83"/>
    <n v="55874"/>
    <x v="0"/>
    <x v="1"/>
  </r>
  <r>
    <n v="7811"/>
    <s v="Medium"/>
    <n v="0.01"/>
    <n v="4.9800000000000004"/>
    <n v="4.62"/>
    <n v="1228"/>
    <x v="1"/>
    <s v="Hazel Jennings"/>
    <s v="Express Air"/>
    <x v="0"/>
    <x v="1"/>
    <s v="Computer Peripherals"/>
    <s v="Small Pack"/>
    <x v="395"/>
    <n v="0.64"/>
    <n v="-0.48935611038107751"/>
    <s v="United States"/>
    <x v="3"/>
    <x v="29"/>
    <s v="Philadelphia"/>
    <n v="19140"/>
    <x v="46"/>
    <x v="1"/>
    <s v="2015"/>
    <d v="2015-02-18T00:00:00"/>
    <n v="-111.72"/>
    <n v="41"/>
    <n v="228.3"/>
    <n v="55874"/>
    <x v="0"/>
    <x v="1"/>
  </r>
  <r>
    <n v="7812"/>
    <s v="Medium"/>
    <n v="0.06"/>
    <n v="5.68"/>
    <n v="1.39"/>
    <n v="1228"/>
    <x v="1"/>
    <s v="Hazel Jennings"/>
    <s v="Regular Air"/>
    <x v="0"/>
    <x v="0"/>
    <s v="Envelopes"/>
    <s v="Small Box"/>
    <x v="186"/>
    <n v="0.38"/>
    <n v="0.25484443758202729"/>
    <s v="United States"/>
    <x v="3"/>
    <x v="29"/>
    <s v="Philadelphia"/>
    <n v="19140"/>
    <x v="46"/>
    <x v="1"/>
    <s v="2015"/>
    <d v="2015-02-16T00:00:00"/>
    <n v="33.01"/>
    <n v="24"/>
    <n v="129.53"/>
    <n v="55874"/>
    <x v="0"/>
    <x v="1"/>
  </r>
  <r>
    <n v="25811"/>
    <s v="Medium"/>
    <n v="0.01"/>
    <n v="4.9800000000000004"/>
    <n v="4.62"/>
    <n v="1229"/>
    <x v="0"/>
    <s v="Patrick Byrne"/>
    <s v="Express Air"/>
    <x v="0"/>
    <x v="1"/>
    <s v="Computer Peripherals"/>
    <s v="Small Pack"/>
    <x v="395"/>
    <n v="0.64"/>
    <n v="-2.0064655172413794"/>
    <s v="United States"/>
    <x v="0"/>
    <x v="19"/>
    <s v="Sulphur Springs"/>
    <n v="75482"/>
    <x v="46"/>
    <x v="1"/>
    <s v="2015"/>
    <d v="2015-02-18T00:00:00"/>
    <n v="-111.72"/>
    <n v="10"/>
    <n v="55.68"/>
    <n v="90378"/>
    <x v="0"/>
    <x v="1"/>
  </r>
  <r>
    <n v="22127"/>
    <s v="Low"/>
    <n v="0.1"/>
    <n v="11.58"/>
    <n v="6.97"/>
    <n v="1580"/>
    <x v="0"/>
    <s v="Ronnie Nolan"/>
    <s v="Regular Air"/>
    <x v="3"/>
    <x v="0"/>
    <s v="Envelopes"/>
    <s v="Small Box"/>
    <x v="193"/>
    <n v="0.35"/>
    <n v="-0.57797660013764629"/>
    <s v="United States"/>
    <x v="3"/>
    <x v="30"/>
    <s v="Waterville"/>
    <n v="4901"/>
    <x v="46"/>
    <x v="1"/>
    <s v="2015"/>
    <d v="2015-02-20T00:00:00"/>
    <n v="-8.3979999999999997"/>
    <n v="1"/>
    <n v="14.53"/>
    <n v="90934"/>
    <x v="0"/>
    <x v="1"/>
  </r>
  <r>
    <n v="21270"/>
    <s v="Medium"/>
    <n v="0"/>
    <n v="209.37"/>
    <n v="69"/>
    <n v="1625"/>
    <x v="1"/>
    <s v="Molly Browning"/>
    <s v="Regular Air"/>
    <x v="1"/>
    <x v="2"/>
    <s v="Tables"/>
    <s v="Large Box"/>
    <x v="396"/>
    <n v="0.79"/>
    <n v="-0.13424899946935531"/>
    <s v="United States"/>
    <x v="3"/>
    <x v="8"/>
    <s v="Glen Cove"/>
    <n v="11542"/>
    <x v="46"/>
    <x v="1"/>
    <s v="2015"/>
    <d v="2015-02-18T00:00:00"/>
    <n v="-263.1119290800001"/>
    <n v="11"/>
    <n v="1959.88"/>
    <n v="90601"/>
    <x v="0"/>
    <x v="1"/>
  </r>
  <r>
    <n v="23322"/>
    <s v="Not Specified"/>
    <n v="0.05"/>
    <n v="25.99"/>
    <n v="5.37"/>
    <n v="3151"/>
    <x v="1"/>
    <s v="Glenda Hunter"/>
    <s v="Express Air"/>
    <x v="3"/>
    <x v="0"/>
    <s v="Pens &amp; Art Supplies"/>
    <s v="Small Box"/>
    <x v="397"/>
    <n v="0.56000000000000005"/>
    <n v="0.48821801262878023"/>
    <s v="United States"/>
    <x v="1"/>
    <x v="7"/>
    <s v="Twentynine Palms"/>
    <n v="92277"/>
    <x v="46"/>
    <x v="1"/>
    <s v="2015"/>
    <d v="2015-02-18T00:00:00"/>
    <n v="220.35719999999998"/>
    <n v="18"/>
    <n v="451.35"/>
    <n v="88545"/>
    <x v="0"/>
    <x v="1"/>
  </r>
  <r>
    <n v="21077"/>
    <s v="Critical"/>
    <n v="0.05"/>
    <n v="6.04"/>
    <n v="2.14"/>
    <n v="936"/>
    <x v="1"/>
    <s v="Robyn Garner"/>
    <s v="Express Air"/>
    <x v="3"/>
    <x v="0"/>
    <s v="Paper"/>
    <s v="Wrap Bag"/>
    <x v="398"/>
    <n v="0.38"/>
    <n v="-0.4922711058263971"/>
    <s v="United States"/>
    <x v="1"/>
    <x v="7"/>
    <s v="Redlands"/>
    <n v="92374"/>
    <x v="47"/>
    <x v="1"/>
    <s v="2015"/>
    <d v="2015-02-19T00:00:00"/>
    <n v="-4.1399999999999997"/>
    <n v="1"/>
    <n v="8.41"/>
    <n v="90588"/>
    <x v="0"/>
    <x v="1"/>
  </r>
  <r>
    <n v="26274"/>
    <s v="High"/>
    <n v="0.04"/>
    <n v="62.18"/>
    <n v="10.84"/>
    <n v="1305"/>
    <x v="0"/>
    <s v="Chris Pritchard"/>
    <s v="Regular Air"/>
    <x v="2"/>
    <x v="2"/>
    <s v="Office Furnishings"/>
    <s v="Medium Box"/>
    <x v="399"/>
    <n v="0.63"/>
    <n v="0.69"/>
    <s v="United States"/>
    <x v="1"/>
    <x v="16"/>
    <s v="West Valley City"/>
    <n v="84120"/>
    <x v="47"/>
    <x v="1"/>
    <s v="2015"/>
    <d v="2015-02-19T00:00:00"/>
    <n v="125.8077"/>
    <n v="3"/>
    <n v="182.33"/>
    <n v="87002"/>
    <x v="0"/>
    <x v="1"/>
  </r>
  <r>
    <n v="23729"/>
    <s v="High"/>
    <n v="0.03"/>
    <n v="40.99"/>
    <n v="19.989999999999998"/>
    <n v="2427"/>
    <x v="0"/>
    <s v="John Merritt"/>
    <s v="Regular Air"/>
    <x v="3"/>
    <x v="0"/>
    <s v="Paper"/>
    <s v="Small Box"/>
    <x v="400"/>
    <n v="0.36"/>
    <n v="0.44634788008807091"/>
    <s v="United States"/>
    <x v="0"/>
    <x v="19"/>
    <s v="Keller"/>
    <n v="76248"/>
    <x v="47"/>
    <x v="1"/>
    <s v="2015"/>
    <d v="2015-02-18T00:00:00"/>
    <n v="395.30799999999999"/>
    <n v="21"/>
    <n v="885.65"/>
    <n v="90860"/>
    <x v="0"/>
    <x v="1"/>
  </r>
  <r>
    <n v="19877"/>
    <s v="Medium"/>
    <n v="0.05"/>
    <n v="5.18"/>
    <n v="2.04"/>
    <n v="91"/>
    <x v="1"/>
    <s v="Wallace Werner"/>
    <s v="Regular Air"/>
    <x v="1"/>
    <x v="0"/>
    <s v="Paper"/>
    <s v="Wrap Bag"/>
    <x v="263"/>
    <n v="0.36"/>
    <n v="0.6352334703025776"/>
    <s v="United States"/>
    <x v="1"/>
    <x v="7"/>
    <s v="Vallejo"/>
    <n v="94591"/>
    <x v="48"/>
    <x v="1"/>
    <s v="2015"/>
    <d v="2015-02-20T00:00:00"/>
    <n v="34.010400000000004"/>
    <n v="10"/>
    <n v="53.54"/>
    <n v="87176"/>
    <x v="0"/>
    <x v="1"/>
  </r>
  <r>
    <n v="19445"/>
    <s v="Critical"/>
    <n v="0.01"/>
    <n v="15.99"/>
    <n v="13.18"/>
    <n v="1065"/>
    <x v="0"/>
    <s v="Vicki Bond"/>
    <s v="Regular Air"/>
    <x v="3"/>
    <x v="0"/>
    <s v="Binders and Binder Accessories"/>
    <s v="Small Box"/>
    <x v="80"/>
    <n v="0.37"/>
    <n v="-0.26344701144552779"/>
    <s v="United States"/>
    <x v="0"/>
    <x v="12"/>
    <s v="Burbank"/>
    <n v="60459"/>
    <x v="48"/>
    <x v="1"/>
    <s v="2015"/>
    <d v="2015-02-20T00:00:00"/>
    <n v="-99.435440000000014"/>
    <n v="23"/>
    <n v="377.44"/>
    <n v="88899"/>
    <x v="0"/>
    <x v="1"/>
  </r>
  <r>
    <n v="18409"/>
    <s v="High"/>
    <n v="0.01"/>
    <n v="5.44"/>
    <n v="7.46"/>
    <n v="2141"/>
    <x v="1"/>
    <s v="Molly Webster"/>
    <s v="Regular Air"/>
    <x v="1"/>
    <x v="0"/>
    <s v="Binders and Binder Accessories"/>
    <s v="Small Box"/>
    <x v="401"/>
    <n v="0.36"/>
    <n v="-0.93893292682926821"/>
    <s v="United States"/>
    <x v="1"/>
    <x v="1"/>
    <s v="Durango"/>
    <n v="81301"/>
    <x v="48"/>
    <x v="1"/>
    <s v="2015"/>
    <d v="2015-02-19T00:00:00"/>
    <n v="-18.478199999999998"/>
    <n v="3"/>
    <n v="19.68"/>
    <n v="87570"/>
    <x v="0"/>
    <x v="1"/>
  </r>
  <r>
    <n v="18410"/>
    <s v="High"/>
    <n v="0.02"/>
    <n v="549.99"/>
    <n v="49"/>
    <n v="2141"/>
    <x v="1"/>
    <s v="Molly Webster"/>
    <s v="Delivery Truck"/>
    <x v="1"/>
    <x v="1"/>
    <s v="Copiers and Fax"/>
    <s v="Jumbo Drum"/>
    <x v="402"/>
    <n v="0.35"/>
    <n v="-3.8968000293912335E-2"/>
    <s v="United States"/>
    <x v="1"/>
    <x v="1"/>
    <s v="Durango"/>
    <n v="81301"/>
    <x v="48"/>
    <x v="1"/>
    <s v="2015"/>
    <d v="2015-02-20T00:00:00"/>
    <n v="-381.84119999999996"/>
    <n v="18"/>
    <n v="9798.84"/>
    <n v="87570"/>
    <x v="0"/>
    <x v="1"/>
  </r>
  <r>
    <n v="18411"/>
    <s v="High"/>
    <n v="0.03"/>
    <n v="22.01"/>
    <n v="5.53"/>
    <n v="2141"/>
    <x v="1"/>
    <s v="Molly Webster"/>
    <s v="Express Air"/>
    <x v="1"/>
    <x v="0"/>
    <s v="Pens &amp; Art Supplies"/>
    <s v="Small Pack"/>
    <x v="146"/>
    <n v="0.59"/>
    <n v="8.1437933943287258E-2"/>
    <s v="United States"/>
    <x v="1"/>
    <x v="1"/>
    <s v="Durango"/>
    <n v="81301"/>
    <x v="48"/>
    <x v="1"/>
    <s v="2015"/>
    <d v="2015-02-19T00:00:00"/>
    <n v="12.5504"/>
    <n v="7"/>
    <n v="154.11000000000001"/>
    <n v="87570"/>
    <x v="0"/>
    <x v="1"/>
  </r>
  <r>
    <n v="18412"/>
    <s v="High"/>
    <n v="0.09"/>
    <n v="34.76"/>
    <n v="8.2200000000000006"/>
    <n v="2141"/>
    <x v="1"/>
    <s v="Molly Webster"/>
    <s v="Regular Air"/>
    <x v="1"/>
    <x v="0"/>
    <s v="Storage &amp; Organization"/>
    <s v="Small Box"/>
    <x v="403"/>
    <n v="0.56999999999999995"/>
    <n v="0.18657612050870478"/>
    <s v="United States"/>
    <x v="1"/>
    <x v="1"/>
    <s v="Durango"/>
    <n v="81301"/>
    <x v="48"/>
    <x v="1"/>
    <s v="2015"/>
    <d v="2015-02-20T00:00:00"/>
    <n v="45.3324"/>
    <n v="7"/>
    <n v="242.97"/>
    <n v="87570"/>
    <x v="0"/>
    <x v="1"/>
  </r>
  <r>
    <n v="2296"/>
    <s v="Not Specified"/>
    <n v="0.09"/>
    <n v="355.98"/>
    <n v="58.92"/>
    <n v="2498"/>
    <x v="1"/>
    <s v="Arlene Long"/>
    <s v="Delivery Truck"/>
    <x v="3"/>
    <x v="2"/>
    <s v="Chairs &amp; Chairmats"/>
    <s v="Jumbo Drum"/>
    <x v="213"/>
    <n v="0.64"/>
    <n v="0.11750767198850173"/>
    <s v="United States"/>
    <x v="1"/>
    <x v="7"/>
    <s v="San Diego"/>
    <n v="92024"/>
    <x v="48"/>
    <x v="1"/>
    <s v="2015"/>
    <d v="2015-02-20T00:00:00"/>
    <n v="1240.25"/>
    <n v="30"/>
    <n v="10554.63"/>
    <n v="16547"/>
    <x v="0"/>
    <x v="1"/>
  </r>
  <r>
    <n v="2297"/>
    <s v="Not Specified"/>
    <n v="0.04"/>
    <n v="218.75"/>
    <n v="69.64"/>
    <n v="2498"/>
    <x v="1"/>
    <s v="Arlene Long"/>
    <s v="Delivery Truck"/>
    <x v="3"/>
    <x v="2"/>
    <s v="Tables"/>
    <s v="Jumbo Box"/>
    <x v="281"/>
    <n v="0.77"/>
    <n v="-0.30476669486294328"/>
    <s v="United States"/>
    <x v="1"/>
    <x v="7"/>
    <s v="San Diego"/>
    <n v="92024"/>
    <x v="48"/>
    <x v="1"/>
    <s v="2015"/>
    <d v="2015-02-18T00:00:00"/>
    <n v="-533.23200000000008"/>
    <n v="8"/>
    <n v="1749.64"/>
    <n v="16547"/>
    <x v="1"/>
    <x v="1"/>
  </r>
  <r>
    <n v="20296"/>
    <s v="Not Specified"/>
    <n v="0.09"/>
    <n v="355.98"/>
    <n v="58.92"/>
    <n v="2499"/>
    <x v="0"/>
    <s v="Geoffrey Koch"/>
    <s v="Delivery Truck"/>
    <x v="3"/>
    <x v="2"/>
    <s v="Chairs &amp; Chairmats"/>
    <s v="Jumbo Drum"/>
    <x v="213"/>
    <n v="0.64"/>
    <n v="0.44065345683354828"/>
    <s v="United States"/>
    <x v="0"/>
    <x v="12"/>
    <s v="Kankakee"/>
    <n v="60901"/>
    <x v="48"/>
    <x v="1"/>
    <s v="2015"/>
    <d v="2015-02-20T00:00:00"/>
    <n v="1240.25"/>
    <n v="8"/>
    <n v="2814.57"/>
    <n v="88319"/>
    <x v="0"/>
    <x v="1"/>
  </r>
  <r>
    <n v="25463"/>
    <s v="Medium"/>
    <n v="0"/>
    <n v="175.99"/>
    <n v="4.99"/>
    <n v="2521"/>
    <x v="0"/>
    <s v="Shawn Meyer"/>
    <s v="Regular Air"/>
    <x v="1"/>
    <x v="1"/>
    <s v="Telephones and Communication"/>
    <s v="Small Box"/>
    <x v="404"/>
    <n v="0.59"/>
    <n v="0.69"/>
    <s v="United States"/>
    <x v="0"/>
    <x v="19"/>
    <s v="Corsicana"/>
    <n v="75109"/>
    <x v="48"/>
    <x v="1"/>
    <s v="2015"/>
    <d v="2015-02-21T00:00:00"/>
    <n v="1656.6554999999998"/>
    <n v="15"/>
    <n v="2400.9499999999998"/>
    <n v="87032"/>
    <x v="0"/>
    <x v="1"/>
  </r>
  <r>
    <n v="21046"/>
    <s v="Critical"/>
    <n v="0.06"/>
    <n v="47.98"/>
    <n v="3.61"/>
    <n v="3255"/>
    <x v="0"/>
    <s v="Maureen Whitley"/>
    <s v="Regular Air"/>
    <x v="1"/>
    <x v="1"/>
    <s v="Computer Peripherals"/>
    <s v="Small Pack"/>
    <x v="405"/>
    <n v="0.71"/>
    <n v="6.0923642302980809"/>
    <s v="United States"/>
    <x v="2"/>
    <x v="9"/>
    <s v="Tamarac"/>
    <n v="33319"/>
    <x v="48"/>
    <x v="1"/>
    <s v="2015"/>
    <d v="2015-02-20T00:00:00"/>
    <n v="596.80799999999999"/>
    <n v="2"/>
    <n v="97.96"/>
    <n v="90488"/>
    <x v="0"/>
    <x v="1"/>
  </r>
  <r>
    <n v="25895"/>
    <s v="High"/>
    <n v="0.05"/>
    <n v="4.28"/>
    <n v="5.17"/>
    <n v="993"/>
    <x v="0"/>
    <s v="Gail Currin"/>
    <s v="Regular Air"/>
    <x v="0"/>
    <x v="0"/>
    <s v="Paper"/>
    <s v="Small Box"/>
    <x v="406"/>
    <n v="0.4"/>
    <n v="-2.7104717470191808"/>
    <s v="United States"/>
    <x v="1"/>
    <x v="7"/>
    <s v="Oxnard"/>
    <n v="93030"/>
    <x v="49"/>
    <x v="1"/>
    <s v="2015"/>
    <d v="2015-02-19T00:00:00"/>
    <n v="-104.57"/>
    <n v="9"/>
    <n v="38.58"/>
    <n v="89432"/>
    <x v="0"/>
    <x v="1"/>
  </r>
  <r>
    <n v="23120"/>
    <s v="High"/>
    <n v="0.03"/>
    <n v="39.479999999999997"/>
    <n v="1.99"/>
    <n v="1303"/>
    <x v="1"/>
    <s v="Cindy Harvey"/>
    <s v="Regular Air"/>
    <x v="2"/>
    <x v="1"/>
    <s v="Computer Peripherals"/>
    <s v="Small Pack"/>
    <x v="407"/>
    <n v="0.54"/>
    <n v="0.69"/>
    <s v="United States"/>
    <x v="1"/>
    <x v="16"/>
    <s v="Tooele"/>
    <n v="84074"/>
    <x v="49"/>
    <x v="1"/>
    <s v="2015"/>
    <d v="2015-02-21T00:00:00"/>
    <n v="317.08949999999999"/>
    <n v="12"/>
    <n v="459.55"/>
    <n v="87003"/>
    <x v="0"/>
    <x v="1"/>
  </r>
  <r>
    <n v="20652"/>
    <s v="Low"/>
    <n v="0.01"/>
    <n v="65.989999999999995"/>
    <n v="5.31"/>
    <n v="1303"/>
    <x v="1"/>
    <s v="Cindy Harvey"/>
    <s v="Regular Air"/>
    <x v="2"/>
    <x v="1"/>
    <s v="Telephones and Communication"/>
    <s v="Small Box"/>
    <x v="408"/>
    <n v="0.56999999999999995"/>
    <n v="0.46631164090147148"/>
    <s v="United States"/>
    <x v="1"/>
    <x v="16"/>
    <s v="Tooele"/>
    <n v="84074"/>
    <x v="49"/>
    <x v="1"/>
    <s v="2015"/>
    <d v="2015-02-26T00:00:00"/>
    <n v="250.36272000000002"/>
    <n v="9"/>
    <n v="536.9"/>
    <n v="87005"/>
    <x v="0"/>
    <x v="1"/>
  </r>
  <r>
    <n v="20551"/>
    <s v="Not Specified"/>
    <n v="0"/>
    <n v="5.98"/>
    <n v="0.96"/>
    <n v="1827"/>
    <x v="1"/>
    <s v="Vincent Hale"/>
    <s v="Regular Air"/>
    <x v="3"/>
    <x v="0"/>
    <s v="Pens &amp; Art Supplies"/>
    <s v="Wrap Bag"/>
    <x v="409"/>
    <n v="0.6"/>
    <n v="0.69"/>
    <s v="United States"/>
    <x v="0"/>
    <x v="20"/>
    <s v="Burlington"/>
    <n v="52601"/>
    <x v="49"/>
    <x v="1"/>
    <s v="2015"/>
    <d v="2015-02-20T00:00:00"/>
    <n v="38.039699999999996"/>
    <n v="9"/>
    <n v="55.13"/>
    <n v="86956"/>
    <x v="0"/>
    <x v="1"/>
  </r>
  <r>
    <n v="20553"/>
    <s v="Not Specified"/>
    <n v="0.02"/>
    <n v="5.98"/>
    <n v="5.46"/>
    <n v="1828"/>
    <x v="1"/>
    <s v="Stacey Lucas"/>
    <s v="Regular Air"/>
    <x v="3"/>
    <x v="0"/>
    <s v="Paper"/>
    <s v="Small Box"/>
    <x v="371"/>
    <n v="0.36"/>
    <n v="-1.0517857142857143"/>
    <s v="United States"/>
    <x v="0"/>
    <x v="20"/>
    <s v="Cedar Falls"/>
    <n v="50613"/>
    <x v="49"/>
    <x v="1"/>
    <s v="2015"/>
    <d v="2015-02-20T00:00:00"/>
    <n v="-47.12"/>
    <n v="7"/>
    <n v="44.8"/>
    <n v="86956"/>
    <x v="0"/>
    <x v="1"/>
  </r>
  <r>
    <n v="18251"/>
    <s v="Not Specified"/>
    <n v="7.0000000000000007E-2"/>
    <n v="31.78"/>
    <n v="1.99"/>
    <n v="2052"/>
    <x v="1"/>
    <s v="Francis Kendall"/>
    <s v="Regular Air"/>
    <x v="1"/>
    <x v="1"/>
    <s v="Computer Peripherals"/>
    <s v="Small Pack"/>
    <x v="282"/>
    <n v="0.42"/>
    <n v="0.69"/>
    <s v="United States"/>
    <x v="1"/>
    <x v="42"/>
    <s v="Albuquerque"/>
    <n v="87105"/>
    <x v="49"/>
    <x v="1"/>
    <s v="2015"/>
    <d v="2015-02-21T00:00:00"/>
    <n v="265.11180000000002"/>
    <n v="13"/>
    <n v="384.22"/>
    <n v="87234"/>
    <x v="0"/>
    <x v="1"/>
  </r>
  <r>
    <n v="18252"/>
    <s v="Not Specified"/>
    <n v="0"/>
    <n v="5.98"/>
    <n v="2.5"/>
    <n v="2052"/>
    <x v="1"/>
    <s v="Francis Kendall"/>
    <s v="Regular Air"/>
    <x v="1"/>
    <x v="0"/>
    <s v="Envelopes"/>
    <s v="Small Box"/>
    <x v="410"/>
    <n v="0.36"/>
    <n v="0.30217446270543619"/>
    <s v="United States"/>
    <x v="1"/>
    <x v="42"/>
    <s v="Albuquerque"/>
    <n v="87105"/>
    <x v="49"/>
    <x v="1"/>
    <s v="2015"/>
    <d v="2015-02-20T00:00:00"/>
    <n v="9.5608000000000004"/>
    <n v="5"/>
    <n v="31.64"/>
    <n v="87234"/>
    <x v="0"/>
    <x v="1"/>
  </r>
  <r>
    <n v="18253"/>
    <s v="Not Specified"/>
    <n v="0.1"/>
    <n v="35.99"/>
    <n v="1.1000000000000001"/>
    <n v="2052"/>
    <x v="1"/>
    <s v="Francis Kendall"/>
    <s v="Express Air"/>
    <x v="1"/>
    <x v="1"/>
    <s v="Telephones and Communication"/>
    <s v="Small Box"/>
    <x v="61"/>
    <n v="0.55000000000000004"/>
    <n v="0.69"/>
    <s v="United States"/>
    <x v="1"/>
    <x v="42"/>
    <s v="Albuquerque"/>
    <n v="87105"/>
    <x v="49"/>
    <x v="1"/>
    <s v="2015"/>
    <d v="2015-02-20T00:00:00"/>
    <n v="390.09839999999997"/>
    <n v="19"/>
    <n v="565.36"/>
    <n v="87234"/>
    <x v="0"/>
    <x v="1"/>
  </r>
  <r>
    <n v="24396"/>
    <s v="Low"/>
    <n v="0.1"/>
    <n v="54.1"/>
    <n v="19.989999999999998"/>
    <n v="2287"/>
    <x v="1"/>
    <s v="Samuel Newman"/>
    <s v="Regular Air"/>
    <x v="3"/>
    <x v="0"/>
    <s v="Storage &amp; Organization"/>
    <s v="Small Box"/>
    <x v="411"/>
    <n v="0.59"/>
    <n v="7.2548393279243589E-2"/>
    <s v="United States"/>
    <x v="2"/>
    <x v="23"/>
    <s v="Summerville"/>
    <n v="29483"/>
    <x v="49"/>
    <x v="1"/>
    <s v="2015"/>
    <d v="2015-02-24T00:00:00"/>
    <n v="34.067999999999998"/>
    <n v="9"/>
    <n v="469.59"/>
    <n v="90147"/>
    <x v="0"/>
    <x v="1"/>
  </r>
  <r>
    <n v="24607"/>
    <s v="High"/>
    <n v="0.05"/>
    <n v="11.29"/>
    <n v="5.03"/>
    <n v="2828"/>
    <x v="1"/>
    <s v="Monica Howard"/>
    <s v="Regular Air"/>
    <x v="3"/>
    <x v="0"/>
    <s v="Storage &amp; Organization"/>
    <s v="Small Box"/>
    <x v="412"/>
    <n v="0.59"/>
    <n v="-0.38978554057041787"/>
    <s v="United States"/>
    <x v="1"/>
    <x v="7"/>
    <s v="El Centro"/>
    <n v="92243"/>
    <x v="49"/>
    <x v="1"/>
    <s v="2015"/>
    <d v="2015-02-21T00:00:00"/>
    <n v="-35.26"/>
    <n v="8"/>
    <n v="90.46"/>
    <n v="87720"/>
    <x v="0"/>
    <x v="1"/>
  </r>
  <r>
    <n v="25500"/>
    <s v="Medium"/>
    <n v="7.0000000000000007E-2"/>
    <n v="5.81"/>
    <n v="8.49"/>
    <n v="233"/>
    <x v="1"/>
    <s v="Michele Bullard"/>
    <s v="Regular Air"/>
    <x v="0"/>
    <x v="0"/>
    <s v="Binders and Binder Accessories"/>
    <s v="Small Box"/>
    <x v="90"/>
    <n v="0.39"/>
    <n v="-4.1366751700680267"/>
    <s v="United States"/>
    <x v="0"/>
    <x v="12"/>
    <s v="Orland Park"/>
    <n v="60462"/>
    <x v="50"/>
    <x v="1"/>
    <s v="2015"/>
    <d v="2015-02-22T00:00:00"/>
    <n v="-243.23649999999998"/>
    <n v="10"/>
    <n v="58.8"/>
    <n v="90237"/>
    <x v="0"/>
    <x v="1"/>
  </r>
  <r>
    <n v="25501"/>
    <s v="Medium"/>
    <n v="0.04"/>
    <n v="9.65"/>
    <n v="6.22"/>
    <n v="233"/>
    <x v="1"/>
    <s v="Michele Bullard"/>
    <s v="Regular Air"/>
    <x v="0"/>
    <x v="2"/>
    <s v="Office Furnishings"/>
    <s v="Small Box"/>
    <x v="413"/>
    <n v="0.55000000000000004"/>
    <n v="-0.44509006391632772"/>
    <s v="United States"/>
    <x v="0"/>
    <x v="12"/>
    <s v="Orland Park"/>
    <n v="60462"/>
    <x v="50"/>
    <x v="1"/>
    <s v="2015"/>
    <d v="2015-02-21T00:00:00"/>
    <n v="-53.62"/>
    <n v="12"/>
    <n v="120.47"/>
    <n v="90237"/>
    <x v="0"/>
    <x v="1"/>
  </r>
  <r>
    <n v="22763"/>
    <s v="Not Specified"/>
    <n v="0.04"/>
    <n v="11.5"/>
    <n v="7.19"/>
    <n v="1485"/>
    <x v="1"/>
    <s v="Wayne Sutherland"/>
    <s v="Regular Air"/>
    <x v="1"/>
    <x v="0"/>
    <s v="Binders and Binder Accessories"/>
    <s v="Small Box"/>
    <x v="414"/>
    <n v="0.4"/>
    <n v="-0.14801267346809455"/>
    <s v="United States"/>
    <x v="0"/>
    <x v="12"/>
    <s v="Downers Grove"/>
    <n v="60516"/>
    <x v="50"/>
    <x v="1"/>
    <s v="2015"/>
    <d v="2015-02-23T00:00:00"/>
    <n v="-23.357880000000002"/>
    <n v="14"/>
    <n v="157.81"/>
    <n v="91236"/>
    <x v="0"/>
    <x v="1"/>
  </r>
  <r>
    <n v="22764"/>
    <s v="Not Specified"/>
    <n v="0.02"/>
    <n v="15.7"/>
    <n v="11.25"/>
    <n v="1485"/>
    <x v="1"/>
    <s v="Wayne Sutherland"/>
    <s v="Regular Air"/>
    <x v="1"/>
    <x v="0"/>
    <s v="Storage &amp; Organization"/>
    <s v="Small Box"/>
    <x v="415"/>
    <n v="0.6"/>
    <n v="-0.9383539094650204"/>
    <s v="United States"/>
    <x v="0"/>
    <x v="12"/>
    <s v="Downers Grove"/>
    <n v="60516"/>
    <x v="50"/>
    <x v="1"/>
    <s v="2015"/>
    <d v="2015-02-21T00:00:00"/>
    <n v="-18.241599999999998"/>
    <n v="1"/>
    <n v="19.440000000000001"/>
    <n v="91236"/>
    <x v="0"/>
    <x v="1"/>
  </r>
  <r>
    <n v="22765"/>
    <s v="Not Specified"/>
    <n v="0.05"/>
    <n v="225.02"/>
    <n v="28.66"/>
    <n v="1485"/>
    <x v="1"/>
    <s v="Wayne Sutherland"/>
    <s v="Delivery Truck"/>
    <x v="1"/>
    <x v="0"/>
    <s v="Storage &amp; Organization"/>
    <s v="Jumbo Drum"/>
    <x v="416"/>
    <n v="0.72"/>
    <n v="0.30817865561841251"/>
    <s v="United States"/>
    <x v="0"/>
    <x v="12"/>
    <s v="Downers Grove"/>
    <n v="60516"/>
    <x v="50"/>
    <x v="1"/>
    <s v="2015"/>
    <d v="2015-02-22T00:00:00"/>
    <n v="1428.9104"/>
    <n v="21"/>
    <n v="4636.63"/>
    <n v="91236"/>
    <x v="0"/>
    <x v="1"/>
  </r>
  <r>
    <n v="7718"/>
    <s v="High"/>
    <n v="0.03"/>
    <n v="4.0599999999999996"/>
    <n v="6.89"/>
    <n v="2882"/>
    <x v="1"/>
    <s v="Andrew Gonzalez"/>
    <s v="Regular Air"/>
    <x v="2"/>
    <x v="0"/>
    <s v="Appliances"/>
    <s v="Small Box"/>
    <x v="417"/>
    <n v="0.6"/>
    <n v="-1.5402845706423167"/>
    <s v="United States"/>
    <x v="2"/>
    <x v="13"/>
    <s v="Charlotte"/>
    <n v="28206"/>
    <x v="50"/>
    <x v="1"/>
    <s v="2015"/>
    <d v="2015-02-22T00:00:00"/>
    <n v="-246.27609999999999"/>
    <n v="37"/>
    <n v="159.88999999999999"/>
    <n v="55300"/>
    <x v="0"/>
    <x v="1"/>
  </r>
  <r>
    <n v="7719"/>
    <s v="High"/>
    <n v="0.01"/>
    <n v="3.75"/>
    <n v="0.5"/>
    <n v="2882"/>
    <x v="1"/>
    <s v="Andrew Gonzalez"/>
    <s v="Regular Air"/>
    <x v="2"/>
    <x v="0"/>
    <s v="Labels"/>
    <s v="Small Box"/>
    <x v="418"/>
    <n v="0.37"/>
    <n v="0.30582114361702128"/>
    <s v="United States"/>
    <x v="2"/>
    <x v="13"/>
    <s v="Charlotte"/>
    <n v="28206"/>
    <x v="50"/>
    <x v="1"/>
    <s v="2015"/>
    <d v="2015-02-21T00:00:00"/>
    <n v="55.194599999999994"/>
    <n v="48"/>
    <n v="180.48"/>
    <n v="55300"/>
    <x v="0"/>
    <x v="1"/>
  </r>
  <r>
    <n v="7720"/>
    <s v="High"/>
    <n v="0.02"/>
    <n v="10.68"/>
    <n v="13.04"/>
    <n v="2882"/>
    <x v="1"/>
    <s v="Andrew Gonzalez"/>
    <s v="Regular Air"/>
    <x v="2"/>
    <x v="2"/>
    <s v="Office Furnishings"/>
    <s v="Large Box"/>
    <x v="419"/>
    <n v="0.6"/>
    <n v="-0.87678754850490759"/>
    <s v="United States"/>
    <x v="2"/>
    <x v="13"/>
    <s v="Charlotte"/>
    <n v="28206"/>
    <x v="50"/>
    <x v="1"/>
    <s v="2015"/>
    <d v="2015-02-22T00:00:00"/>
    <n v="-307.29650000000004"/>
    <n v="31"/>
    <n v="350.48"/>
    <n v="55300"/>
    <x v="0"/>
    <x v="1"/>
  </r>
  <r>
    <n v="25718"/>
    <s v="High"/>
    <n v="0.03"/>
    <n v="4.0599999999999996"/>
    <n v="6.89"/>
    <n v="2886"/>
    <x v="1"/>
    <s v="Gretchen McKinney"/>
    <s v="Regular Air"/>
    <x v="2"/>
    <x v="0"/>
    <s v="Appliances"/>
    <s v="Small Box"/>
    <x v="417"/>
    <n v="0.6"/>
    <n v="-4.761378246335819"/>
    <s v="United States"/>
    <x v="3"/>
    <x v="28"/>
    <s v="Parma"/>
    <n v="44134"/>
    <x v="50"/>
    <x v="1"/>
    <s v="2015"/>
    <d v="2015-02-22T00:00:00"/>
    <n v="-185.17"/>
    <n v="9"/>
    <n v="38.89"/>
    <n v="87630"/>
    <x v="0"/>
    <x v="1"/>
  </r>
  <r>
    <n v="25719"/>
    <s v="High"/>
    <n v="0.01"/>
    <n v="3.75"/>
    <n v="0.5"/>
    <n v="2886"/>
    <x v="1"/>
    <s v="Gretchen McKinney"/>
    <s v="Regular Air"/>
    <x v="2"/>
    <x v="0"/>
    <s v="Labels"/>
    <s v="Small Box"/>
    <x v="418"/>
    <n v="0.37"/>
    <n v="0.69"/>
    <s v="United States"/>
    <x v="3"/>
    <x v="28"/>
    <s v="Parma"/>
    <n v="44134"/>
    <x v="50"/>
    <x v="1"/>
    <s v="2015"/>
    <d v="2015-02-21T00:00:00"/>
    <n v="31.132799999999996"/>
    <n v="12"/>
    <n v="45.12"/>
    <n v="87630"/>
    <x v="0"/>
    <x v="1"/>
  </r>
  <r>
    <n v="25720"/>
    <s v="High"/>
    <n v="0.02"/>
    <n v="10.68"/>
    <n v="13.04"/>
    <n v="2886"/>
    <x v="1"/>
    <s v="Gretchen McKinney"/>
    <s v="Regular Air"/>
    <x v="2"/>
    <x v="2"/>
    <s v="Office Furnishings"/>
    <s v="Large Box"/>
    <x v="419"/>
    <n v="0.6"/>
    <n v="-2.5544499723604202"/>
    <s v="United States"/>
    <x v="3"/>
    <x v="28"/>
    <s v="Parma"/>
    <n v="44134"/>
    <x v="50"/>
    <x v="1"/>
    <s v="2015"/>
    <d v="2015-02-22T00:00:00"/>
    <n v="-231.05"/>
    <n v="8"/>
    <n v="90.45"/>
    <n v="87630"/>
    <x v="0"/>
    <x v="1"/>
  </r>
  <r>
    <n v="26141"/>
    <s v="High"/>
    <n v="0.05"/>
    <n v="19.23"/>
    <n v="6.15"/>
    <n v="3284"/>
    <x v="0"/>
    <s v="Michael Shaffer"/>
    <s v="Express Air"/>
    <x v="3"/>
    <x v="2"/>
    <s v="Office Furnishings"/>
    <s v="Small Pack"/>
    <x v="420"/>
    <n v="0.44"/>
    <n v="-17.809968275171148"/>
    <s v="United States"/>
    <x v="2"/>
    <x v="9"/>
    <s v="Kissimmee"/>
    <n v="34741"/>
    <x v="50"/>
    <x v="1"/>
    <s v="2015"/>
    <d v="2015-02-22T00:00:00"/>
    <n v="-2133.2780000000002"/>
    <n v="6"/>
    <n v="119.78"/>
    <n v="90751"/>
    <x v="0"/>
    <x v="1"/>
  </r>
  <r>
    <n v="5361"/>
    <s v="Critical"/>
    <n v="0.02"/>
    <n v="49.99"/>
    <n v="19.989999999999998"/>
    <n v="181"/>
    <x v="1"/>
    <s v="Wesley Waller"/>
    <s v="Regular Air"/>
    <x v="0"/>
    <x v="1"/>
    <s v="Computer Peripherals"/>
    <s v="Small Box"/>
    <x v="421"/>
    <n v="0.41"/>
    <n v="-8.526186225479869E-2"/>
    <s v="United States"/>
    <x v="1"/>
    <x v="7"/>
    <s v="San Francisco"/>
    <n v="94122"/>
    <x v="51"/>
    <x v="1"/>
    <s v="2015"/>
    <d v="2015-02-21T00:00:00"/>
    <n v="-76.89"/>
    <n v="18"/>
    <n v="901.81"/>
    <n v="38087"/>
    <x v="0"/>
    <x v="1"/>
  </r>
  <r>
    <n v="23361"/>
    <s v="Critical"/>
    <n v="0.02"/>
    <n v="49.99"/>
    <n v="19.989999999999998"/>
    <n v="184"/>
    <x v="0"/>
    <s v="Phillip Holmes"/>
    <s v="Regular Air"/>
    <x v="0"/>
    <x v="1"/>
    <s v="Computer Peripherals"/>
    <s v="Small Box"/>
    <x v="421"/>
    <n v="0.41"/>
    <n v="-0.30694610778443115"/>
    <s v="United States"/>
    <x v="3"/>
    <x v="35"/>
    <s v="Arlington"/>
    <n v="2474"/>
    <x v="51"/>
    <x v="1"/>
    <s v="2015"/>
    <d v="2015-02-21T00:00:00"/>
    <n v="-76.89"/>
    <n v="5"/>
    <n v="250.5"/>
    <n v="88360"/>
    <x v="0"/>
    <x v="1"/>
  </r>
  <r>
    <n v="349"/>
    <s v="Not Specified"/>
    <n v="7.0000000000000007E-2"/>
    <n v="2036.48"/>
    <n v="14.7"/>
    <n v="553"/>
    <x v="1"/>
    <s v="Kristine Connolly"/>
    <s v="Delivery Truck"/>
    <x v="3"/>
    <x v="1"/>
    <s v="Office Machines"/>
    <s v="Jumbo Drum"/>
    <x v="1"/>
    <n v="0.55000000000000004"/>
    <n v="9.4625077242590519E-2"/>
    <s v="United States"/>
    <x v="1"/>
    <x v="7"/>
    <s v="Los Angeles"/>
    <n v="90008"/>
    <x v="51"/>
    <x v="1"/>
    <s v="2015"/>
    <d v="2015-02-21T00:00:00"/>
    <n v="4073.25"/>
    <n v="25"/>
    <n v="43046.2"/>
    <n v="2433"/>
    <x v="0"/>
    <x v="1"/>
  </r>
  <r>
    <n v="18349"/>
    <s v="Not Specified"/>
    <n v="7.0000000000000007E-2"/>
    <n v="2036.48"/>
    <n v="14.7"/>
    <n v="555"/>
    <x v="1"/>
    <s v="Walter Young"/>
    <s v="Delivery Truck"/>
    <x v="3"/>
    <x v="1"/>
    <s v="Office Machines"/>
    <s v="Jumbo Drum"/>
    <x v="1"/>
    <n v="0.55000000000000004"/>
    <n v="0.58352119669850899"/>
    <s v="United States"/>
    <x v="1"/>
    <x v="16"/>
    <s v="Pleasant Grove"/>
    <n v="84062"/>
    <x v="51"/>
    <x v="1"/>
    <s v="2015"/>
    <d v="2015-02-21T00:00:00"/>
    <n v="6028.41"/>
    <n v="6"/>
    <n v="10331.09"/>
    <n v="86190"/>
    <x v="0"/>
    <x v="1"/>
  </r>
  <r>
    <n v="19262"/>
    <s v="High"/>
    <n v="0.04"/>
    <n v="4.37"/>
    <n v="5.15"/>
    <n v="875"/>
    <x v="1"/>
    <s v="Erika Fink"/>
    <s v="Regular Air"/>
    <x v="0"/>
    <x v="0"/>
    <s v="Appliances"/>
    <s v="Small Box"/>
    <x v="422"/>
    <n v="0.59"/>
    <n v="-0.94769818043008003"/>
    <s v="United States"/>
    <x v="1"/>
    <x v="16"/>
    <s v="Salt Lake City"/>
    <n v="84106"/>
    <x v="51"/>
    <x v="1"/>
    <s v="2015"/>
    <d v="2015-02-22T00:00:00"/>
    <n v="-74.479599999999991"/>
    <n v="18"/>
    <n v="78.59"/>
    <n v="89059"/>
    <x v="0"/>
    <x v="1"/>
  </r>
  <r>
    <n v="19263"/>
    <s v="High"/>
    <n v="0.09"/>
    <n v="155.99"/>
    <n v="8.99"/>
    <n v="875"/>
    <x v="1"/>
    <s v="Erika Fink"/>
    <s v="Regular Air"/>
    <x v="0"/>
    <x v="1"/>
    <s v="Telephones and Communication"/>
    <s v="Small Box"/>
    <x v="423"/>
    <n v="0.57999999999999996"/>
    <n v="-0.46714119611353627"/>
    <s v="United States"/>
    <x v="1"/>
    <x v="16"/>
    <s v="Salt Lake City"/>
    <n v="84106"/>
    <x v="51"/>
    <x v="1"/>
    <s v="2015"/>
    <d v="2015-02-23T00:00:00"/>
    <n v="-232.22056000000003"/>
    <n v="4"/>
    <n v="497.11"/>
    <n v="89059"/>
    <x v="0"/>
    <x v="1"/>
  </r>
  <r>
    <n v="24113"/>
    <s v="Critical"/>
    <n v="0"/>
    <n v="100.89"/>
    <n v="42"/>
    <n v="2225"/>
    <x v="0"/>
    <s v="Sean McKenna"/>
    <s v="Delivery Truck"/>
    <x v="0"/>
    <x v="2"/>
    <s v="Chairs &amp; Chairmats"/>
    <s v="Jumbo Drum"/>
    <x v="424"/>
    <n v="0.61"/>
    <n v="0.93284663362580922"/>
    <s v="United States"/>
    <x v="1"/>
    <x v="42"/>
    <s v="Hobbs"/>
    <n v="88240"/>
    <x v="51"/>
    <x v="1"/>
    <s v="2015"/>
    <d v="2015-02-22T00:00:00"/>
    <n v="1500.12"/>
    <n v="15"/>
    <n v="1608.11"/>
    <n v="89970"/>
    <x v="0"/>
    <x v="1"/>
  </r>
  <r>
    <n v="26057"/>
    <s v="Low"/>
    <n v="0.1"/>
    <n v="4.91"/>
    <n v="0.5"/>
    <n v="2472"/>
    <x v="0"/>
    <s v="Ricky Sanders"/>
    <s v="Express Air"/>
    <x v="1"/>
    <x v="0"/>
    <s v="Labels"/>
    <s v="Small Box"/>
    <x v="310"/>
    <n v="0.36"/>
    <n v="0.69"/>
    <s v="United States"/>
    <x v="0"/>
    <x v="12"/>
    <s v="Joliet"/>
    <n v="60432"/>
    <x v="51"/>
    <x v="1"/>
    <s v="2015"/>
    <d v="2015-02-21T00:00:00"/>
    <n v="35.279699999999998"/>
    <n v="10"/>
    <n v="51.13"/>
    <n v="86514"/>
    <x v="0"/>
    <x v="1"/>
  </r>
  <r>
    <n v="23509"/>
    <s v="High"/>
    <n v="0.08"/>
    <n v="34.99"/>
    <n v="7.73"/>
    <n v="32"/>
    <x v="1"/>
    <s v="Matthew Berman"/>
    <s v="Regular Air"/>
    <x v="3"/>
    <x v="0"/>
    <s v="Pens &amp; Art Supplies"/>
    <s v="Small Box"/>
    <x v="425"/>
    <n v="0.59"/>
    <n v="0.34070358858434585"/>
    <s v="United States"/>
    <x v="1"/>
    <x v="14"/>
    <s v="Grants Pass"/>
    <n v="97526"/>
    <x v="52"/>
    <x v="1"/>
    <s v="2015"/>
    <d v="2015-02-23T00:00:00"/>
    <n v="144.69"/>
    <n v="13"/>
    <n v="424.68"/>
    <n v="89199"/>
    <x v="0"/>
    <x v="1"/>
  </r>
  <r>
    <n v="18885"/>
    <s v="Not Specified"/>
    <n v="0"/>
    <n v="442.14"/>
    <n v="14.7"/>
    <n v="236"/>
    <x v="0"/>
    <s v="Shawn McIntyre"/>
    <s v="Delivery Truck"/>
    <x v="3"/>
    <x v="1"/>
    <s v="Office Machines"/>
    <s v="Jumbo Drum"/>
    <x v="426"/>
    <n v="0.56000000000000005"/>
    <n v="0.69"/>
    <s v="United States"/>
    <x v="1"/>
    <x v="1"/>
    <s v="Louisville"/>
    <n v="80027"/>
    <x v="52"/>
    <x v="1"/>
    <s v="2015"/>
    <d v="2015-02-22T00:00:00"/>
    <n v="3294.8258999999994"/>
    <n v="10"/>
    <n v="4775.1099999999997"/>
    <n v="86621"/>
    <x v="0"/>
    <x v="1"/>
  </r>
  <r>
    <n v="24236"/>
    <s v="Not Specified"/>
    <n v="0.01"/>
    <n v="5.18"/>
    <n v="2.04"/>
    <n v="829"/>
    <x v="0"/>
    <s v="Monica Law Thompson"/>
    <s v="Regular Air"/>
    <x v="3"/>
    <x v="0"/>
    <s v="Paper"/>
    <s v="Wrap Bag"/>
    <x v="263"/>
    <n v="0.36"/>
    <n v="-0.62030920590302174"/>
    <s v="United States"/>
    <x v="2"/>
    <x v="4"/>
    <s v="Texarkana"/>
    <n v="71854"/>
    <x v="52"/>
    <x v="1"/>
    <s v="2015"/>
    <d v="2015-02-24T00:00:00"/>
    <n v="-17.654"/>
    <n v="5"/>
    <n v="28.46"/>
    <n v="90271"/>
    <x v="0"/>
    <x v="1"/>
  </r>
  <r>
    <n v="26066"/>
    <s v="High"/>
    <n v="0.04"/>
    <n v="55.48"/>
    <n v="6.79"/>
    <n v="1728"/>
    <x v="0"/>
    <s v="Carrie Lewis"/>
    <s v="Regular Air"/>
    <x v="3"/>
    <x v="0"/>
    <s v="Paper"/>
    <s v="Small Box"/>
    <x v="427"/>
    <n v="0.37"/>
    <n v="0.69"/>
    <s v="United States"/>
    <x v="3"/>
    <x v="28"/>
    <s v="Kettering"/>
    <n v="45429"/>
    <x v="52"/>
    <x v="1"/>
    <s v="2015"/>
    <d v="2015-02-24T00:00:00"/>
    <n v="376.88490000000002"/>
    <n v="10"/>
    <n v="546.21"/>
    <n v="87195"/>
    <x v="0"/>
    <x v="1"/>
  </r>
  <r>
    <n v="25417"/>
    <s v="Medium"/>
    <n v="0"/>
    <n v="47.9"/>
    <n v="5.86"/>
    <n v="1991"/>
    <x v="0"/>
    <s v="Paula Hubbard"/>
    <s v="Regular Air"/>
    <x v="1"/>
    <x v="0"/>
    <s v="Paper"/>
    <s v="Small Box"/>
    <x v="428"/>
    <n v="0.37"/>
    <n v="0.69"/>
    <s v="United States"/>
    <x v="1"/>
    <x v="16"/>
    <s v="Kearns"/>
    <n v="84118"/>
    <x v="52"/>
    <x v="1"/>
    <s v="2015"/>
    <d v="2015-02-24T00:00:00"/>
    <n v="638.38109999999995"/>
    <n v="18"/>
    <n v="925.19"/>
    <n v="90002"/>
    <x v="0"/>
    <x v="1"/>
  </r>
  <r>
    <n v="25662"/>
    <s v="Not Specified"/>
    <n v="0.05"/>
    <n v="4.9800000000000004"/>
    <n v="4.62"/>
    <n v="2653"/>
    <x v="1"/>
    <s v="Leo Kane"/>
    <s v="Regular Air"/>
    <x v="2"/>
    <x v="1"/>
    <s v="Computer Peripherals"/>
    <s v="Small Pack"/>
    <x v="395"/>
    <n v="0.64"/>
    <n v="-2.8656759906759905"/>
    <s v="United States"/>
    <x v="0"/>
    <x v="38"/>
    <s v="Derby"/>
    <n v="67037"/>
    <x v="52"/>
    <x v="1"/>
    <s v="2015"/>
    <d v="2015-02-23T00:00:00"/>
    <n v="-98.35"/>
    <n v="7"/>
    <n v="34.32"/>
    <n v="89360"/>
    <x v="0"/>
    <x v="1"/>
  </r>
  <r>
    <n v="25663"/>
    <s v="Not Specified"/>
    <n v="0.02"/>
    <n v="34.229999999999997"/>
    <n v="5.0199999999999996"/>
    <n v="2653"/>
    <x v="1"/>
    <s v="Leo Kane"/>
    <s v="Regular Air"/>
    <x v="2"/>
    <x v="2"/>
    <s v="Office Furnishings"/>
    <s v="Small Box"/>
    <x v="429"/>
    <n v="0.55000000000000004"/>
    <n v="0.69"/>
    <s v="United States"/>
    <x v="0"/>
    <x v="38"/>
    <s v="Derby"/>
    <n v="67037"/>
    <x v="52"/>
    <x v="1"/>
    <s v="2015"/>
    <d v="2015-02-24T00:00:00"/>
    <n v="270.79049999999995"/>
    <n v="11"/>
    <n v="392.45"/>
    <n v="89360"/>
    <x v="0"/>
    <x v="1"/>
  </r>
  <r>
    <n v="21390"/>
    <s v="Not Specified"/>
    <n v="0.08"/>
    <n v="9.68"/>
    <n v="2.0299999999999998"/>
    <n v="2968"/>
    <x v="1"/>
    <s v="Miriam Bowman"/>
    <s v="Regular Air"/>
    <x v="0"/>
    <x v="0"/>
    <s v="Paper"/>
    <s v="Wrap Bag"/>
    <x v="430"/>
    <n v="0.37"/>
    <n v="-49.016636197440583"/>
    <s v="United States"/>
    <x v="2"/>
    <x v="9"/>
    <s v="Hollywood"/>
    <n v="33021"/>
    <x v="52"/>
    <x v="1"/>
    <s v="2015"/>
    <d v="2015-02-24T00:00:00"/>
    <n v="-536.24199999999996"/>
    <n v="1"/>
    <n v="10.94"/>
    <n v="86085"/>
    <x v="0"/>
    <x v="1"/>
  </r>
  <r>
    <n v="21391"/>
    <s v="Not Specified"/>
    <n v="0.04"/>
    <n v="150.97999999999999"/>
    <n v="16.010000000000002"/>
    <n v="2968"/>
    <x v="1"/>
    <s v="Miriam Bowman"/>
    <s v="Delivery Truck"/>
    <x v="0"/>
    <x v="2"/>
    <s v="Tables"/>
    <s v="Jumbo Box"/>
    <x v="431"/>
    <n v="0.7"/>
    <n v="-0.17208564631245046"/>
    <s v="United States"/>
    <x v="2"/>
    <x v="9"/>
    <s v="Hollywood"/>
    <n v="33021"/>
    <x v="52"/>
    <x v="1"/>
    <s v="2015"/>
    <d v="2015-02-23T00:00:00"/>
    <n v="-125.86000000000001"/>
    <n v="5"/>
    <n v="731.38"/>
    <n v="86085"/>
    <x v="0"/>
    <x v="1"/>
  </r>
  <r>
    <n v="23898"/>
    <s v="Critical"/>
    <n v="0.03"/>
    <n v="150.88999999999999"/>
    <n v="60.2"/>
    <n v="3136"/>
    <x v="0"/>
    <s v="Lee Hancock"/>
    <s v="Delivery Truck"/>
    <x v="2"/>
    <x v="2"/>
    <s v="Chairs &amp; Chairmats"/>
    <s v="Jumbo Drum"/>
    <x v="432"/>
    <n v="0.77"/>
    <n v="-0.18850565762799529"/>
    <s v="United States"/>
    <x v="3"/>
    <x v="30"/>
    <s v="Sanford"/>
    <n v="4073"/>
    <x v="52"/>
    <x v="1"/>
    <s v="2015"/>
    <d v="2015-02-22T00:00:00"/>
    <n v="-677.87199999999996"/>
    <n v="23"/>
    <n v="3596.03"/>
    <n v="86791"/>
    <x v="0"/>
    <x v="1"/>
  </r>
  <r>
    <n v="18849"/>
    <s v="Medium"/>
    <n v="0.02"/>
    <n v="146.05000000000001"/>
    <n v="80.2"/>
    <n v="247"/>
    <x v="1"/>
    <s v="Marshall Brandt Briggs"/>
    <s v="Delivery Truck"/>
    <x v="3"/>
    <x v="2"/>
    <s v="Tables"/>
    <s v="Jumbo Box"/>
    <x v="309"/>
    <n v="0.71"/>
    <n v="-0.12669746710238014"/>
    <s v="United States"/>
    <x v="2"/>
    <x v="34"/>
    <s v="Maryville"/>
    <n v="37804"/>
    <x v="53"/>
    <x v="1"/>
    <s v="2015"/>
    <d v="2015-02-23T00:00:00"/>
    <n v="-101.19200000000001"/>
    <n v="5"/>
    <n v="798.69"/>
    <n v="89139"/>
    <x v="0"/>
    <x v="1"/>
  </r>
  <r>
    <n v="18850"/>
    <s v="Medium"/>
    <n v="0.06"/>
    <n v="65.989999999999995"/>
    <n v="5.92"/>
    <n v="247"/>
    <x v="1"/>
    <s v="Marshall Brandt Briggs"/>
    <s v="Regular Air"/>
    <x v="3"/>
    <x v="1"/>
    <s v="Telephones and Communication"/>
    <s v="Small Box"/>
    <x v="58"/>
    <n v="0.55000000000000004"/>
    <n v="-4.2064864728384105E-3"/>
    <s v="United States"/>
    <x v="2"/>
    <x v="34"/>
    <s v="Maryville"/>
    <n v="37804"/>
    <x v="53"/>
    <x v="1"/>
    <s v="2015"/>
    <d v="2015-02-24T00:00:00"/>
    <n v="-3.3320000000000336"/>
    <n v="14"/>
    <n v="792.11"/>
    <n v="89139"/>
    <x v="0"/>
    <x v="1"/>
  </r>
  <r>
    <n v="21958"/>
    <s v="High"/>
    <n v="0.01"/>
    <n v="20.98"/>
    <n v="53.03"/>
    <n v="508"/>
    <x v="1"/>
    <s v="Cameron Owens"/>
    <s v="Delivery Truck"/>
    <x v="3"/>
    <x v="0"/>
    <s v="Storage &amp; Organization"/>
    <s v="Jumbo Drum"/>
    <x v="353"/>
    <n v="0.78"/>
    <n v="-2.2933479674796748"/>
    <s v="United States"/>
    <x v="2"/>
    <x v="33"/>
    <s v="Covington"/>
    <n v="41011"/>
    <x v="53"/>
    <x v="1"/>
    <s v="2015"/>
    <d v="2015-02-23T00:00:00"/>
    <n v="-282.08179999999999"/>
    <n v="5"/>
    <n v="123"/>
    <n v="87356"/>
    <x v="0"/>
    <x v="1"/>
  </r>
  <r>
    <n v="19506"/>
    <s v="Critical"/>
    <n v="0.04"/>
    <n v="1.74"/>
    <n v="4.08"/>
    <n v="2697"/>
    <x v="1"/>
    <s v="Ricky W Clements"/>
    <s v="Regular Air"/>
    <x v="3"/>
    <x v="2"/>
    <s v="Office Furnishings"/>
    <s v="Small Pack"/>
    <x v="247"/>
    <n v="0.53"/>
    <n v="0.31815680880330122"/>
    <s v="United States"/>
    <x v="2"/>
    <x v="18"/>
    <s v="Vestavia Hills"/>
    <n v="35216"/>
    <x v="53"/>
    <x v="1"/>
    <s v="2015"/>
    <d v="2015-02-25T00:00:00"/>
    <n v="9.2519999999999989"/>
    <n v="16"/>
    <n v="29.08"/>
    <n v="87678"/>
    <x v="0"/>
    <x v="1"/>
  </r>
  <r>
    <n v="19507"/>
    <s v="Critical"/>
    <n v="0.01"/>
    <n v="119.99"/>
    <n v="56.14"/>
    <n v="2697"/>
    <x v="1"/>
    <s v="Ricky W Clements"/>
    <s v="Delivery Truck"/>
    <x v="3"/>
    <x v="1"/>
    <s v="Office Machines"/>
    <s v="Jumbo Box"/>
    <x v="181"/>
    <n v="0.39"/>
    <n v="-0.46585304155948265"/>
    <s v="United States"/>
    <x v="2"/>
    <x v="18"/>
    <s v="Vestavia Hills"/>
    <n v="35216"/>
    <x v="53"/>
    <x v="1"/>
    <s v="2015"/>
    <d v="2015-02-24T00:00:00"/>
    <n v="-1197.0419999999999"/>
    <n v="21"/>
    <n v="2569.5700000000002"/>
    <n v="87678"/>
    <x v="0"/>
    <x v="1"/>
  </r>
  <r>
    <n v="23136"/>
    <s v="Critical"/>
    <n v="0.01"/>
    <n v="13.79"/>
    <n v="8.7799999999999994"/>
    <n v="2865"/>
    <x v="1"/>
    <s v="Roberta Mitchell"/>
    <s v="Regular Air"/>
    <x v="3"/>
    <x v="2"/>
    <s v="Office Furnishings"/>
    <s v="Small Box"/>
    <x v="433"/>
    <n v="0.43"/>
    <n v="-0.64872971065631624"/>
    <s v="United States"/>
    <x v="0"/>
    <x v="19"/>
    <s v="Paris"/>
    <n v="75460"/>
    <x v="53"/>
    <x v="1"/>
    <s v="2015"/>
    <d v="2015-02-25T00:00:00"/>
    <n v="-36.770000000000003"/>
    <n v="4"/>
    <n v="56.68"/>
    <n v="90871"/>
    <x v="0"/>
    <x v="1"/>
  </r>
  <r>
    <n v="23137"/>
    <s v="Critical"/>
    <n v="0.04"/>
    <n v="33.29"/>
    <n v="8.74"/>
    <n v="2865"/>
    <x v="1"/>
    <s v="Roberta Mitchell"/>
    <s v="Regular Air"/>
    <x v="3"/>
    <x v="0"/>
    <s v="Storage &amp; Organization"/>
    <s v="Small Box"/>
    <x v="434"/>
    <n v="0.61"/>
    <n v="0.31839467330065124"/>
    <s v="United States"/>
    <x v="0"/>
    <x v="19"/>
    <s v="Paris"/>
    <n v="75460"/>
    <x v="53"/>
    <x v="1"/>
    <s v="2015"/>
    <d v="2015-02-24T00:00:00"/>
    <n v="87.03"/>
    <n v="8"/>
    <n v="273.33999999999997"/>
    <n v="90871"/>
    <x v="0"/>
    <x v="1"/>
  </r>
  <r>
    <n v="21514"/>
    <s v="High"/>
    <n v="0.1"/>
    <n v="209.37"/>
    <n v="69"/>
    <n v="2892"/>
    <x v="0"/>
    <s v="Benjamin Porter"/>
    <s v="Regular Air"/>
    <x v="2"/>
    <x v="2"/>
    <s v="Tables"/>
    <s v="Large Box"/>
    <x v="396"/>
    <n v="0.79"/>
    <n v="-7.7922621028459593E-2"/>
    <s v="United States"/>
    <x v="0"/>
    <x v="26"/>
    <s v="Livonia"/>
    <n v="48154"/>
    <x v="53"/>
    <x v="1"/>
    <s v="2015"/>
    <d v="2015-02-25T00:00:00"/>
    <n v="-165.59492040000003"/>
    <n v="11"/>
    <n v="2125.12"/>
    <n v="90011"/>
    <x v="0"/>
    <x v="1"/>
  </r>
  <r>
    <n v="21515"/>
    <s v="High"/>
    <n v="7.0000000000000007E-2"/>
    <n v="4.9800000000000004"/>
    <n v="4.7"/>
    <n v="2893"/>
    <x v="0"/>
    <s v="Kathryn Tate"/>
    <s v="Regular Air"/>
    <x v="2"/>
    <x v="0"/>
    <s v="Paper"/>
    <s v="Small Box"/>
    <x v="435"/>
    <n v="0.38"/>
    <n v="-0.48133185349611546"/>
    <s v="United States"/>
    <x v="0"/>
    <x v="26"/>
    <s v="Madison Heights"/>
    <n v="48071"/>
    <x v="53"/>
    <x v="1"/>
    <s v="2015"/>
    <d v="2015-02-24T00:00:00"/>
    <n v="-21.684000000000001"/>
    <n v="9"/>
    <n v="45.05"/>
    <n v="90011"/>
    <x v="0"/>
    <x v="1"/>
  </r>
  <r>
    <n v="20685"/>
    <s v="Not Specified"/>
    <n v="0.05"/>
    <n v="124.49"/>
    <n v="51.94"/>
    <n v="961"/>
    <x v="0"/>
    <s v="Benjamin Chan"/>
    <s v="Delivery Truck"/>
    <x v="1"/>
    <x v="2"/>
    <s v="Tables"/>
    <s v="Jumbo Box"/>
    <x v="369"/>
    <n v="0.63"/>
    <n v="-0.36766233766233769"/>
    <s v="United States"/>
    <x v="1"/>
    <x v="7"/>
    <s v="Redwood City"/>
    <n v="94061"/>
    <x v="54"/>
    <x v="1"/>
    <s v="2015"/>
    <d v="2015-02-24T00:00:00"/>
    <n v="-44.163600000000002"/>
    <n v="1"/>
    <n v="120.12"/>
    <n v="89402"/>
    <x v="0"/>
    <x v="1"/>
  </r>
  <r>
    <n v="22052"/>
    <s v="Medium"/>
    <n v="0.02"/>
    <n v="4.0599999999999996"/>
    <n v="6.89"/>
    <n v="1127"/>
    <x v="1"/>
    <s v="Ray Grady"/>
    <s v="Regular Air"/>
    <x v="2"/>
    <x v="0"/>
    <s v="Appliances"/>
    <s v="Small Box"/>
    <x v="417"/>
    <n v="0.6"/>
    <n v="-1.4030115252207751"/>
    <s v="United States"/>
    <x v="0"/>
    <x v="19"/>
    <s v="Eagle Pass"/>
    <n v="78852"/>
    <x v="54"/>
    <x v="1"/>
    <s v="2015"/>
    <d v="2015-02-26T00:00:00"/>
    <n v="-93.735199999999992"/>
    <n v="16"/>
    <n v="66.81"/>
    <n v="87221"/>
    <x v="0"/>
    <x v="1"/>
  </r>
  <r>
    <n v="20603"/>
    <s v="Critical"/>
    <n v="0.03"/>
    <n v="48.58"/>
    <n v="3.99"/>
    <n v="1649"/>
    <x v="0"/>
    <s v="Roy Hardison"/>
    <s v="Express Air"/>
    <x v="3"/>
    <x v="0"/>
    <s v="Appliances"/>
    <s v="Small Box"/>
    <x v="436"/>
    <n v="0.56000000000000005"/>
    <n v="0.69"/>
    <s v="United States"/>
    <x v="3"/>
    <x v="8"/>
    <s v="Woodmere"/>
    <n v="11598"/>
    <x v="54"/>
    <x v="1"/>
    <s v="2015"/>
    <d v="2015-02-26T00:00:00"/>
    <n v="100.13279999999999"/>
    <n v="3"/>
    <n v="145.12"/>
    <n v="91041"/>
    <x v="0"/>
    <x v="1"/>
  </r>
  <r>
    <n v="23260"/>
    <s v="Critical"/>
    <n v="0"/>
    <n v="300.98"/>
    <n v="164.73"/>
    <n v="1894"/>
    <x v="1"/>
    <s v="Maureen Herbert Hood"/>
    <s v="Delivery Truck"/>
    <x v="1"/>
    <x v="2"/>
    <s v="Chairs &amp; Chairmats"/>
    <s v="Jumbo Drum"/>
    <x v="437"/>
    <n v="0.56000000000000005"/>
    <n v="0.69"/>
    <s v="United States"/>
    <x v="0"/>
    <x v="31"/>
    <s v="Appleton"/>
    <n v="54915"/>
    <x v="54"/>
    <x v="1"/>
    <s v="2015"/>
    <d v="2015-02-25T00:00:00"/>
    <n v="2653.2914999999998"/>
    <n v="12"/>
    <n v="3845.35"/>
    <n v="91261"/>
    <x v="0"/>
    <x v="1"/>
  </r>
  <r>
    <n v="23261"/>
    <s v="Critical"/>
    <n v="0.09"/>
    <n v="2.94"/>
    <n v="0.96"/>
    <n v="1894"/>
    <x v="1"/>
    <s v="Maureen Herbert Hood"/>
    <s v="Regular Air"/>
    <x v="1"/>
    <x v="0"/>
    <s v="Pens &amp; Art Supplies"/>
    <s v="Wrap Bag"/>
    <x v="265"/>
    <n v="0.57999999999999996"/>
    <n v="-0.48806366047745359"/>
    <s v="United States"/>
    <x v="0"/>
    <x v="31"/>
    <s v="Appleton"/>
    <n v="54915"/>
    <x v="54"/>
    <x v="1"/>
    <s v="2015"/>
    <d v="2015-02-26T00:00:00"/>
    <n v="-1.84"/>
    <n v="1"/>
    <n v="3.77"/>
    <n v="91261"/>
    <x v="0"/>
    <x v="1"/>
  </r>
  <r>
    <n v="24971"/>
    <s v="High"/>
    <n v="0"/>
    <n v="195.99"/>
    <n v="8.99"/>
    <n v="1919"/>
    <x v="0"/>
    <s v="Nathan Jenkins"/>
    <s v="Regular Air"/>
    <x v="1"/>
    <x v="1"/>
    <s v="Telephones and Communication"/>
    <s v="Small Box"/>
    <x v="438"/>
    <n v="0.6"/>
    <n v="0.13011450511365566"/>
    <s v="United States"/>
    <x v="2"/>
    <x v="4"/>
    <s v="Pine Bluff"/>
    <n v="71603"/>
    <x v="54"/>
    <x v="1"/>
    <s v="2015"/>
    <d v="2015-02-25T00:00:00"/>
    <n v="114.88199999999999"/>
    <n v="5"/>
    <n v="882.93"/>
    <n v="85896"/>
    <x v="0"/>
    <x v="1"/>
  </r>
  <r>
    <n v="22369"/>
    <s v="Not Specified"/>
    <n v="0.03"/>
    <n v="7.64"/>
    <n v="5.83"/>
    <n v="2398"/>
    <x v="0"/>
    <s v="Julian F Wolfe"/>
    <s v="Regular Air"/>
    <x v="3"/>
    <x v="0"/>
    <s v="Paper"/>
    <s v="Wrap Bag"/>
    <x v="47"/>
    <n v="0.36"/>
    <n v="-0.15579599421845963"/>
    <s v="United States"/>
    <x v="0"/>
    <x v="12"/>
    <s v="Hanover Park"/>
    <n v="60103"/>
    <x v="54"/>
    <x v="1"/>
    <s v="2015"/>
    <d v="2015-02-26T00:00:00"/>
    <n v="-15.090400000000001"/>
    <n v="12"/>
    <n v="96.86"/>
    <n v="86373"/>
    <x v="0"/>
    <x v="1"/>
  </r>
  <r>
    <n v="19525"/>
    <s v="Critical"/>
    <n v="0.01"/>
    <n v="138.13999999999999"/>
    <n v="35"/>
    <n v="2660"/>
    <x v="0"/>
    <s v="Jeffrey Page"/>
    <s v="Regular Air"/>
    <x v="0"/>
    <x v="0"/>
    <s v="Storage &amp; Organization"/>
    <s v="Large Box"/>
    <x v="439"/>
    <m/>
    <n v="-0.53671769360466093"/>
    <s v="United States"/>
    <x v="3"/>
    <x v="30"/>
    <s v="Gorham"/>
    <n v="4038"/>
    <x v="54"/>
    <x v="1"/>
    <s v="2015"/>
    <d v="2015-02-26T00:00:00"/>
    <n v="-321.51"/>
    <n v="4"/>
    <n v="599.03"/>
    <n v="86486"/>
    <x v="0"/>
    <x v="1"/>
  </r>
  <r>
    <n v="20604"/>
    <s v="Low"/>
    <n v="0.1"/>
    <n v="50.98"/>
    <n v="22.24"/>
    <n v="851"/>
    <x v="1"/>
    <s v="Helen H Heller"/>
    <s v="Regular Air"/>
    <x v="3"/>
    <x v="2"/>
    <s v="Office Furnishings"/>
    <s v="Large Box"/>
    <x v="440"/>
    <n v="0.55000000000000004"/>
    <n v="0.32638126600804979"/>
    <s v="United States"/>
    <x v="1"/>
    <x v="7"/>
    <s v="Hacienda Heights"/>
    <n v="91745"/>
    <x v="55"/>
    <x v="1"/>
    <s v="2015"/>
    <d v="2015-02-27T00:00:00"/>
    <n v="98.12"/>
    <n v="6"/>
    <n v="300.63"/>
    <n v="88568"/>
    <x v="0"/>
    <x v="1"/>
  </r>
  <r>
    <n v="24774"/>
    <s v="Not Specified"/>
    <n v="0.04"/>
    <n v="29.18"/>
    <n v="8.5500000000000007"/>
    <n v="868"/>
    <x v="1"/>
    <s v="Sharon Ellis"/>
    <s v="Express Air"/>
    <x v="3"/>
    <x v="2"/>
    <s v="Office Furnishings"/>
    <s v="Small Box"/>
    <x v="441"/>
    <n v="0.42"/>
    <n v="0.69"/>
    <s v="United States"/>
    <x v="0"/>
    <x v="11"/>
    <s v="Shoreview"/>
    <n v="55126"/>
    <x v="55"/>
    <x v="1"/>
    <s v="2015"/>
    <d v="2015-02-27T00:00:00"/>
    <n v="201.7353"/>
    <n v="10"/>
    <n v="292.37"/>
    <n v="91194"/>
    <x v="0"/>
    <x v="1"/>
  </r>
  <r>
    <n v="24775"/>
    <s v="Not Specified"/>
    <n v="0"/>
    <n v="80.98"/>
    <n v="35"/>
    <n v="868"/>
    <x v="1"/>
    <s v="Sharon Ellis"/>
    <s v="Regular Air"/>
    <x v="3"/>
    <x v="0"/>
    <s v="Storage &amp; Organization"/>
    <s v="Large Box"/>
    <x v="223"/>
    <n v="0.83"/>
    <n v="-1.0029145125148289"/>
    <s v="United States"/>
    <x v="0"/>
    <x v="11"/>
    <s v="Shoreview"/>
    <n v="55126"/>
    <x v="55"/>
    <x v="1"/>
    <s v="2015"/>
    <d v="2015-02-27T00:00:00"/>
    <n v="-684.78"/>
    <n v="8"/>
    <n v="682.79"/>
    <n v="91194"/>
    <x v="0"/>
    <x v="1"/>
  </r>
  <r>
    <n v="4131"/>
    <s v="High"/>
    <n v="0.05"/>
    <n v="52.4"/>
    <n v="16.11"/>
    <n v="1193"/>
    <x v="1"/>
    <s v="Louis Parrish"/>
    <s v="Regular Air"/>
    <x v="2"/>
    <x v="0"/>
    <s v="Binders and Binder Accessories"/>
    <s v="Small Box"/>
    <x v="442"/>
    <n v="0.39"/>
    <n v="0.13003612318753113"/>
    <s v="United States"/>
    <x v="3"/>
    <x v="32"/>
    <s v="Washington"/>
    <n v="20016"/>
    <x v="55"/>
    <x v="1"/>
    <s v="2015"/>
    <d v="2015-02-27T00:00:00"/>
    <n v="592.52650000000006"/>
    <n v="85"/>
    <n v="4556.63"/>
    <n v="29350"/>
    <x v="0"/>
    <x v="1"/>
  </r>
  <r>
    <n v="4133"/>
    <s v="High"/>
    <n v="0.05"/>
    <n v="36.549999999999997"/>
    <n v="13.89"/>
    <n v="1193"/>
    <x v="1"/>
    <s v="Louis Parrish"/>
    <s v="Express Air"/>
    <x v="2"/>
    <x v="0"/>
    <s v="Pens &amp; Art Supplies"/>
    <s v="Wrap Bag"/>
    <x v="443"/>
    <n v="0.41"/>
    <n v="7.8952455563808033E-2"/>
    <s v="United States"/>
    <x v="3"/>
    <x v="32"/>
    <s v="Washington"/>
    <n v="20016"/>
    <x v="55"/>
    <x v="1"/>
    <s v="2015"/>
    <d v="2015-02-26T00:00:00"/>
    <n v="232.8"/>
    <n v="83"/>
    <n v="2948.61"/>
    <n v="29350"/>
    <x v="0"/>
    <x v="1"/>
  </r>
  <r>
    <n v="22132"/>
    <s v="High"/>
    <n v="0.1"/>
    <n v="15.14"/>
    <n v="4.53"/>
    <n v="1199"/>
    <x v="0"/>
    <s v="Edward Lamm"/>
    <s v="Regular Air"/>
    <x v="2"/>
    <x v="0"/>
    <s v="Storage &amp; Organization"/>
    <s v="Small Box"/>
    <x v="444"/>
    <n v="0.81"/>
    <n v="-0.33121724092058002"/>
    <s v="United States"/>
    <x v="3"/>
    <x v="47"/>
    <s v="Nashua"/>
    <n v="3060"/>
    <x v="55"/>
    <x v="1"/>
    <s v="2015"/>
    <d v="2015-02-28T00:00:00"/>
    <n v="-24.897600000000001"/>
    <n v="5"/>
    <n v="75.17"/>
    <n v="87585"/>
    <x v="0"/>
    <x v="1"/>
  </r>
  <r>
    <n v="22131"/>
    <s v="High"/>
    <n v="0.05"/>
    <n v="52.4"/>
    <n v="16.11"/>
    <n v="1200"/>
    <x v="0"/>
    <s v="Beth English"/>
    <s v="Regular Air"/>
    <x v="2"/>
    <x v="0"/>
    <s v="Binders and Binder Accessories"/>
    <s v="Small Box"/>
    <x v="442"/>
    <n v="0.39"/>
    <n v="0.69"/>
    <s v="United States"/>
    <x v="3"/>
    <x v="36"/>
    <s v="Elmwood Park"/>
    <n v="7407"/>
    <x v="55"/>
    <x v="1"/>
    <s v="2015"/>
    <d v="2015-02-27T00:00:00"/>
    <n v="776.7743999999999"/>
    <n v="21"/>
    <n v="1125.76"/>
    <n v="87585"/>
    <x v="0"/>
    <x v="1"/>
  </r>
  <r>
    <n v="22133"/>
    <s v="High"/>
    <n v="0.05"/>
    <n v="36.549999999999997"/>
    <n v="13.89"/>
    <n v="1202"/>
    <x v="0"/>
    <s v="Faye Wolf"/>
    <s v="Express Air"/>
    <x v="2"/>
    <x v="0"/>
    <s v="Pens &amp; Art Supplies"/>
    <s v="Wrap Bag"/>
    <x v="443"/>
    <n v="0.41"/>
    <n v="0.46183665536238488"/>
    <s v="United States"/>
    <x v="3"/>
    <x v="36"/>
    <s v="South Orange"/>
    <n v="7079"/>
    <x v="55"/>
    <x v="1"/>
    <s v="2015"/>
    <d v="2015-02-26T00:00:00"/>
    <n v="344.54399999999998"/>
    <n v="21"/>
    <n v="746.03"/>
    <n v="87585"/>
    <x v="0"/>
    <x v="1"/>
  </r>
  <r>
    <n v="24890"/>
    <s v="High"/>
    <n v="0.06"/>
    <n v="8.33"/>
    <n v="1.99"/>
    <n v="2361"/>
    <x v="0"/>
    <s v="Vincent Daniel"/>
    <s v="Regular Air"/>
    <x v="3"/>
    <x v="1"/>
    <s v="Computer Peripherals"/>
    <s v="Small Pack"/>
    <x v="375"/>
    <n v="0.52"/>
    <n v="-40.614840989399298"/>
    <s v="United States"/>
    <x v="2"/>
    <x v="9"/>
    <s v="Fruit Cove"/>
    <n v="32259"/>
    <x v="55"/>
    <x v="1"/>
    <s v="2015"/>
    <d v="2015-02-26T00:00:00"/>
    <n v="-344.82000000000005"/>
    <n v="1"/>
    <n v="8.49"/>
    <n v="88266"/>
    <x v="0"/>
    <x v="1"/>
  </r>
  <r>
    <n v="20435"/>
    <s v="Medium"/>
    <n v="7.0000000000000007E-2"/>
    <n v="2.61"/>
    <n v="0.5"/>
    <n v="2980"/>
    <x v="1"/>
    <s v="Joanna Kenney"/>
    <s v="Regular Air"/>
    <x v="3"/>
    <x v="0"/>
    <s v="Labels"/>
    <s v="Small Box"/>
    <x v="445"/>
    <n v="0.39"/>
    <n v="0.69"/>
    <s v="United States"/>
    <x v="3"/>
    <x v="28"/>
    <s v="Sandusky"/>
    <n v="44870"/>
    <x v="55"/>
    <x v="1"/>
    <s v="2015"/>
    <d v="2015-02-27T00:00:00"/>
    <n v="10.798499999999999"/>
    <n v="6"/>
    <n v="15.65"/>
    <n v="86547"/>
    <x v="0"/>
    <x v="1"/>
  </r>
  <r>
    <n v="21992"/>
    <s v="High"/>
    <n v="0.08"/>
    <n v="415.88"/>
    <n v="11.37"/>
    <n v="573"/>
    <x v="1"/>
    <s v="Vanessa Winstead"/>
    <s v="Regular Air"/>
    <x v="3"/>
    <x v="0"/>
    <s v="Storage &amp; Organization"/>
    <s v="Small Box"/>
    <x v="446"/>
    <n v="0.56999999999999995"/>
    <n v="-0.66347215030697537"/>
    <s v="United States"/>
    <x v="0"/>
    <x v="12"/>
    <s v="Pekin"/>
    <n v="61554"/>
    <x v="56"/>
    <x v="1"/>
    <s v="2015"/>
    <d v="2015-02-27T00:00:00"/>
    <n v="-269.08440000000002"/>
    <n v="1"/>
    <n v="405.57"/>
    <n v="86556"/>
    <x v="0"/>
    <x v="1"/>
  </r>
  <r>
    <n v="22248"/>
    <s v="Medium"/>
    <n v="0.1"/>
    <n v="6.88"/>
    <n v="2"/>
    <n v="621"/>
    <x v="0"/>
    <s v="Heather Stern"/>
    <s v="Regular Air"/>
    <x v="1"/>
    <x v="0"/>
    <s v="Paper"/>
    <s v="Wrap Bag"/>
    <x v="273"/>
    <n v="0.39"/>
    <n v="0.58550540368722193"/>
    <s v="United States"/>
    <x v="3"/>
    <x v="22"/>
    <s v="Newington"/>
    <n v="6111"/>
    <x v="56"/>
    <x v="1"/>
    <s v="2015"/>
    <d v="2015-02-27T00:00:00"/>
    <n v="18.420000000000002"/>
    <n v="5"/>
    <n v="31.46"/>
    <n v="91432"/>
    <x v="1"/>
    <x v="1"/>
  </r>
  <r>
    <n v="22247"/>
    <s v="Medium"/>
    <n v="0.06"/>
    <n v="195.99"/>
    <n v="8.99"/>
    <n v="622"/>
    <x v="0"/>
    <s v="Hazel Khan"/>
    <s v="Regular Air"/>
    <x v="1"/>
    <x v="1"/>
    <s v="Telephones and Communication"/>
    <s v="Small Box"/>
    <x v="438"/>
    <n v="0.6"/>
    <n v="0.36826243189984931"/>
    <s v="United States"/>
    <x v="3"/>
    <x v="30"/>
    <s v="Auburn"/>
    <n v="4210"/>
    <x v="56"/>
    <x v="1"/>
    <s v="2015"/>
    <d v="2015-02-28T00:00:00"/>
    <n v="349.47"/>
    <n v="6"/>
    <n v="948.97"/>
    <n v="91432"/>
    <x v="0"/>
    <x v="1"/>
  </r>
  <r>
    <n v="19947"/>
    <s v="Low"/>
    <n v="0.04"/>
    <n v="6.48"/>
    <n v="5.16"/>
    <n v="865"/>
    <x v="1"/>
    <s v="Dana Burgess"/>
    <s v="Express Air"/>
    <x v="3"/>
    <x v="0"/>
    <s v="Paper"/>
    <s v="Small Box"/>
    <x v="447"/>
    <n v="0.37"/>
    <n v="-0.1282774513192764"/>
    <s v="United States"/>
    <x v="0"/>
    <x v="0"/>
    <s v="East Chicago"/>
    <n v="46312"/>
    <x v="56"/>
    <x v="1"/>
    <s v="2015"/>
    <d v="2015-03-02T00:00:00"/>
    <n v="-11.1332"/>
    <n v="12"/>
    <n v="86.79"/>
    <n v="90675"/>
    <x v="0"/>
    <x v="1"/>
  </r>
  <r>
    <n v="22288"/>
    <s v="Critical"/>
    <n v="0.09"/>
    <n v="35.99"/>
    <n v="5.99"/>
    <n v="907"/>
    <x v="1"/>
    <s v="Rachel Casey"/>
    <s v="Regular Air"/>
    <x v="1"/>
    <x v="1"/>
    <s v="Telephones and Communication"/>
    <s v="Wrap Bag"/>
    <x v="448"/>
    <n v="0.38"/>
    <n v="0.75406662269129299"/>
    <s v="United States"/>
    <x v="2"/>
    <x v="33"/>
    <s v="Henderson"/>
    <n v="42420"/>
    <x v="56"/>
    <x v="1"/>
    <s v="2015"/>
    <d v="2015-02-27T00:00:00"/>
    <n v="114.3165"/>
    <n v="5"/>
    <n v="151.6"/>
    <n v="86459"/>
    <x v="0"/>
    <x v="1"/>
  </r>
  <r>
    <n v="26109"/>
    <s v="Critical"/>
    <n v="0.08"/>
    <n v="55.48"/>
    <n v="6.79"/>
    <n v="1639"/>
    <x v="0"/>
    <s v="Marvin Rollins"/>
    <s v="Regular Air"/>
    <x v="1"/>
    <x v="0"/>
    <s v="Paper"/>
    <s v="Small Box"/>
    <x v="427"/>
    <n v="0.37"/>
    <n v="0.69000000000000006"/>
    <s v="United States"/>
    <x v="3"/>
    <x v="22"/>
    <s v="Stamford"/>
    <n v="6901"/>
    <x v="56"/>
    <x v="1"/>
    <s v="2015"/>
    <d v="2015-02-28T00:00:00"/>
    <n v="147.75659999999999"/>
    <n v="4"/>
    <n v="214.14"/>
    <n v="89705"/>
    <x v="0"/>
    <x v="1"/>
  </r>
  <r>
    <n v="24187"/>
    <s v="High"/>
    <n v="0.1"/>
    <n v="3.6"/>
    <n v="2.2000000000000002"/>
    <n v="1665"/>
    <x v="0"/>
    <s v="Elsie Pridgen"/>
    <s v="Regular Air"/>
    <x v="2"/>
    <x v="0"/>
    <s v="Paper"/>
    <s v="Wrap Bag"/>
    <x v="449"/>
    <n v="0.39"/>
    <n v="-1.187948350071736"/>
    <s v="United States"/>
    <x v="1"/>
    <x v="7"/>
    <s v="Laguna Hills"/>
    <n v="92653"/>
    <x v="56"/>
    <x v="1"/>
    <s v="2015"/>
    <d v="2015-02-27T00:00:00"/>
    <n v="-8.2799999999999994"/>
    <n v="2"/>
    <n v="6.97"/>
    <n v="90678"/>
    <x v="0"/>
    <x v="1"/>
  </r>
  <r>
    <n v="21066"/>
    <s v="Critical"/>
    <n v="7.0000000000000007E-2"/>
    <n v="226.67"/>
    <n v="28.16"/>
    <n v="2114"/>
    <x v="1"/>
    <s v="Paige Mason"/>
    <s v="Delivery Truck"/>
    <x v="3"/>
    <x v="2"/>
    <s v="Chairs &amp; Chairmats"/>
    <s v="Jumbo Drum"/>
    <x v="450"/>
    <n v="0.59"/>
    <n v="0.20761599499667746"/>
    <s v="United States"/>
    <x v="2"/>
    <x v="25"/>
    <s v="Norfolk"/>
    <n v="23518"/>
    <x v="56"/>
    <x v="1"/>
    <s v="2015"/>
    <d v="2015-02-27T00:00:00"/>
    <n v="53.114399999999996"/>
    <n v="1"/>
    <n v="255.83"/>
    <n v="88405"/>
    <x v="0"/>
    <x v="1"/>
  </r>
  <r>
    <n v="21067"/>
    <s v="Critical"/>
    <n v="0.08"/>
    <n v="20.98"/>
    <n v="53.03"/>
    <n v="2114"/>
    <x v="1"/>
    <s v="Paige Mason"/>
    <s v="Delivery Truck"/>
    <x v="3"/>
    <x v="0"/>
    <s v="Storage &amp; Organization"/>
    <s v="Jumbo Drum"/>
    <x v="353"/>
    <n v="0.78"/>
    <n v="2.0755971318676101E-2"/>
    <s v="United States"/>
    <x v="2"/>
    <x v="25"/>
    <s v="Norfolk"/>
    <n v="23518"/>
    <x v="56"/>
    <x v="1"/>
    <s v="2015"/>
    <d v="2015-02-28T00:00:00"/>
    <n v="8.7420000000000009"/>
    <n v="20"/>
    <n v="421.18"/>
    <n v="88405"/>
    <x v="0"/>
    <x v="1"/>
  </r>
  <r>
    <n v="18169"/>
    <s v="Critical"/>
    <n v="0.02"/>
    <n v="5.34"/>
    <n v="2.99"/>
    <n v="2979"/>
    <x v="1"/>
    <s v="Lloyd Dolan"/>
    <s v="Regular Air"/>
    <x v="3"/>
    <x v="0"/>
    <s v="Binders and Binder Accessories"/>
    <s v="Small Box"/>
    <x v="451"/>
    <n v="0.38"/>
    <n v="0.15247624532104812"/>
    <s v="United States"/>
    <x v="0"/>
    <x v="39"/>
    <s v="Dickinson"/>
    <n v="58601"/>
    <x v="56"/>
    <x v="1"/>
    <s v="2015"/>
    <d v="2015-02-28T00:00:00"/>
    <n v="5.2955000000000005"/>
    <n v="6"/>
    <n v="34.729999999999997"/>
    <n v="86545"/>
    <x v="0"/>
    <x v="1"/>
  </r>
  <r>
    <n v="18170"/>
    <s v="Critical"/>
    <n v="0.03"/>
    <n v="40.98"/>
    <n v="7.47"/>
    <n v="2979"/>
    <x v="1"/>
    <s v="Lloyd Dolan"/>
    <s v="Regular Air"/>
    <x v="3"/>
    <x v="0"/>
    <s v="Binders and Binder Accessories"/>
    <s v="Small Box"/>
    <x v="452"/>
    <n v="0.37"/>
    <n v="0.69"/>
    <s v="United States"/>
    <x v="0"/>
    <x v="39"/>
    <s v="Dickinson"/>
    <n v="58601"/>
    <x v="56"/>
    <x v="1"/>
    <s v="2015"/>
    <d v="2015-02-27T00:00:00"/>
    <n v="170.79569999999998"/>
    <n v="6"/>
    <n v="247.53"/>
    <n v="86545"/>
    <x v="0"/>
    <x v="1"/>
  </r>
  <r>
    <n v="20516"/>
    <s v="Medium"/>
    <n v="7.0000000000000007E-2"/>
    <n v="8.33"/>
    <n v="1.99"/>
    <n v="3063"/>
    <x v="1"/>
    <s v="Ann Steele"/>
    <s v="Regular Air"/>
    <x v="2"/>
    <x v="1"/>
    <s v="Computer Peripherals"/>
    <s v="Small Pack"/>
    <x v="375"/>
    <n v="0.52"/>
    <n v="0.23766905330151153"/>
    <s v="United States"/>
    <x v="1"/>
    <x v="6"/>
    <s v="Kirkland"/>
    <n v="98034"/>
    <x v="56"/>
    <x v="1"/>
    <s v="2015"/>
    <d v="2015-02-28T00:00:00"/>
    <n v="11.95"/>
    <n v="6"/>
    <n v="50.28"/>
    <n v="88447"/>
    <x v="0"/>
    <x v="1"/>
  </r>
  <r>
    <n v="20517"/>
    <s v="Medium"/>
    <n v="0.03"/>
    <n v="499.99"/>
    <n v="24.49"/>
    <n v="3063"/>
    <x v="1"/>
    <s v="Ann Steele"/>
    <s v="Regular Air"/>
    <x v="2"/>
    <x v="1"/>
    <s v="Copiers and Fax"/>
    <s v="Large Box"/>
    <x v="453"/>
    <n v="0.36"/>
    <n v="0.69"/>
    <s v="United States"/>
    <x v="1"/>
    <x v="6"/>
    <s v="Kirkland"/>
    <n v="98034"/>
    <x v="56"/>
    <x v="1"/>
    <s v="2015"/>
    <d v="2015-02-27T00:00:00"/>
    <n v="1773.6104999999998"/>
    <n v="5"/>
    <n v="2570.4499999999998"/>
    <n v="88447"/>
    <x v="0"/>
    <x v="1"/>
  </r>
  <r>
    <n v="23629"/>
    <s v="Low"/>
    <n v="0.06"/>
    <n v="130.97999999999999"/>
    <n v="54.74"/>
    <n v="751"/>
    <x v="0"/>
    <s v="David Wrenn"/>
    <s v="Delivery Truck"/>
    <x v="3"/>
    <x v="2"/>
    <s v="Bookcases"/>
    <s v="Jumbo Box"/>
    <x v="454"/>
    <n v="0.69"/>
    <n v="3.5856573705179286E-2"/>
    <s v="United States"/>
    <x v="2"/>
    <x v="33"/>
    <s v="Georgetown"/>
    <n v="40324"/>
    <x v="57"/>
    <x v="1"/>
    <s v="2015"/>
    <d v="2015-03-06T00:00:00"/>
    <n v="14.76"/>
    <n v="3"/>
    <n v="411.64"/>
    <n v="91201"/>
    <x v="0"/>
    <x v="1"/>
  </r>
  <r>
    <n v="20167"/>
    <s v="High"/>
    <n v="0.02"/>
    <n v="40.99"/>
    <n v="17.48"/>
    <n v="1005"/>
    <x v="1"/>
    <s v="Lloyd Dickson"/>
    <s v="Regular Air"/>
    <x v="0"/>
    <x v="0"/>
    <s v="Paper"/>
    <s v="Small Box"/>
    <x v="455"/>
    <n v="0.36"/>
    <n v="0.57983523247372248"/>
    <s v="United States"/>
    <x v="0"/>
    <x v="12"/>
    <s v="Buffalo Grove"/>
    <n v="60089"/>
    <x v="57"/>
    <x v="1"/>
    <s v="2015"/>
    <d v="2015-02-28T00:00:00"/>
    <n v="551.09280000000001"/>
    <n v="23"/>
    <n v="950.43"/>
    <n v="90044"/>
    <x v="0"/>
    <x v="1"/>
  </r>
  <r>
    <n v="6711"/>
    <s v="High"/>
    <n v="0"/>
    <n v="6.68"/>
    <n v="5.66"/>
    <n v="1044"/>
    <x v="1"/>
    <s v="Erin Ballard"/>
    <s v="Regular Air"/>
    <x v="1"/>
    <x v="0"/>
    <s v="Paper"/>
    <s v="Small Box"/>
    <x v="339"/>
    <n v="0.37"/>
    <n v="-0.12461937155814706"/>
    <s v="United States"/>
    <x v="1"/>
    <x v="7"/>
    <s v="Los Angeles"/>
    <n v="90004"/>
    <x v="57"/>
    <x v="1"/>
    <s v="2015"/>
    <d v="2015-02-28T00:00:00"/>
    <n v="-76.94"/>
    <n v="90"/>
    <n v="617.4"/>
    <n v="47813"/>
    <x v="0"/>
    <x v="1"/>
  </r>
  <r>
    <n v="24711"/>
    <s v="High"/>
    <n v="0"/>
    <n v="6.68"/>
    <n v="5.66"/>
    <n v="1047"/>
    <x v="0"/>
    <s v="Gayle Pearson"/>
    <s v="Regular Air"/>
    <x v="1"/>
    <x v="0"/>
    <s v="Paper"/>
    <s v="Small Box"/>
    <x v="339"/>
    <n v="0.37"/>
    <n v="-0.25357332995309928"/>
    <s v="United States"/>
    <x v="3"/>
    <x v="35"/>
    <s v="Boston"/>
    <n v="2109"/>
    <x v="57"/>
    <x v="1"/>
    <s v="2015"/>
    <d v="2015-02-28T00:00:00"/>
    <n v="-40.008800000000001"/>
    <n v="23"/>
    <n v="157.78"/>
    <n v="89389"/>
    <x v="0"/>
    <x v="1"/>
  </r>
  <r>
    <n v="19477"/>
    <s v="Low"/>
    <n v="0.04"/>
    <n v="8.5"/>
    <n v="1.99"/>
    <n v="1754"/>
    <x v="1"/>
    <s v="Nelson Hong"/>
    <s v="Regular Air"/>
    <x v="2"/>
    <x v="1"/>
    <s v="Computer Peripherals"/>
    <s v="Small Pack"/>
    <x v="456"/>
    <n v="0.49"/>
    <n v="0.36497596356582612"/>
    <s v="United States"/>
    <x v="1"/>
    <x v="7"/>
    <s v="Torrance"/>
    <n v="90503"/>
    <x v="57"/>
    <x v="1"/>
    <s v="2015"/>
    <d v="2015-02-28T00:00:00"/>
    <n v="43.275199999999998"/>
    <n v="14"/>
    <n v="118.57"/>
    <n v="90178"/>
    <x v="0"/>
    <x v="1"/>
  </r>
  <r>
    <n v="19478"/>
    <s v="Low"/>
    <n v="0.1"/>
    <n v="15.99"/>
    <n v="9.4"/>
    <n v="1754"/>
    <x v="1"/>
    <s v="Nelson Hong"/>
    <s v="Regular Air"/>
    <x v="2"/>
    <x v="1"/>
    <s v="Office Machines"/>
    <s v="Small Box"/>
    <x v="194"/>
    <n v="0.49"/>
    <n v="-0.4557017742544357"/>
    <s v="United States"/>
    <x v="1"/>
    <x v="7"/>
    <s v="Torrance"/>
    <n v="90503"/>
    <x v="57"/>
    <x v="1"/>
    <s v="2015"/>
    <d v="2015-02-27T00:00:00"/>
    <n v="-36.214620000000004"/>
    <n v="5"/>
    <n v="79.47"/>
    <n v="90178"/>
    <x v="0"/>
    <x v="1"/>
  </r>
  <r>
    <n v="19479"/>
    <s v="Low"/>
    <n v="0.09"/>
    <n v="95.99"/>
    <n v="8.99"/>
    <n v="1754"/>
    <x v="1"/>
    <s v="Nelson Hong"/>
    <s v="Regular Air"/>
    <x v="2"/>
    <x v="1"/>
    <s v="Telephones and Communication"/>
    <s v="Small Box"/>
    <x v="457"/>
    <n v="0.56999999999999995"/>
    <n v="1.1211835225098842E-2"/>
    <s v="United States"/>
    <x v="1"/>
    <x v="7"/>
    <s v="Torrance"/>
    <n v="90503"/>
    <x v="57"/>
    <x v="1"/>
    <s v="2015"/>
    <d v="2015-03-03T00:00:00"/>
    <n v="7.032960000000001"/>
    <n v="8"/>
    <n v="627.28"/>
    <n v="90178"/>
    <x v="0"/>
    <x v="1"/>
  </r>
  <r>
    <n v="18962"/>
    <s v="Critical"/>
    <n v="0.03"/>
    <n v="11.99"/>
    <n v="5.99"/>
    <n v="1916"/>
    <x v="1"/>
    <s v="Marcia Feldman"/>
    <s v="Regular Air"/>
    <x v="1"/>
    <x v="1"/>
    <s v="Office Machines"/>
    <s v="Medium Box"/>
    <x v="458"/>
    <n v="0.36"/>
    <n v="-2.5803846153846157"/>
    <s v="United States"/>
    <x v="2"/>
    <x v="4"/>
    <s v="Little Rock"/>
    <n v="72209"/>
    <x v="57"/>
    <x v="1"/>
    <s v="2015"/>
    <d v="2015-02-28T00:00:00"/>
    <n v="-216.02980000000002"/>
    <n v="7"/>
    <n v="83.72"/>
    <n v="85893"/>
    <x v="0"/>
    <x v="1"/>
  </r>
  <r>
    <n v="22580"/>
    <s v="Medium"/>
    <n v="0.04"/>
    <n v="2.08"/>
    <n v="1.49"/>
    <n v="2466"/>
    <x v="1"/>
    <s v="Gilbert Godfrey"/>
    <s v="Regular Air"/>
    <x v="3"/>
    <x v="0"/>
    <s v="Binders and Binder Accessories"/>
    <s v="Small Box"/>
    <x v="459"/>
    <n v="0.36"/>
    <n v="-0.25183209207853757"/>
    <s v="United States"/>
    <x v="0"/>
    <x v="26"/>
    <s v="Sault Sainte Marie"/>
    <n v="49783"/>
    <x v="57"/>
    <x v="1"/>
    <s v="2015"/>
    <d v="2015-02-28T00:00:00"/>
    <n v="-3.71956"/>
    <n v="7"/>
    <n v="14.77"/>
    <n v="88136"/>
    <x v="0"/>
    <x v="1"/>
  </r>
  <r>
    <n v="22582"/>
    <s v="Medium"/>
    <n v="0.02"/>
    <n v="53.98"/>
    <n v="5.5"/>
    <n v="2466"/>
    <x v="1"/>
    <s v="Gilbert Godfrey"/>
    <s v="Express Air"/>
    <x v="3"/>
    <x v="1"/>
    <s v="Computer Peripherals"/>
    <s v="Small Box"/>
    <x v="460"/>
    <n v="0.62"/>
    <n v="0.23263751055141108"/>
    <s v="United States"/>
    <x v="0"/>
    <x v="26"/>
    <s v="Sault Sainte Marie"/>
    <n v="49783"/>
    <x v="57"/>
    <x v="1"/>
    <s v="2015"/>
    <d v="2015-02-28T00:00:00"/>
    <n v="101.97200000000001"/>
    <n v="8"/>
    <n v="438.33"/>
    <n v="88136"/>
    <x v="0"/>
    <x v="1"/>
  </r>
  <r>
    <n v="22583"/>
    <s v="Medium"/>
    <n v="0.05"/>
    <n v="4.9800000000000004"/>
    <n v="5.0199999999999996"/>
    <n v="2466"/>
    <x v="1"/>
    <s v="Gilbert Godfrey"/>
    <s v="Regular Air"/>
    <x v="3"/>
    <x v="0"/>
    <s v="Paper"/>
    <s v="Small Box"/>
    <x v="461"/>
    <n v="0.38"/>
    <n v="-0.43649435843610596"/>
    <s v="United States"/>
    <x v="0"/>
    <x v="26"/>
    <s v="Sault Sainte Marie"/>
    <n v="49783"/>
    <x v="57"/>
    <x v="1"/>
    <s v="2015"/>
    <d v="2015-02-27T00:00:00"/>
    <n v="-16.634799999999998"/>
    <n v="7"/>
    <n v="38.11"/>
    <n v="88136"/>
    <x v="0"/>
    <x v="1"/>
  </r>
  <r>
    <n v="20789"/>
    <s v="Not Specified"/>
    <n v="0"/>
    <n v="8.5"/>
    <n v="1.99"/>
    <n v="719"/>
    <x v="1"/>
    <s v="Stephen Lam"/>
    <s v="Regular Air"/>
    <x v="3"/>
    <x v="1"/>
    <s v="Computer Peripherals"/>
    <s v="Small Pack"/>
    <x v="456"/>
    <n v="0.49"/>
    <n v="0.58679427402862994"/>
    <s v="United States"/>
    <x v="1"/>
    <x v="27"/>
    <s v="Pahrump"/>
    <n v="89041"/>
    <x v="58"/>
    <x v="1"/>
    <s v="2015"/>
    <d v="2015-03-02T00:00:00"/>
    <n v="71.735600000000005"/>
    <n v="14"/>
    <n v="122.25"/>
    <n v="89344"/>
    <x v="0"/>
    <x v="1"/>
  </r>
  <r>
    <n v="20790"/>
    <s v="Not Specified"/>
    <n v="0.03"/>
    <n v="95.43"/>
    <n v="19.989999999999998"/>
    <n v="719"/>
    <x v="1"/>
    <s v="Stephen Lam"/>
    <s v="Regular Air"/>
    <x v="3"/>
    <x v="0"/>
    <s v="Storage &amp; Organization"/>
    <s v="Small Box"/>
    <x v="462"/>
    <n v="0.79"/>
    <n v="-0.38488427386093454"/>
    <s v="United States"/>
    <x v="1"/>
    <x v="27"/>
    <s v="Pahrump"/>
    <n v="89041"/>
    <x v="58"/>
    <x v="1"/>
    <s v="2015"/>
    <d v="2015-03-02T00:00:00"/>
    <n v="-79.320800000000006"/>
    <n v="2"/>
    <n v="206.09"/>
    <n v="89344"/>
    <x v="0"/>
    <x v="1"/>
  </r>
  <r>
    <n v="20536"/>
    <s v="Low"/>
    <n v="0.03"/>
    <n v="284.98"/>
    <n v="69.55"/>
    <n v="972"/>
    <x v="1"/>
    <s v="Gregory Holden"/>
    <s v="Delivery Truck"/>
    <x v="3"/>
    <x v="2"/>
    <s v="Chairs &amp; Chairmats"/>
    <s v="Jumbo Drum"/>
    <x v="463"/>
    <n v="0.6"/>
    <n v="-0.18822693661403339"/>
    <s v="United States"/>
    <x v="1"/>
    <x v="7"/>
    <s v="Riverside"/>
    <n v="92503"/>
    <x v="58"/>
    <x v="1"/>
    <s v="2015"/>
    <d v="2015-03-05T00:00:00"/>
    <n v="-116.584"/>
    <n v="2"/>
    <n v="619.38"/>
    <n v="87259"/>
    <x v="0"/>
    <x v="1"/>
  </r>
  <r>
    <n v="20537"/>
    <s v="Low"/>
    <n v="0"/>
    <n v="12.99"/>
    <n v="14.37"/>
    <n v="972"/>
    <x v="1"/>
    <s v="Gregory Holden"/>
    <s v="Regular Air"/>
    <x v="3"/>
    <x v="2"/>
    <s v="Office Furnishings"/>
    <s v="Large Box"/>
    <x v="116"/>
    <n v="0.73"/>
    <n v="0.69"/>
    <s v="United States"/>
    <x v="1"/>
    <x v="7"/>
    <s v="Riverside"/>
    <n v="92503"/>
    <x v="58"/>
    <x v="1"/>
    <s v="2015"/>
    <d v="2015-02-28T00:00:00"/>
    <n v="12.896100000000001"/>
    <n v="1"/>
    <n v="18.690000000000001"/>
    <n v="87259"/>
    <x v="0"/>
    <x v="1"/>
  </r>
  <r>
    <n v="22745"/>
    <s v="Not Specified"/>
    <n v="0.05"/>
    <n v="9.65"/>
    <n v="6.22"/>
    <n v="1482"/>
    <x v="1"/>
    <s v="Michael Tanner"/>
    <s v="Regular Air"/>
    <x v="3"/>
    <x v="2"/>
    <s v="Office Furnishings"/>
    <s v="Small Box"/>
    <x v="413"/>
    <n v="0.55000000000000004"/>
    <n v="-9.6756971058543681E-2"/>
    <s v="United States"/>
    <x v="0"/>
    <x v="26"/>
    <s v="Bay City"/>
    <n v="48708"/>
    <x v="58"/>
    <x v="1"/>
    <s v="2015"/>
    <d v="2015-02-28T00:00:00"/>
    <n v="-14.6432"/>
    <n v="15"/>
    <n v="151.34"/>
    <n v="91363"/>
    <x v="0"/>
    <x v="1"/>
  </r>
  <r>
    <n v="22712"/>
    <s v="Low"/>
    <n v="0.09"/>
    <n v="14.2"/>
    <n v="5.3"/>
    <n v="2220"/>
    <x v="0"/>
    <s v="Jennifer Stanton"/>
    <s v="Regular Air"/>
    <x v="2"/>
    <x v="2"/>
    <s v="Office Furnishings"/>
    <s v="Wrap Bag"/>
    <x v="79"/>
    <n v="0.46"/>
    <n v="-5.8956063907044305"/>
    <s v="United States"/>
    <x v="2"/>
    <x v="9"/>
    <s v="Winter Garden"/>
    <n v="34787"/>
    <x v="58"/>
    <x v="1"/>
    <s v="2015"/>
    <d v="2015-03-01T00:00:00"/>
    <n v="-324.73"/>
    <n v="4"/>
    <n v="55.08"/>
    <n v="91036"/>
    <x v="0"/>
    <x v="1"/>
  </r>
  <r>
    <n v="20976"/>
    <s v="Medium"/>
    <n v="0.01"/>
    <n v="6.48"/>
    <n v="6.57"/>
    <n v="2587"/>
    <x v="1"/>
    <s v="Eugene H Walsh"/>
    <s v="Express Air"/>
    <x v="1"/>
    <x v="0"/>
    <s v="Paper"/>
    <s v="Small Box"/>
    <x v="464"/>
    <n v="0.37"/>
    <n v="-0.36395525307048426"/>
    <s v="United States"/>
    <x v="0"/>
    <x v="31"/>
    <s v="Manitowoc"/>
    <n v="54220"/>
    <x v="58"/>
    <x v="1"/>
    <s v="2015"/>
    <d v="2015-02-28T00:00:00"/>
    <n v="-46.5244"/>
    <n v="18"/>
    <n v="127.83"/>
    <n v="91166"/>
    <x v="0"/>
    <x v="1"/>
  </r>
  <r>
    <n v="23238"/>
    <s v="Medium"/>
    <n v="0.05"/>
    <n v="20.99"/>
    <n v="4.8099999999999996"/>
    <n v="2861"/>
    <x v="0"/>
    <s v="Dwight Robinson"/>
    <s v="Regular Air"/>
    <x v="3"/>
    <x v="1"/>
    <s v="Telephones and Communication"/>
    <s v="Medium Box"/>
    <x v="465"/>
    <n v="0.57999999999999996"/>
    <n v="2.4578849721706864E-2"/>
    <s v="United States"/>
    <x v="0"/>
    <x v="38"/>
    <s v="Hays"/>
    <n v="67601"/>
    <x v="58"/>
    <x v="1"/>
    <s v="2015"/>
    <d v="2015-02-28T00:00:00"/>
    <n v="4.9017600000000003"/>
    <n v="11"/>
    <n v="199.43"/>
    <n v="88280"/>
    <x v="0"/>
    <x v="1"/>
  </r>
  <r>
    <n v="20827"/>
    <s v="Not Specified"/>
    <n v="0.05"/>
    <n v="34.979999999999997"/>
    <n v="7.53"/>
    <n v="2908"/>
    <x v="1"/>
    <s v="Robyn Lyon"/>
    <s v="Express Air"/>
    <x v="1"/>
    <x v="1"/>
    <s v="Computer Peripherals"/>
    <s v="Small Box"/>
    <x v="466"/>
    <n v="0.76"/>
    <n v="-5.6216699938046399E-2"/>
    <s v="United States"/>
    <x v="3"/>
    <x v="28"/>
    <s v="Garfield Heights"/>
    <n v="44125"/>
    <x v="58"/>
    <x v="1"/>
    <s v="2015"/>
    <d v="2015-03-03T00:00:00"/>
    <n v="-32.666400000000003"/>
    <n v="16"/>
    <n v="581.08000000000004"/>
    <n v="88157"/>
    <x v="0"/>
    <x v="1"/>
  </r>
  <r>
    <n v="20828"/>
    <s v="Not Specified"/>
    <n v="0"/>
    <n v="3.14"/>
    <n v="1.92"/>
    <n v="2908"/>
    <x v="1"/>
    <s v="Robyn Lyon"/>
    <s v="Regular Air"/>
    <x v="1"/>
    <x v="0"/>
    <s v="Scissors, Rulers and Trimmers"/>
    <s v="Wrap Bag"/>
    <x v="467"/>
    <n v="0.84"/>
    <n v="-0.47712313839447879"/>
    <s v="United States"/>
    <x v="3"/>
    <x v="28"/>
    <s v="Garfield Heights"/>
    <n v="44125"/>
    <x v="58"/>
    <x v="1"/>
    <s v="2015"/>
    <d v="2015-03-02T00:00:00"/>
    <n v="-13.135200000000001"/>
    <n v="8"/>
    <n v="27.53"/>
    <n v="88157"/>
    <x v="0"/>
    <x v="1"/>
  </r>
  <r>
    <n v="18166"/>
    <s v="Medium"/>
    <n v="0"/>
    <n v="6.37"/>
    <n v="5.19"/>
    <n v="2923"/>
    <x v="0"/>
    <s v="Lynne Griffith"/>
    <s v="Regular Air"/>
    <x v="2"/>
    <x v="0"/>
    <s v="Binders and Binder Accessories"/>
    <s v="Small Box"/>
    <x v="293"/>
    <n v="0.38"/>
    <n v="-0.27217243107769423"/>
    <s v="United States"/>
    <x v="3"/>
    <x v="5"/>
    <s v="Hagerstown"/>
    <n v="21740"/>
    <x v="58"/>
    <x v="1"/>
    <s v="2015"/>
    <d v="2015-03-02T00:00:00"/>
    <n v="-27.1492"/>
    <n v="15"/>
    <n v="99.75"/>
    <n v="86592"/>
    <x v="0"/>
    <x v="1"/>
  </r>
  <r>
    <n v="21313"/>
    <s v="Not Specified"/>
    <n v="0.1"/>
    <n v="11.55"/>
    <n v="2.36"/>
    <n v="2931"/>
    <x v="0"/>
    <s v="Faye Hanna"/>
    <s v="Regular Air"/>
    <x v="0"/>
    <x v="0"/>
    <s v="Pens &amp; Art Supplies"/>
    <s v="Wrap Bag"/>
    <x v="110"/>
    <n v="0.55000000000000004"/>
    <n v="0.51386315091699197"/>
    <s v="United States"/>
    <x v="1"/>
    <x v="7"/>
    <s v="El Dorado Hills"/>
    <n v="95630"/>
    <x v="58"/>
    <x v="1"/>
    <s v="2015"/>
    <d v="2015-02-28T00:00:00"/>
    <n v="69.767200000000003"/>
    <n v="12"/>
    <n v="135.77000000000001"/>
    <n v="87619"/>
    <x v="0"/>
    <x v="1"/>
  </r>
  <r>
    <n v="2063"/>
    <s v="Low"/>
    <n v="0.06"/>
    <n v="19.23"/>
    <n v="6.15"/>
    <n v="3075"/>
    <x v="0"/>
    <s v="Gordon Brandt"/>
    <s v="Regular Air"/>
    <x v="3"/>
    <x v="2"/>
    <s v="Office Furnishings"/>
    <s v="Small Pack"/>
    <x v="420"/>
    <n v="0.44"/>
    <n v="-0.3"/>
    <s v="United States"/>
    <x v="1"/>
    <x v="7"/>
    <s v="Los Angeles"/>
    <n v="90061"/>
    <x v="58"/>
    <x v="1"/>
    <s v="2015"/>
    <d v="2015-02-28T00:00:00"/>
    <n v="-25.38"/>
    <n v="4"/>
    <n v="84.6"/>
    <n v="14756"/>
    <x v="0"/>
    <x v="1"/>
  </r>
  <r>
    <n v="18930"/>
    <s v="Low"/>
    <n v="0.06"/>
    <n v="2.89"/>
    <n v="0.5"/>
    <n v="3098"/>
    <x v="1"/>
    <s v="Lorraine Boykin"/>
    <s v="Regular Air"/>
    <x v="2"/>
    <x v="0"/>
    <s v="Labels"/>
    <s v="Small Box"/>
    <x v="231"/>
    <n v="0.38"/>
    <n v="0.69"/>
    <s v="United States"/>
    <x v="3"/>
    <x v="8"/>
    <s v="Shirley"/>
    <n v="11967"/>
    <x v="58"/>
    <x v="1"/>
    <s v="2015"/>
    <d v="2015-02-28T00:00:00"/>
    <n v="9.611699999999999"/>
    <n v="5"/>
    <n v="13.93"/>
    <n v="89316"/>
    <x v="0"/>
    <x v="1"/>
  </r>
  <r>
    <n v="24723"/>
    <s v="Medium"/>
    <n v="0.04"/>
    <n v="17.239999999999998"/>
    <n v="3.26"/>
    <n v="3151"/>
    <x v="1"/>
    <s v="Glenda Hunter"/>
    <s v="Regular Air"/>
    <x v="1"/>
    <x v="0"/>
    <s v="Scissors, Rulers and Trimmers"/>
    <s v="Small Pack"/>
    <x v="468"/>
    <n v="0.56000000000000005"/>
    <n v="0.39908026755852843"/>
    <s v="United States"/>
    <x v="1"/>
    <x v="7"/>
    <s v="Twentynine Palms"/>
    <n v="92277"/>
    <x v="58"/>
    <x v="1"/>
    <s v="2015"/>
    <d v="2015-02-28T00:00:00"/>
    <n v="47.73"/>
    <n v="7"/>
    <n v="119.6"/>
    <n v="88546"/>
    <x v="0"/>
    <x v="1"/>
  </r>
  <r>
    <n v="23906"/>
    <s v="Low"/>
    <n v="0.1"/>
    <n v="120.98"/>
    <n v="9.07"/>
    <n v="3355"/>
    <x v="1"/>
    <s v="Glenda Simon"/>
    <s v="Regular Air"/>
    <x v="3"/>
    <x v="0"/>
    <s v="Binders and Binder Accessories"/>
    <s v="Small Box"/>
    <x v="469"/>
    <n v="0.35"/>
    <n v="0.69"/>
    <s v="United States"/>
    <x v="1"/>
    <x v="7"/>
    <s v="Camarillo"/>
    <n v="93010"/>
    <x v="58"/>
    <x v="1"/>
    <s v="2015"/>
    <d v="2015-03-09T00:00:00"/>
    <n v="379.3965"/>
    <n v="5"/>
    <n v="549.85"/>
    <n v="88587"/>
    <x v="0"/>
    <x v="1"/>
  </r>
  <r>
    <n v="23907"/>
    <s v="Low"/>
    <n v="0.08"/>
    <n v="8.32"/>
    <n v="2.38"/>
    <n v="3355"/>
    <x v="1"/>
    <s v="Glenda Simon"/>
    <s v="Express Air"/>
    <x v="3"/>
    <x v="1"/>
    <s v="Computer Peripherals"/>
    <s v="Small Pack"/>
    <x v="470"/>
    <n v="0.74"/>
    <n v="-0.85384772402531117"/>
    <s v="United States"/>
    <x v="1"/>
    <x v="7"/>
    <s v="Camarillo"/>
    <n v="93010"/>
    <x v="58"/>
    <x v="1"/>
    <s v="2015"/>
    <d v="2015-03-04T00:00:00"/>
    <n v="-41.83"/>
    <n v="6"/>
    <n v="48.99"/>
    <n v="88587"/>
    <x v="0"/>
    <x v="1"/>
  </r>
  <r>
    <n v="23908"/>
    <s v="Low"/>
    <n v="0.1"/>
    <n v="125.99"/>
    <n v="4.2"/>
    <n v="3355"/>
    <x v="1"/>
    <s v="Glenda Simon"/>
    <s v="Regular Air"/>
    <x v="3"/>
    <x v="1"/>
    <s v="Telephones and Communication"/>
    <s v="Small Box"/>
    <x v="471"/>
    <n v="0.59"/>
    <n v="0.54650876111649205"/>
    <s v="United States"/>
    <x v="1"/>
    <x v="7"/>
    <s v="Camarillo"/>
    <n v="93010"/>
    <x v="58"/>
    <x v="1"/>
    <s v="2015"/>
    <d v="2015-02-28T00:00:00"/>
    <n v="372.40199999999999"/>
    <n v="7"/>
    <n v="681.42"/>
    <n v="88587"/>
    <x v="0"/>
    <x v="1"/>
  </r>
  <r>
    <n v="24459"/>
    <s v="Critical"/>
    <n v="0.09"/>
    <n v="90.98"/>
    <n v="56.2"/>
    <n v="946"/>
    <x v="0"/>
    <s v="Denise Parks"/>
    <s v="Express Air"/>
    <x v="1"/>
    <x v="2"/>
    <s v="Office Furnishings"/>
    <s v="Medium Box"/>
    <x v="251"/>
    <n v="0.74"/>
    <n v="-0.8809945916833104"/>
    <s v="United States"/>
    <x v="3"/>
    <x v="30"/>
    <s v="Auburn"/>
    <n v="4210"/>
    <x v="59"/>
    <x v="2"/>
    <s v="2015"/>
    <d v="2015-03-02T00:00:00"/>
    <n v="-1570.32"/>
    <n v="20"/>
    <n v="1782.44"/>
    <n v="86566"/>
    <x v="0"/>
    <x v="2"/>
  </r>
  <r>
    <n v="21184"/>
    <s v="Critical"/>
    <n v="0.09"/>
    <n v="28.48"/>
    <n v="1.99"/>
    <n v="1014"/>
    <x v="1"/>
    <s v="Theresa Winters"/>
    <s v="Regular Air"/>
    <x v="1"/>
    <x v="1"/>
    <s v="Computer Peripherals"/>
    <s v="Small Pack"/>
    <x v="51"/>
    <n v="0.4"/>
    <n v="-0.1070737341574577"/>
    <s v="United States"/>
    <x v="2"/>
    <x v="4"/>
    <s v="Bryant"/>
    <n v="72022"/>
    <x v="59"/>
    <x v="2"/>
    <s v="2015"/>
    <d v="2015-03-02T00:00:00"/>
    <n v="-17.149999999999999"/>
    <n v="6"/>
    <n v="160.16999999999999"/>
    <n v="88387"/>
    <x v="0"/>
    <x v="2"/>
  </r>
  <r>
    <n v="21185"/>
    <s v="Critical"/>
    <n v="0"/>
    <n v="2.08"/>
    <n v="5.33"/>
    <n v="1014"/>
    <x v="1"/>
    <s v="Theresa Winters"/>
    <s v="Regular Air"/>
    <x v="1"/>
    <x v="2"/>
    <s v="Office Furnishings"/>
    <s v="Small Box"/>
    <x v="138"/>
    <n v="0.43"/>
    <n v="-3.954484605087015"/>
    <s v="United States"/>
    <x v="2"/>
    <x v="4"/>
    <s v="Bryant"/>
    <n v="72022"/>
    <x v="59"/>
    <x v="2"/>
    <s v="2015"/>
    <d v="2015-03-03T00:00:00"/>
    <n v="-29.540000000000003"/>
    <n v="3"/>
    <n v="7.47"/>
    <n v="88387"/>
    <x v="0"/>
    <x v="2"/>
  </r>
  <r>
    <n v="21186"/>
    <s v="Critical"/>
    <n v="0.06"/>
    <n v="45.99"/>
    <n v="4.99"/>
    <n v="1014"/>
    <x v="1"/>
    <s v="Theresa Winters"/>
    <s v="Express Air"/>
    <x v="1"/>
    <x v="1"/>
    <s v="Telephones and Communication"/>
    <s v="Small Box"/>
    <x v="472"/>
    <n v="0.56000000000000005"/>
    <n v="-0.88936112834065961"/>
    <s v="United States"/>
    <x v="2"/>
    <x v="4"/>
    <s v="Bryant"/>
    <n v="72022"/>
    <x v="59"/>
    <x v="2"/>
    <s v="2015"/>
    <d v="2015-03-02T00:00:00"/>
    <n v="-329.78399999999999"/>
    <n v="10"/>
    <n v="370.81"/>
    <n v="88387"/>
    <x v="0"/>
    <x v="2"/>
  </r>
  <r>
    <n v="20628"/>
    <s v="Critical"/>
    <n v="7.0000000000000007E-2"/>
    <n v="40.98"/>
    <n v="7.47"/>
    <n v="1279"/>
    <x v="1"/>
    <s v="Josephine Rao"/>
    <s v="Regular Air"/>
    <x v="3"/>
    <x v="0"/>
    <s v="Binders and Binder Accessories"/>
    <s v="Small Box"/>
    <x v="452"/>
    <n v="0.37"/>
    <n v="0.67034798534798534"/>
    <s v="United States"/>
    <x v="0"/>
    <x v="0"/>
    <s v="Hammond"/>
    <n v="46324"/>
    <x v="59"/>
    <x v="2"/>
    <s v="2015"/>
    <d v="2015-03-02T00:00:00"/>
    <n v="54.901500000000006"/>
    <n v="2"/>
    <n v="81.900000000000006"/>
    <n v="90114"/>
    <x v="0"/>
    <x v="2"/>
  </r>
  <r>
    <n v="2628"/>
    <s v="Critical"/>
    <n v="7.0000000000000007E-2"/>
    <n v="40.98"/>
    <n v="7.47"/>
    <n v="1280"/>
    <x v="0"/>
    <s v="Harold Albright"/>
    <s v="Regular Air"/>
    <x v="3"/>
    <x v="0"/>
    <s v="Binders and Binder Accessories"/>
    <s v="Small Box"/>
    <x v="452"/>
    <n v="0.37"/>
    <n v="0.16758188089496659"/>
    <s v="United States"/>
    <x v="1"/>
    <x v="6"/>
    <s v="Seattle"/>
    <n v="98119"/>
    <x v="59"/>
    <x v="2"/>
    <s v="2015"/>
    <d v="2015-03-02T00:00:00"/>
    <n v="54.901500000000006"/>
    <n v="8"/>
    <n v="327.61"/>
    <n v="19042"/>
    <x v="0"/>
    <x v="2"/>
  </r>
  <r>
    <n v="19130"/>
    <s v="High"/>
    <n v="0.02"/>
    <n v="11.34"/>
    <n v="11.25"/>
    <n v="1561"/>
    <x v="1"/>
    <s v="Edwin Coley"/>
    <s v="Regular Air"/>
    <x v="3"/>
    <x v="0"/>
    <s v="Paper"/>
    <s v="Small Box"/>
    <x v="473"/>
    <n v="0.36"/>
    <n v="-1.4677068557919621"/>
    <s v="United States"/>
    <x v="0"/>
    <x v="19"/>
    <s v="Mansfield"/>
    <n v="76063"/>
    <x v="59"/>
    <x v="2"/>
    <s v="2015"/>
    <d v="2015-03-02T00:00:00"/>
    <n v="-155.21"/>
    <n v="9"/>
    <n v="105.75"/>
    <n v="88093"/>
    <x v="0"/>
    <x v="2"/>
  </r>
  <r>
    <n v="25608"/>
    <s v="High"/>
    <n v="0.06"/>
    <n v="19.98"/>
    <n v="10.49"/>
    <n v="1764"/>
    <x v="1"/>
    <s v="Michele Bradshaw"/>
    <s v="Regular Air"/>
    <x v="2"/>
    <x v="2"/>
    <s v="Office Furnishings"/>
    <s v="Small Box"/>
    <x v="474"/>
    <n v="0.49"/>
    <n v="4.9741433684821512"/>
    <s v="United States"/>
    <x v="2"/>
    <x v="9"/>
    <s v="Dunedin"/>
    <n v="34698"/>
    <x v="59"/>
    <x v="2"/>
    <s v="2015"/>
    <d v="2015-03-03T00:00:00"/>
    <n v="514.17719999999997"/>
    <n v="5"/>
    <n v="103.37"/>
    <n v="89776"/>
    <x v="0"/>
    <x v="2"/>
  </r>
  <r>
    <n v="25609"/>
    <s v="High"/>
    <n v="0.08"/>
    <n v="1.76"/>
    <n v="4.8600000000000003"/>
    <n v="1764"/>
    <x v="1"/>
    <s v="Michele Bradshaw"/>
    <s v="Regular Air"/>
    <x v="2"/>
    <x v="2"/>
    <s v="Office Furnishings"/>
    <s v="Small Box"/>
    <x v="189"/>
    <n v="0.41"/>
    <n v="5.8591745400298354"/>
    <s v="United States"/>
    <x v="2"/>
    <x v="9"/>
    <s v="Dunedin"/>
    <n v="34698"/>
    <x v="59"/>
    <x v="2"/>
    <s v="2015"/>
    <d v="2015-03-02T00:00:00"/>
    <n v="235.65599999999998"/>
    <n v="23"/>
    <n v="40.22"/>
    <n v="89776"/>
    <x v="0"/>
    <x v="2"/>
  </r>
  <r>
    <n v="18284"/>
    <s v="Not Specified"/>
    <n v="0.09"/>
    <n v="5.78"/>
    <n v="5.67"/>
    <n v="1882"/>
    <x v="0"/>
    <s v="Anita Kent"/>
    <s v="Regular Air"/>
    <x v="1"/>
    <x v="0"/>
    <s v="Paper"/>
    <s v="Small Box"/>
    <x v="178"/>
    <n v="0.36"/>
    <n v="-0.70132158590308369"/>
    <s v="United States"/>
    <x v="3"/>
    <x v="36"/>
    <s v="Linden"/>
    <n v="7036"/>
    <x v="59"/>
    <x v="2"/>
    <s v="2015"/>
    <d v="2015-03-03T00:00:00"/>
    <n v="-7.96"/>
    <n v="1"/>
    <n v="11.35"/>
    <n v="87378"/>
    <x v="0"/>
    <x v="2"/>
  </r>
  <r>
    <n v="18283"/>
    <s v="Not Specified"/>
    <n v="0.05"/>
    <n v="535.64"/>
    <n v="14.7"/>
    <n v="1885"/>
    <x v="0"/>
    <s v="Jacob Hirsch"/>
    <s v="Delivery Truck"/>
    <x v="1"/>
    <x v="1"/>
    <s v="Office Machines"/>
    <s v="Jumbo Drum"/>
    <x v="475"/>
    <n v="0.59"/>
    <n v="0.62702764223015739"/>
    <s v="United States"/>
    <x v="3"/>
    <x v="40"/>
    <s v="Barrington"/>
    <n v="2806"/>
    <x v="59"/>
    <x v="2"/>
    <s v="2015"/>
    <d v="2015-03-03T00:00:00"/>
    <n v="4407.4399999999996"/>
    <n v="15"/>
    <n v="7029.1"/>
    <n v="87378"/>
    <x v="0"/>
    <x v="2"/>
  </r>
  <r>
    <n v="19967"/>
    <s v="High"/>
    <n v="0.08"/>
    <n v="22.23"/>
    <n v="3.63"/>
    <n v="1917"/>
    <x v="1"/>
    <s v="Tracy Buckley"/>
    <s v="Regular Air"/>
    <x v="1"/>
    <x v="2"/>
    <s v="Office Furnishings"/>
    <s v="Small Pack"/>
    <x v="476"/>
    <n v="0.52"/>
    <n v="-0.14077877620881471"/>
    <s v="United States"/>
    <x v="2"/>
    <x v="4"/>
    <s v="North Little Rock"/>
    <n v="72113"/>
    <x v="59"/>
    <x v="2"/>
    <s v="2015"/>
    <d v="2015-03-03T00:00:00"/>
    <n v="-29.61"/>
    <n v="10"/>
    <n v="210.33"/>
    <n v="85897"/>
    <x v="0"/>
    <x v="2"/>
  </r>
  <r>
    <n v="19566"/>
    <s v="Low"/>
    <n v="0.09"/>
    <n v="90.97"/>
    <n v="14"/>
    <n v="2437"/>
    <x v="0"/>
    <s v="Judith Shepherd"/>
    <s v="Delivery Truck"/>
    <x v="1"/>
    <x v="1"/>
    <s v="Office Machines"/>
    <s v="Jumbo Drum"/>
    <x v="356"/>
    <n v="0.36"/>
    <n v="0.13573076923076943"/>
    <s v="United States"/>
    <x v="0"/>
    <x v="31"/>
    <s v="Muskego"/>
    <n v="53150"/>
    <x v="59"/>
    <x v="2"/>
    <s v="2015"/>
    <d v="2015-03-03T00:00:00"/>
    <n v="35.290000000000049"/>
    <n v="3"/>
    <n v="260"/>
    <n v="90301"/>
    <x v="0"/>
    <x v="2"/>
  </r>
  <r>
    <n v="21198"/>
    <s v="Medium"/>
    <n v="0.06"/>
    <n v="3499.99"/>
    <n v="24.49"/>
    <n v="2454"/>
    <x v="0"/>
    <s v="Donna Braun"/>
    <s v="Express Air"/>
    <x v="3"/>
    <x v="1"/>
    <s v="Copiers and Fax"/>
    <s v="Large Box"/>
    <x v="158"/>
    <n v="0.37"/>
    <n v="-1.9275099428777448E-2"/>
    <s v="United States"/>
    <x v="2"/>
    <x v="18"/>
    <s v="Hoover"/>
    <n v="35244"/>
    <x v="59"/>
    <x v="2"/>
    <s v="2015"/>
    <d v="2015-03-04T00:00:00"/>
    <n v="-68.432000000000002"/>
    <n v="1"/>
    <n v="3550.28"/>
    <n v="89219"/>
    <x v="0"/>
    <x v="2"/>
  </r>
  <r>
    <n v="21863"/>
    <s v="Critical"/>
    <n v="0.1"/>
    <n v="6.74"/>
    <n v="1.72"/>
    <n v="2718"/>
    <x v="0"/>
    <s v="Caroline Stone"/>
    <s v="Regular Air"/>
    <x v="2"/>
    <x v="0"/>
    <s v="Paper"/>
    <s v="Wrap Bag"/>
    <x v="477"/>
    <n v="0.35"/>
    <n v="0.66629316491799939"/>
    <s v="United States"/>
    <x v="0"/>
    <x v="12"/>
    <s v="Lansing"/>
    <n v="60438"/>
    <x v="59"/>
    <x v="2"/>
    <s v="2015"/>
    <d v="2015-03-03T00:00:00"/>
    <n v="65.41"/>
    <n v="15"/>
    <n v="98.17"/>
    <n v="89394"/>
    <x v="0"/>
    <x v="2"/>
  </r>
  <r>
    <n v="21017"/>
    <s v="Not Specified"/>
    <n v="0"/>
    <n v="3.69"/>
    <n v="0.5"/>
    <n v="64"/>
    <x v="1"/>
    <s v="Lynn Morrow"/>
    <s v="Regular Air"/>
    <x v="0"/>
    <x v="0"/>
    <s v="Labels"/>
    <s v="Small Box"/>
    <x v="478"/>
    <n v="0.38"/>
    <n v="-9.3822749999999999"/>
    <s v="United States"/>
    <x v="2"/>
    <x v="25"/>
    <s v="Salem"/>
    <n v="24153"/>
    <x v="60"/>
    <x v="2"/>
    <s v="2015"/>
    <d v="2015-03-04T00:00:00"/>
    <n v="-37.5291"/>
    <n v="1"/>
    <n v="4"/>
    <n v="87406"/>
    <x v="0"/>
    <x v="2"/>
  </r>
  <r>
    <n v="21019"/>
    <s v="Not Specified"/>
    <n v="0.02"/>
    <n v="175.99"/>
    <n v="4.99"/>
    <n v="64"/>
    <x v="1"/>
    <s v="Lynn Morrow"/>
    <s v="Express Air"/>
    <x v="0"/>
    <x v="1"/>
    <s v="Telephones and Communication"/>
    <s v="Small Box"/>
    <x v="404"/>
    <n v="0.59"/>
    <n v="0.17207527975584944"/>
    <s v="United States"/>
    <x v="2"/>
    <x v="25"/>
    <s v="Salem"/>
    <n v="24153"/>
    <x v="60"/>
    <x v="2"/>
    <s v="2015"/>
    <d v="2015-03-02T00:00:00"/>
    <n v="101.49"/>
    <n v="4"/>
    <n v="589.79999999999995"/>
    <n v="87406"/>
    <x v="0"/>
    <x v="2"/>
  </r>
  <r>
    <n v="25599"/>
    <s v="Not Specified"/>
    <n v="0"/>
    <n v="8.33"/>
    <n v="1.99"/>
    <n v="2877"/>
    <x v="0"/>
    <s v="Shannon Aldridge"/>
    <s v="Express Air"/>
    <x v="2"/>
    <x v="1"/>
    <s v="Computer Peripherals"/>
    <s v="Small Pack"/>
    <x v="375"/>
    <n v="0.52"/>
    <n v="0.69"/>
    <s v="United States"/>
    <x v="3"/>
    <x v="28"/>
    <s v="North Olmsted"/>
    <n v="44070"/>
    <x v="60"/>
    <x v="2"/>
    <s v="2015"/>
    <d v="2015-03-04T00:00:00"/>
    <n v="74.181899999999999"/>
    <n v="12"/>
    <n v="107.51"/>
    <n v="91492"/>
    <x v="0"/>
    <x v="2"/>
  </r>
  <r>
    <n v="7599"/>
    <s v="Not Specified"/>
    <n v="0"/>
    <n v="8.33"/>
    <n v="1.99"/>
    <n v="2878"/>
    <x v="0"/>
    <s v="Susan Carroll Berman"/>
    <s v="Express Air"/>
    <x v="2"/>
    <x v="1"/>
    <s v="Computer Peripherals"/>
    <s v="Small Pack"/>
    <x v="375"/>
    <n v="0.52"/>
    <n v="0.19547354421962573"/>
    <s v="United States"/>
    <x v="1"/>
    <x v="6"/>
    <s v="Seattle"/>
    <n v="98107"/>
    <x v="60"/>
    <x v="2"/>
    <s v="2015"/>
    <d v="2015-03-04T00:00:00"/>
    <n v="82.31"/>
    <n v="47"/>
    <n v="421.08"/>
    <n v="54369"/>
    <x v="0"/>
    <x v="2"/>
  </r>
  <r>
    <n v="25239"/>
    <s v="Not Specified"/>
    <n v="0.06"/>
    <n v="355.98"/>
    <n v="58.92"/>
    <n v="3067"/>
    <x v="0"/>
    <s v="Carole Miller"/>
    <s v="Delivery Truck"/>
    <x v="2"/>
    <x v="2"/>
    <s v="Chairs &amp; Chairmats"/>
    <s v="Jumbo Drum"/>
    <x v="213"/>
    <n v="0.64"/>
    <n v="0.32656191015477543"/>
    <s v="United States"/>
    <x v="3"/>
    <x v="28"/>
    <s v="Austintown"/>
    <n v="44515"/>
    <x v="60"/>
    <x v="2"/>
    <s v="2015"/>
    <d v="2015-03-03T00:00:00"/>
    <n v="1660.92"/>
    <n v="14"/>
    <n v="5086.08"/>
    <n v="91376"/>
    <x v="0"/>
    <x v="2"/>
  </r>
  <r>
    <n v="24464"/>
    <s v="High"/>
    <n v="0.08"/>
    <n v="170.98"/>
    <n v="35.89"/>
    <n v="3187"/>
    <x v="0"/>
    <s v="Sidney Gilliam"/>
    <s v="Delivery Truck"/>
    <x v="0"/>
    <x v="2"/>
    <s v="Bookcases"/>
    <s v="Jumbo Box"/>
    <x v="479"/>
    <n v="0.66"/>
    <n v="-0.60062161620212551"/>
    <s v="United States"/>
    <x v="2"/>
    <x v="9"/>
    <s v="Riverview"/>
    <n v="33569"/>
    <x v="60"/>
    <x v="2"/>
    <s v="2015"/>
    <d v="2015-03-04T00:00:00"/>
    <n v="-119.812"/>
    <n v="1"/>
    <n v="199.48"/>
    <n v="89025"/>
    <x v="0"/>
    <x v="2"/>
  </r>
  <r>
    <n v="25351"/>
    <s v="Not Specified"/>
    <n v="0.05"/>
    <n v="10.98"/>
    <n v="4.8"/>
    <n v="428"/>
    <x v="1"/>
    <s v="Ernest Barber"/>
    <s v="Regular Air"/>
    <x v="3"/>
    <x v="0"/>
    <s v="Envelopes"/>
    <s v="Small Box"/>
    <x v="480"/>
    <n v="0.36"/>
    <n v="0.37275307473982972"/>
    <s v="United States"/>
    <x v="1"/>
    <x v="27"/>
    <s v="Carson City"/>
    <n v="89701"/>
    <x v="61"/>
    <x v="2"/>
    <s v="2015"/>
    <d v="2015-03-05T00:00:00"/>
    <n v="90.62"/>
    <n v="22"/>
    <n v="243.11"/>
    <n v="88480"/>
    <x v="0"/>
    <x v="2"/>
  </r>
  <r>
    <n v="19751"/>
    <s v="Low"/>
    <n v="0.08"/>
    <n v="2.08"/>
    <n v="5.33"/>
    <n v="1686"/>
    <x v="0"/>
    <s v="Lynn O'Donnell"/>
    <s v="Regular Air"/>
    <x v="3"/>
    <x v="2"/>
    <s v="Office Furnishings"/>
    <s v="Small Box"/>
    <x v="138"/>
    <n v="0.43"/>
    <n v="-6.5587188612099636"/>
    <s v="United States"/>
    <x v="0"/>
    <x v="12"/>
    <s v="Elgin"/>
    <n v="60123"/>
    <x v="61"/>
    <x v="2"/>
    <s v="2015"/>
    <d v="2015-03-10T00:00:00"/>
    <n v="-129.01"/>
    <n v="9"/>
    <n v="19.670000000000002"/>
    <n v="86973"/>
    <x v="0"/>
    <x v="2"/>
  </r>
  <r>
    <n v="19611"/>
    <s v="Medium"/>
    <n v="0.06"/>
    <n v="175.99"/>
    <n v="8.99"/>
    <n v="91"/>
    <x v="1"/>
    <s v="Wallace Werner"/>
    <s v="Regular Air"/>
    <x v="3"/>
    <x v="1"/>
    <s v="Telephones and Communication"/>
    <s v="Small Box"/>
    <x v="378"/>
    <n v="0.56999999999999995"/>
    <n v="0.60398063938778601"/>
    <s v="United States"/>
    <x v="1"/>
    <x v="7"/>
    <s v="Vallejo"/>
    <n v="94591"/>
    <x v="62"/>
    <x v="2"/>
    <s v="2015"/>
    <d v="2015-03-06T00:00:00"/>
    <n v="2031.5070000000001"/>
    <n v="23"/>
    <n v="3363.53"/>
    <n v="87177"/>
    <x v="0"/>
    <x v="2"/>
  </r>
  <r>
    <n v="21966"/>
    <s v="Critical"/>
    <n v="0.02"/>
    <n v="280.98"/>
    <n v="57"/>
    <n v="568"/>
    <x v="1"/>
    <s v="Peter McConnell"/>
    <s v="Delivery Truck"/>
    <x v="2"/>
    <x v="2"/>
    <s v="Chairs &amp; Chairmats"/>
    <s v="Jumbo Drum"/>
    <x v="276"/>
    <n v="0.78"/>
    <n v="1.0115651079965269"/>
    <s v="United States"/>
    <x v="2"/>
    <x v="2"/>
    <s v="Columbus"/>
    <n v="39701"/>
    <x v="62"/>
    <x v="2"/>
    <s v="2015"/>
    <d v="2015-03-05T00:00:00"/>
    <n v="1141.7939999999999"/>
    <n v="4"/>
    <n v="1128.74"/>
    <n v="88879"/>
    <x v="0"/>
    <x v="2"/>
  </r>
  <r>
    <n v="21609"/>
    <s v="Medium"/>
    <n v="0.01"/>
    <n v="3.95"/>
    <n v="5.13"/>
    <n v="679"/>
    <x v="1"/>
    <s v="Katie Dougherty"/>
    <s v="Regular Air"/>
    <x v="3"/>
    <x v="0"/>
    <s v="Appliances"/>
    <s v="Small Box"/>
    <x v="481"/>
    <n v="0.59"/>
    <n v="-1.9713155291790307"/>
    <s v="United States"/>
    <x v="1"/>
    <x v="6"/>
    <s v="Spanaway"/>
    <n v="98387"/>
    <x v="62"/>
    <x v="2"/>
    <s v="2015"/>
    <d v="2015-03-05T00:00:00"/>
    <n v="-19.93"/>
    <n v="2"/>
    <n v="10.11"/>
    <n v="88890"/>
    <x v="0"/>
    <x v="2"/>
  </r>
  <r>
    <n v="21610"/>
    <s v="Medium"/>
    <n v="0.02"/>
    <n v="367.99"/>
    <n v="19.989999999999998"/>
    <n v="679"/>
    <x v="1"/>
    <s v="Katie Dougherty"/>
    <s v="Regular Air"/>
    <x v="3"/>
    <x v="0"/>
    <s v="Binders and Binder Accessories"/>
    <s v="Small Box"/>
    <x v="482"/>
    <n v="0.4"/>
    <n v="0.69"/>
    <s v="United States"/>
    <x v="1"/>
    <x v="6"/>
    <s v="Spanaway"/>
    <n v="98387"/>
    <x v="62"/>
    <x v="2"/>
    <s v="2015"/>
    <d v="2015-03-05T00:00:00"/>
    <n v="4568.6072999999997"/>
    <n v="17"/>
    <n v="6621.17"/>
    <n v="88890"/>
    <x v="0"/>
    <x v="2"/>
  </r>
  <r>
    <n v="21612"/>
    <s v="Medium"/>
    <n v="0.04"/>
    <n v="95.99"/>
    <n v="4.9000000000000004"/>
    <n v="680"/>
    <x v="0"/>
    <s v="Laurence Poe"/>
    <s v="Regular Air"/>
    <x v="3"/>
    <x v="1"/>
    <s v="Telephones and Communication"/>
    <s v="Small Box"/>
    <x v="241"/>
    <n v="0.56000000000000005"/>
    <n v="-1.0175151706202223"/>
    <s v="United States"/>
    <x v="1"/>
    <x v="6"/>
    <s v="Spokane"/>
    <n v="99207"/>
    <x v="62"/>
    <x v="2"/>
    <s v="2015"/>
    <d v="2015-03-06T00:00:00"/>
    <n v="-258.22500000000002"/>
    <n v="3"/>
    <n v="253.78"/>
    <n v="88890"/>
    <x v="0"/>
    <x v="2"/>
  </r>
  <r>
    <n v="19380"/>
    <s v="Low"/>
    <n v="0.06"/>
    <n v="10.14"/>
    <n v="2.27"/>
    <n v="1005"/>
    <x v="1"/>
    <s v="Lloyd Dickson"/>
    <s v="Regular Air"/>
    <x v="0"/>
    <x v="0"/>
    <s v="Paper"/>
    <s v="Wrap Bag"/>
    <x v="24"/>
    <n v="0.36"/>
    <n v="-0.31855500821018062"/>
    <s v="United States"/>
    <x v="0"/>
    <x v="12"/>
    <s v="Buffalo Grove"/>
    <n v="60089"/>
    <x v="62"/>
    <x v="2"/>
    <s v="2015"/>
    <d v="2015-03-04T00:00:00"/>
    <n v="-3.88"/>
    <n v="1"/>
    <n v="12.18"/>
    <n v="90043"/>
    <x v="1"/>
    <x v="2"/>
  </r>
  <r>
    <n v="20798"/>
    <s v="Low"/>
    <n v="0.1"/>
    <n v="205.99"/>
    <n v="8.99"/>
    <n v="2358"/>
    <x v="1"/>
    <s v="Danielle Baird"/>
    <s v="Regular Air"/>
    <x v="3"/>
    <x v="1"/>
    <s v="Telephones and Communication"/>
    <s v="Small Box"/>
    <x v="211"/>
    <n v="0.56000000000000005"/>
    <n v="0.45283716345265235"/>
    <s v="United States"/>
    <x v="2"/>
    <x v="9"/>
    <s v="Fort Lauderdale"/>
    <n v="33311"/>
    <x v="62"/>
    <x v="2"/>
    <s v="2015"/>
    <d v="2015-03-08T00:00:00"/>
    <n v="147"/>
    <n v="2"/>
    <n v="324.62"/>
    <n v="88267"/>
    <x v="0"/>
    <x v="2"/>
  </r>
  <r>
    <n v="21719"/>
    <s v="Critical"/>
    <n v="0.08"/>
    <n v="5.4"/>
    <n v="7.78"/>
    <n v="3133"/>
    <x v="1"/>
    <s v="Kristine Singleton"/>
    <s v="Regular Air"/>
    <x v="3"/>
    <x v="0"/>
    <s v="Binders and Binder Accessories"/>
    <s v="Small Box"/>
    <x v="483"/>
    <n v="0.37"/>
    <n v="-1.7383826429980274"/>
    <s v="United States"/>
    <x v="0"/>
    <x v="12"/>
    <s v="Naperville"/>
    <n v="60540"/>
    <x v="62"/>
    <x v="2"/>
    <s v="2015"/>
    <d v="2015-03-04T00:00:00"/>
    <n v="-44.067999999999998"/>
    <n v="4"/>
    <n v="25.35"/>
    <n v="86792"/>
    <x v="0"/>
    <x v="2"/>
  </r>
  <r>
    <n v="21720"/>
    <s v="Critical"/>
    <n v="0.09"/>
    <n v="8.4600000000000009"/>
    <n v="8.99"/>
    <n v="3133"/>
    <x v="1"/>
    <s v="Kristine Singleton"/>
    <s v="Express Air"/>
    <x v="3"/>
    <x v="1"/>
    <s v="Computer Peripherals"/>
    <s v="Small Pack"/>
    <x v="484"/>
    <n v="0.79"/>
    <n v="-2.2320675105485233"/>
    <s v="United States"/>
    <x v="0"/>
    <x v="12"/>
    <s v="Naperville"/>
    <n v="60540"/>
    <x v="62"/>
    <x v="2"/>
    <s v="2015"/>
    <d v="2015-03-07T00:00:00"/>
    <n v="-100.51"/>
    <n v="5"/>
    <n v="45.03"/>
    <n v="86792"/>
    <x v="0"/>
    <x v="2"/>
  </r>
  <r>
    <n v="21721"/>
    <s v="Critical"/>
    <n v="0.21"/>
    <n v="14.98"/>
    <n v="8.99"/>
    <n v="3133"/>
    <x v="1"/>
    <s v="Kristine Singleton"/>
    <s v="Regular Air"/>
    <x v="3"/>
    <x v="2"/>
    <s v="Office Furnishings"/>
    <s v="Small Pack"/>
    <x v="485"/>
    <n v="0.39"/>
    <n v="-0.1153571196464548"/>
    <s v="United States"/>
    <x v="0"/>
    <x v="12"/>
    <s v="Naperville"/>
    <n v="60540"/>
    <x v="62"/>
    <x v="2"/>
    <s v="2015"/>
    <d v="2015-03-05T00:00:00"/>
    <n v="-17.75"/>
    <n v="10"/>
    <n v="153.87"/>
    <n v="86792"/>
    <x v="0"/>
    <x v="2"/>
  </r>
  <r>
    <n v="21722"/>
    <s v="Critical"/>
    <n v="0.04"/>
    <n v="155.99"/>
    <n v="8.08"/>
    <n v="3133"/>
    <x v="1"/>
    <s v="Kristine Singleton"/>
    <s v="Regular Air"/>
    <x v="3"/>
    <x v="1"/>
    <s v="Telephones and Communication"/>
    <s v="Small Box"/>
    <x v="486"/>
    <n v="0.6"/>
    <n v="0.49099498987619322"/>
    <s v="United States"/>
    <x v="0"/>
    <x v="12"/>
    <s v="Naperville"/>
    <n v="60540"/>
    <x v="62"/>
    <x v="2"/>
    <s v="2015"/>
    <d v="2015-03-05T00:00:00"/>
    <n v="1374.9480000000001"/>
    <n v="22"/>
    <n v="2800.33"/>
    <n v="86792"/>
    <x v="0"/>
    <x v="2"/>
  </r>
  <r>
    <n v="25449"/>
    <s v="Medium"/>
    <n v="0.02"/>
    <n v="34.979999999999997"/>
    <n v="7.53"/>
    <n v="392"/>
    <x v="1"/>
    <s v="Erica R Fuller"/>
    <s v="Regular Air"/>
    <x v="3"/>
    <x v="1"/>
    <s v="Computer Peripherals"/>
    <s v="Small Box"/>
    <x v="466"/>
    <n v="0.76"/>
    <n v="-4.2970936490850384"/>
    <s v="United States"/>
    <x v="0"/>
    <x v="10"/>
    <s v="Clayton"/>
    <n v="63105"/>
    <x v="63"/>
    <x v="2"/>
    <s v="2015"/>
    <d v="2015-03-07T00:00:00"/>
    <n v="-159.68"/>
    <n v="1"/>
    <n v="37.159999999999997"/>
    <n v="86383"/>
    <x v="0"/>
    <x v="2"/>
  </r>
  <r>
    <n v="25450"/>
    <s v="Medium"/>
    <n v="0.01"/>
    <n v="19.989999999999998"/>
    <n v="11.17"/>
    <n v="392"/>
    <x v="1"/>
    <s v="Erica R Fuller"/>
    <s v="Regular Air"/>
    <x v="3"/>
    <x v="2"/>
    <s v="Office Furnishings"/>
    <s v="Large Box"/>
    <x v="148"/>
    <n v="0.6"/>
    <n v="0.63940435280641472"/>
    <s v="United States"/>
    <x v="0"/>
    <x v="10"/>
    <s v="Clayton"/>
    <n v="63105"/>
    <x v="63"/>
    <x v="2"/>
    <s v="2015"/>
    <d v="2015-03-08T00:00:00"/>
    <n v="27.91"/>
    <n v="2"/>
    <n v="43.65"/>
    <n v="86383"/>
    <x v="0"/>
    <x v="2"/>
  </r>
  <r>
    <n v="18808"/>
    <s v="Low"/>
    <n v="0.08"/>
    <n v="296.18"/>
    <n v="54.12"/>
    <n v="670"/>
    <x v="0"/>
    <s v="Lewis Baldwin"/>
    <s v="Delivery Truck"/>
    <x v="1"/>
    <x v="2"/>
    <s v="Tables"/>
    <s v="Jumbo Box"/>
    <x v="351"/>
    <n v="0.76"/>
    <n v="-0.13094187339576585"/>
    <s v="United States"/>
    <x v="2"/>
    <x v="25"/>
    <s v="Montclair"/>
    <n v="22025"/>
    <x v="63"/>
    <x v="2"/>
    <s v="2015"/>
    <d v="2015-03-12T00:00:00"/>
    <n v="-187.22199999999998"/>
    <n v="5"/>
    <n v="1429.81"/>
    <n v="88474"/>
    <x v="0"/>
    <x v="2"/>
  </r>
  <r>
    <n v="20880"/>
    <s v="Not Specified"/>
    <n v="0.08"/>
    <n v="10.91"/>
    <n v="2.99"/>
    <n v="1014"/>
    <x v="1"/>
    <s v="Theresa Winters"/>
    <s v="Regular Air"/>
    <x v="1"/>
    <x v="0"/>
    <s v="Binders and Binder Accessories"/>
    <s v="Small Box"/>
    <x v="487"/>
    <n v="0.38"/>
    <n v="-1.7501458454871242E-2"/>
    <s v="United States"/>
    <x v="2"/>
    <x v="4"/>
    <s v="Bryant"/>
    <n v="72022"/>
    <x v="63"/>
    <x v="2"/>
    <s v="2015"/>
    <d v="2015-03-06T00:00:00"/>
    <n v="-2.1"/>
    <n v="11"/>
    <n v="119.99"/>
    <n v="88388"/>
    <x v="0"/>
    <x v="2"/>
  </r>
  <r>
    <n v="25005"/>
    <s v="Not Specified"/>
    <n v="0"/>
    <n v="442.14"/>
    <n v="14.7"/>
    <n v="1279"/>
    <x v="1"/>
    <s v="Josephine Rao"/>
    <s v="Delivery Truck"/>
    <x v="3"/>
    <x v="1"/>
    <s v="Office Machines"/>
    <s v="Jumbo Drum"/>
    <x v="426"/>
    <n v="0.56000000000000005"/>
    <n v="0.21401503836404448"/>
    <s v="United States"/>
    <x v="0"/>
    <x v="0"/>
    <s v="Hammond"/>
    <n v="46324"/>
    <x v="63"/>
    <x v="2"/>
    <s v="2015"/>
    <d v="2015-03-05T00:00:00"/>
    <n v="501.51"/>
    <n v="5"/>
    <n v="2343.34"/>
    <n v="90115"/>
    <x v="0"/>
    <x v="2"/>
  </r>
  <r>
    <n v="19810"/>
    <s v="Not Specified"/>
    <n v="0.05"/>
    <n v="9.7799999999999994"/>
    <n v="1.39"/>
    <n v="1432"/>
    <x v="1"/>
    <s v="Kerry Green"/>
    <s v="Regular Air"/>
    <x v="3"/>
    <x v="0"/>
    <s v="Envelopes"/>
    <s v="Small Box"/>
    <x v="488"/>
    <n v="0.39"/>
    <n v="0.69"/>
    <s v="United States"/>
    <x v="0"/>
    <x v="0"/>
    <s v="Indianapolis"/>
    <n v="46203"/>
    <x v="63"/>
    <x v="2"/>
    <s v="2015"/>
    <d v="2015-03-06T00:00:00"/>
    <n v="74.278499999999994"/>
    <n v="11"/>
    <n v="107.65"/>
    <n v="86826"/>
    <x v="0"/>
    <x v="2"/>
  </r>
  <r>
    <n v="19811"/>
    <s v="Not Specified"/>
    <n v="0.02"/>
    <n v="3.28"/>
    <n v="3.97"/>
    <n v="1433"/>
    <x v="1"/>
    <s v="Frances Jackson"/>
    <s v="Express Air"/>
    <x v="3"/>
    <x v="0"/>
    <s v="Pens &amp; Art Supplies"/>
    <s v="Wrap Bag"/>
    <x v="101"/>
    <n v="0.56000000000000005"/>
    <n v="-2.6381709741550696"/>
    <s v="United States"/>
    <x v="0"/>
    <x v="0"/>
    <s v="Jeffersonville"/>
    <n v="47130"/>
    <x v="63"/>
    <x v="2"/>
    <s v="2015"/>
    <d v="2015-03-06T00:00:00"/>
    <n v="-66.349999999999994"/>
    <n v="7"/>
    <n v="25.15"/>
    <n v="86826"/>
    <x v="0"/>
    <x v="2"/>
  </r>
  <r>
    <n v="25251"/>
    <s v="Not Specified"/>
    <n v="0.03"/>
    <n v="5.78"/>
    <n v="5.37"/>
    <n v="2006"/>
    <x v="0"/>
    <s v="Cynthia Khan"/>
    <s v="Regular Air"/>
    <x v="1"/>
    <x v="0"/>
    <s v="Paper"/>
    <s v="Small Box"/>
    <x v="489"/>
    <n v="0.36"/>
    <n v="-0.71809113579687145"/>
    <s v="United States"/>
    <x v="1"/>
    <x v="1"/>
    <s v="Durango"/>
    <n v="81301"/>
    <x v="63"/>
    <x v="2"/>
    <s v="2015"/>
    <d v="2015-03-06T00:00:00"/>
    <n v="-63.35"/>
    <n v="15"/>
    <n v="88.22"/>
    <n v="88798"/>
    <x v="0"/>
    <x v="2"/>
  </r>
  <r>
    <n v="22827"/>
    <s v="High"/>
    <n v="0.05"/>
    <n v="3.28"/>
    <n v="3.97"/>
    <n v="2376"/>
    <x v="1"/>
    <s v="Debra Batchelor"/>
    <s v="Regular Air"/>
    <x v="3"/>
    <x v="0"/>
    <s v="Pens &amp; Art Supplies"/>
    <s v="Wrap Bag"/>
    <x v="62"/>
    <n v="0.56000000000000005"/>
    <n v="-1.635503344754446"/>
    <s v="United States"/>
    <x v="1"/>
    <x v="37"/>
    <s v="Moscow"/>
    <n v="83843"/>
    <x v="63"/>
    <x v="2"/>
    <s v="2015"/>
    <d v="2015-03-06T00:00:00"/>
    <n v="-100.24"/>
    <n v="18"/>
    <n v="61.29"/>
    <n v="91321"/>
    <x v="0"/>
    <x v="2"/>
  </r>
  <r>
    <n v="22828"/>
    <s v="High"/>
    <n v="0.03"/>
    <n v="6.98"/>
    <n v="9.69"/>
    <n v="2376"/>
    <x v="1"/>
    <s v="Debra Batchelor"/>
    <s v="Regular Air"/>
    <x v="3"/>
    <x v="0"/>
    <s v="Storage &amp; Organization"/>
    <s v="Small Box"/>
    <x v="490"/>
    <n v="0.83"/>
    <n v="-2.4060467246907926"/>
    <s v="United States"/>
    <x v="1"/>
    <x v="37"/>
    <s v="Moscow"/>
    <n v="83843"/>
    <x v="63"/>
    <x v="2"/>
    <s v="2015"/>
    <d v="2015-03-07T00:00:00"/>
    <n v="-262.62"/>
    <n v="15"/>
    <n v="109.15"/>
    <n v="91321"/>
    <x v="0"/>
    <x v="2"/>
  </r>
  <r>
    <n v="18354"/>
    <s v="Critical"/>
    <n v="0.05"/>
    <n v="107.53"/>
    <n v="5.81"/>
    <n v="2696"/>
    <x v="0"/>
    <s v="Sally Dunn"/>
    <s v="Regular Air"/>
    <x v="1"/>
    <x v="2"/>
    <s v="Office Furnishings"/>
    <s v="Medium Box"/>
    <x v="491"/>
    <n v="0.65"/>
    <n v="-0.14588853357697582"/>
    <s v="United States"/>
    <x v="2"/>
    <x v="18"/>
    <s v="Tuscaloosa"/>
    <n v="35401"/>
    <x v="63"/>
    <x v="2"/>
    <s v="2015"/>
    <d v="2015-03-06T00:00:00"/>
    <n v="-89.418000000000006"/>
    <n v="6"/>
    <n v="612.91999999999996"/>
    <n v="87676"/>
    <x v="0"/>
    <x v="2"/>
  </r>
  <r>
    <n v="19575"/>
    <s v="Low"/>
    <n v="0.04"/>
    <n v="4.55"/>
    <n v="1.49"/>
    <n v="2944"/>
    <x v="0"/>
    <s v="Elsie Lane"/>
    <s v="Regular Air"/>
    <x v="3"/>
    <x v="0"/>
    <s v="Binders and Binder Accessories"/>
    <s v="Small Box"/>
    <x v="492"/>
    <n v="0.35"/>
    <n v="0.47343933054393306"/>
    <s v="United States"/>
    <x v="0"/>
    <x v="26"/>
    <s v="Midland"/>
    <n v="48640"/>
    <x v="63"/>
    <x v="2"/>
    <s v="2015"/>
    <d v="2015-03-07T00:00:00"/>
    <n v="28.288"/>
    <n v="13"/>
    <n v="59.75"/>
    <n v="90309"/>
    <x v="0"/>
    <x v="2"/>
  </r>
  <r>
    <n v="25282"/>
    <s v="Medium"/>
    <n v="0.03"/>
    <n v="85.99"/>
    <n v="0.99"/>
    <n v="3003"/>
    <x v="0"/>
    <s v="Roy Rouse"/>
    <s v="Regular Air"/>
    <x v="1"/>
    <x v="1"/>
    <s v="Telephones and Communication"/>
    <s v="Wrap Bag"/>
    <x v="376"/>
    <n v="0.55000000000000004"/>
    <n v="0.69"/>
    <s v="United States"/>
    <x v="1"/>
    <x v="37"/>
    <s v="Coeur D Alene"/>
    <n v="83814"/>
    <x v="63"/>
    <x v="2"/>
    <s v="2015"/>
    <d v="2015-03-06T00:00:00"/>
    <n v="1037.1044999999999"/>
    <n v="20"/>
    <n v="1503.05"/>
    <n v="91586"/>
    <x v="0"/>
    <x v="2"/>
  </r>
  <r>
    <n v="23188"/>
    <s v="High"/>
    <n v="0.06"/>
    <n v="276.2"/>
    <n v="24.49"/>
    <n v="3048"/>
    <x v="0"/>
    <s v="Tracy G Starr"/>
    <s v="Express Air"/>
    <x v="3"/>
    <x v="2"/>
    <s v="Chairs &amp; Chairmats"/>
    <s v="Large Box"/>
    <x v="493"/>
    <m/>
    <n v="0.44717608482471199"/>
    <s v="United States"/>
    <x v="1"/>
    <x v="7"/>
    <s v="Berkeley"/>
    <n v="94704"/>
    <x v="63"/>
    <x v="2"/>
    <s v="2015"/>
    <d v="2015-03-07T00:00:00"/>
    <n v="1167.3800000000001"/>
    <n v="10"/>
    <n v="2610.56"/>
    <n v="89789"/>
    <x v="0"/>
    <x v="2"/>
  </r>
  <r>
    <n v="19325"/>
    <s v="Low"/>
    <n v="0.06"/>
    <n v="4.18"/>
    <n v="2.99"/>
    <n v="688"/>
    <x v="1"/>
    <s v="Ashley Reese"/>
    <s v="Regular Air"/>
    <x v="0"/>
    <x v="0"/>
    <s v="Binders and Binder Accessories"/>
    <s v="Small Box"/>
    <x v="494"/>
    <n v="0.37"/>
    <n v="-0.59601686972821"/>
    <s v="United States"/>
    <x v="0"/>
    <x v="10"/>
    <s v="Saint Louis"/>
    <n v="63116"/>
    <x v="64"/>
    <x v="2"/>
    <s v="2015"/>
    <d v="2015-03-08T00:00:00"/>
    <n v="-12.719000000000001"/>
    <n v="5"/>
    <n v="21.34"/>
    <n v="88504"/>
    <x v="0"/>
    <x v="2"/>
  </r>
  <r>
    <n v="24851"/>
    <s v="Low"/>
    <n v="0.09"/>
    <n v="6.48"/>
    <n v="6.86"/>
    <n v="797"/>
    <x v="1"/>
    <s v="Eileen Riddle"/>
    <s v="Regular Air"/>
    <x v="3"/>
    <x v="0"/>
    <s v="Paper"/>
    <s v="Small Box"/>
    <x v="495"/>
    <n v="0.37"/>
    <n v="-1.223073899371069"/>
    <s v="United States"/>
    <x v="1"/>
    <x v="16"/>
    <s v="Roy"/>
    <n v="84067"/>
    <x v="64"/>
    <x v="2"/>
    <s v="2015"/>
    <d v="2015-03-08T00:00:00"/>
    <n v="-62.23"/>
    <n v="8"/>
    <n v="50.88"/>
    <n v="86870"/>
    <x v="0"/>
    <x v="2"/>
  </r>
  <r>
    <n v="24763"/>
    <s v="Critical"/>
    <n v="0.06"/>
    <n v="6.48"/>
    <n v="8.8800000000000008"/>
    <n v="868"/>
    <x v="1"/>
    <s v="Sharon Ellis"/>
    <s v="Regular Air"/>
    <x v="3"/>
    <x v="0"/>
    <s v="Paper"/>
    <s v="Small Box"/>
    <x v="496"/>
    <n v="0.37"/>
    <n v="-1.8881291245925103"/>
    <s v="United States"/>
    <x v="0"/>
    <x v="11"/>
    <s v="Shoreview"/>
    <n v="55126"/>
    <x v="64"/>
    <x v="2"/>
    <s v="2015"/>
    <d v="2015-03-07T00:00:00"/>
    <n v="-237.47"/>
    <n v="20"/>
    <n v="125.77"/>
    <n v="91195"/>
    <x v="0"/>
    <x v="2"/>
  </r>
  <r>
    <n v="24764"/>
    <s v="Critical"/>
    <n v="0.09"/>
    <n v="349.45"/>
    <n v="60"/>
    <n v="868"/>
    <x v="1"/>
    <s v="Sharon Ellis"/>
    <s v="Delivery Truck"/>
    <x v="3"/>
    <x v="2"/>
    <s v="Tables"/>
    <s v="Jumbo Drum"/>
    <x v="497"/>
    <m/>
    <n v="-0.75173922806444526"/>
    <s v="United States"/>
    <x v="0"/>
    <x v="11"/>
    <s v="Shoreview"/>
    <n v="55126"/>
    <x v="64"/>
    <x v="2"/>
    <s v="2015"/>
    <d v="2015-03-07T00:00:00"/>
    <n v="-2946.0509999999999"/>
    <n v="12"/>
    <n v="3918.98"/>
    <n v="91195"/>
    <x v="0"/>
    <x v="2"/>
  </r>
  <r>
    <n v="23479"/>
    <s v="Not Specified"/>
    <n v="0.03"/>
    <n v="31.74"/>
    <n v="12.62"/>
    <n v="945"/>
    <x v="0"/>
    <s v="Stephanie Sun Perry"/>
    <s v="Regular Air"/>
    <x v="1"/>
    <x v="0"/>
    <s v="Binders and Binder Accessories"/>
    <s v="Small Box"/>
    <x v="498"/>
    <n v="0.37"/>
    <n v="-4.3576494427558198E-2"/>
    <s v="United States"/>
    <x v="1"/>
    <x v="7"/>
    <s v="Saratoga"/>
    <n v="95070"/>
    <x v="64"/>
    <x v="2"/>
    <s v="2015"/>
    <d v="2015-03-06T00:00:00"/>
    <n v="-4.3009999999999939"/>
    <n v="3"/>
    <n v="98.7"/>
    <n v="86567"/>
    <x v="0"/>
    <x v="2"/>
  </r>
  <r>
    <n v="24894"/>
    <s v="Medium"/>
    <n v="7.0000000000000007E-2"/>
    <n v="60.98"/>
    <n v="49"/>
    <n v="1771"/>
    <x v="0"/>
    <s v="Jeff Spivey"/>
    <s v="Regular Air"/>
    <x v="1"/>
    <x v="0"/>
    <s v="Appliances"/>
    <s v="Large Box"/>
    <x v="499"/>
    <n v="0.59"/>
    <n v="-1.9696467318428943"/>
    <s v="United States"/>
    <x v="0"/>
    <x v="12"/>
    <s v="Freeport"/>
    <n v="61032"/>
    <x v="64"/>
    <x v="2"/>
    <s v="2015"/>
    <d v="2015-03-07T00:00:00"/>
    <n v="-807.89"/>
    <n v="7"/>
    <n v="410.17"/>
    <n v="89106"/>
    <x v="0"/>
    <x v="2"/>
  </r>
  <r>
    <n v="21422"/>
    <s v="Low"/>
    <n v="0.08"/>
    <n v="230.98"/>
    <n v="23.78"/>
    <n v="2729"/>
    <x v="0"/>
    <s v="Penny O Caldwell"/>
    <s v="Delivery Truck"/>
    <x v="2"/>
    <x v="2"/>
    <s v="Tables"/>
    <s v="Jumbo Box"/>
    <x v="500"/>
    <n v="0.6"/>
    <n v="0.54248486159169551"/>
    <s v="United States"/>
    <x v="1"/>
    <x v="6"/>
    <s v="Bellingham"/>
    <n v="98226"/>
    <x v="64"/>
    <x v="2"/>
    <s v="2015"/>
    <d v="2015-03-10T00:00:00"/>
    <n v="501.69"/>
    <n v="4"/>
    <n v="924.8"/>
    <n v="88114"/>
    <x v="0"/>
    <x v="2"/>
  </r>
  <r>
    <n v="23627"/>
    <s v="Critical"/>
    <n v="0.05"/>
    <n v="9.99"/>
    <n v="4.78"/>
    <n v="3008"/>
    <x v="1"/>
    <s v="Penny Rich"/>
    <s v="Regular Air"/>
    <x v="1"/>
    <x v="0"/>
    <s v="Paper"/>
    <s v="Small Box"/>
    <x v="501"/>
    <n v="0.4"/>
    <n v="0.20307813345134482"/>
    <s v="United States"/>
    <x v="0"/>
    <x v="11"/>
    <s v="Minnetonka Mills"/>
    <n v="55343"/>
    <x v="64"/>
    <x v="2"/>
    <s v="2015"/>
    <d v="2015-03-07T00:00:00"/>
    <n v="41.3"/>
    <n v="20"/>
    <n v="203.37"/>
    <n v="89414"/>
    <x v="0"/>
    <x v="2"/>
  </r>
  <r>
    <n v="18259"/>
    <s v="Not Specified"/>
    <n v="0.06"/>
    <n v="113.98"/>
    <n v="30"/>
    <n v="3327"/>
    <x v="1"/>
    <s v="Bob Gibson"/>
    <s v="Delivery Truck"/>
    <x v="0"/>
    <x v="2"/>
    <s v="Chairs &amp; Chairmats"/>
    <s v="Jumbo Drum"/>
    <x v="502"/>
    <n v="0.69"/>
    <n v="-0.35744370191497726"/>
    <s v="United States"/>
    <x v="0"/>
    <x v="26"/>
    <s v="Port Huron"/>
    <n v="48060"/>
    <x v="64"/>
    <x v="2"/>
    <s v="2015"/>
    <d v="2015-03-08T00:00:00"/>
    <n v="-127.3"/>
    <n v="3"/>
    <n v="356.14"/>
    <n v="87272"/>
    <x v="0"/>
    <x v="2"/>
  </r>
  <r>
    <n v="18260"/>
    <s v="Not Specified"/>
    <n v="0.05"/>
    <n v="6.48"/>
    <n v="6.86"/>
    <n v="3327"/>
    <x v="1"/>
    <s v="Bob Gibson"/>
    <s v="Regular Air"/>
    <x v="0"/>
    <x v="0"/>
    <s v="Paper"/>
    <s v="Small Box"/>
    <x v="495"/>
    <n v="0.37"/>
    <n v="-1.9486706056129988"/>
    <s v="United States"/>
    <x v="0"/>
    <x v="26"/>
    <s v="Port Huron"/>
    <n v="48060"/>
    <x v="64"/>
    <x v="2"/>
    <s v="2015"/>
    <d v="2015-03-08T00:00:00"/>
    <n v="-52.77"/>
    <n v="4"/>
    <n v="27.08"/>
    <n v="87272"/>
    <x v="0"/>
    <x v="2"/>
  </r>
  <r>
    <n v="19383"/>
    <s v="Not Specified"/>
    <n v="7.0000000000000007E-2"/>
    <n v="6.08"/>
    <n v="0.91"/>
    <n v="850"/>
    <x v="0"/>
    <s v="Jesse Hutchinson"/>
    <s v="Regular Air"/>
    <x v="3"/>
    <x v="0"/>
    <s v="Pens &amp; Art Supplies"/>
    <s v="Wrap Bag"/>
    <x v="503"/>
    <n v="0.51"/>
    <n v="0.46639656816015251"/>
    <s v="United States"/>
    <x v="1"/>
    <x v="7"/>
    <s v="Goleta"/>
    <n v="93117"/>
    <x v="65"/>
    <x v="2"/>
    <s v="2015"/>
    <d v="2015-03-08T00:00:00"/>
    <n v="19.57"/>
    <n v="7"/>
    <n v="41.96"/>
    <n v="88569"/>
    <x v="0"/>
    <x v="2"/>
  </r>
  <r>
    <n v="19384"/>
    <s v="Not Specified"/>
    <n v="0.08"/>
    <n v="19.899999999999999"/>
    <n v="5.29"/>
    <n v="851"/>
    <x v="1"/>
    <s v="Helen H Heller"/>
    <s v="Regular Air"/>
    <x v="3"/>
    <x v="0"/>
    <s v="Appliances"/>
    <s v="Medium Box"/>
    <x v="504"/>
    <n v="0.4"/>
    <n v="0.44543791067121347"/>
    <s v="United States"/>
    <x v="1"/>
    <x v="7"/>
    <s v="Hacienda Heights"/>
    <n v="91745"/>
    <x v="65"/>
    <x v="2"/>
    <s v="2015"/>
    <d v="2015-03-09T00:00:00"/>
    <n v="107.11"/>
    <n v="13"/>
    <n v="240.46"/>
    <n v="88569"/>
    <x v="0"/>
    <x v="2"/>
  </r>
  <r>
    <n v="19385"/>
    <s v="Not Specified"/>
    <n v="0.02"/>
    <n v="3.36"/>
    <n v="6.27"/>
    <n v="851"/>
    <x v="1"/>
    <s v="Helen H Heller"/>
    <s v="Regular Air"/>
    <x v="3"/>
    <x v="0"/>
    <s v="Binders and Binder Accessories"/>
    <s v="Small Box"/>
    <x v="41"/>
    <n v="0.4"/>
    <n v="-2.9178455723542118"/>
    <s v="United States"/>
    <x v="1"/>
    <x v="7"/>
    <s v="Hacienda Heights"/>
    <n v="91745"/>
    <x v="65"/>
    <x v="2"/>
    <s v="2015"/>
    <d v="2015-03-09T00:00:00"/>
    <n v="-216.154"/>
    <n v="21"/>
    <n v="74.08"/>
    <n v="88569"/>
    <x v="0"/>
    <x v="2"/>
  </r>
  <r>
    <n v="24926"/>
    <s v="Critical"/>
    <n v="0.09"/>
    <n v="517.48"/>
    <n v="16.63"/>
    <n v="1020"/>
    <x v="1"/>
    <s v="Julie Porter"/>
    <s v="Delivery Truck"/>
    <x v="0"/>
    <x v="1"/>
    <s v="Office Machines"/>
    <s v="Jumbo Box"/>
    <x v="505"/>
    <n v="0.59"/>
    <n v="0.38621556652254796"/>
    <s v="United States"/>
    <x v="0"/>
    <x v="38"/>
    <s v="Pittsburg"/>
    <n v="66762"/>
    <x v="65"/>
    <x v="2"/>
    <s v="2015"/>
    <d v="2015-03-07T00:00:00"/>
    <n v="909.36"/>
    <n v="5"/>
    <n v="2354.54"/>
    <n v="88632"/>
    <x v="0"/>
    <x v="2"/>
  </r>
  <r>
    <n v="18736"/>
    <s v="Low"/>
    <n v="0.09"/>
    <n v="5.34"/>
    <n v="2.99"/>
    <n v="693"/>
    <x v="1"/>
    <s v="Richard McClure"/>
    <s v="Express Air"/>
    <x v="0"/>
    <x v="0"/>
    <s v="Binders and Binder Accessories"/>
    <s v="Small Box"/>
    <x v="451"/>
    <n v="0.38"/>
    <n v="9.974763406940064E-2"/>
    <s v="United States"/>
    <x v="1"/>
    <x v="1"/>
    <s v="Thornton"/>
    <n v="80229"/>
    <x v="66"/>
    <x v="2"/>
    <s v="2015"/>
    <d v="2015-03-15T00:00:00"/>
    <n v="9.4860000000000007"/>
    <n v="17"/>
    <n v="95.1"/>
    <n v="87812"/>
    <x v="0"/>
    <x v="2"/>
  </r>
  <r>
    <n v="18737"/>
    <s v="Low"/>
    <n v="7.0000000000000007E-2"/>
    <n v="140.97999999999999"/>
    <n v="53.48"/>
    <n v="693"/>
    <x v="1"/>
    <s v="Richard McClure"/>
    <s v="Delivery Truck"/>
    <x v="0"/>
    <x v="2"/>
    <s v="Bookcases"/>
    <s v="Jumbo Box"/>
    <x v="506"/>
    <n v="0.65"/>
    <n v="-0.35883441761711621"/>
    <s v="United States"/>
    <x v="1"/>
    <x v="1"/>
    <s v="Thornton"/>
    <n v="80229"/>
    <x v="66"/>
    <x v="2"/>
    <s v="2015"/>
    <d v="2015-03-15T00:00:00"/>
    <n v="-263.64999999999998"/>
    <n v="5"/>
    <n v="734.74"/>
    <n v="87812"/>
    <x v="0"/>
    <x v="2"/>
  </r>
  <r>
    <n v="18738"/>
    <s v="Low"/>
    <n v="0.06"/>
    <n v="205.99"/>
    <n v="5.26"/>
    <n v="693"/>
    <x v="1"/>
    <s v="Richard McClure"/>
    <s v="Regular Air"/>
    <x v="0"/>
    <x v="1"/>
    <s v="Telephones and Communication"/>
    <s v="Small Box"/>
    <x v="507"/>
    <n v="0.56000000000000005"/>
    <n v="0.47277878982616967"/>
    <s v="United States"/>
    <x v="1"/>
    <x v="1"/>
    <s v="Thornton"/>
    <n v="80229"/>
    <x v="66"/>
    <x v="2"/>
    <s v="2015"/>
    <d v="2015-03-15T00:00:00"/>
    <n v="890.18100000000004"/>
    <n v="11"/>
    <n v="1882.87"/>
    <n v="87812"/>
    <x v="0"/>
    <x v="2"/>
  </r>
  <r>
    <n v="19884"/>
    <s v="Low"/>
    <n v="0.01"/>
    <n v="300.98"/>
    <n v="64.73"/>
    <n v="1718"/>
    <x v="0"/>
    <s v="Kathy Shah"/>
    <s v="Delivery Truck"/>
    <x v="2"/>
    <x v="2"/>
    <s v="Chairs &amp; Chairmats"/>
    <s v="Jumbo Drum"/>
    <x v="437"/>
    <n v="0.56000000000000005"/>
    <n v="-5.0171433264212535E-2"/>
    <s v="United States"/>
    <x v="2"/>
    <x v="13"/>
    <s v="Garner"/>
    <n v="27529"/>
    <x v="66"/>
    <x v="2"/>
    <s v="2015"/>
    <d v="2015-03-15T00:00:00"/>
    <n v="-48.873999999999995"/>
    <n v="3"/>
    <n v="974.14"/>
    <n v="90621"/>
    <x v="0"/>
    <x v="2"/>
  </r>
  <r>
    <n v="23271"/>
    <s v="Critical"/>
    <n v="0.02"/>
    <n v="161.55000000000001"/>
    <n v="19.989999999999998"/>
    <n v="2750"/>
    <x v="0"/>
    <s v="Allen Nash"/>
    <s v="Regular Air"/>
    <x v="0"/>
    <x v="0"/>
    <s v="Storage &amp; Organization"/>
    <s v="Small Box"/>
    <x v="15"/>
    <n v="0.66"/>
    <n v="1.0105047064369459"/>
    <s v="United States"/>
    <x v="2"/>
    <x v="25"/>
    <s v="Waynesboro"/>
    <n v="22980"/>
    <x v="66"/>
    <x v="2"/>
    <s v="2015"/>
    <d v="2015-03-08T00:00:00"/>
    <n v="664.51800000000003"/>
    <n v="4"/>
    <n v="657.61"/>
    <n v="91424"/>
    <x v="0"/>
    <x v="2"/>
  </r>
  <r>
    <n v="23342"/>
    <s v="Critical"/>
    <n v="0.02"/>
    <n v="11.55"/>
    <n v="2.36"/>
    <n v="2770"/>
    <x v="0"/>
    <s v="Joel Burnette"/>
    <s v="Regular Air"/>
    <x v="3"/>
    <x v="0"/>
    <s v="Pens &amp; Art Supplies"/>
    <s v="Wrap Bag"/>
    <x v="110"/>
    <n v="0.55000000000000004"/>
    <n v="8.0823794897511423"/>
    <s v="United States"/>
    <x v="2"/>
    <x v="3"/>
    <s v="Dunwoody"/>
    <n v="30338"/>
    <x v="66"/>
    <x v="2"/>
    <s v="2015"/>
    <d v="2015-03-10T00:00:00"/>
    <n v="1289.3819999999998"/>
    <n v="14"/>
    <n v="159.53"/>
    <n v="88975"/>
    <x v="0"/>
    <x v="2"/>
  </r>
  <r>
    <n v="19191"/>
    <s v="High"/>
    <n v="7.0000000000000007E-2"/>
    <n v="51.98"/>
    <n v="10.17"/>
    <n v="2837"/>
    <x v="1"/>
    <s v="Leslie Hawley"/>
    <s v="Regular Air"/>
    <x v="1"/>
    <x v="1"/>
    <s v="Office Machines"/>
    <s v="Medium Box"/>
    <x v="508"/>
    <n v="0.37"/>
    <n v="0.69"/>
    <s v="United States"/>
    <x v="0"/>
    <x v="21"/>
    <s v="Tulsa"/>
    <n v="74133"/>
    <x v="66"/>
    <x v="2"/>
    <s v="2015"/>
    <d v="2015-03-10T00:00:00"/>
    <n v="439.78529999999995"/>
    <n v="13"/>
    <n v="637.37"/>
    <n v="89801"/>
    <x v="0"/>
    <x v="2"/>
  </r>
  <r>
    <n v="19192"/>
    <s v="High"/>
    <n v="0.1"/>
    <n v="80.97"/>
    <n v="33.6"/>
    <n v="2837"/>
    <x v="1"/>
    <s v="Leslie Hawley"/>
    <s v="Delivery Truck"/>
    <x v="1"/>
    <x v="1"/>
    <s v="Office Machines"/>
    <s v="Jumbo Drum"/>
    <x v="298"/>
    <n v="0.37"/>
    <n v="-0.6437685217091661"/>
    <s v="United States"/>
    <x v="0"/>
    <x v="21"/>
    <s v="Tulsa"/>
    <n v="74133"/>
    <x v="66"/>
    <x v="2"/>
    <s v="2015"/>
    <d v="2015-03-11T00:00:00"/>
    <n v="-149.4573"/>
    <n v="3"/>
    <n v="232.16"/>
    <n v="89801"/>
    <x v="0"/>
    <x v="2"/>
  </r>
  <r>
    <n v="26176"/>
    <s v="High"/>
    <n v="0.04"/>
    <n v="19.23"/>
    <n v="6.15"/>
    <n v="1075"/>
    <x v="0"/>
    <s v="Theodore Tyson"/>
    <s v="Regular Air"/>
    <x v="1"/>
    <x v="2"/>
    <s v="Office Furnishings"/>
    <s v="Small Pack"/>
    <x v="420"/>
    <n v="0.44"/>
    <n v="0.68999999999999984"/>
    <s v="United States"/>
    <x v="0"/>
    <x v="12"/>
    <s v="Romeoville"/>
    <n v="60441"/>
    <x v="67"/>
    <x v="2"/>
    <s v="2015"/>
    <d v="2015-03-10T00:00:00"/>
    <n v="152.43479999999997"/>
    <n v="11"/>
    <n v="220.92"/>
    <n v="86422"/>
    <x v="0"/>
    <x v="2"/>
  </r>
  <r>
    <n v="26361"/>
    <s v="Low"/>
    <n v="0.01"/>
    <n v="7.64"/>
    <n v="1.39"/>
    <n v="2258"/>
    <x v="1"/>
    <s v="Nicole Pope"/>
    <s v="Express Air"/>
    <x v="3"/>
    <x v="0"/>
    <s v="Envelopes"/>
    <s v="Small Box"/>
    <x v="509"/>
    <n v="0.36"/>
    <n v="-22.876408787010501"/>
    <s v="United States"/>
    <x v="2"/>
    <x v="13"/>
    <s v="Rocky Mount"/>
    <n v="27801"/>
    <x v="67"/>
    <x v="2"/>
    <s v="2015"/>
    <d v="2015-03-13T00:00:00"/>
    <n v="-1676.6119999999999"/>
    <n v="9"/>
    <n v="73.290000000000006"/>
    <n v="87962"/>
    <x v="0"/>
    <x v="2"/>
  </r>
  <r>
    <n v="26362"/>
    <s v="Low"/>
    <n v="7.0000000000000007E-2"/>
    <n v="400.97"/>
    <n v="48.26"/>
    <n v="2258"/>
    <x v="1"/>
    <s v="Nicole Pope"/>
    <s v="Delivery Truck"/>
    <x v="3"/>
    <x v="1"/>
    <s v="Office Machines"/>
    <s v="Jumbo Box"/>
    <x v="510"/>
    <n v="0.36"/>
    <n v="1.5239082571285775E-2"/>
    <s v="United States"/>
    <x v="2"/>
    <x v="13"/>
    <s v="Rocky Mount"/>
    <n v="27801"/>
    <x v="67"/>
    <x v="2"/>
    <s v="2015"/>
    <d v="2015-03-13T00:00:00"/>
    <n v="45.127799999999993"/>
    <n v="8"/>
    <n v="2961.32"/>
    <n v="87962"/>
    <x v="0"/>
    <x v="2"/>
  </r>
  <r>
    <n v="18551"/>
    <s v="Not Specified"/>
    <n v="0"/>
    <n v="115.99"/>
    <n v="2.5"/>
    <n v="52"/>
    <x v="0"/>
    <s v="Lorraine Kelly"/>
    <s v="Regular Air"/>
    <x v="3"/>
    <x v="1"/>
    <s v="Telephones and Communication"/>
    <s v="Small Box"/>
    <x v="511"/>
    <n v="0.56999999999999995"/>
    <n v="0.25941885685123756"/>
    <s v="United States"/>
    <x v="1"/>
    <x v="6"/>
    <s v="Puyallup"/>
    <n v="98373"/>
    <x v="68"/>
    <x v="2"/>
    <s v="2015"/>
    <d v="2015-03-10T00:00:00"/>
    <n v="162.666"/>
    <n v="6"/>
    <n v="627.04"/>
    <n v="88426"/>
    <x v="0"/>
    <x v="2"/>
  </r>
  <r>
    <n v="18552"/>
    <s v="Not Specified"/>
    <n v="0.02"/>
    <n v="5.98"/>
    <n v="5.79"/>
    <n v="53"/>
    <x v="1"/>
    <s v="Sidney Russell Austin"/>
    <s v="Regular Air"/>
    <x v="3"/>
    <x v="0"/>
    <s v="Paper"/>
    <s v="Small Box"/>
    <x v="139"/>
    <n v="0.36"/>
    <n v="-0.61248752155368003"/>
    <s v="United States"/>
    <x v="1"/>
    <x v="6"/>
    <s v="Redmond"/>
    <n v="98052"/>
    <x v="68"/>
    <x v="2"/>
    <s v="2015"/>
    <d v="2015-03-11T00:00:00"/>
    <n v="-67.489999999999995"/>
    <n v="17"/>
    <n v="110.19"/>
    <n v="88426"/>
    <x v="0"/>
    <x v="2"/>
  </r>
  <r>
    <n v="19902"/>
    <s v="Medium"/>
    <n v="0.01"/>
    <n v="99.99"/>
    <n v="19.989999999999998"/>
    <n v="2545"/>
    <x v="0"/>
    <s v="Rick Ellis"/>
    <s v="Express Air"/>
    <x v="1"/>
    <x v="1"/>
    <s v="Office Machines"/>
    <s v="Small Box"/>
    <x v="512"/>
    <n v="0.52"/>
    <n v="0.44351167602719482"/>
    <s v="United States"/>
    <x v="2"/>
    <x v="25"/>
    <s v="Springfield"/>
    <n v="22153"/>
    <x v="68"/>
    <x v="2"/>
    <s v="2015"/>
    <d v="2015-03-12T00:00:00"/>
    <n v="90.024000000000001"/>
    <n v="2"/>
    <n v="202.98"/>
    <n v="87915"/>
    <x v="0"/>
    <x v="2"/>
  </r>
  <r>
    <n v="23213"/>
    <s v="Low"/>
    <n v="0.09"/>
    <n v="6783.02"/>
    <n v="24.49"/>
    <n v="2855"/>
    <x v="1"/>
    <s v="Vicki Womble"/>
    <s v="Regular Air"/>
    <x v="2"/>
    <x v="1"/>
    <s v="Office Machines"/>
    <s v="Large Box"/>
    <x v="84"/>
    <n v="0.39"/>
    <n v="-2.245981829733164"/>
    <s v="United States"/>
    <x v="1"/>
    <x v="6"/>
    <s v="Des Moines"/>
    <n v="98198"/>
    <x v="68"/>
    <x v="2"/>
    <s v="2015"/>
    <d v="2015-03-14T00:00:00"/>
    <n v="-14140.7016"/>
    <n v="1"/>
    <n v="6296"/>
    <n v="87317"/>
    <x v="0"/>
    <x v="2"/>
  </r>
  <r>
    <n v="22846"/>
    <s v="Medium"/>
    <n v="0.1"/>
    <n v="4.9800000000000004"/>
    <n v="7.54"/>
    <n v="3194"/>
    <x v="1"/>
    <s v="Angela Rose"/>
    <s v="Regular Air"/>
    <x v="2"/>
    <x v="0"/>
    <s v="Paper"/>
    <s v="Small Box"/>
    <x v="513"/>
    <n v="0.38"/>
    <n v="1.0282390510948904"/>
    <s v="United States"/>
    <x v="2"/>
    <x v="9"/>
    <s v="Spring Hill"/>
    <n v="34609"/>
    <x v="68"/>
    <x v="2"/>
    <s v="2015"/>
    <d v="2015-03-11T00:00:00"/>
    <n v="45.077999999999996"/>
    <n v="9"/>
    <n v="43.84"/>
    <n v="89805"/>
    <x v="0"/>
    <x v="2"/>
  </r>
  <r>
    <n v="22847"/>
    <s v="Medium"/>
    <n v="0"/>
    <n v="22.84"/>
    <n v="8.18"/>
    <n v="3194"/>
    <x v="1"/>
    <s v="Angela Rose"/>
    <s v="Regular Air"/>
    <x v="2"/>
    <x v="0"/>
    <s v="Paper"/>
    <s v="Small Box"/>
    <x v="188"/>
    <n v="0.39"/>
    <n v="-0.7787216029349513"/>
    <s v="United States"/>
    <x v="2"/>
    <x v="9"/>
    <s v="Spring Hill"/>
    <n v="34609"/>
    <x v="68"/>
    <x v="2"/>
    <s v="2015"/>
    <d v="2015-03-12T00:00:00"/>
    <n v="-110.376"/>
    <n v="6"/>
    <n v="141.74"/>
    <n v="89805"/>
    <x v="0"/>
    <x v="2"/>
  </r>
  <r>
    <n v="19679"/>
    <s v="Critical"/>
    <n v="0.06"/>
    <n v="2.61"/>
    <n v="0.5"/>
    <n v="753"/>
    <x v="1"/>
    <s v="Elisabeth Massey"/>
    <s v="Express Air"/>
    <x v="3"/>
    <x v="0"/>
    <s v="Labels"/>
    <s v="Small Box"/>
    <x v="514"/>
    <n v="0.39"/>
    <n v="0.61682774303581578"/>
    <s v="United States"/>
    <x v="1"/>
    <x v="41"/>
    <s v="Prescott"/>
    <n v="86301"/>
    <x v="69"/>
    <x v="2"/>
    <s v="2015"/>
    <d v="2015-03-11T00:00:00"/>
    <n v="10.85"/>
    <n v="1"/>
    <n v="17.59"/>
    <n v="90438"/>
    <x v="0"/>
    <x v="2"/>
  </r>
  <r>
    <n v="19680"/>
    <s v="Critical"/>
    <n v="0.01"/>
    <n v="6.35"/>
    <n v="1.02"/>
    <n v="753"/>
    <x v="1"/>
    <s v="Elisabeth Massey"/>
    <s v="Regular Air"/>
    <x v="3"/>
    <x v="0"/>
    <s v="Paper"/>
    <s v="Wrap Bag"/>
    <x v="163"/>
    <n v="0.39"/>
    <n v="0.69"/>
    <s v="United States"/>
    <x v="1"/>
    <x v="41"/>
    <s v="Prescott"/>
    <n v="86301"/>
    <x v="69"/>
    <x v="2"/>
    <s v="2015"/>
    <d v="2015-03-13T00:00:00"/>
    <n v="97.662599999999983"/>
    <n v="22"/>
    <n v="141.54"/>
    <n v="90438"/>
    <x v="0"/>
    <x v="2"/>
  </r>
  <r>
    <n v="18347"/>
    <s v="Not Specified"/>
    <n v="0.06"/>
    <n v="8.6"/>
    <n v="6.19"/>
    <n v="796"/>
    <x v="1"/>
    <s v="Amanda Conner"/>
    <s v="Regular Air"/>
    <x v="3"/>
    <x v="0"/>
    <s v="Binders and Binder Accessories"/>
    <s v="Small Box"/>
    <x v="159"/>
    <n v="0.38"/>
    <n v="-0.58079345088161205"/>
    <s v="United States"/>
    <x v="0"/>
    <x v="17"/>
    <s v="Papillion"/>
    <n v="68046"/>
    <x v="69"/>
    <x v="2"/>
    <s v="2015"/>
    <d v="2015-03-12T00:00:00"/>
    <n v="-46.115000000000002"/>
    <n v="9"/>
    <n v="79.400000000000006"/>
    <n v="86867"/>
    <x v="0"/>
    <x v="2"/>
  </r>
  <r>
    <n v="21806"/>
    <s v="High"/>
    <n v="0.06"/>
    <n v="99.99"/>
    <n v="19.989999999999998"/>
    <n v="1484"/>
    <x v="1"/>
    <s v="Alison Stewart"/>
    <s v="Regular Air"/>
    <x v="1"/>
    <x v="1"/>
    <s v="Computer Peripherals"/>
    <s v="Small Box"/>
    <x v="515"/>
    <n v="0.52"/>
    <n v="-0.43949834619625139"/>
    <s v="United States"/>
    <x v="0"/>
    <x v="12"/>
    <s v="Des Plaines"/>
    <n v="60016"/>
    <x v="69"/>
    <x v="2"/>
    <s v="2015"/>
    <d v="2015-03-14T00:00:00"/>
    <n v="-127.56"/>
    <n v="3"/>
    <n v="290.24"/>
    <n v="91235"/>
    <x v="0"/>
    <x v="2"/>
  </r>
  <r>
    <n v="21807"/>
    <s v="High"/>
    <n v="0"/>
    <n v="193.17"/>
    <n v="19.989999999999998"/>
    <n v="1484"/>
    <x v="1"/>
    <s v="Alison Stewart"/>
    <s v="Regular Air"/>
    <x v="1"/>
    <x v="0"/>
    <s v="Storage &amp; Organization"/>
    <s v="Small Box"/>
    <x v="516"/>
    <n v="0.71"/>
    <n v="0.2904879555281038"/>
    <s v="United States"/>
    <x v="0"/>
    <x v="12"/>
    <s v="Des Plaines"/>
    <n v="60016"/>
    <x v="69"/>
    <x v="2"/>
    <s v="2015"/>
    <d v="2015-03-12T00:00:00"/>
    <n v="282.18"/>
    <n v="5"/>
    <n v="971.4"/>
    <n v="91235"/>
    <x v="0"/>
    <x v="2"/>
  </r>
  <r>
    <n v="21808"/>
    <s v="High"/>
    <n v="0.08"/>
    <n v="20.99"/>
    <n v="3.3"/>
    <n v="1484"/>
    <x v="1"/>
    <s v="Alison Stewart"/>
    <s v="Express Air"/>
    <x v="1"/>
    <x v="1"/>
    <s v="Telephones and Communication"/>
    <s v="Small Pack"/>
    <x v="517"/>
    <n v="0.81"/>
    <n v="-0.49784507260606686"/>
    <s v="United States"/>
    <x v="0"/>
    <x v="12"/>
    <s v="Des Plaines"/>
    <n v="60016"/>
    <x v="69"/>
    <x v="2"/>
    <s v="2015"/>
    <d v="2015-03-11T00:00:00"/>
    <n v="-96.337999999999994"/>
    <n v="11"/>
    <n v="193.51"/>
    <n v="91235"/>
    <x v="0"/>
    <x v="2"/>
  </r>
  <r>
    <n v="19472"/>
    <s v="Critical"/>
    <n v="0.06"/>
    <n v="8.3699999999999992"/>
    <n v="10.16"/>
    <n v="1494"/>
    <x v="1"/>
    <s v="Kate Lehman"/>
    <s v="Regular Air"/>
    <x v="3"/>
    <x v="2"/>
    <s v="Office Furnishings"/>
    <s v="Large Box"/>
    <x v="518"/>
    <n v="0.59"/>
    <n v="-1.6217330626744484"/>
    <s v="United States"/>
    <x v="3"/>
    <x v="5"/>
    <s v="Dundalk"/>
    <n v="21222"/>
    <x v="69"/>
    <x v="2"/>
    <s v="2015"/>
    <d v="2015-03-13T00:00:00"/>
    <n v="-255.65"/>
    <n v="18"/>
    <n v="157.63999999999999"/>
    <n v="85880"/>
    <x v="0"/>
    <x v="2"/>
  </r>
  <r>
    <n v="19473"/>
    <s v="Critical"/>
    <n v="0.09"/>
    <n v="6.48"/>
    <n v="9.17"/>
    <n v="1494"/>
    <x v="1"/>
    <s v="Kate Lehman"/>
    <s v="Express Air"/>
    <x v="3"/>
    <x v="0"/>
    <s v="Paper"/>
    <s v="Small Box"/>
    <x v="107"/>
    <n v="0.37"/>
    <n v="-1.8154648956356738"/>
    <s v="United States"/>
    <x v="3"/>
    <x v="5"/>
    <s v="Dundalk"/>
    <n v="21222"/>
    <x v="69"/>
    <x v="2"/>
    <s v="2015"/>
    <d v="2015-03-13T00:00:00"/>
    <n v="-76.540000000000006"/>
    <n v="6"/>
    <n v="42.16"/>
    <n v="85880"/>
    <x v="0"/>
    <x v="2"/>
  </r>
  <r>
    <n v="24286"/>
    <s v="Critical"/>
    <n v="0.09"/>
    <n v="6.28"/>
    <n v="5.29"/>
    <n v="1497"/>
    <x v="1"/>
    <s v="Gloria Jacobs"/>
    <s v="Regular Air"/>
    <x v="3"/>
    <x v="2"/>
    <s v="Office Furnishings"/>
    <s v="Small Box"/>
    <x v="519"/>
    <n v="0.43"/>
    <n v="-0.71661931818181812"/>
    <s v="United States"/>
    <x v="3"/>
    <x v="8"/>
    <s v="Elmira"/>
    <n v="14901"/>
    <x v="69"/>
    <x v="2"/>
    <s v="2015"/>
    <d v="2015-03-12T00:00:00"/>
    <n v="-10.09"/>
    <n v="2"/>
    <n v="14.08"/>
    <n v="85880"/>
    <x v="0"/>
    <x v="2"/>
  </r>
  <r>
    <n v="24287"/>
    <s v="Critical"/>
    <n v="0.03"/>
    <n v="15.14"/>
    <n v="4.53"/>
    <n v="1497"/>
    <x v="1"/>
    <s v="Gloria Jacobs"/>
    <s v="Regular Air"/>
    <x v="3"/>
    <x v="0"/>
    <s v="Storage &amp; Organization"/>
    <s v="Small Box"/>
    <x v="444"/>
    <n v="0.81"/>
    <n v="-0.36174190784092236"/>
    <s v="United States"/>
    <x v="3"/>
    <x v="8"/>
    <s v="Elmira"/>
    <n v="14901"/>
    <x v="69"/>
    <x v="2"/>
    <s v="2015"/>
    <d v="2015-03-13T00:00:00"/>
    <n v="-92.87"/>
    <n v="17"/>
    <n v="256.73"/>
    <n v="85880"/>
    <x v="0"/>
    <x v="2"/>
  </r>
  <r>
    <n v="25962"/>
    <s v="Critical"/>
    <n v="0"/>
    <n v="2.6"/>
    <n v="2.4"/>
    <n v="2616"/>
    <x v="0"/>
    <s v="Laurence Hull"/>
    <s v="Regular Air"/>
    <x v="3"/>
    <x v="0"/>
    <s v="Pens &amp; Art Supplies"/>
    <s v="Wrap Bag"/>
    <x v="103"/>
    <n v="0.57999999999999996"/>
    <n v="-1.0102793296089385"/>
    <s v="United States"/>
    <x v="0"/>
    <x v="26"/>
    <s v="Portage"/>
    <n v="49002"/>
    <x v="69"/>
    <x v="2"/>
    <s v="2015"/>
    <d v="2015-03-13T00:00:00"/>
    <n v="-45.21"/>
    <n v="16"/>
    <n v="44.75"/>
    <n v="91495"/>
    <x v="0"/>
    <x v="2"/>
  </r>
  <r>
    <n v="24329"/>
    <s v="Medium"/>
    <n v="0.02"/>
    <n v="5.98"/>
    <n v="1.49"/>
    <n v="3151"/>
    <x v="1"/>
    <s v="Glenda Hunter"/>
    <s v="Regular Air"/>
    <x v="3"/>
    <x v="0"/>
    <s v="Binders and Binder Accessories"/>
    <s v="Small Box"/>
    <x v="520"/>
    <n v="0.39"/>
    <n v="0.47622704507512525"/>
    <s v="United States"/>
    <x v="1"/>
    <x v="7"/>
    <s v="Twentynine Palms"/>
    <n v="92277"/>
    <x v="69"/>
    <x v="2"/>
    <s v="2015"/>
    <d v="2015-03-12T00:00:00"/>
    <n v="28.526000000000003"/>
    <n v="10"/>
    <n v="59.9"/>
    <n v="88547"/>
    <x v="0"/>
    <x v="2"/>
  </r>
  <r>
    <n v="19842"/>
    <s v="High"/>
    <n v="0.01"/>
    <n v="10.9"/>
    <n v="7.46"/>
    <n v="3397"/>
    <x v="1"/>
    <s v="Andrea Shaw"/>
    <s v="Regular Air"/>
    <x v="0"/>
    <x v="0"/>
    <s v="Storage &amp; Organization"/>
    <s v="Small Box"/>
    <x v="521"/>
    <n v="0.59"/>
    <n v="-0.56321450967150644"/>
    <s v="United States"/>
    <x v="0"/>
    <x v="12"/>
    <s v="Danville"/>
    <n v="61832"/>
    <x v="69"/>
    <x v="2"/>
    <s v="2015"/>
    <d v="2015-03-12T00:00:00"/>
    <n v="-116.76"/>
    <n v="18"/>
    <n v="207.31"/>
    <n v="87536"/>
    <x v="0"/>
    <x v="2"/>
  </r>
  <r>
    <n v="19843"/>
    <s v="High"/>
    <n v="0.1"/>
    <n v="7.99"/>
    <n v="5.03"/>
    <n v="3397"/>
    <x v="1"/>
    <s v="Andrea Shaw"/>
    <s v="Regular Air"/>
    <x v="0"/>
    <x v="1"/>
    <s v="Telephones and Communication"/>
    <s v="Medium Box"/>
    <x v="136"/>
    <n v="0.6"/>
    <n v="-1.1245947456679708"/>
    <s v="United States"/>
    <x v="0"/>
    <x v="12"/>
    <s v="Danville"/>
    <n v="61832"/>
    <x v="69"/>
    <x v="2"/>
    <s v="2015"/>
    <d v="2015-03-12T00:00:00"/>
    <n v="-160.952"/>
    <n v="22"/>
    <n v="143.12"/>
    <n v="87536"/>
    <x v="0"/>
    <x v="2"/>
  </r>
  <r>
    <n v="19355"/>
    <s v="Low"/>
    <n v="0.06"/>
    <n v="205.99"/>
    <n v="8.99"/>
    <n v="32"/>
    <x v="1"/>
    <s v="Matthew Berman"/>
    <s v="Regular Air"/>
    <x v="3"/>
    <x v="1"/>
    <s v="Telephones and Communication"/>
    <s v="Small Box"/>
    <x v="211"/>
    <n v="0.56000000000000005"/>
    <n v="0.92964196199200655"/>
    <s v="United States"/>
    <x v="1"/>
    <x v="14"/>
    <s v="Grants Pass"/>
    <n v="97526"/>
    <x v="70"/>
    <x v="2"/>
    <s v="2015"/>
    <d v="2015-03-19T00:00:00"/>
    <n v="3568.096"/>
    <n v="22"/>
    <n v="3838.14"/>
    <n v="89203"/>
    <x v="0"/>
    <x v="2"/>
  </r>
  <r>
    <n v="23365"/>
    <s v="Not Specified"/>
    <n v="0.01"/>
    <n v="45.98"/>
    <n v="4.8"/>
    <n v="146"/>
    <x v="1"/>
    <s v="Yvonne Fox"/>
    <s v="Regular Air"/>
    <x v="0"/>
    <x v="2"/>
    <s v="Office Furnishings"/>
    <s v="Wrap Bag"/>
    <x v="522"/>
    <n v="0.68"/>
    <n v="0.69"/>
    <s v="United States"/>
    <x v="0"/>
    <x v="19"/>
    <s v="Watauga"/>
    <n v="76148"/>
    <x v="70"/>
    <x v="2"/>
    <s v="2015"/>
    <d v="2015-03-13T00:00:00"/>
    <n v="133.5771"/>
    <n v="4"/>
    <n v="193.59"/>
    <n v="91088"/>
    <x v="0"/>
    <x v="2"/>
  </r>
  <r>
    <n v="24981"/>
    <s v="Not Specified"/>
    <n v="0"/>
    <n v="5.98"/>
    <n v="1.49"/>
    <n v="903"/>
    <x v="0"/>
    <s v="Francis Spivey"/>
    <s v="Regular Air"/>
    <x v="2"/>
    <x v="0"/>
    <s v="Binders and Binder Accessories"/>
    <s v="Small Box"/>
    <x v="520"/>
    <n v="0.39"/>
    <n v="0.69"/>
    <s v="United States"/>
    <x v="3"/>
    <x v="35"/>
    <s v="Wilmington"/>
    <n v="1887"/>
    <x v="70"/>
    <x v="2"/>
    <s v="2015"/>
    <d v="2015-03-14T00:00:00"/>
    <n v="80.674799999999991"/>
    <n v="18"/>
    <n v="116.92"/>
    <n v="90806"/>
    <x v="0"/>
    <x v="2"/>
  </r>
  <r>
    <n v="22662"/>
    <s v="High"/>
    <n v="0.1"/>
    <n v="73.98"/>
    <n v="4"/>
    <n v="1027"/>
    <x v="1"/>
    <s v="Brian Bennett"/>
    <s v="Regular Air"/>
    <x v="0"/>
    <x v="1"/>
    <s v="Computer Peripherals"/>
    <s v="Small Box"/>
    <x v="81"/>
    <n v="0.79"/>
    <n v="-0.66201077095873051"/>
    <s v="United States"/>
    <x v="3"/>
    <x v="8"/>
    <s v="Cheektowaga"/>
    <n v="14225"/>
    <x v="70"/>
    <x v="2"/>
    <s v="2015"/>
    <d v="2015-03-13T00:00:00"/>
    <n v="-229.87"/>
    <n v="5"/>
    <n v="347.23"/>
    <n v="89004"/>
    <x v="0"/>
    <x v="2"/>
  </r>
  <r>
    <n v="22663"/>
    <s v="High"/>
    <n v="0.05"/>
    <n v="51.98"/>
    <n v="10.17"/>
    <n v="1027"/>
    <x v="1"/>
    <s v="Brian Bennett"/>
    <s v="Regular Air"/>
    <x v="0"/>
    <x v="1"/>
    <s v="Office Machines"/>
    <s v="Medium Box"/>
    <x v="508"/>
    <n v="0.37"/>
    <n v="0.69"/>
    <s v="United States"/>
    <x v="3"/>
    <x v="8"/>
    <s v="Cheektowaga"/>
    <n v="14225"/>
    <x v="70"/>
    <x v="2"/>
    <s v="2015"/>
    <d v="2015-03-13T00:00:00"/>
    <n v="329.9787"/>
    <n v="9"/>
    <n v="478.23"/>
    <n v="89004"/>
    <x v="0"/>
    <x v="2"/>
  </r>
  <r>
    <n v="23815"/>
    <s v="Critical"/>
    <n v="0.06"/>
    <n v="80.98"/>
    <n v="35"/>
    <n v="1254"/>
    <x v="1"/>
    <s v="Anne Bland"/>
    <s v="Regular Air"/>
    <x v="1"/>
    <x v="0"/>
    <s v="Storage &amp; Organization"/>
    <s v="Large Box"/>
    <x v="48"/>
    <n v="0.81"/>
    <n v="-1.2661033624631057"/>
    <s v="United States"/>
    <x v="0"/>
    <x v="19"/>
    <s v="Channelview"/>
    <n v="77530"/>
    <x v="70"/>
    <x v="2"/>
    <s v="2015"/>
    <d v="2015-03-13T00:00:00"/>
    <n v="-218.77"/>
    <n v="2"/>
    <n v="172.79"/>
    <n v="89983"/>
    <x v="0"/>
    <x v="2"/>
  </r>
  <r>
    <n v="19733"/>
    <s v="Not Specified"/>
    <n v="0"/>
    <n v="73.98"/>
    <n v="14.52"/>
    <n v="2037"/>
    <x v="0"/>
    <s v="Lynda Herman"/>
    <s v="Regular Air"/>
    <x v="0"/>
    <x v="1"/>
    <s v="Computer Peripherals"/>
    <s v="Small Box"/>
    <x v="81"/>
    <n v="0.65"/>
    <n v="-0.28984985770828564"/>
    <s v="United States"/>
    <x v="1"/>
    <x v="24"/>
    <s v="Bozeman"/>
    <n v="59715"/>
    <x v="70"/>
    <x v="2"/>
    <s v="2015"/>
    <d v="2015-03-14T00:00:00"/>
    <n v="-88.61"/>
    <n v="4"/>
    <n v="305.70999999999998"/>
    <n v="89333"/>
    <x v="0"/>
    <x v="2"/>
  </r>
  <r>
    <n v="23765"/>
    <s v="Low"/>
    <n v="0.01"/>
    <n v="85.99"/>
    <n v="0.99"/>
    <n v="2593"/>
    <x v="1"/>
    <s v="Anne Schultz"/>
    <s v="Regular Air"/>
    <x v="3"/>
    <x v="1"/>
    <s v="Telephones and Communication"/>
    <s v="Wrap Bag"/>
    <x v="523"/>
    <n v="0.85"/>
    <n v="2.1326537593213382"/>
    <s v="United States"/>
    <x v="2"/>
    <x v="3"/>
    <s v="Athens"/>
    <n v="30605"/>
    <x v="70"/>
    <x v="2"/>
    <s v="2015"/>
    <d v="2015-03-17T00:00:00"/>
    <n v="311.72999999999996"/>
    <n v="2"/>
    <n v="146.16999999999999"/>
    <n v="87773"/>
    <x v="0"/>
    <x v="2"/>
  </r>
  <r>
    <n v="19987"/>
    <s v="Low"/>
    <n v="0.01"/>
    <n v="35.99"/>
    <n v="5.99"/>
    <n v="2741"/>
    <x v="0"/>
    <s v="Megan York"/>
    <s v="Regular Air"/>
    <x v="0"/>
    <x v="1"/>
    <s v="Telephones and Communication"/>
    <s v="Wrap Bag"/>
    <x v="448"/>
    <n v="0.38"/>
    <n v="0.69"/>
    <s v="United States"/>
    <x v="1"/>
    <x v="37"/>
    <s v="Caldwell"/>
    <n v="83605"/>
    <x v="70"/>
    <x v="2"/>
    <s v="2015"/>
    <d v="2015-03-19T00:00:00"/>
    <n v="218.23319999999995"/>
    <n v="10"/>
    <n v="316.27999999999997"/>
    <n v="89481"/>
    <x v="0"/>
    <x v="2"/>
  </r>
  <r>
    <n v="21587"/>
    <s v="Not Specified"/>
    <n v="0.01"/>
    <n v="47.98"/>
    <n v="3.61"/>
    <n v="2787"/>
    <x v="0"/>
    <s v="Rodney Kearney"/>
    <s v="Express Air"/>
    <x v="2"/>
    <x v="1"/>
    <s v="Computer Peripherals"/>
    <s v="Small Pack"/>
    <x v="405"/>
    <n v="0.71"/>
    <n v="-0.11278745113965176"/>
    <s v="United States"/>
    <x v="2"/>
    <x v="15"/>
    <s v="Metairie"/>
    <n v="70003"/>
    <x v="70"/>
    <x v="2"/>
    <s v="2015"/>
    <d v="2015-03-13T00:00:00"/>
    <n v="-44.436"/>
    <n v="8"/>
    <n v="393.98"/>
    <n v="91316"/>
    <x v="0"/>
    <x v="2"/>
  </r>
  <r>
    <n v="18198"/>
    <s v="Critical"/>
    <n v="0"/>
    <n v="22.84"/>
    <n v="16.920000000000002"/>
    <n v="2896"/>
    <x v="1"/>
    <s v="Anna Ellis"/>
    <s v="Regular Air"/>
    <x v="1"/>
    <x v="0"/>
    <s v="Paper"/>
    <s v="Small Box"/>
    <x v="524"/>
    <n v="0.39"/>
    <n v="-0.22597269440397172"/>
    <s v="United States"/>
    <x v="0"/>
    <x v="11"/>
    <s v="Mankato"/>
    <n v="56001"/>
    <x v="70"/>
    <x v="2"/>
    <s v="2015"/>
    <d v="2015-03-14T00:00:00"/>
    <n v="-83.75"/>
    <n v="15"/>
    <n v="370.62"/>
    <n v="86927"/>
    <x v="0"/>
    <x v="2"/>
  </r>
  <r>
    <n v="23719"/>
    <s v="Critical"/>
    <n v="0.05"/>
    <n v="4.13"/>
    <n v="5.04"/>
    <n v="573"/>
    <x v="1"/>
    <s v="Vanessa Winstead"/>
    <s v="Regular Air"/>
    <x v="1"/>
    <x v="0"/>
    <s v="Binders and Binder Accessories"/>
    <s v="Small Box"/>
    <x v="328"/>
    <n v="0.38"/>
    <n v="-2.0814212328767123"/>
    <s v="United States"/>
    <x v="0"/>
    <x v="12"/>
    <s v="Pekin"/>
    <n v="61554"/>
    <x v="71"/>
    <x v="2"/>
    <s v="2015"/>
    <d v="2015-03-14T00:00:00"/>
    <n v="-12.1555"/>
    <n v="1"/>
    <n v="5.84"/>
    <n v="86555"/>
    <x v="0"/>
    <x v="2"/>
  </r>
  <r>
    <n v="21274"/>
    <s v="Medium"/>
    <n v="0.06"/>
    <n v="6.48"/>
    <n v="7.37"/>
    <n v="600"/>
    <x v="0"/>
    <s v="Vickie Morse"/>
    <s v="Regular Air"/>
    <x v="3"/>
    <x v="0"/>
    <s v="Paper"/>
    <s v="Small Box"/>
    <x v="525"/>
    <n v="0.37"/>
    <n v="-2.3291139240506329"/>
    <s v="United States"/>
    <x v="3"/>
    <x v="5"/>
    <s v="Reisterstown"/>
    <n v="21136"/>
    <x v="71"/>
    <x v="2"/>
    <s v="2015"/>
    <d v="2015-03-14T00:00:00"/>
    <n v="-75.44"/>
    <n v="5"/>
    <n v="32.39"/>
    <n v="87579"/>
    <x v="0"/>
    <x v="2"/>
  </r>
  <r>
    <n v="21959"/>
    <s v="Critical"/>
    <n v="7.0000000000000007E-2"/>
    <n v="125.99"/>
    <n v="2.5"/>
    <n v="1035"/>
    <x v="0"/>
    <s v="Kent Burton"/>
    <s v="Regular Air"/>
    <x v="1"/>
    <x v="1"/>
    <s v="Telephones and Communication"/>
    <s v="Small Box"/>
    <x v="306"/>
    <n v="0.6"/>
    <n v="-6.00860920568645"/>
    <s v="United States"/>
    <x v="3"/>
    <x v="28"/>
    <s v="Delaware"/>
    <n v="43015"/>
    <x v="71"/>
    <x v="2"/>
    <s v="2015"/>
    <d v="2015-03-13T00:00:00"/>
    <n v="-604.40600000000006"/>
    <n v="1"/>
    <n v="100.59"/>
    <n v="90710"/>
    <x v="0"/>
    <x v="2"/>
  </r>
  <r>
    <n v="21960"/>
    <s v="Critical"/>
    <n v="0.03"/>
    <n v="99.99"/>
    <n v="19.989999999999998"/>
    <n v="1036"/>
    <x v="0"/>
    <s v="Jessica Huffman"/>
    <s v="Regular Air"/>
    <x v="1"/>
    <x v="1"/>
    <s v="Computer Peripherals"/>
    <s v="Small Box"/>
    <x v="515"/>
    <n v="0.52"/>
    <n v="0.49075838096193058"/>
    <s v="United States"/>
    <x v="3"/>
    <x v="28"/>
    <s v="Dublin"/>
    <n v="43017"/>
    <x v="71"/>
    <x v="2"/>
    <s v="2015"/>
    <d v="2015-03-14T00:00:00"/>
    <n v="293.66000000000003"/>
    <n v="6"/>
    <n v="598.38"/>
    <n v="90710"/>
    <x v="0"/>
    <x v="2"/>
  </r>
  <r>
    <n v="19460"/>
    <s v="Medium"/>
    <n v="0.02"/>
    <n v="17.7"/>
    <n v="9.4700000000000006"/>
    <n v="2285"/>
    <x v="0"/>
    <s v="Arnold Floyd Blair"/>
    <s v="Express Air"/>
    <x v="3"/>
    <x v="0"/>
    <s v="Storage &amp; Organization"/>
    <s v="Small Box"/>
    <x v="340"/>
    <n v="0.59"/>
    <n v="-0.22696743192738919"/>
    <s v="United States"/>
    <x v="2"/>
    <x v="23"/>
    <s v="Rock Hill"/>
    <n v="29730"/>
    <x v="71"/>
    <x v="2"/>
    <s v="2015"/>
    <d v="2015-03-15T00:00:00"/>
    <n v="-85.021999999999991"/>
    <n v="21"/>
    <n v="374.6"/>
    <n v="90148"/>
    <x v="0"/>
    <x v="2"/>
  </r>
  <r>
    <n v="18684"/>
    <s v="Critical"/>
    <n v="0.04"/>
    <n v="65.989999999999995"/>
    <n v="8.99"/>
    <n v="2468"/>
    <x v="1"/>
    <s v="Rhonda Stein"/>
    <s v="Regular Air"/>
    <x v="3"/>
    <x v="1"/>
    <s v="Telephones and Communication"/>
    <s v="Small Box"/>
    <x v="526"/>
    <n v="0.55000000000000004"/>
    <n v="-0.4623997681383441"/>
    <s v="United States"/>
    <x v="2"/>
    <x v="13"/>
    <s v="Salisbury"/>
    <n v="28144"/>
    <x v="71"/>
    <x v="2"/>
    <s v="2015"/>
    <d v="2015-03-14T00:00:00"/>
    <n v="-335.041"/>
    <n v="13"/>
    <n v="724.57"/>
    <n v="88137"/>
    <x v="0"/>
    <x v="2"/>
  </r>
  <r>
    <n v="24568"/>
    <s v="Medium"/>
    <n v="0.05"/>
    <n v="6.48"/>
    <n v="7.91"/>
    <n v="2484"/>
    <x v="1"/>
    <s v="Rhonda Bryant"/>
    <s v="Regular Air"/>
    <x v="3"/>
    <x v="0"/>
    <s v="Paper"/>
    <s v="Small Box"/>
    <x v="527"/>
    <n v="0.37"/>
    <n v="2.9286480589144466"/>
    <s v="United States"/>
    <x v="2"/>
    <x v="9"/>
    <s v="Winter Haven"/>
    <n v="33881"/>
    <x v="71"/>
    <x v="2"/>
    <s v="2015"/>
    <d v="2015-03-14T00:00:00"/>
    <n v="322.12199999999996"/>
    <n v="16"/>
    <n v="109.99"/>
    <n v="88998"/>
    <x v="0"/>
    <x v="2"/>
  </r>
  <r>
    <n v="24569"/>
    <s v="Medium"/>
    <n v="0.03"/>
    <n v="111.03"/>
    <n v="8.64"/>
    <n v="2484"/>
    <x v="1"/>
    <s v="Rhonda Bryant"/>
    <s v="Regular Air"/>
    <x v="3"/>
    <x v="0"/>
    <s v="Storage &amp; Organization"/>
    <s v="Small Box"/>
    <x v="528"/>
    <n v="0.78"/>
    <n v="0.40721237168377544"/>
    <s v="United States"/>
    <x v="2"/>
    <x v="9"/>
    <s v="Winter Haven"/>
    <n v="33881"/>
    <x v="71"/>
    <x v="2"/>
    <s v="2015"/>
    <d v="2015-03-14T00:00:00"/>
    <n v="366.53999999999996"/>
    <n v="8"/>
    <n v="900.12"/>
    <n v="88998"/>
    <x v="0"/>
    <x v="2"/>
  </r>
  <r>
    <n v="22201"/>
    <s v="Critical"/>
    <n v="0.08"/>
    <n v="178.47"/>
    <n v="19.989999999999998"/>
    <n v="3036"/>
    <x v="1"/>
    <s v="Edith Reynolds"/>
    <s v="Regular Air"/>
    <x v="1"/>
    <x v="0"/>
    <s v="Storage &amp; Organization"/>
    <s v="Small Box"/>
    <x v="326"/>
    <n v="0.55000000000000004"/>
    <n v="0.59632141945970674"/>
    <s v="United States"/>
    <x v="0"/>
    <x v="39"/>
    <s v="Mandan"/>
    <n v="58554"/>
    <x v="71"/>
    <x v="2"/>
    <s v="2015"/>
    <d v="2015-03-16T00:00:00"/>
    <n v="2267.2199999999998"/>
    <n v="22"/>
    <n v="3802.01"/>
    <n v="89130"/>
    <x v="0"/>
    <x v="2"/>
  </r>
  <r>
    <n v="3392"/>
    <s v="Not Specified"/>
    <n v="0.02"/>
    <n v="200.98"/>
    <n v="55.96"/>
    <n v="373"/>
    <x v="1"/>
    <s v="Jeanne Werner"/>
    <s v="Delivery Truck"/>
    <x v="0"/>
    <x v="2"/>
    <s v="Bookcases"/>
    <s v="Jumbo Box"/>
    <x v="529"/>
    <n v="0.75"/>
    <n v="-1.7152710805484507E-2"/>
    <s v="United States"/>
    <x v="0"/>
    <x v="26"/>
    <s v="Detroit"/>
    <n v="48234"/>
    <x v="72"/>
    <x v="2"/>
    <s v="2015"/>
    <d v="2015-03-16T00:00:00"/>
    <n v="-163.63"/>
    <n v="45"/>
    <n v="9539.6"/>
    <n v="24193"/>
    <x v="0"/>
    <x v="2"/>
  </r>
  <r>
    <n v="3393"/>
    <s v="Not Specified"/>
    <n v="0.02"/>
    <n v="4.28"/>
    <n v="5.17"/>
    <n v="373"/>
    <x v="1"/>
    <s v="Jeanne Werner"/>
    <s v="Regular Air"/>
    <x v="0"/>
    <x v="0"/>
    <s v="Paper"/>
    <s v="Small Box"/>
    <x v="406"/>
    <n v="0.4"/>
    <n v="-0.58137629710540684"/>
    <s v="United States"/>
    <x v="0"/>
    <x v="26"/>
    <s v="Detroit"/>
    <n v="48234"/>
    <x v="72"/>
    <x v="2"/>
    <s v="2015"/>
    <d v="2015-03-15T00:00:00"/>
    <n v="-63.87"/>
    <n v="24"/>
    <n v="109.86"/>
    <n v="24193"/>
    <x v="0"/>
    <x v="2"/>
  </r>
  <r>
    <n v="3394"/>
    <s v="Not Specified"/>
    <n v="0.04"/>
    <n v="85.99"/>
    <n v="0.99"/>
    <n v="373"/>
    <x v="1"/>
    <s v="Jeanne Werner"/>
    <s v="Regular Air"/>
    <x v="0"/>
    <x v="1"/>
    <s v="Telephones and Communication"/>
    <s v="Wrap Bag"/>
    <x v="523"/>
    <n v="0.85"/>
    <n v="-0.12279969996705246"/>
    <s v="United States"/>
    <x v="0"/>
    <x v="26"/>
    <s v="Detroit"/>
    <n v="48234"/>
    <x v="72"/>
    <x v="2"/>
    <s v="2015"/>
    <d v="2015-03-16T00:00:00"/>
    <n v="-175.17500000000001"/>
    <n v="19"/>
    <n v="1426.51"/>
    <n v="24193"/>
    <x v="0"/>
    <x v="2"/>
  </r>
  <r>
    <n v="21392"/>
    <s v="Not Specified"/>
    <n v="0.02"/>
    <n v="200.98"/>
    <n v="55.96"/>
    <n v="375"/>
    <x v="1"/>
    <s v="Sandra Sharma"/>
    <s v="Delivery Truck"/>
    <x v="0"/>
    <x v="2"/>
    <s v="Bookcases"/>
    <s v="Jumbo Box"/>
    <x v="529"/>
    <n v="0.75"/>
    <n v="-9.6465457352373579E-2"/>
    <s v="United States"/>
    <x v="2"/>
    <x v="34"/>
    <s v="Morristown"/>
    <n v="37814"/>
    <x v="72"/>
    <x v="2"/>
    <s v="2015"/>
    <d v="2015-03-16T00:00:00"/>
    <n v="-224.94779999999997"/>
    <n v="11"/>
    <n v="2331.9"/>
    <n v="90917"/>
    <x v="0"/>
    <x v="2"/>
  </r>
  <r>
    <n v="21393"/>
    <s v="Not Specified"/>
    <n v="0.02"/>
    <n v="4.28"/>
    <n v="5.17"/>
    <n v="375"/>
    <x v="1"/>
    <s v="Sandra Sharma"/>
    <s v="Regular Air"/>
    <x v="0"/>
    <x v="0"/>
    <s v="Paper"/>
    <s v="Small Box"/>
    <x v="406"/>
    <n v="0.4"/>
    <n v="7.1641791044776113"/>
    <s v="United States"/>
    <x v="2"/>
    <x v="34"/>
    <s v="Morristown"/>
    <n v="37814"/>
    <x v="72"/>
    <x v="2"/>
    <s v="2015"/>
    <d v="2015-03-15T00:00:00"/>
    <n v="196.79999999999998"/>
    <n v="6"/>
    <n v="27.47"/>
    <n v="90917"/>
    <x v="0"/>
    <x v="2"/>
  </r>
  <r>
    <n v="4015"/>
    <s v="Critical"/>
    <n v="0.09"/>
    <n v="154.13"/>
    <n v="69"/>
    <n v="604"/>
    <x v="1"/>
    <s v="Lindsay P Ashley"/>
    <s v="Express Air"/>
    <x v="3"/>
    <x v="2"/>
    <s v="Tables"/>
    <s v="Large Box"/>
    <x v="299"/>
    <n v="0.68"/>
    <n v="-0.31054137710644614"/>
    <s v="United States"/>
    <x v="1"/>
    <x v="7"/>
    <s v="Los Angeles"/>
    <n v="90045"/>
    <x v="72"/>
    <x v="2"/>
    <s v="2015"/>
    <d v="2015-03-15T00:00:00"/>
    <n v="-1763.7477000000003"/>
    <n v="38"/>
    <n v="5679.59"/>
    <n v="28647"/>
    <x v="0"/>
    <x v="2"/>
  </r>
  <r>
    <n v="22015"/>
    <s v="Critical"/>
    <n v="0.09"/>
    <n v="154.13"/>
    <n v="69"/>
    <n v="605"/>
    <x v="0"/>
    <s v="Alison Peters Wooten"/>
    <s v="Express Air"/>
    <x v="3"/>
    <x v="2"/>
    <s v="Tables"/>
    <s v="Large Box"/>
    <x v="299"/>
    <n v="0.68"/>
    <n v="-1.1800564019188697"/>
    <s v="United States"/>
    <x v="3"/>
    <x v="8"/>
    <s v="West Islip"/>
    <n v="11795"/>
    <x v="72"/>
    <x v="2"/>
    <s v="2015"/>
    <d v="2015-03-15T00:00:00"/>
    <n v="-1763.7477000000003"/>
    <n v="10"/>
    <n v="1494.63"/>
    <n v="91144"/>
    <x v="0"/>
    <x v="2"/>
  </r>
  <r>
    <n v="19004"/>
    <s v="High"/>
    <n v="0.1"/>
    <n v="400.98"/>
    <n v="76.37"/>
    <n v="994"/>
    <x v="0"/>
    <s v="Neal Weber"/>
    <s v="Delivery Truck"/>
    <x v="0"/>
    <x v="2"/>
    <s v="Tables"/>
    <s v="Jumbo Box"/>
    <x v="322"/>
    <n v="0.6"/>
    <n v="-1.1956622280898739"/>
    <s v="United States"/>
    <x v="3"/>
    <x v="30"/>
    <s v="Sanford"/>
    <n v="4073"/>
    <x v="72"/>
    <x v="2"/>
    <s v="2015"/>
    <d v="2015-03-15T00:00:00"/>
    <n v="-969.0483660000001"/>
    <n v="2"/>
    <n v="810.47"/>
    <n v="89433"/>
    <x v="0"/>
    <x v="2"/>
  </r>
  <r>
    <n v="19003"/>
    <s v="High"/>
    <n v="0.08"/>
    <n v="45.19"/>
    <n v="1.99"/>
    <n v="999"/>
    <x v="0"/>
    <s v="Rita Barton"/>
    <s v="Regular Air"/>
    <x v="0"/>
    <x v="1"/>
    <s v="Computer Peripherals"/>
    <s v="Small Pack"/>
    <x v="4"/>
    <n v="0.55000000000000004"/>
    <n v="-0.56461248231410155"/>
    <s v="United States"/>
    <x v="3"/>
    <x v="36"/>
    <s v="Ridgewood"/>
    <n v="7450"/>
    <x v="72"/>
    <x v="2"/>
    <s v="2015"/>
    <d v="2015-03-15T00:00:00"/>
    <n v="-71.83"/>
    <n v="3"/>
    <n v="127.22"/>
    <n v="89433"/>
    <x v="1"/>
    <x v="2"/>
  </r>
  <r>
    <n v="19002"/>
    <s v="High"/>
    <n v="0.03"/>
    <n v="33.979999999999997"/>
    <n v="19.989999999999998"/>
    <n v="1000"/>
    <x v="0"/>
    <s v="Lynn Bell"/>
    <s v="Regular Air"/>
    <x v="0"/>
    <x v="2"/>
    <s v="Office Furnishings"/>
    <s v="Small Box"/>
    <x v="530"/>
    <n v="0.55000000000000004"/>
    <n v="-1.7112200536490822E-3"/>
    <s v="United States"/>
    <x v="3"/>
    <x v="43"/>
    <s v="Bennington"/>
    <n v="5201"/>
    <x v="72"/>
    <x v="2"/>
    <s v="2015"/>
    <d v="2015-03-15T00:00:00"/>
    <n v="-0.74000000000000909"/>
    <n v="12"/>
    <n v="432.44"/>
    <n v="89433"/>
    <x v="1"/>
    <x v="2"/>
  </r>
  <r>
    <n v="5358"/>
    <s v="Not Specified"/>
    <n v="0.08"/>
    <n v="4.9800000000000004"/>
    <n v="4.7"/>
    <n v="1682"/>
    <x v="1"/>
    <s v="Julie Edwards"/>
    <s v="Regular Air"/>
    <x v="2"/>
    <x v="0"/>
    <s v="Paper"/>
    <s v="Small Box"/>
    <x v="435"/>
    <n v="0.38"/>
    <n v="-0.24935835029648643"/>
    <s v="United States"/>
    <x v="0"/>
    <x v="12"/>
    <s v="Chicago"/>
    <n v="60611"/>
    <x v="72"/>
    <x v="2"/>
    <s v="2015"/>
    <d v="2015-03-15T00:00:00"/>
    <n v="-56.35"/>
    <n v="47"/>
    <n v="225.98"/>
    <n v="38080"/>
    <x v="0"/>
    <x v="2"/>
  </r>
  <r>
    <n v="23358"/>
    <s v="Not Specified"/>
    <n v="0.08"/>
    <n v="4.9800000000000004"/>
    <n v="4.7"/>
    <n v="1683"/>
    <x v="1"/>
    <s v="Wesley Corbett"/>
    <s v="Regular Air"/>
    <x v="2"/>
    <x v="0"/>
    <s v="Paper"/>
    <s v="Small Box"/>
    <x v="435"/>
    <n v="0.38"/>
    <n v="-0.97660311958405543"/>
    <s v="United States"/>
    <x v="0"/>
    <x v="19"/>
    <s v="Conroe"/>
    <n v="77301"/>
    <x v="72"/>
    <x v="2"/>
    <s v="2015"/>
    <d v="2015-03-15T00:00:00"/>
    <n v="-56.35"/>
    <n v="12"/>
    <n v="57.7"/>
    <n v="90613"/>
    <x v="0"/>
    <x v="2"/>
  </r>
  <r>
    <n v="19052"/>
    <s v="Medium"/>
    <n v="7.0000000000000007E-2"/>
    <n v="200.98"/>
    <n v="23.76"/>
    <n v="2345"/>
    <x v="1"/>
    <s v="Colleen Marsh"/>
    <s v="Delivery Truck"/>
    <x v="3"/>
    <x v="2"/>
    <s v="Chairs &amp; Chairmats"/>
    <s v="Jumbo Drum"/>
    <x v="531"/>
    <n v="0.57999999999999996"/>
    <n v="-7.3329641729885375E-2"/>
    <s v="United States"/>
    <x v="2"/>
    <x v="33"/>
    <s v="Paducah"/>
    <n v="42003"/>
    <x v="72"/>
    <x v="2"/>
    <s v="2015"/>
    <d v="2015-03-15T00:00:00"/>
    <n v="-132.42600000000002"/>
    <n v="9"/>
    <n v="1805.9"/>
    <n v="89504"/>
    <x v="0"/>
    <x v="2"/>
  </r>
  <r>
    <n v="19053"/>
    <s v="Medium"/>
    <n v="0.02"/>
    <n v="179.29"/>
    <n v="29.21"/>
    <n v="2345"/>
    <x v="1"/>
    <s v="Colleen Marsh"/>
    <s v="Delivery Truck"/>
    <x v="3"/>
    <x v="2"/>
    <s v="Tables"/>
    <s v="Jumbo Box"/>
    <x v="167"/>
    <n v="0.76"/>
    <n v="-1.3205613178767539"/>
    <s v="United States"/>
    <x v="2"/>
    <x v="33"/>
    <s v="Paducah"/>
    <n v="42003"/>
    <x v="72"/>
    <x v="2"/>
    <s v="2015"/>
    <d v="2015-03-14T00:00:00"/>
    <n v="-411.23599999999999"/>
    <n v="2"/>
    <n v="311.41000000000003"/>
    <n v="89504"/>
    <x v="0"/>
    <x v="2"/>
  </r>
  <r>
    <n v="19001"/>
    <s v="Medium"/>
    <n v="0"/>
    <n v="65.989999999999995"/>
    <n v="3.99"/>
    <n v="2417"/>
    <x v="0"/>
    <s v="Ken H Frazier"/>
    <s v="Regular Air"/>
    <x v="2"/>
    <x v="1"/>
    <s v="Telephones and Communication"/>
    <s v="Small Box"/>
    <x v="532"/>
    <n v="0.59"/>
    <n v="-7.9101417096584595E-2"/>
    <s v="United States"/>
    <x v="2"/>
    <x v="25"/>
    <s v="Oakton"/>
    <n v="22124"/>
    <x v="72"/>
    <x v="2"/>
    <s v="2015"/>
    <d v="2015-03-15T00:00:00"/>
    <n v="-60.563999999999993"/>
    <n v="13"/>
    <n v="765.65"/>
    <n v="86754"/>
    <x v="0"/>
    <x v="2"/>
  </r>
  <r>
    <n v="24493"/>
    <s v="Not Specified"/>
    <n v="0.1"/>
    <n v="62.18"/>
    <n v="10.84"/>
    <n v="3177"/>
    <x v="1"/>
    <s v="Laurie Petty"/>
    <s v="Regular Air"/>
    <x v="2"/>
    <x v="2"/>
    <s v="Office Furnishings"/>
    <s v="Medium Box"/>
    <x v="399"/>
    <n v="0.63"/>
    <n v="-5.7990108880505119E-2"/>
    <s v="United States"/>
    <x v="2"/>
    <x v="9"/>
    <s v="Jupiter"/>
    <n v="33458"/>
    <x v="72"/>
    <x v="2"/>
    <s v="2015"/>
    <d v="2015-03-16T00:00:00"/>
    <n v="-29.666000000000004"/>
    <n v="9"/>
    <n v="511.57"/>
    <n v="90818"/>
    <x v="0"/>
    <x v="2"/>
  </r>
  <r>
    <n v="21620"/>
    <s v="Medium"/>
    <n v="0.01"/>
    <n v="45.99"/>
    <n v="4.99"/>
    <n v="3279"/>
    <x v="1"/>
    <s v="Ricky Allred"/>
    <s v="Regular Air"/>
    <x v="1"/>
    <x v="1"/>
    <s v="Telephones and Communication"/>
    <s v="Small Box"/>
    <x v="472"/>
    <n v="0.56000000000000005"/>
    <n v="0.19185238437574886"/>
    <s v="United States"/>
    <x v="2"/>
    <x v="23"/>
    <s v="Columbia"/>
    <n v="29203"/>
    <x v="72"/>
    <x v="2"/>
    <s v="2015"/>
    <d v="2015-03-16T00:00:00"/>
    <n v="24.018000000000001"/>
    <n v="3"/>
    <n v="125.19"/>
    <n v="90767"/>
    <x v="0"/>
    <x v="2"/>
  </r>
  <r>
    <n v="18281"/>
    <s v="High"/>
    <n v="0.04"/>
    <n v="296.18"/>
    <n v="54.12"/>
    <n v="83"/>
    <x v="0"/>
    <s v="Edgar Stone"/>
    <s v="Delivery Truck"/>
    <x v="3"/>
    <x v="2"/>
    <s v="Tables"/>
    <s v="Jumbo Box"/>
    <x v="351"/>
    <n v="0.76"/>
    <n v="-0.39287674118635058"/>
    <s v="United States"/>
    <x v="3"/>
    <x v="28"/>
    <s v="Canton"/>
    <n v="44708"/>
    <x v="73"/>
    <x v="2"/>
    <s v="2015"/>
    <d v="2015-03-15T00:00:00"/>
    <n v="-715.7782060000003"/>
    <n v="6"/>
    <n v="1821.89"/>
    <n v="87365"/>
    <x v="0"/>
    <x v="2"/>
  </r>
  <r>
    <n v="22996"/>
    <s v="Critical"/>
    <n v="0.09"/>
    <n v="13.79"/>
    <n v="8.7799999999999994"/>
    <n v="594"/>
    <x v="1"/>
    <s v="Charlie Moore"/>
    <s v="Regular Air"/>
    <x v="2"/>
    <x v="2"/>
    <s v="Office Furnishings"/>
    <s v="Small Box"/>
    <x v="433"/>
    <n v="0.43"/>
    <n v="-1.2683486238532109"/>
    <s v="United States"/>
    <x v="0"/>
    <x v="0"/>
    <s v="Anderson"/>
    <n v="46016"/>
    <x v="73"/>
    <x v="2"/>
    <s v="2015"/>
    <d v="2015-03-17T00:00:00"/>
    <n v="-22.12"/>
    <n v="1"/>
    <n v="17.440000000000001"/>
    <n v="86309"/>
    <x v="0"/>
    <x v="2"/>
  </r>
  <r>
    <n v="19601"/>
    <s v="Medium"/>
    <n v="0.09"/>
    <n v="125.99"/>
    <n v="8.99"/>
    <n v="724"/>
    <x v="0"/>
    <s v="Beverly Cooke Brooks"/>
    <s v="Regular Air"/>
    <x v="2"/>
    <x v="1"/>
    <s v="Telephones and Communication"/>
    <s v="Small Box"/>
    <x v="533"/>
    <n v="0.55000000000000004"/>
    <n v="-6.0308228730822879"/>
    <s v="United States"/>
    <x v="3"/>
    <x v="22"/>
    <s v="Stratford"/>
    <n v="6614"/>
    <x v="73"/>
    <x v="2"/>
    <s v="2015"/>
    <d v="2015-03-16T00:00:00"/>
    <n v="-605.37400000000002"/>
    <n v="1"/>
    <n v="100.38"/>
    <n v="90359"/>
    <x v="0"/>
    <x v="2"/>
  </r>
  <r>
    <n v="19600"/>
    <s v="Medium"/>
    <n v="0.1"/>
    <n v="17.98"/>
    <n v="4"/>
    <n v="727"/>
    <x v="0"/>
    <s v="Lindsay Link"/>
    <s v="Regular Air"/>
    <x v="2"/>
    <x v="1"/>
    <s v="Computer Peripherals"/>
    <s v="Small Box"/>
    <x v="534"/>
    <n v="0.79"/>
    <n v="-1.5010554885404102"/>
    <s v="United States"/>
    <x v="3"/>
    <x v="30"/>
    <s v="Lewiston"/>
    <n v="4240"/>
    <x v="73"/>
    <x v="2"/>
    <s v="2015"/>
    <d v="2015-03-16T00:00:00"/>
    <n v="-99.55"/>
    <n v="4"/>
    <n v="66.319999999999993"/>
    <n v="90359"/>
    <x v="0"/>
    <x v="2"/>
  </r>
  <r>
    <n v="25507"/>
    <s v="Not Specified"/>
    <n v="0.03"/>
    <n v="14.2"/>
    <n v="5.3"/>
    <n v="871"/>
    <x v="1"/>
    <s v="Sandy Ellington"/>
    <s v="Regular Air"/>
    <x v="1"/>
    <x v="2"/>
    <s v="Office Furnishings"/>
    <s v="Wrap Bag"/>
    <x v="79"/>
    <n v="0.46"/>
    <n v="0.69"/>
    <s v="United States"/>
    <x v="1"/>
    <x v="27"/>
    <s v="Reno"/>
    <n v="89502"/>
    <x v="73"/>
    <x v="2"/>
    <s v="2015"/>
    <d v="2015-03-17T00:00:00"/>
    <n v="21.555599999999998"/>
    <n v="2"/>
    <n v="31.24"/>
    <n v="90577"/>
    <x v="0"/>
    <x v="2"/>
  </r>
  <r>
    <n v="20612"/>
    <s v="High"/>
    <n v="0.03"/>
    <n v="7.3"/>
    <n v="7.72"/>
    <n v="1123"/>
    <x v="1"/>
    <s v="Peggy Lanier"/>
    <s v="Regular Air"/>
    <x v="0"/>
    <x v="0"/>
    <s v="Binders and Binder Accessories"/>
    <s v="Small Box"/>
    <x v="535"/>
    <n v="0.38"/>
    <n v="-1.2262522922497829"/>
    <s v="United States"/>
    <x v="1"/>
    <x v="7"/>
    <s v="Roseville"/>
    <n v="95661"/>
    <x v="73"/>
    <x v="2"/>
    <s v="2015"/>
    <d v="2015-03-18T00:00:00"/>
    <n v="-127.05200000000001"/>
    <n v="14"/>
    <n v="103.61"/>
    <n v="87015"/>
    <x v="0"/>
    <x v="2"/>
  </r>
  <r>
    <n v="24265"/>
    <s v="Not Specified"/>
    <n v="0.06"/>
    <n v="3.29"/>
    <n v="1.35"/>
    <n v="1646"/>
    <x v="0"/>
    <s v="Eugene Brewer Knox"/>
    <s v="Regular Air"/>
    <x v="0"/>
    <x v="0"/>
    <s v="Rubber Bands"/>
    <s v="Wrap Bag"/>
    <x v="536"/>
    <n v="0.4"/>
    <n v="0.23714206283013622"/>
    <s v="United States"/>
    <x v="3"/>
    <x v="8"/>
    <s v="Bethpage"/>
    <n v="11714"/>
    <x v="73"/>
    <x v="2"/>
    <s v="2015"/>
    <d v="2015-03-17T00:00:00"/>
    <n v="8.5299999999999994"/>
    <n v="11"/>
    <n v="35.97"/>
    <n v="90932"/>
    <x v="0"/>
    <x v="2"/>
  </r>
  <r>
    <n v="24526"/>
    <s v="Medium"/>
    <n v="0"/>
    <n v="29.34"/>
    <n v="7.87"/>
    <n v="2356"/>
    <x v="0"/>
    <s v="Emma Bloom"/>
    <s v="Regular Air"/>
    <x v="2"/>
    <x v="2"/>
    <s v="Office Furnishings"/>
    <s v="Small Box"/>
    <x v="537"/>
    <n v="0.54"/>
    <n v="0.57657320685837399"/>
    <s v="United States"/>
    <x v="1"/>
    <x v="45"/>
    <s v="Rock Springs"/>
    <n v="82901"/>
    <x v="73"/>
    <x v="2"/>
    <s v="2015"/>
    <d v="2015-03-17T00:00:00"/>
    <n v="385.37"/>
    <n v="22"/>
    <n v="668.38"/>
    <n v="91305"/>
    <x v="0"/>
    <x v="2"/>
  </r>
  <r>
    <n v="21988"/>
    <s v="Medium"/>
    <n v="0.01"/>
    <n v="1.76"/>
    <n v="0.7"/>
    <n v="2372"/>
    <x v="0"/>
    <s v="Marvin Parrott"/>
    <s v="Regular Air"/>
    <x v="3"/>
    <x v="0"/>
    <s v="Pens &amp; Art Supplies"/>
    <s v="Wrap Bag"/>
    <x v="538"/>
    <n v="0.56000000000000005"/>
    <n v="-0.21666666666666667"/>
    <s v="United States"/>
    <x v="0"/>
    <x v="11"/>
    <s v="Duluth"/>
    <n v="55803"/>
    <x v="73"/>
    <x v="2"/>
    <s v="2015"/>
    <d v="2015-03-16T00:00:00"/>
    <n v="-1.56"/>
    <n v="4"/>
    <n v="7.2"/>
    <n v="90714"/>
    <x v="0"/>
    <x v="2"/>
  </r>
  <r>
    <n v="21761"/>
    <s v="High"/>
    <n v="0.08"/>
    <n v="30.93"/>
    <n v="3.92"/>
    <n v="2426"/>
    <x v="1"/>
    <s v="Dorothy Holt"/>
    <s v="Regular Air"/>
    <x v="0"/>
    <x v="2"/>
    <s v="Office Furnishings"/>
    <s v="Small Pack"/>
    <x v="539"/>
    <n v="0.44"/>
    <n v="0.69"/>
    <s v="United States"/>
    <x v="0"/>
    <x v="19"/>
    <s v="Irving"/>
    <n v="75061"/>
    <x v="73"/>
    <x v="2"/>
    <s v="2015"/>
    <d v="2015-03-16T00:00:00"/>
    <n v="63.059099999999994"/>
    <n v="3"/>
    <n v="91.39"/>
    <n v="90859"/>
    <x v="0"/>
    <x v="2"/>
  </r>
  <r>
    <n v="25582"/>
    <s v="Low"/>
    <n v="7.0000000000000007E-2"/>
    <n v="154.13"/>
    <n v="69"/>
    <n v="145"/>
    <x v="1"/>
    <s v="Rhonda Ivey"/>
    <s v="Express Air"/>
    <x v="1"/>
    <x v="2"/>
    <s v="Tables"/>
    <s v="Large Box"/>
    <x v="299"/>
    <n v="0.68"/>
    <n v="-1.3992639213438565"/>
    <s v="United States"/>
    <x v="3"/>
    <x v="29"/>
    <s v="West Mifflin"/>
    <n v="15122"/>
    <x v="74"/>
    <x v="2"/>
    <s v="2015"/>
    <d v="2015-03-16T00:00:00"/>
    <n v="-634.73410000000013"/>
    <n v="3"/>
    <n v="453.62"/>
    <n v="91089"/>
    <x v="0"/>
    <x v="2"/>
  </r>
  <r>
    <n v="26093"/>
    <s v="High"/>
    <n v="0.05"/>
    <n v="4.24"/>
    <n v="5.41"/>
    <n v="853"/>
    <x v="0"/>
    <s v="Leah Davenport"/>
    <s v="Regular Air"/>
    <x v="0"/>
    <x v="0"/>
    <s v="Binders and Binder Accessories"/>
    <s v="Small Box"/>
    <x v="540"/>
    <n v="0.35"/>
    <n v="-1.7552036199095022"/>
    <s v="United States"/>
    <x v="1"/>
    <x v="7"/>
    <s v="Hesperia"/>
    <n v="92345"/>
    <x v="74"/>
    <x v="2"/>
    <s v="2015"/>
    <d v="2015-03-18T00:00:00"/>
    <n v="-89.216999999999999"/>
    <n v="12"/>
    <n v="50.83"/>
    <n v="88570"/>
    <x v="0"/>
    <x v="2"/>
  </r>
  <r>
    <n v="20445"/>
    <s v="Low"/>
    <n v="0.04"/>
    <n v="22.84"/>
    <n v="16.87"/>
    <n v="1068"/>
    <x v="0"/>
    <s v="Erik Barr"/>
    <s v="Regular Air"/>
    <x v="1"/>
    <x v="0"/>
    <s v="Paper"/>
    <s v="Small Box"/>
    <x v="541"/>
    <n v="0.39"/>
    <n v="-0.33966480446927377"/>
    <s v="United States"/>
    <x v="0"/>
    <x v="12"/>
    <s v="Calumet City"/>
    <n v="60409"/>
    <x v="74"/>
    <x v="2"/>
    <s v="2015"/>
    <d v="2015-03-16T00:00:00"/>
    <n v="-97.28"/>
    <n v="12"/>
    <n v="286.39999999999998"/>
    <n v="87109"/>
    <x v="0"/>
    <x v="2"/>
  </r>
  <r>
    <n v="20920"/>
    <s v="Not Specified"/>
    <n v="0"/>
    <n v="387.99"/>
    <n v="19.989999999999998"/>
    <n v="1241"/>
    <x v="1"/>
    <s v="Bradley Schroeder"/>
    <s v="Regular Air"/>
    <x v="3"/>
    <x v="0"/>
    <s v="Binders and Binder Accessories"/>
    <s v="Small Box"/>
    <x v="542"/>
    <n v="0.38"/>
    <n v="-7.557603289399961E-3"/>
    <s v="United States"/>
    <x v="2"/>
    <x v="18"/>
    <s v="Auburn"/>
    <n v="36830"/>
    <x v="74"/>
    <x v="2"/>
    <s v="2015"/>
    <d v="2015-03-17T00:00:00"/>
    <n v="-70.14"/>
    <n v="23"/>
    <n v="9280.7199999999993"/>
    <n v="90880"/>
    <x v="0"/>
    <x v="2"/>
  </r>
  <r>
    <n v="19287"/>
    <s v="Not Specified"/>
    <n v="7.0000000000000007E-2"/>
    <n v="7.59"/>
    <n v="4"/>
    <n v="1711"/>
    <x v="0"/>
    <s v="Sharon Long"/>
    <s v="Regular Air"/>
    <x v="3"/>
    <x v="2"/>
    <s v="Office Furnishings"/>
    <s v="Wrap Bag"/>
    <x v="543"/>
    <n v="0.42"/>
    <n v="-7.4309608540925263"/>
    <s v="United States"/>
    <x v="2"/>
    <x v="3"/>
    <s v="Marietta"/>
    <n v="30062"/>
    <x v="74"/>
    <x v="2"/>
    <s v="2015"/>
    <d v="2015-03-18T00:00:00"/>
    <n v="-167.048"/>
    <n v="3"/>
    <n v="22.48"/>
    <n v="87747"/>
    <x v="0"/>
    <x v="2"/>
  </r>
  <r>
    <n v="21834"/>
    <s v="Low"/>
    <n v="0.05"/>
    <n v="55.5"/>
    <n v="52.2"/>
    <n v="2157"/>
    <x v="1"/>
    <s v="Tom Hoyle Honeycutt"/>
    <s v="Regular Air"/>
    <x v="1"/>
    <x v="2"/>
    <s v="Office Furnishings"/>
    <s v="Medium Box"/>
    <x v="544"/>
    <n v="0.72"/>
    <n v="-0.46693189427659826"/>
    <s v="United States"/>
    <x v="0"/>
    <x v="26"/>
    <s v="Warren"/>
    <n v="48093"/>
    <x v="74"/>
    <x v="2"/>
    <s v="2015"/>
    <d v="2015-03-16T00:00:00"/>
    <n v="-118.54"/>
    <n v="4"/>
    <n v="253.87"/>
    <n v="90385"/>
    <x v="0"/>
    <x v="2"/>
  </r>
  <r>
    <n v="21835"/>
    <s v="Low"/>
    <n v="0.05"/>
    <n v="442.14"/>
    <n v="14.7"/>
    <n v="2157"/>
    <x v="1"/>
    <s v="Tom Hoyle Honeycutt"/>
    <s v="Delivery Truck"/>
    <x v="1"/>
    <x v="1"/>
    <s v="Office Machines"/>
    <s v="Jumbo Drum"/>
    <x v="426"/>
    <n v="0.56000000000000005"/>
    <n v="0.50395377232393379"/>
    <s v="United States"/>
    <x v="0"/>
    <x v="26"/>
    <s v="Warren"/>
    <n v="48093"/>
    <x v="74"/>
    <x v="2"/>
    <s v="2015"/>
    <d v="2015-03-25T00:00:00"/>
    <n v="2963.48"/>
    <n v="14"/>
    <n v="5880.46"/>
    <n v="90385"/>
    <x v="0"/>
    <x v="2"/>
  </r>
  <r>
    <n v="19438"/>
    <s v="High"/>
    <n v="0.08"/>
    <n v="15.73"/>
    <n v="7.42"/>
    <n v="2272"/>
    <x v="0"/>
    <s v="Brett Ingram"/>
    <s v="Express Air"/>
    <x v="3"/>
    <x v="0"/>
    <s v="Scissors, Rulers and Trimmers"/>
    <s v="Small Pack"/>
    <x v="315"/>
    <n v="0.56000000000000005"/>
    <n v="-0.48155737704918034"/>
    <s v="United States"/>
    <x v="0"/>
    <x v="19"/>
    <s v="Harker Heights"/>
    <n v="76543"/>
    <x v="74"/>
    <x v="2"/>
    <s v="2015"/>
    <d v="2015-03-18T00:00:00"/>
    <n v="-37.6"/>
    <n v="5"/>
    <n v="78.08"/>
    <n v="90110"/>
    <x v="0"/>
    <x v="2"/>
  </r>
  <r>
    <n v="26048"/>
    <s v="High"/>
    <n v="0.08"/>
    <n v="68.81"/>
    <n v="60"/>
    <n v="2323"/>
    <x v="1"/>
    <s v="Emma Buckley"/>
    <s v="Delivery Truck"/>
    <x v="0"/>
    <x v="0"/>
    <s v="Appliances"/>
    <s v="Jumbo Drum"/>
    <x v="545"/>
    <n v="0.41"/>
    <n v="-1.6291659267152072"/>
    <s v="United States"/>
    <x v="1"/>
    <x v="7"/>
    <s v="Coachella"/>
    <n v="92236"/>
    <x v="74"/>
    <x v="2"/>
    <s v="2015"/>
    <d v="2015-03-17T00:00:00"/>
    <n v="-550.42999999999995"/>
    <n v="5"/>
    <n v="337.86"/>
    <n v="88721"/>
    <x v="0"/>
    <x v="2"/>
  </r>
  <r>
    <n v="26049"/>
    <s v="High"/>
    <n v="0.04"/>
    <n v="21.38"/>
    <n v="8.99"/>
    <n v="2323"/>
    <x v="1"/>
    <s v="Emma Buckley"/>
    <s v="Regular Air"/>
    <x v="0"/>
    <x v="0"/>
    <s v="Pens &amp; Art Supplies"/>
    <s v="Small Pack"/>
    <x v="546"/>
    <n v="0.59"/>
    <n v="-0.61892886830542693"/>
    <s v="United States"/>
    <x v="1"/>
    <x v="7"/>
    <s v="Coachella"/>
    <n v="92236"/>
    <x v="74"/>
    <x v="2"/>
    <s v="2015"/>
    <d v="2015-03-18T00:00:00"/>
    <n v="-52.12"/>
    <n v="4"/>
    <n v="84.21"/>
    <n v="88721"/>
    <x v="0"/>
    <x v="2"/>
  </r>
  <r>
    <n v="23481"/>
    <s v="Medium"/>
    <n v="0.08"/>
    <n v="7.77"/>
    <n v="9.23"/>
    <n v="339"/>
    <x v="1"/>
    <s v="Bobby Clements"/>
    <s v="Regular Air"/>
    <x v="3"/>
    <x v="0"/>
    <s v="Appliances"/>
    <s v="Small Box"/>
    <x v="142"/>
    <n v="0.57999999999999996"/>
    <n v="-2.0756823821339951"/>
    <s v="United States"/>
    <x v="3"/>
    <x v="28"/>
    <s v="Columbus"/>
    <n v="43229"/>
    <x v="75"/>
    <x v="2"/>
    <s v="2015"/>
    <d v="2015-03-18T00:00:00"/>
    <n v="-83.65"/>
    <n v="5"/>
    <n v="40.299999999999997"/>
    <n v="90583"/>
    <x v="0"/>
    <x v="2"/>
  </r>
  <r>
    <n v="23482"/>
    <s v="Medium"/>
    <n v="7.0000000000000007E-2"/>
    <n v="7.59"/>
    <n v="4"/>
    <n v="339"/>
    <x v="1"/>
    <s v="Bobby Clements"/>
    <s v="Regular Air"/>
    <x v="3"/>
    <x v="2"/>
    <s v="Office Furnishings"/>
    <s v="Wrap Bag"/>
    <x v="543"/>
    <n v="0.42"/>
    <n v="0.21800143010368253"/>
    <s v="United States"/>
    <x v="3"/>
    <x v="28"/>
    <s v="Columbus"/>
    <n v="43229"/>
    <x v="75"/>
    <x v="2"/>
    <s v="2015"/>
    <d v="2015-03-19T00:00:00"/>
    <n v="24.39"/>
    <n v="15"/>
    <n v="111.88"/>
    <n v="90583"/>
    <x v="0"/>
    <x v="2"/>
  </r>
  <r>
    <n v="19333"/>
    <s v="Not Specified"/>
    <n v="0.1"/>
    <n v="5.98"/>
    <n v="5.35"/>
    <n v="1364"/>
    <x v="0"/>
    <s v="Chris Ford"/>
    <s v="Regular Air"/>
    <x v="1"/>
    <x v="0"/>
    <s v="Paper"/>
    <s v="Small Box"/>
    <x v="252"/>
    <n v="0.4"/>
    <n v="-1.5741192884548307"/>
    <s v="United States"/>
    <x v="3"/>
    <x v="5"/>
    <s v="Camp Springs"/>
    <n v="20746"/>
    <x v="75"/>
    <x v="2"/>
    <s v="2015"/>
    <d v="2015-03-17T00:00:00"/>
    <n v="-90.26"/>
    <n v="10"/>
    <n v="57.34"/>
    <n v="89994"/>
    <x v="0"/>
    <x v="2"/>
  </r>
  <r>
    <n v="18901"/>
    <s v="Medium"/>
    <n v="0.01"/>
    <n v="8.1199999999999992"/>
    <n v="2.83"/>
    <n v="1808"/>
    <x v="0"/>
    <s v="Joyce Knox"/>
    <s v="Express Air"/>
    <x v="1"/>
    <x v="1"/>
    <s v="Computer Peripherals"/>
    <s v="Small Pack"/>
    <x v="547"/>
    <n v="0.77"/>
    <n v="-0.45983754512635377"/>
    <s v="United States"/>
    <x v="3"/>
    <x v="44"/>
    <s v="Parkersburg"/>
    <n v="26101"/>
    <x v="75"/>
    <x v="2"/>
    <s v="2015"/>
    <d v="2015-03-18T00:00:00"/>
    <n v="-40.76"/>
    <n v="10"/>
    <n v="88.64"/>
    <n v="89251"/>
    <x v="0"/>
    <x v="2"/>
  </r>
  <r>
    <n v="22145"/>
    <s v="Critical"/>
    <n v="0.04"/>
    <n v="120.97"/>
    <n v="7.11"/>
    <n v="2030"/>
    <x v="1"/>
    <s v="Lindsay O'Connell"/>
    <s v="Regular Air"/>
    <x v="3"/>
    <x v="1"/>
    <s v="Office Machines"/>
    <s v="Medium Box"/>
    <x v="548"/>
    <n v="0.36"/>
    <n v="0.69"/>
    <s v="United States"/>
    <x v="0"/>
    <x v="19"/>
    <s v="Greenville"/>
    <n v="75401"/>
    <x v="75"/>
    <x v="2"/>
    <s v="2015"/>
    <d v="2015-03-17T00:00:00"/>
    <n v="1320.5495999999998"/>
    <n v="16"/>
    <n v="1913.84"/>
    <n v="91059"/>
    <x v="0"/>
    <x v="2"/>
  </r>
  <r>
    <n v="22146"/>
    <s v="Critical"/>
    <n v="0"/>
    <n v="195.99"/>
    <n v="4.2"/>
    <n v="2030"/>
    <x v="1"/>
    <s v="Lindsay O'Connell"/>
    <s v="Regular Air"/>
    <x v="3"/>
    <x v="1"/>
    <s v="Telephones and Communication"/>
    <s v="Small Box"/>
    <x v="549"/>
    <n v="0.6"/>
    <n v="0.58894217196856014"/>
    <s v="United States"/>
    <x v="0"/>
    <x v="19"/>
    <s v="Greenville"/>
    <n v="75401"/>
    <x v="75"/>
    <x v="2"/>
    <s v="2015"/>
    <d v="2015-03-19T00:00:00"/>
    <n v="1585.5030000000002"/>
    <n v="16"/>
    <n v="2692.12"/>
    <n v="91059"/>
    <x v="0"/>
    <x v="2"/>
  </r>
  <r>
    <n v="22438"/>
    <s v="Low"/>
    <n v="0.1"/>
    <n v="10.98"/>
    <n v="3.99"/>
    <n v="2647"/>
    <x v="1"/>
    <s v="Teresa Bishop"/>
    <s v="Regular Air"/>
    <x v="3"/>
    <x v="0"/>
    <s v="Appliances"/>
    <s v="Small Box"/>
    <x v="550"/>
    <n v="0.57999999999999996"/>
    <n v="-0.40279639915724957"/>
    <s v="United States"/>
    <x v="1"/>
    <x v="7"/>
    <s v="Bakersfield"/>
    <n v="93309"/>
    <x v="75"/>
    <x v="2"/>
    <s v="2015"/>
    <d v="2015-03-24T00:00:00"/>
    <n v="-21.03"/>
    <n v="5"/>
    <n v="52.21"/>
    <n v="91386"/>
    <x v="0"/>
    <x v="2"/>
  </r>
  <r>
    <n v="22439"/>
    <s v="Low"/>
    <n v="0.01"/>
    <n v="39.979999999999997"/>
    <n v="9.1999999999999993"/>
    <n v="2647"/>
    <x v="1"/>
    <s v="Teresa Bishop"/>
    <s v="Regular Air"/>
    <x v="3"/>
    <x v="2"/>
    <s v="Office Furnishings"/>
    <s v="Wrap Bag"/>
    <x v="551"/>
    <n v="0.65"/>
    <n v="0.69"/>
    <s v="United States"/>
    <x v="1"/>
    <x v="7"/>
    <s v="Bakersfield"/>
    <n v="93309"/>
    <x v="75"/>
    <x v="2"/>
    <s v="2015"/>
    <d v="2015-03-19T00:00:00"/>
    <n v="117.52079999999998"/>
    <n v="4"/>
    <n v="170.32"/>
    <n v="91386"/>
    <x v="0"/>
    <x v="2"/>
  </r>
  <r>
    <n v="23836"/>
    <s v="Not Specified"/>
    <n v="0.03"/>
    <n v="5.4"/>
    <n v="7.78"/>
    <n v="3001"/>
    <x v="0"/>
    <s v="Anthony Foley"/>
    <s v="Regular Air"/>
    <x v="2"/>
    <x v="0"/>
    <s v="Binders and Binder Accessories"/>
    <s v="Small Box"/>
    <x v="483"/>
    <n v="0.37"/>
    <n v="-2.0153049970306269"/>
    <s v="United States"/>
    <x v="0"/>
    <x v="26"/>
    <s v="Port Huron"/>
    <n v="48060"/>
    <x v="75"/>
    <x v="2"/>
    <s v="2015"/>
    <d v="2015-03-19T00:00:00"/>
    <n v="-237.54400000000001"/>
    <n v="21"/>
    <n v="117.87"/>
    <n v="87043"/>
    <x v="0"/>
    <x v="2"/>
  </r>
  <r>
    <n v="20668"/>
    <s v="Not Specified"/>
    <n v="0.05"/>
    <n v="2.88"/>
    <n v="0.5"/>
    <n v="485"/>
    <x v="0"/>
    <s v="Edward Leonard"/>
    <s v="Regular Air"/>
    <x v="3"/>
    <x v="0"/>
    <s v="Labels"/>
    <s v="Small Box"/>
    <x v="552"/>
    <n v="0.36"/>
    <n v="0.69"/>
    <s v="United States"/>
    <x v="1"/>
    <x v="7"/>
    <s v="Fresno"/>
    <n v="93727"/>
    <x v="76"/>
    <x v="2"/>
    <s v="2015"/>
    <d v="2015-03-20T00:00:00"/>
    <n v="6.0512999999999995"/>
    <n v="3"/>
    <n v="8.77"/>
    <n v="91062"/>
    <x v="0"/>
    <x v="2"/>
  </r>
  <r>
    <n v="20531"/>
    <s v="Medium"/>
    <n v="0"/>
    <n v="43.98"/>
    <n v="8.99"/>
    <n v="1015"/>
    <x v="0"/>
    <s v="Beverly Cameron"/>
    <s v="Regular Air"/>
    <x v="1"/>
    <x v="0"/>
    <s v="Pens &amp; Art Supplies"/>
    <s v="Small Pack"/>
    <x v="269"/>
    <n v="0.57999999999999996"/>
    <n v="1.2747302904564315"/>
    <s v="United States"/>
    <x v="2"/>
    <x v="13"/>
    <s v="Apex"/>
    <n v="27502"/>
    <x v="76"/>
    <x v="2"/>
    <s v="2015"/>
    <d v="2015-03-18T00:00:00"/>
    <n v="829.46699999999998"/>
    <n v="14"/>
    <n v="650.70000000000005"/>
    <n v="88390"/>
    <x v="0"/>
    <x v="2"/>
  </r>
  <r>
    <n v="19358"/>
    <s v="High"/>
    <n v="0.08"/>
    <n v="355.98"/>
    <n v="58.92"/>
    <n v="1197"/>
    <x v="0"/>
    <s v="Grace McNeill Hunt"/>
    <s v="Delivery Truck"/>
    <x v="0"/>
    <x v="2"/>
    <s v="Chairs &amp; Chairmats"/>
    <s v="Jumbo Drum"/>
    <x v="213"/>
    <n v="0.64"/>
    <n v="7.6857595452055602E-2"/>
    <s v="United States"/>
    <x v="3"/>
    <x v="35"/>
    <s v="Sudbury"/>
    <n v="1776"/>
    <x v="76"/>
    <x v="2"/>
    <s v="2015"/>
    <d v="2015-03-20T00:00:00"/>
    <n v="103.83"/>
    <n v="4"/>
    <n v="1350.94"/>
    <n v="87583"/>
    <x v="0"/>
    <x v="2"/>
  </r>
  <r>
    <n v="23237"/>
    <s v="High"/>
    <n v="0.01"/>
    <n v="26.17"/>
    <n v="1.39"/>
    <n v="1894"/>
    <x v="1"/>
    <s v="Maureen Herbert Hood"/>
    <s v="Regular Air"/>
    <x v="2"/>
    <x v="0"/>
    <s v="Envelopes"/>
    <s v="Small Box"/>
    <x v="553"/>
    <n v="0.38"/>
    <n v="0.69"/>
    <s v="United States"/>
    <x v="0"/>
    <x v="31"/>
    <s v="Appleton"/>
    <n v="54915"/>
    <x v="76"/>
    <x v="2"/>
    <s v="2015"/>
    <d v="2015-03-19T00:00:00"/>
    <n v="237.04259999999999"/>
    <n v="13"/>
    <n v="343.54"/>
    <n v="91263"/>
    <x v="0"/>
    <x v="2"/>
  </r>
  <r>
    <n v="22488"/>
    <s v="Medium"/>
    <n v="0.01"/>
    <n v="78.650000000000006"/>
    <n v="13.99"/>
    <n v="1967"/>
    <x v="0"/>
    <s v="Carolyn Hoffman"/>
    <s v="Express Air"/>
    <x v="0"/>
    <x v="0"/>
    <s v="Appliances"/>
    <s v="Medium Box"/>
    <x v="554"/>
    <n v="0.52"/>
    <n v="0.69"/>
    <s v="United States"/>
    <x v="0"/>
    <x v="20"/>
    <s v="Clinton"/>
    <n v="52732"/>
    <x v="76"/>
    <x v="2"/>
    <s v="2015"/>
    <d v="2015-03-19T00:00:00"/>
    <n v="442.36589999999995"/>
    <n v="8"/>
    <n v="641.11"/>
    <n v="89456"/>
    <x v="0"/>
    <x v="2"/>
  </r>
  <r>
    <n v="20654"/>
    <s v="Medium"/>
    <n v="0.03"/>
    <n v="55.98"/>
    <n v="4.8600000000000003"/>
    <n v="2030"/>
    <x v="1"/>
    <s v="Lindsay O'Connell"/>
    <s v="Regular Air"/>
    <x v="3"/>
    <x v="0"/>
    <s v="Paper"/>
    <s v="Small Box"/>
    <x v="555"/>
    <n v="0.36"/>
    <n v="0.69"/>
    <s v="United States"/>
    <x v="0"/>
    <x v="19"/>
    <s v="Greenville"/>
    <n v="75401"/>
    <x v="76"/>
    <x v="2"/>
    <s v="2015"/>
    <d v="2015-03-20T00:00:00"/>
    <n v="526.04219999999998"/>
    <n v="13"/>
    <n v="762.38"/>
    <n v="91060"/>
    <x v="0"/>
    <x v="2"/>
  </r>
  <r>
    <n v="24091"/>
    <s v="Critical"/>
    <n v="0.1"/>
    <n v="5.98"/>
    <n v="5.14"/>
    <n v="2127"/>
    <x v="0"/>
    <s v="Joyce Kern"/>
    <s v="Regular Air"/>
    <x v="1"/>
    <x v="0"/>
    <s v="Paper"/>
    <s v="Small Box"/>
    <x v="556"/>
    <n v="0.36"/>
    <n v="-1.4589101620029454"/>
    <s v="United States"/>
    <x v="0"/>
    <x v="26"/>
    <s v="Sterling Heights"/>
    <n v="48310"/>
    <x v="76"/>
    <x v="2"/>
    <s v="2015"/>
    <d v="2015-03-20T00:00:00"/>
    <n v="-49.53"/>
    <n v="6"/>
    <n v="33.950000000000003"/>
    <n v="88418"/>
    <x v="0"/>
    <x v="2"/>
  </r>
  <r>
    <n v="21323"/>
    <s v="Medium"/>
    <n v="0.01"/>
    <n v="220.98"/>
    <n v="64.66"/>
    <n v="2745"/>
    <x v="0"/>
    <s v="Arnold Gay"/>
    <s v="Delivery Truck"/>
    <x v="3"/>
    <x v="2"/>
    <s v="Bookcases"/>
    <s v="Jumbo Box"/>
    <x v="557"/>
    <n v="0.62"/>
    <n v="0.40486050272279228"/>
    <s v="United States"/>
    <x v="1"/>
    <x v="41"/>
    <s v="Chandler"/>
    <n v="85224"/>
    <x v="76"/>
    <x v="2"/>
    <s v="2015"/>
    <d v="2015-03-19T00:00:00"/>
    <n v="1049.03"/>
    <n v="11"/>
    <n v="2591.09"/>
    <n v="86184"/>
    <x v="0"/>
    <x v="2"/>
  </r>
  <r>
    <n v="3323"/>
    <s v="Medium"/>
    <n v="0.01"/>
    <n v="220.98"/>
    <n v="64.66"/>
    <n v="2747"/>
    <x v="1"/>
    <s v="Brian Grady"/>
    <s v="Delivery Truck"/>
    <x v="3"/>
    <x v="2"/>
    <s v="Bookcases"/>
    <s v="Jumbo Box"/>
    <x v="557"/>
    <n v="0.62"/>
    <n v="0.10121512568069807"/>
    <s v="United States"/>
    <x v="3"/>
    <x v="8"/>
    <s v="New York City"/>
    <n v="10115"/>
    <x v="76"/>
    <x v="2"/>
    <s v="2015"/>
    <d v="2015-03-19T00:00:00"/>
    <n v="1049.03"/>
    <n v="44"/>
    <n v="10364.36"/>
    <n v="23751"/>
    <x v="0"/>
    <x v="2"/>
  </r>
  <r>
    <n v="20127"/>
    <s v="Critical"/>
    <n v="0.01"/>
    <n v="20.99"/>
    <n v="4.8099999999999996"/>
    <n v="3191"/>
    <x v="1"/>
    <s v="Jenny Hawkins"/>
    <s v="Regular Air"/>
    <x v="3"/>
    <x v="1"/>
    <s v="Telephones and Communication"/>
    <s v="Medium Box"/>
    <x v="465"/>
    <n v="0.57999999999999996"/>
    <n v="-9.7089862488007661E-2"/>
    <s v="United States"/>
    <x v="0"/>
    <x v="31"/>
    <s v="Stevens Point"/>
    <n v="54481"/>
    <x v="76"/>
    <x v="2"/>
    <s v="2015"/>
    <d v="2015-03-18T00:00:00"/>
    <n v="-9.1079999999999988"/>
    <n v="5"/>
    <n v="93.81"/>
    <n v="86447"/>
    <x v="0"/>
    <x v="2"/>
  </r>
  <r>
    <n v="21281"/>
    <s v="Critical"/>
    <n v="0.06"/>
    <n v="5.34"/>
    <n v="5.63"/>
    <n v="383"/>
    <x v="1"/>
    <s v="Renee Alston"/>
    <s v="Regular Air"/>
    <x v="3"/>
    <x v="0"/>
    <s v="Binders and Binder Accessories"/>
    <s v="Small Box"/>
    <x v="558"/>
    <n v="0.39"/>
    <n v="-2.1428978007761965"/>
    <s v="United States"/>
    <x v="3"/>
    <x v="29"/>
    <s v="Drexel Hill"/>
    <n v="19026"/>
    <x v="77"/>
    <x v="2"/>
    <s v="2015"/>
    <d v="2015-03-19T00:00:00"/>
    <n v="-82.822999999999993"/>
    <n v="7"/>
    <n v="38.65"/>
    <n v="88928"/>
    <x v="0"/>
    <x v="2"/>
  </r>
  <r>
    <n v="21282"/>
    <s v="Critical"/>
    <n v="7.0000000000000007E-2"/>
    <n v="65.989999999999995"/>
    <n v="5.26"/>
    <n v="383"/>
    <x v="1"/>
    <s v="Renee Alston"/>
    <s v="Express Air"/>
    <x v="3"/>
    <x v="1"/>
    <s v="Telephones and Communication"/>
    <s v="Small Box"/>
    <x v="559"/>
    <n v="0.56000000000000005"/>
    <n v="0.3826680484579924"/>
    <s v="United States"/>
    <x v="3"/>
    <x v="29"/>
    <s v="Drexel Hill"/>
    <n v="19026"/>
    <x v="77"/>
    <x v="2"/>
    <s v="2015"/>
    <d v="2015-03-21T00:00:00"/>
    <n v="107.08200000000001"/>
    <n v="5"/>
    <n v="279.83"/>
    <n v="88928"/>
    <x v="0"/>
    <x v="2"/>
  </r>
  <r>
    <n v="18659"/>
    <s v="Critical"/>
    <n v="0.08"/>
    <n v="30.73"/>
    <n v="4"/>
    <n v="770"/>
    <x v="0"/>
    <s v="Geraldine Puckett"/>
    <s v="Regular Air"/>
    <x v="0"/>
    <x v="1"/>
    <s v="Computer Peripherals"/>
    <s v="Small Box"/>
    <x v="207"/>
    <n v="0.75"/>
    <n v="-0.10497752311741551"/>
    <s v="United States"/>
    <x v="1"/>
    <x v="14"/>
    <s v="Tualatin"/>
    <n v="97062"/>
    <x v="77"/>
    <x v="2"/>
    <s v="2015"/>
    <d v="2015-03-19T00:00:00"/>
    <n v="-45.07"/>
    <n v="14"/>
    <n v="429.33"/>
    <n v="88667"/>
    <x v="0"/>
    <x v="2"/>
  </r>
  <r>
    <n v="18660"/>
    <s v="Critical"/>
    <n v="0.05"/>
    <n v="14.56"/>
    <n v="3.5"/>
    <n v="771"/>
    <x v="1"/>
    <s v="Deborah Paul"/>
    <s v="Regular Air"/>
    <x v="0"/>
    <x v="0"/>
    <s v="Appliances"/>
    <s v="Small Box"/>
    <x v="89"/>
    <n v="0.57999999999999996"/>
    <n v="-0.1909986565158979"/>
    <s v="United States"/>
    <x v="1"/>
    <x v="14"/>
    <s v="West Linn"/>
    <n v="97068"/>
    <x v="77"/>
    <x v="2"/>
    <s v="2015"/>
    <d v="2015-03-21T00:00:00"/>
    <n v="-8.5299999999999994"/>
    <n v="3"/>
    <n v="44.66"/>
    <n v="88667"/>
    <x v="0"/>
    <x v="2"/>
  </r>
  <r>
    <n v="18661"/>
    <s v="Critical"/>
    <n v="0"/>
    <n v="299.99"/>
    <n v="11.64"/>
    <n v="771"/>
    <x v="1"/>
    <s v="Deborah Paul"/>
    <s v="Regular Air"/>
    <x v="0"/>
    <x v="1"/>
    <s v="Copiers and Fax"/>
    <s v="Large Box"/>
    <x v="560"/>
    <n v="0.5"/>
    <n v="0.17651779375906662"/>
    <s v="United States"/>
    <x v="1"/>
    <x v="14"/>
    <s v="West Linn"/>
    <n v="97068"/>
    <x v="77"/>
    <x v="2"/>
    <s v="2015"/>
    <d v="2015-03-21T00:00:00"/>
    <n v="285.95"/>
    <n v="5"/>
    <n v="1619.95"/>
    <n v="88667"/>
    <x v="0"/>
    <x v="2"/>
  </r>
  <r>
    <n v="19141"/>
    <s v="Not Specified"/>
    <n v="0.06"/>
    <n v="6.48"/>
    <n v="5.14"/>
    <n v="1852"/>
    <x v="0"/>
    <s v="Joy Kaplan McNeill"/>
    <s v="Express Air"/>
    <x v="1"/>
    <x v="0"/>
    <s v="Paper"/>
    <s v="Small Box"/>
    <x v="561"/>
    <n v="0.37"/>
    <n v="-0.41630084869768802"/>
    <s v="United States"/>
    <x v="1"/>
    <x v="7"/>
    <s v="Carlsbad"/>
    <n v="92008"/>
    <x v="77"/>
    <x v="2"/>
    <s v="2015"/>
    <d v="2015-03-21T00:00:00"/>
    <n v="-28.45"/>
    <n v="10"/>
    <n v="68.34"/>
    <n v="86847"/>
    <x v="0"/>
    <x v="2"/>
  </r>
  <r>
    <n v="19142"/>
    <s v="Not Specified"/>
    <n v="0.02"/>
    <n v="30.73"/>
    <n v="4"/>
    <n v="1854"/>
    <x v="0"/>
    <s v="Erika Morgan"/>
    <s v="Regular Air"/>
    <x v="1"/>
    <x v="1"/>
    <s v="Computer Peripherals"/>
    <s v="Small Box"/>
    <x v="207"/>
    <n v="0.75"/>
    <n v="0.13936655049595956"/>
    <s v="United States"/>
    <x v="3"/>
    <x v="22"/>
    <s v="Seymour"/>
    <n v="6478"/>
    <x v="77"/>
    <x v="2"/>
    <s v="2015"/>
    <d v="2015-03-22T00:00:00"/>
    <n v="72.78"/>
    <n v="16"/>
    <n v="522.22"/>
    <n v="86847"/>
    <x v="0"/>
    <x v="2"/>
  </r>
  <r>
    <n v="24899"/>
    <s v="High"/>
    <n v="0.1"/>
    <n v="24.92"/>
    <n v="12.98"/>
    <n v="2502"/>
    <x v="1"/>
    <s v="Toni Owens Poe"/>
    <s v="Regular Air"/>
    <x v="1"/>
    <x v="0"/>
    <s v="Binders and Binder Accessories"/>
    <s v="Small Box"/>
    <x v="562"/>
    <n v="0.39"/>
    <n v="-0.64693589381530647"/>
    <s v="United States"/>
    <x v="0"/>
    <x v="0"/>
    <s v="Munster"/>
    <n v="46321"/>
    <x v="77"/>
    <x v="2"/>
    <s v="2015"/>
    <d v="2015-03-19T00:00:00"/>
    <n v="-45.816000000000003"/>
    <n v="3"/>
    <n v="70.819999999999993"/>
    <n v="91310"/>
    <x v="0"/>
    <x v="2"/>
  </r>
  <r>
    <n v="24901"/>
    <s v="High"/>
    <n v="0"/>
    <n v="12.28"/>
    <n v="6.35"/>
    <n v="2502"/>
    <x v="1"/>
    <s v="Toni Owens Poe"/>
    <s v="Express Air"/>
    <x v="1"/>
    <x v="0"/>
    <s v="Paper"/>
    <s v="Small Box"/>
    <x v="563"/>
    <n v="0.38"/>
    <n v="0.33867757629367534"/>
    <s v="United States"/>
    <x v="0"/>
    <x v="0"/>
    <s v="Munster"/>
    <n v="46321"/>
    <x v="77"/>
    <x v="2"/>
    <s v="2015"/>
    <d v="2015-03-20T00:00:00"/>
    <n v="30.63"/>
    <n v="7"/>
    <n v="90.44"/>
    <n v="91310"/>
    <x v="0"/>
    <x v="2"/>
  </r>
  <r>
    <n v="26296"/>
    <s v="High"/>
    <n v="0.03"/>
    <n v="40.97"/>
    <n v="8.99"/>
    <n v="2621"/>
    <x v="0"/>
    <s v="Robyn Hayes"/>
    <s v="Express Air"/>
    <x v="3"/>
    <x v="0"/>
    <s v="Pens &amp; Art Supplies"/>
    <s v="Small Pack"/>
    <x v="564"/>
    <n v="0.59"/>
    <n v="-0.8544445516842003"/>
    <s v="United States"/>
    <x v="2"/>
    <x v="34"/>
    <s v="Brentwood"/>
    <n v="37027"/>
    <x v="77"/>
    <x v="2"/>
    <s v="2015"/>
    <d v="2015-03-20T00:00:00"/>
    <n v="-177.05799999999999"/>
    <n v="5"/>
    <n v="207.22"/>
    <n v="88016"/>
    <x v="0"/>
    <x v="2"/>
  </r>
  <r>
    <n v="21041"/>
    <s v="Not Specified"/>
    <n v="0.05"/>
    <n v="4.9800000000000004"/>
    <n v="0.49"/>
    <n v="2639"/>
    <x v="0"/>
    <s v="Marianne Connor"/>
    <s v="Regular Air"/>
    <x v="2"/>
    <x v="0"/>
    <s v="Labels"/>
    <s v="Small Box"/>
    <x v="355"/>
    <n v="0.39"/>
    <n v="0.27042253521126763"/>
    <s v="United States"/>
    <x v="1"/>
    <x v="42"/>
    <s v="Roswell"/>
    <n v="88201"/>
    <x v="77"/>
    <x v="2"/>
    <s v="2015"/>
    <d v="2015-03-19T00:00:00"/>
    <n v="3.84"/>
    <n v="3"/>
    <n v="14.2"/>
    <n v="90952"/>
    <x v="0"/>
    <x v="2"/>
  </r>
  <r>
    <n v="18416"/>
    <s v="High"/>
    <n v="0"/>
    <n v="21.98"/>
    <n v="2.87"/>
    <n v="2840"/>
    <x v="1"/>
    <s v="Bob Berg"/>
    <s v="Regular Air"/>
    <x v="3"/>
    <x v="0"/>
    <s v="Pens &amp; Art Supplies"/>
    <s v="Small Pack"/>
    <x v="565"/>
    <n v="0.55000000000000004"/>
    <n v="5.8595117073577195E-2"/>
    <s v="United States"/>
    <x v="2"/>
    <x v="9"/>
    <s v="North Miami"/>
    <n v="33161"/>
    <x v="77"/>
    <x v="2"/>
    <s v="2015"/>
    <d v="2015-03-20T00:00:00"/>
    <n v="21.095999999999997"/>
    <n v="16"/>
    <n v="360.03"/>
    <n v="87884"/>
    <x v="0"/>
    <x v="2"/>
  </r>
  <r>
    <n v="2314"/>
    <s v="High"/>
    <n v="7.0000000000000007E-2"/>
    <n v="28.99"/>
    <n v="8.59"/>
    <n v="2882"/>
    <x v="1"/>
    <s v="Andrew Gonzalez"/>
    <s v="Regular Air"/>
    <x v="2"/>
    <x v="1"/>
    <s v="Telephones and Communication"/>
    <s v="Medium Box"/>
    <x v="333"/>
    <n v="0.56000000000000005"/>
    <n v="-1.7147459436379166E-2"/>
    <s v="United States"/>
    <x v="2"/>
    <x v="13"/>
    <s v="Charlotte"/>
    <n v="28206"/>
    <x v="77"/>
    <x v="2"/>
    <s v="2015"/>
    <d v="2015-03-19T00:00:00"/>
    <n v="-16.063740000000003"/>
    <n v="39"/>
    <n v="936.8"/>
    <n v="16676"/>
    <x v="0"/>
    <x v="2"/>
  </r>
  <r>
    <n v="20314"/>
    <s v="High"/>
    <n v="7.0000000000000007E-2"/>
    <n v="28.99"/>
    <n v="8.59"/>
    <n v="2884"/>
    <x v="1"/>
    <s v="Stuart C Robinson"/>
    <s v="Regular Air"/>
    <x v="2"/>
    <x v="1"/>
    <s v="Telephones and Communication"/>
    <s v="Medium Box"/>
    <x v="333"/>
    <n v="0.56000000000000005"/>
    <n v="-5.0281004121393781E-2"/>
    <s v="United States"/>
    <x v="3"/>
    <x v="28"/>
    <s v="North Ridgeville"/>
    <n v="44039"/>
    <x v="77"/>
    <x v="2"/>
    <s v="2015"/>
    <d v="2015-03-19T00:00:00"/>
    <n v="-12.078000000000001"/>
    <n v="10"/>
    <n v="240.21"/>
    <n v="87631"/>
    <x v="0"/>
    <x v="2"/>
  </r>
  <r>
    <n v="25605"/>
    <s v="High"/>
    <n v="0.04"/>
    <n v="39.479999999999997"/>
    <n v="1.99"/>
    <n v="3222"/>
    <x v="1"/>
    <s v="Diane Lu"/>
    <s v="Express Air"/>
    <x v="3"/>
    <x v="1"/>
    <s v="Computer Peripherals"/>
    <s v="Small Pack"/>
    <x v="407"/>
    <n v="0.54"/>
    <n v="-4.6227312138728331"/>
    <s v="United States"/>
    <x v="2"/>
    <x v="9"/>
    <s v="Tallahassee"/>
    <n v="32303"/>
    <x v="77"/>
    <x v="2"/>
    <s v="2015"/>
    <d v="2015-03-19T00:00:00"/>
    <n v="-1535.4864000000002"/>
    <n v="8"/>
    <n v="332.16"/>
    <n v="90814"/>
    <x v="0"/>
    <x v="2"/>
  </r>
  <r>
    <n v="25606"/>
    <s v="High"/>
    <n v="0"/>
    <n v="8.1199999999999992"/>
    <n v="2.83"/>
    <n v="3222"/>
    <x v="1"/>
    <s v="Diane Lu"/>
    <s v="Regular Air"/>
    <x v="3"/>
    <x v="1"/>
    <s v="Computer Peripherals"/>
    <s v="Small Pack"/>
    <x v="547"/>
    <n v="0.77"/>
    <n v="-1.0792575531770763"/>
    <s v="United States"/>
    <x v="2"/>
    <x v="9"/>
    <s v="Tallahassee"/>
    <n v="32303"/>
    <x v="77"/>
    <x v="2"/>
    <s v="2015"/>
    <d v="2015-03-20T00:00:00"/>
    <n v="-159.32"/>
    <n v="17"/>
    <n v="147.62"/>
    <n v="90814"/>
    <x v="0"/>
    <x v="2"/>
  </r>
  <r>
    <n v="18853"/>
    <s v="Medium"/>
    <n v="0.04"/>
    <n v="1637.53"/>
    <n v="24.49"/>
    <n v="314"/>
    <x v="0"/>
    <s v="Ruby Gibbons"/>
    <s v="Regular Air"/>
    <x v="3"/>
    <x v="0"/>
    <s v="Scissors, Rulers and Trimmers"/>
    <s v="Medium Box"/>
    <x v="566"/>
    <n v="0.81"/>
    <n v="-0.54867880284632697"/>
    <s v="United States"/>
    <x v="0"/>
    <x v="12"/>
    <s v="Forest Park"/>
    <n v="60130"/>
    <x v="78"/>
    <x v="2"/>
    <s v="2015"/>
    <d v="2015-03-22T00:00:00"/>
    <n v="-1759.58"/>
    <n v="2"/>
    <n v="3206.94"/>
    <n v="89166"/>
    <x v="0"/>
    <x v="2"/>
  </r>
  <r>
    <n v="18852"/>
    <s v="Medium"/>
    <n v="0.01"/>
    <n v="19.98"/>
    <n v="4"/>
    <n v="315"/>
    <x v="0"/>
    <s v="Benjamin Kaufman"/>
    <s v="Regular Air"/>
    <x v="3"/>
    <x v="1"/>
    <s v="Computer Peripherals"/>
    <s v="Small Box"/>
    <x v="567"/>
    <n v="0.68"/>
    <n v="-1.6766480965645312"/>
    <s v="United States"/>
    <x v="3"/>
    <x v="35"/>
    <s v="Belchertown"/>
    <n v="1007"/>
    <x v="78"/>
    <x v="2"/>
    <s v="2015"/>
    <d v="2015-03-20T00:00:00"/>
    <n v="-72.23"/>
    <n v="2"/>
    <n v="43.08"/>
    <n v="89166"/>
    <x v="0"/>
    <x v="2"/>
  </r>
  <r>
    <n v="19539"/>
    <s v="Low"/>
    <n v="0.06"/>
    <n v="160.97999999999999"/>
    <n v="35.020000000000003"/>
    <n v="637"/>
    <x v="0"/>
    <s v="Christopher Bryant"/>
    <s v="Delivery Truck"/>
    <x v="2"/>
    <x v="2"/>
    <s v="Bookcases"/>
    <s v="Jumbo Box"/>
    <x v="568"/>
    <n v="0.72"/>
    <n v="-0.18642705822193004"/>
    <s v="United States"/>
    <x v="1"/>
    <x v="7"/>
    <s v="Santa Clara"/>
    <n v="95051"/>
    <x v="78"/>
    <x v="2"/>
    <s v="2015"/>
    <d v="2015-03-24T00:00:00"/>
    <n v="-229.68"/>
    <n v="8"/>
    <n v="1232.01"/>
    <n v="87953"/>
    <x v="0"/>
    <x v="2"/>
  </r>
  <r>
    <n v="1539"/>
    <s v="Low"/>
    <n v="0.06"/>
    <n v="160.97999999999999"/>
    <n v="35.020000000000003"/>
    <n v="640"/>
    <x v="1"/>
    <s v="Neal Wolfe"/>
    <s v="Delivery Truck"/>
    <x v="2"/>
    <x v="2"/>
    <s v="Bookcases"/>
    <s v="Jumbo Box"/>
    <x v="568"/>
    <n v="0.72"/>
    <n v="-4.9713747686713348E-2"/>
    <s v="United States"/>
    <x v="1"/>
    <x v="6"/>
    <s v="Seattle"/>
    <n v="98119"/>
    <x v="78"/>
    <x v="2"/>
    <s v="2015"/>
    <d v="2015-03-24T00:00:00"/>
    <n v="-229.68"/>
    <n v="30"/>
    <n v="4620.05"/>
    <n v="11077"/>
    <x v="0"/>
    <x v="2"/>
  </r>
  <r>
    <n v="24882"/>
    <s v="Medium"/>
    <n v="0.09"/>
    <n v="2.89"/>
    <n v="0.5"/>
    <n v="669"/>
    <x v="1"/>
    <s v="Amy Shea"/>
    <s v="Regular Air"/>
    <x v="1"/>
    <x v="0"/>
    <s v="Labels"/>
    <s v="Small Box"/>
    <x v="231"/>
    <n v="0.38"/>
    <n v="0.69"/>
    <s v="United States"/>
    <x v="0"/>
    <x v="20"/>
    <s v="Ottumwa"/>
    <n v="52501"/>
    <x v="78"/>
    <x v="2"/>
    <s v="2015"/>
    <d v="2015-03-22T00:00:00"/>
    <n v="40.482299999999995"/>
    <n v="22"/>
    <n v="58.67"/>
    <n v="88475"/>
    <x v="0"/>
    <x v="2"/>
  </r>
  <r>
    <n v="24883"/>
    <s v="Medium"/>
    <n v="0.02"/>
    <n v="48.91"/>
    <n v="5.81"/>
    <n v="669"/>
    <x v="1"/>
    <s v="Amy Shea"/>
    <s v="Regular Air"/>
    <x v="1"/>
    <x v="0"/>
    <s v="Paper"/>
    <s v="Small Box"/>
    <x v="569"/>
    <n v="0.38"/>
    <n v="0.32515337423312884"/>
    <s v="United States"/>
    <x v="0"/>
    <x v="20"/>
    <s v="Ottumwa"/>
    <n v="52501"/>
    <x v="78"/>
    <x v="2"/>
    <s v="2015"/>
    <d v="2015-03-21T00:00:00"/>
    <n v="32.86"/>
    <n v="2"/>
    <n v="101.06"/>
    <n v="88475"/>
    <x v="0"/>
    <x v="2"/>
  </r>
  <r>
    <n v="18150"/>
    <s v="Medium"/>
    <n v="7.0000000000000007E-2"/>
    <n v="13.73"/>
    <n v="6.85"/>
    <n v="1679"/>
    <x v="0"/>
    <s v="Jeanne Nguyen"/>
    <s v="Regular Air"/>
    <x v="2"/>
    <x v="2"/>
    <s v="Office Furnishings"/>
    <s v="Wrap Bag"/>
    <x v="570"/>
    <n v="0.54"/>
    <n v="-8.2128397917871604E-2"/>
    <s v="United States"/>
    <x v="3"/>
    <x v="28"/>
    <s v="Fairborn"/>
    <n v="45324"/>
    <x v="78"/>
    <x v="2"/>
    <s v="2015"/>
    <d v="2015-03-21T00:00:00"/>
    <n v="-22.72"/>
    <n v="21"/>
    <n v="276.64"/>
    <n v="86646"/>
    <x v="0"/>
    <x v="2"/>
  </r>
  <r>
    <n v="18361"/>
    <s v="Medium"/>
    <n v="0.06"/>
    <n v="2.61"/>
    <n v="0.5"/>
    <n v="2794"/>
    <x v="1"/>
    <s v="Connie Bunn"/>
    <s v="Regular Air"/>
    <x v="3"/>
    <x v="0"/>
    <s v="Labels"/>
    <s v="Small Box"/>
    <x v="514"/>
    <n v="0.39"/>
    <n v="0.69"/>
    <s v="United States"/>
    <x v="0"/>
    <x v="20"/>
    <s v="Marshalltown"/>
    <n v="50158"/>
    <x v="78"/>
    <x v="2"/>
    <s v="2015"/>
    <d v="2015-03-22T00:00:00"/>
    <n v="3.5948999999999995"/>
    <n v="2"/>
    <n v="5.21"/>
    <n v="87554"/>
    <x v="0"/>
    <x v="2"/>
  </r>
  <r>
    <n v="18087"/>
    <s v="Critical"/>
    <n v="0.04"/>
    <n v="3.08"/>
    <n v="0.99"/>
    <n v="3105"/>
    <x v="1"/>
    <s v="Lawrence Hester"/>
    <s v="Regular Air"/>
    <x v="1"/>
    <x v="0"/>
    <s v="Labels"/>
    <s v="Small Box"/>
    <x v="204"/>
    <n v="0.37"/>
    <n v="0.22996167305449092"/>
    <s v="United States"/>
    <x v="2"/>
    <x v="33"/>
    <s v="Murray"/>
    <n v="42071"/>
    <x v="78"/>
    <x v="2"/>
    <s v="2015"/>
    <d v="2015-03-21T00:00:00"/>
    <n v="13.799999999999999"/>
    <n v="19"/>
    <n v="60.01"/>
    <n v="86327"/>
    <x v="0"/>
    <x v="2"/>
  </r>
  <r>
    <n v="18088"/>
    <s v="Critical"/>
    <n v="0.02"/>
    <n v="6.48"/>
    <n v="5.9"/>
    <n v="3105"/>
    <x v="1"/>
    <s v="Lawrence Hester"/>
    <s v="Regular Air"/>
    <x v="1"/>
    <x v="0"/>
    <s v="Paper"/>
    <s v="Small Box"/>
    <x v="571"/>
    <n v="0.37"/>
    <n v="4.8274346010112101E-2"/>
    <s v="United States"/>
    <x v="2"/>
    <x v="33"/>
    <s v="Murray"/>
    <n v="42071"/>
    <x v="78"/>
    <x v="2"/>
    <s v="2015"/>
    <d v="2015-03-21T00:00:00"/>
    <n v="4.3919999999999995"/>
    <n v="13"/>
    <n v="90.98"/>
    <n v="86327"/>
    <x v="0"/>
    <x v="2"/>
  </r>
  <r>
    <n v="18089"/>
    <s v="Critical"/>
    <n v="0.04"/>
    <n v="125.99"/>
    <n v="4.2"/>
    <n v="3105"/>
    <x v="1"/>
    <s v="Lawrence Hester"/>
    <s v="Regular Air"/>
    <x v="1"/>
    <x v="1"/>
    <s v="Telephones and Communication"/>
    <s v="Small Box"/>
    <x v="471"/>
    <n v="0.59"/>
    <n v="-0.18592114582513575"/>
    <s v="United States"/>
    <x v="2"/>
    <x v="33"/>
    <s v="Murray"/>
    <n v="42071"/>
    <x v="78"/>
    <x v="2"/>
    <s v="2015"/>
    <d v="2015-03-22T00:00:00"/>
    <n v="-236.25"/>
    <n v="12"/>
    <n v="1270.7"/>
    <n v="86327"/>
    <x v="0"/>
    <x v="2"/>
  </r>
  <r>
    <n v="87"/>
    <s v="Critical"/>
    <n v="0.04"/>
    <n v="3.08"/>
    <n v="0.99"/>
    <n v="3106"/>
    <x v="1"/>
    <s v="Alexander O'Brien"/>
    <s v="Regular Air"/>
    <x v="1"/>
    <x v="0"/>
    <s v="Labels"/>
    <s v="Small Box"/>
    <x v="204"/>
    <n v="0.37"/>
    <n v="0.15206653438595011"/>
    <s v="United States"/>
    <x v="0"/>
    <x v="19"/>
    <s v="Houston"/>
    <n v="77041"/>
    <x v="78"/>
    <x v="2"/>
    <s v="2015"/>
    <d v="2015-03-21T00:00:00"/>
    <n v="36.020000000000003"/>
    <n v="75"/>
    <n v="236.87"/>
    <n v="548"/>
    <x v="0"/>
    <x v="2"/>
  </r>
  <r>
    <n v="88"/>
    <s v="Critical"/>
    <n v="0.02"/>
    <n v="6.48"/>
    <n v="5.9"/>
    <n v="3106"/>
    <x v="1"/>
    <s v="Alexander O'Brien"/>
    <s v="Regular Air"/>
    <x v="1"/>
    <x v="0"/>
    <s v="Paper"/>
    <s v="Small Box"/>
    <x v="571"/>
    <n v="0.37"/>
    <n v="-0.13652907713461485"/>
    <s v="United States"/>
    <x v="0"/>
    <x v="19"/>
    <s v="Houston"/>
    <n v="77041"/>
    <x v="78"/>
    <x v="2"/>
    <s v="2015"/>
    <d v="2015-03-21T00:00:00"/>
    <n v="-50.64"/>
    <n v="53"/>
    <n v="370.91"/>
    <n v="548"/>
    <x v="0"/>
    <x v="2"/>
  </r>
  <r>
    <n v="89"/>
    <s v="Critical"/>
    <n v="0.04"/>
    <n v="125.99"/>
    <n v="4.2"/>
    <n v="3106"/>
    <x v="1"/>
    <s v="Alexander O'Brien"/>
    <s v="Regular Air"/>
    <x v="1"/>
    <x v="1"/>
    <s v="Telephones and Communication"/>
    <s v="Small Box"/>
    <x v="471"/>
    <n v="0.59"/>
    <n v="0.1025712689776006"/>
    <s v="United States"/>
    <x v="0"/>
    <x v="19"/>
    <s v="Houston"/>
    <n v="77041"/>
    <x v="78"/>
    <x v="2"/>
    <s v="2015"/>
    <d v="2015-03-22T00:00:00"/>
    <n v="510.48900000000003"/>
    <n v="47"/>
    <n v="4976.92"/>
    <n v="548"/>
    <x v="0"/>
    <x v="2"/>
  </r>
  <r>
    <n v="23359"/>
    <s v="Not Specified"/>
    <n v="0.02"/>
    <n v="9.11"/>
    <n v="2.15"/>
    <n v="3360"/>
    <x v="0"/>
    <s v="Daniel Huff"/>
    <s v="Regular Air"/>
    <x v="1"/>
    <x v="0"/>
    <s v="Paper"/>
    <s v="Wrap Bag"/>
    <x v="18"/>
    <n v="0.4"/>
    <n v="0.67263427109974427"/>
    <s v="United States"/>
    <x v="0"/>
    <x v="31"/>
    <s v="West Allis"/>
    <n v="53214"/>
    <x v="78"/>
    <x v="2"/>
    <s v="2015"/>
    <d v="2015-03-22T00:00:00"/>
    <n v="18.41"/>
    <n v="3"/>
    <n v="27.37"/>
    <n v="91435"/>
    <x v="0"/>
    <x v="2"/>
  </r>
  <r>
    <n v="23360"/>
    <s v="Not Specified"/>
    <n v="0.06"/>
    <n v="12.64"/>
    <n v="4.9800000000000004"/>
    <n v="3361"/>
    <x v="1"/>
    <s v="Oscar Kenney"/>
    <s v="Regular Air"/>
    <x v="1"/>
    <x v="2"/>
    <s v="Office Furnishings"/>
    <s v="Small Pack"/>
    <x v="572"/>
    <n v="0.48"/>
    <n v="0.66860228198859006"/>
    <s v="United States"/>
    <x v="0"/>
    <x v="31"/>
    <s v="West Bend"/>
    <n v="53095"/>
    <x v="78"/>
    <x v="2"/>
    <s v="2015"/>
    <d v="2015-03-22T00:00:00"/>
    <n v="65.63"/>
    <n v="8"/>
    <n v="98.16"/>
    <n v="91435"/>
    <x v="0"/>
    <x v="2"/>
  </r>
  <r>
    <n v="18842"/>
    <s v="Medium"/>
    <n v="0.09"/>
    <n v="2.88"/>
    <n v="0.99"/>
    <n v="247"/>
    <x v="1"/>
    <s v="Marshall Brandt Briggs"/>
    <s v="Regular Air"/>
    <x v="3"/>
    <x v="0"/>
    <s v="Labels"/>
    <s v="Small Box"/>
    <x v="44"/>
    <n v="0.36"/>
    <n v="-5.0498433693003824"/>
    <s v="United States"/>
    <x v="2"/>
    <x v="34"/>
    <s v="Maryville"/>
    <n v="37804"/>
    <x v="79"/>
    <x v="2"/>
    <s v="2015"/>
    <d v="2015-03-23T00:00:00"/>
    <n v="-145.08199999999999"/>
    <n v="10"/>
    <n v="28.73"/>
    <n v="89140"/>
    <x v="0"/>
    <x v="2"/>
  </r>
  <r>
    <n v="19933"/>
    <s v="High"/>
    <n v="0.09"/>
    <n v="6.48"/>
    <n v="6.35"/>
    <n v="691"/>
    <x v="0"/>
    <s v="Alicia Curtis"/>
    <s v="Regular Air"/>
    <x v="1"/>
    <x v="0"/>
    <s v="Paper"/>
    <s v="Small Box"/>
    <x v="573"/>
    <n v="0.37"/>
    <n v="-1.7787592852840792"/>
    <s v="United States"/>
    <x v="1"/>
    <x v="6"/>
    <s v="Tacoma"/>
    <n v="98408"/>
    <x v="79"/>
    <x v="2"/>
    <s v="2015"/>
    <d v="2015-03-22T00:00:00"/>
    <n v="-88.6"/>
    <n v="8"/>
    <n v="49.81"/>
    <n v="89915"/>
    <x v="0"/>
    <x v="2"/>
  </r>
  <r>
    <n v="22190"/>
    <s v="Medium"/>
    <n v="0"/>
    <n v="6783.02"/>
    <n v="24.49"/>
    <n v="1185"/>
    <x v="1"/>
    <s v="Lee Xu"/>
    <s v="Regular Air"/>
    <x v="2"/>
    <x v="1"/>
    <s v="Office Machines"/>
    <s v="Large Box"/>
    <x v="84"/>
    <n v="0.39"/>
    <n v="1.9997518556091578E-4"/>
    <s v="United States"/>
    <x v="2"/>
    <x v="18"/>
    <s v="Madison"/>
    <n v="35756"/>
    <x v="79"/>
    <x v="2"/>
    <s v="2015"/>
    <d v="2015-03-22T00:00:00"/>
    <n v="4.1099999999999994"/>
    <n v="3"/>
    <n v="20552.55"/>
    <n v="85938"/>
    <x v="0"/>
    <x v="2"/>
  </r>
  <r>
    <n v="21710"/>
    <s v="High"/>
    <n v="0.03"/>
    <n v="420.98"/>
    <n v="19.989999999999998"/>
    <n v="1471"/>
    <x v="0"/>
    <s v="Danielle Daniel"/>
    <s v="Regular Air"/>
    <x v="1"/>
    <x v="0"/>
    <s v="Binders and Binder Accessories"/>
    <s v="Small Box"/>
    <x v="278"/>
    <n v="0.35"/>
    <n v="0.69"/>
    <s v="United States"/>
    <x v="3"/>
    <x v="28"/>
    <s v="Westerville"/>
    <n v="43081"/>
    <x v="79"/>
    <x v="2"/>
    <s v="2015"/>
    <d v="2015-03-22T00:00:00"/>
    <n v="3043.0310999999997"/>
    <n v="10"/>
    <n v="4410.1899999999996"/>
    <n v="87077"/>
    <x v="0"/>
    <x v="2"/>
  </r>
  <r>
    <n v="19859"/>
    <s v="Low"/>
    <n v="0.05"/>
    <n v="5.74"/>
    <n v="5.3"/>
    <n v="2601"/>
    <x v="0"/>
    <s v="Malcolm French"/>
    <s v="Regular Air"/>
    <x v="3"/>
    <x v="0"/>
    <s v="Scissors, Rulers and Trimmers"/>
    <s v="Small Pack"/>
    <x v="574"/>
    <n v="0.55000000000000004"/>
    <n v="-1.2077582103760114"/>
    <s v="United States"/>
    <x v="3"/>
    <x v="47"/>
    <s v="Merrimack"/>
    <n v="3054"/>
    <x v="79"/>
    <x v="2"/>
    <s v="2015"/>
    <d v="2015-03-26T00:00:00"/>
    <n v="-50.75"/>
    <n v="7"/>
    <n v="42.02"/>
    <n v="87382"/>
    <x v="0"/>
    <x v="2"/>
  </r>
  <r>
    <n v="23010"/>
    <s v="Not Specified"/>
    <n v="0.02"/>
    <n v="55.94"/>
    <n v="6.55"/>
    <n v="3258"/>
    <x v="0"/>
    <s v="Gretchen Best Wilkins"/>
    <s v="Regular Air"/>
    <x v="2"/>
    <x v="1"/>
    <s v="Computer Peripherals"/>
    <s v="Small Box"/>
    <x v="575"/>
    <n v="0.68"/>
    <n v="0.62121258966114279"/>
    <s v="United States"/>
    <x v="1"/>
    <x v="6"/>
    <s v="Lynnwood"/>
    <n v="98037"/>
    <x v="79"/>
    <x v="2"/>
    <s v="2015"/>
    <d v="2015-03-23T00:00:00"/>
    <n v="401.85"/>
    <n v="11"/>
    <n v="646.88"/>
    <n v="88824"/>
    <x v="0"/>
    <x v="2"/>
  </r>
  <r>
    <n v="19047"/>
    <s v="Low"/>
    <n v="0.02"/>
    <n v="13.48"/>
    <n v="4.51"/>
    <n v="3275"/>
    <x v="1"/>
    <s v="Tamara Dickinson"/>
    <s v="Regular Air"/>
    <x v="1"/>
    <x v="0"/>
    <s v="Storage &amp; Organization"/>
    <s v="Small Box"/>
    <x v="576"/>
    <n v="0.59"/>
    <n v="0.27155443675267465"/>
    <s v="United States"/>
    <x v="1"/>
    <x v="6"/>
    <s v="Mount Vernon"/>
    <n v="98273"/>
    <x v="79"/>
    <x v="2"/>
    <s v="2015"/>
    <d v="2015-03-23T00:00:00"/>
    <n v="34.520000000000003"/>
    <n v="9"/>
    <n v="127.12"/>
    <n v="86233"/>
    <x v="0"/>
    <x v="2"/>
  </r>
  <r>
    <n v="23841"/>
    <s v="High"/>
    <n v="0.09"/>
    <n v="4.91"/>
    <n v="0.5"/>
    <n v="87"/>
    <x v="1"/>
    <s v="Norman Shields"/>
    <s v="Regular Air"/>
    <x v="3"/>
    <x v="0"/>
    <s v="Labels"/>
    <s v="Small Box"/>
    <x v="310"/>
    <n v="0.36"/>
    <n v="0.69"/>
    <s v="United States"/>
    <x v="1"/>
    <x v="7"/>
    <s v="Vacaville"/>
    <n v="95687"/>
    <x v="80"/>
    <x v="2"/>
    <s v="2015"/>
    <d v="2015-03-23T00:00:00"/>
    <n v="28.855799999999999"/>
    <n v="9"/>
    <n v="41.82"/>
    <n v="90597"/>
    <x v="0"/>
    <x v="2"/>
  </r>
  <r>
    <n v="23842"/>
    <s v="High"/>
    <n v="0.01"/>
    <n v="296.18"/>
    <n v="54.12"/>
    <n v="87"/>
    <x v="1"/>
    <s v="Norman Shields"/>
    <s v="Delivery Truck"/>
    <x v="3"/>
    <x v="2"/>
    <s v="Tables"/>
    <s v="Jumbo Box"/>
    <x v="351"/>
    <n v="0.76"/>
    <n v="6.0325761896151228E-2"/>
    <s v="United States"/>
    <x v="1"/>
    <x v="7"/>
    <s v="Vacaville"/>
    <n v="95687"/>
    <x v="80"/>
    <x v="2"/>
    <s v="2015"/>
    <d v="2015-03-25T00:00:00"/>
    <n v="173.48"/>
    <n v="9"/>
    <n v="2875.72"/>
    <n v="90597"/>
    <x v="0"/>
    <x v="2"/>
  </r>
  <r>
    <n v="1128"/>
    <s v="Low"/>
    <n v="0.02"/>
    <n v="48.04"/>
    <n v="5.09"/>
    <n v="949"/>
    <x v="1"/>
    <s v="Ernest Oh"/>
    <s v="Regular Air"/>
    <x v="2"/>
    <x v="0"/>
    <s v="Paper"/>
    <s v="Small Box"/>
    <x v="135"/>
    <n v="0.37"/>
    <n v="0.42398901647528708"/>
    <s v="United States"/>
    <x v="1"/>
    <x v="7"/>
    <s v="Los Angeles"/>
    <n v="90049"/>
    <x v="80"/>
    <x v="2"/>
    <s v="2015"/>
    <d v="2015-03-26T00:00:00"/>
    <n v="373.67"/>
    <n v="18"/>
    <n v="881.32"/>
    <n v="8257"/>
    <x v="0"/>
    <x v="2"/>
  </r>
  <r>
    <n v="19127"/>
    <s v="Low"/>
    <n v="0.05"/>
    <n v="1500.97"/>
    <n v="29.7"/>
    <n v="950"/>
    <x v="1"/>
    <s v="Jane Shah"/>
    <s v="Delivery Truck"/>
    <x v="2"/>
    <x v="1"/>
    <s v="Office Machines"/>
    <s v="Jumbo Drum"/>
    <x v="577"/>
    <n v="0.56999999999999995"/>
    <n v="-1.7107195335354857"/>
    <s v="United States"/>
    <x v="0"/>
    <x v="11"/>
    <s v="Prior Lake"/>
    <n v="55372"/>
    <x v="80"/>
    <x v="2"/>
    <s v="2015"/>
    <d v="2015-03-22T00:00:00"/>
    <n v="-2561.3235"/>
    <n v="1"/>
    <n v="1497.22"/>
    <n v="89084"/>
    <x v="0"/>
    <x v="2"/>
  </r>
  <r>
    <n v="19128"/>
    <s v="Low"/>
    <n v="0.02"/>
    <n v="48.04"/>
    <n v="5.09"/>
    <n v="950"/>
    <x v="1"/>
    <s v="Jane Shah"/>
    <s v="Regular Air"/>
    <x v="2"/>
    <x v="0"/>
    <s v="Paper"/>
    <s v="Small Box"/>
    <x v="135"/>
    <n v="0.37"/>
    <n v="0.69"/>
    <s v="United States"/>
    <x v="0"/>
    <x v="11"/>
    <s v="Prior Lake"/>
    <n v="55372"/>
    <x v="80"/>
    <x v="2"/>
    <s v="2015"/>
    <d v="2015-03-26T00:00:00"/>
    <n v="168.91889999999998"/>
    <n v="5"/>
    <n v="244.81"/>
    <n v="89084"/>
    <x v="0"/>
    <x v="2"/>
  </r>
  <r>
    <n v="19129"/>
    <s v="Low"/>
    <n v="0.03"/>
    <n v="4.28"/>
    <n v="1.6"/>
    <n v="950"/>
    <x v="1"/>
    <s v="Jane Shah"/>
    <s v="Regular Air"/>
    <x v="2"/>
    <x v="0"/>
    <s v="Pens &amp; Art Supplies"/>
    <s v="Wrap Bag"/>
    <x v="578"/>
    <n v="0.57999999999999996"/>
    <n v="-1.3626373626373627"/>
    <s v="United States"/>
    <x v="0"/>
    <x v="11"/>
    <s v="Prior Lake"/>
    <n v="55372"/>
    <x v="80"/>
    <x v="2"/>
    <s v="2015"/>
    <d v="2015-03-29T00:00:00"/>
    <n v="-6.2"/>
    <n v="1"/>
    <n v="4.55"/>
    <n v="89084"/>
    <x v="0"/>
    <x v="2"/>
  </r>
  <r>
    <n v="25795"/>
    <s v="Not Specified"/>
    <n v="0.01"/>
    <n v="145.44999999999999"/>
    <n v="17.850000000000001"/>
    <n v="959"/>
    <x v="0"/>
    <s v="Sally House"/>
    <s v="Delivery Truck"/>
    <x v="3"/>
    <x v="1"/>
    <s v="Office Machines"/>
    <s v="Jumbo Drum"/>
    <x v="55"/>
    <n v="0.56000000000000005"/>
    <n v="0.69"/>
    <s v="United States"/>
    <x v="0"/>
    <x v="19"/>
    <s v="Burleson"/>
    <n v="76028"/>
    <x v="80"/>
    <x v="2"/>
    <s v="2015"/>
    <d v="2015-03-23T00:00:00"/>
    <n v="837.68069999999989"/>
    <n v="8"/>
    <n v="1214.03"/>
    <n v="91581"/>
    <x v="0"/>
    <x v="2"/>
  </r>
  <r>
    <n v="24862"/>
    <s v="Not Specified"/>
    <n v="0.03"/>
    <n v="12.28"/>
    <n v="6.35"/>
    <n v="1553"/>
    <x v="0"/>
    <s v="Tara Powers Underwood"/>
    <s v="Regular Air"/>
    <x v="0"/>
    <x v="0"/>
    <s v="Paper"/>
    <s v="Small Box"/>
    <x v="563"/>
    <n v="0.38"/>
    <n v="0.78459956586313251"/>
    <s v="United States"/>
    <x v="2"/>
    <x v="2"/>
    <s v="Greenville"/>
    <n v="38701"/>
    <x v="80"/>
    <x v="2"/>
    <s v="2015"/>
    <d v="2015-03-24T00:00:00"/>
    <n v="68.675999999999988"/>
    <n v="7"/>
    <n v="87.53"/>
    <n v="87484"/>
    <x v="0"/>
    <x v="2"/>
  </r>
  <r>
    <n v="23551"/>
    <s v="Medium"/>
    <n v="0.1"/>
    <n v="152.47999999999999"/>
    <n v="4"/>
    <n v="1938"/>
    <x v="0"/>
    <s v="Franklin Spencer"/>
    <s v="Express Air"/>
    <x v="3"/>
    <x v="1"/>
    <s v="Computer Peripherals"/>
    <s v="Small Box"/>
    <x v="579"/>
    <n v="0.79"/>
    <n v="-0.93356862604582846"/>
    <s v="United States"/>
    <x v="0"/>
    <x v="38"/>
    <s v="Emporia"/>
    <n v="66801"/>
    <x v="80"/>
    <x v="2"/>
    <s v="2015"/>
    <d v="2015-03-23T00:00:00"/>
    <n v="-521.09"/>
    <n v="4"/>
    <n v="558.16999999999996"/>
    <n v="88870"/>
    <x v="0"/>
    <x v="2"/>
  </r>
  <r>
    <n v="23550"/>
    <s v="Medium"/>
    <n v="0.08"/>
    <n v="6.84"/>
    <n v="8.3699999999999992"/>
    <n v="1940"/>
    <x v="1"/>
    <s v="Eileen McDonald"/>
    <s v="Regular Air"/>
    <x v="3"/>
    <x v="0"/>
    <s v="Scissors, Rulers and Trimmers"/>
    <s v="Small Pack"/>
    <x v="233"/>
    <n v="0.57999999999999996"/>
    <n v="-3.514898688915375"/>
    <s v="United States"/>
    <x v="1"/>
    <x v="16"/>
    <s v="Draper"/>
    <n v="84020"/>
    <x v="80"/>
    <x v="2"/>
    <s v="2015"/>
    <d v="2015-03-24T00:00:00"/>
    <n v="-29.49"/>
    <n v="1"/>
    <n v="8.39"/>
    <n v="88870"/>
    <x v="0"/>
    <x v="2"/>
  </r>
  <r>
    <n v="18989"/>
    <s v="High"/>
    <n v="7.0000000000000007E-2"/>
    <n v="39.479999999999997"/>
    <n v="1.99"/>
    <n v="2014"/>
    <x v="1"/>
    <s v="Cathy Simon"/>
    <s v="Regular Air"/>
    <x v="1"/>
    <x v="1"/>
    <s v="Computer Peripherals"/>
    <s v="Small Pack"/>
    <x v="407"/>
    <n v="0.54"/>
    <n v="0.58650095855093531"/>
    <s v="United States"/>
    <x v="0"/>
    <x v="20"/>
    <s v="Council Bluffs"/>
    <n v="51503"/>
    <x v="80"/>
    <x v="2"/>
    <s v="2015"/>
    <d v="2015-03-24T00:00:00"/>
    <n v="88.72"/>
    <n v="4"/>
    <n v="151.27000000000001"/>
    <n v="88367"/>
    <x v="0"/>
    <x v="2"/>
  </r>
  <r>
    <n v="18990"/>
    <s v="High"/>
    <n v="0"/>
    <n v="4.91"/>
    <n v="0.5"/>
    <n v="2014"/>
    <x v="1"/>
    <s v="Cathy Simon"/>
    <s v="Regular Air"/>
    <x v="1"/>
    <x v="0"/>
    <s v="Labels"/>
    <s v="Small Box"/>
    <x v="310"/>
    <n v="0.36"/>
    <n v="0.69"/>
    <s v="United States"/>
    <x v="0"/>
    <x v="20"/>
    <s v="Council Bluffs"/>
    <n v="51503"/>
    <x v="80"/>
    <x v="2"/>
    <s v="2015"/>
    <d v="2015-03-24T00:00:00"/>
    <n v="7.2518999999999991"/>
    <n v="2"/>
    <n v="10.51"/>
    <n v="88367"/>
    <x v="0"/>
    <x v="2"/>
  </r>
  <r>
    <n v="19840"/>
    <s v="Not Specified"/>
    <n v="0.03"/>
    <n v="160.97999999999999"/>
    <n v="30"/>
    <n v="2561"/>
    <x v="1"/>
    <s v="Laurie Moon"/>
    <s v="Delivery Truck"/>
    <x v="2"/>
    <x v="2"/>
    <s v="Chairs &amp; Chairmats"/>
    <s v="Jumbo Drum"/>
    <x v="287"/>
    <n v="0.62"/>
    <n v="0.69000000000000006"/>
    <s v="United States"/>
    <x v="3"/>
    <x v="8"/>
    <s v="Ossining"/>
    <n v="10562"/>
    <x v="80"/>
    <x v="2"/>
    <s v="2015"/>
    <d v="2015-03-25T00:00:00"/>
    <n v="1261.4718"/>
    <n v="11"/>
    <n v="1828.22"/>
    <n v="86465"/>
    <x v="0"/>
    <x v="2"/>
  </r>
  <r>
    <n v="26034"/>
    <s v="Medium"/>
    <n v="0.09"/>
    <n v="4.55"/>
    <n v="1.49"/>
    <n v="1368"/>
    <x v="0"/>
    <s v="Patsy Harmon"/>
    <s v="Regular Air"/>
    <x v="2"/>
    <x v="0"/>
    <s v="Binders and Binder Accessories"/>
    <s v="Small Box"/>
    <x v="492"/>
    <n v="0.35"/>
    <n v="0.66396856581532415"/>
    <s v="United States"/>
    <x v="0"/>
    <x v="19"/>
    <s v="Lufkin"/>
    <n v="75901"/>
    <x v="81"/>
    <x v="2"/>
    <s v="2015"/>
    <d v="2015-03-25T00:00:00"/>
    <n v="16.898"/>
    <n v="6"/>
    <n v="25.45"/>
    <n v="90514"/>
    <x v="0"/>
    <x v="2"/>
  </r>
  <r>
    <n v="26035"/>
    <s v="Medium"/>
    <n v="7.0000000000000007E-2"/>
    <n v="9.7799999999999994"/>
    <n v="5.76"/>
    <n v="1369"/>
    <x v="0"/>
    <s v="Joe D Dean"/>
    <s v="Express Air"/>
    <x v="2"/>
    <x v="0"/>
    <s v="Envelopes"/>
    <s v="Small Box"/>
    <x v="488"/>
    <n v="0.35"/>
    <n v="0.18190028901734104"/>
    <s v="United States"/>
    <x v="0"/>
    <x v="19"/>
    <s v="Mansfield"/>
    <n v="76063"/>
    <x v="81"/>
    <x v="2"/>
    <s v="2015"/>
    <d v="2015-03-25T00:00:00"/>
    <n v="20.14"/>
    <n v="11"/>
    <n v="110.72"/>
    <n v="90514"/>
    <x v="0"/>
    <x v="2"/>
  </r>
  <r>
    <n v="24887"/>
    <s v="Critical"/>
    <n v="0.06"/>
    <n v="40.99"/>
    <n v="17.48"/>
    <n v="1976"/>
    <x v="1"/>
    <s v="Sherri F Vogel"/>
    <s v="Regular Air"/>
    <x v="2"/>
    <x v="0"/>
    <s v="Paper"/>
    <s v="Small Box"/>
    <x v="455"/>
    <n v="0.36"/>
    <n v="0.36615505571887602"/>
    <s v="United States"/>
    <x v="0"/>
    <x v="26"/>
    <s v="East Lansing"/>
    <n v="48823"/>
    <x v="81"/>
    <x v="2"/>
    <s v="2015"/>
    <d v="2015-03-25T00:00:00"/>
    <n v="214.23"/>
    <n v="14"/>
    <n v="585.08000000000004"/>
    <n v="89041"/>
    <x v="0"/>
    <x v="2"/>
  </r>
  <r>
    <n v="24954"/>
    <s v="Not Specified"/>
    <n v="0.04"/>
    <n v="60.97"/>
    <n v="4.5"/>
    <n v="2395"/>
    <x v="0"/>
    <s v="Beverly Roberts"/>
    <s v="Regular Air"/>
    <x v="3"/>
    <x v="0"/>
    <s v="Appliances"/>
    <s v="Small Box"/>
    <x v="20"/>
    <n v="0.56000000000000005"/>
    <n v="8.7827404319315294E-2"/>
    <s v="United States"/>
    <x v="2"/>
    <x v="3"/>
    <s v="Savannah"/>
    <n v="31401"/>
    <x v="81"/>
    <x v="2"/>
    <s v="2015"/>
    <d v="2015-03-24T00:00:00"/>
    <n v="79.423200000000008"/>
    <n v="15"/>
    <n v="904.31"/>
    <n v="86952"/>
    <x v="0"/>
    <x v="2"/>
  </r>
  <r>
    <n v="4788"/>
    <s v="High"/>
    <n v="0.05"/>
    <n v="4.84"/>
    <n v="0.71"/>
    <n v="2618"/>
    <x v="1"/>
    <s v="Amy Hamrick Melvin"/>
    <s v="Express Air"/>
    <x v="3"/>
    <x v="0"/>
    <s v="Pens &amp; Art Supplies"/>
    <s v="Wrap Bag"/>
    <x v="0"/>
    <n v="0.52"/>
    <n v="0.28213560305638846"/>
    <s v="United States"/>
    <x v="3"/>
    <x v="8"/>
    <s v="New York City"/>
    <n v="10004"/>
    <x v="81"/>
    <x v="2"/>
    <s v="2015"/>
    <d v="2015-03-23T00:00:00"/>
    <n v="29.17"/>
    <n v="20"/>
    <n v="103.39"/>
    <n v="34017"/>
    <x v="0"/>
    <x v="2"/>
  </r>
  <r>
    <n v="4789"/>
    <s v="High"/>
    <n v="0.01"/>
    <n v="14.98"/>
    <n v="7.69"/>
    <n v="2618"/>
    <x v="1"/>
    <s v="Amy Hamrick Melvin"/>
    <s v="Regular Air"/>
    <x v="3"/>
    <x v="0"/>
    <s v="Storage &amp; Organization"/>
    <s v="Small Box"/>
    <x v="210"/>
    <n v="0.56999999999999995"/>
    <n v="-0.11247387399802476"/>
    <s v="United States"/>
    <x v="3"/>
    <x v="8"/>
    <s v="New York City"/>
    <n v="10004"/>
    <x v="81"/>
    <x v="2"/>
    <s v="2015"/>
    <d v="2015-03-25T00:00:00"/>
    <n v="-48.97"/>
    <n v="28"/>
    <n v="435.39"/>
    <n v="34017"/>
    <x v="0"/>
    <x v="2"/>
  </r>
  <r>
    <n v="7452"/>
    <s v="Critical"/>
    <n v="0.1"/>
    <n v="20.27"/>
    <n v="3.99"/>
    <n v="2618"/>
    <x v="1"/>
    <s v="Amy Hamrick Melvin"/>
    <s v="Regular Air"/>
    <x v="3"/>
    <x v="0"/>
    <s v="Appliances"/>
    <s v="Small Box"/>
    <x v="580"/>
    <n v="0.56999999999999995"/>
    <n v="7.9931908094948267E-2"/>
    <s v="United States"/>
    <x v="3"/>
    <x v="8"/>
    <s v="New York City"/>
    <n v="10004"/>
    <x v="81"/>
    <x v="2"/>
    <s v="2015"/>
    <d v="2015-03-24T00:00:00"/>
    <n v="84.05"/>
    <n v="53"/>
    <n v="1051.52"/>
    <n v="53153"/>
    <x v="0"/>
    <x v="2"/>
  </r>
  <r>
    <n v="22788"/>
    <s v="High"/>
    <n v="0.05"/>
    <n v="4.84"/>
    <n v="0.71"/>
    <n v="2619"/>
    <x v="1"/>
    <s v="Brandon E Shepherd"/>
    <s v="Express Air"/>
    <x v="3"/>
    <x v="0"/>
    <s v="Pens &amp; Art Supplies"/>
    <s v="Wrap Bag"/>
    <x v="0"/>
    <n v="0.52"/>
    <n v="0.69"/>
    <s v="United States"/>
    <x v="0"/>
    <x v="46"/>
    <s v="Sioux Falls"/>
    <n v="57103"/>
    <x v="81"/>
    <x v="2"/>
    <s v="2015"/>
    <d v="2015-03-23T00:00:00"/>
    <n v="17.836500000000001"/>
    <n v="5"/>
    <n v="25.85"/>
    <n v="88014"/>
    <x v="0"/>
    <x v="2"/>
  </r>
  <r>
    <n v="25452"/>
    <s v="Critical"/>
    <n v="0.1"/>
    <n v="20.27"/>
    <n v="3.99"/>
    <n v="2620"/>
    <x v="0"/>
    <s v="Phyllis Little"/>
    <s v="Regular Air"/>
    <x v="3"/>
    <x v="0"/>
    <s v="Appliances"/>
    <s v="Small Box"/>
    <x v="580"/>
    <n v="0.56999999999999995"/>
    <n v="1.4795983250620344"/>
    <s v="United States"/>
    <x v="2"/>
    <x v="34"/>
    <s v="Bartlett"/>
    <n v="38134"/>
    <x v="81"/>
    <x v="2"/>
    <s v="2015"/>
    <d v="2015-03-24T00:00:00"/>
    <n v="381.61799999999994"/>
    <n v="13"/>
    <n v="257.92"/>
    <n v="88017"/>
    <x v="0"/>
    <x v="2"/>
  </r>
  <r>
    <n v="25709"/>
    <s v="Low"/>
    <n v="0.06"/>
    <n v="20.99"/>
    <n v="0.99"/>
    <n v="2958"/>
    <x v="0"/>
    <s v="Ellen Sparks"/>
    <s v="Regular Air"/>
    <x v="3"/>
    <x v="1"/>
    <s v="Telephones and Communication"/>
    <s v="Wrap Bag"/>
    <x v="581"/>
    <n v="0.37"/>
    <n v="0.69"/>
    <s v="United States"/>
    <x v="0"/>
    <x v="31"/>
    <s v="Neenah"/>
    <n v="54956"/>
    <x v="81"/>
    <x v="2"/>
    <s v="2015"/>
    <d v="2015-03-28T00:00:00"/>
    <n v="224.96069999999997"/>
    <n v="18"/>
    <n v="326.02999999999997"/>
    <n v="90265"/>
    <x v="0"/>
    <x v="2"/>
  </r>
  <r>
    <n v="24161"/>
    <s v="Not Specified"/>
    <n v="0.05"/>
    <n v="11.97"/>
    <n v="5.81"/>
    <n v="3381"/>
    <x v="1"/>
    <s v="Christopher Norton Patterson"/>
    <s v="Regular Air"/>
    <x v="3"/>
    <x v="0"/>
    <s v="Pens &amp; Art Supplies"/>
    <s v="Small Pack"/>
    <x v="582"/>
    <n v="0.6"/>
    <n v="13.79135914658238"/>
    <s v="United States"/>
    <x v="2"/>
    <x v="3"/>
    <s v="Macon"/>
    <n v="31204"/>
    <x v="81"/>
    <x v="2"/>
    <s v="2015"/>
    <d v="2015-03-25T00:00:00"/>
    <n v="349.05930000000001"/>
    <n v="2"/>
    <n v="25.31"/>
    <n v="88836"/>
    <x v="0"/>
    <x v="2"/>
  </r>
  <r>
    <n v="22196"/>
    <s v="Critical"/>
    <n v="0.06"/>
    <n v="17.98"/>
    <n v="4"/>
    <n v="618"/>
    <x v="1"/>
    <s v="Robert Cowan"/>
    <s v="Regular Air"/>
    <x v="2"/>
    <x v="1"/>
    <s v="Computer Peripherals"/>
    <s v="Small Box"/>
    <x v="534"/>
    <n v="0.79"/>
    <n v="-1.1151869825863545"/>
    <s v="United States"/>
    <x v="1"/>
    <x v="1"/>
    <s v="Pueblo West"/>
    <n v="81007"/>
    <x v="82"/>
    <x v="2"/>
    <s v="2015"/>
    <d v="2015-03-25T00:00:00"/>
    <n v="-78.13"/>
    <n v="4"/>
    <n v="70.06"/>
    <n v="88197"/>
    <x v="0"/>
    <x v="2"/>
  </r>
  <r>
    <n v="8200"/>
    <s v="Medium"/>
    <n v="0.09"/>
    <n v="138.75"/>
    <n v="52.42"/>
    <n v="1060"/>
    <x v="1"/>
    <s v="Gene Gilliam"/>
    <s v="Delivery Truck"/>
    <x v="0"/>
    <x v="2"/>
    <s v="Tables"/>
    <s v="Jumbo Box"/>
    <x v="583"/>
    <n v="0.74"/>
    <n v="-0.17642754194375326"/>
    <s v="United States"/>
    <x v="2"/>
    <x v="3"/>
    <s v="Atlanta"/>
    <n v="30318"/>
    <x v="82"/>
    <x v="2"/>
    <s v="2015"/>
    <d v="2015-03-25T00:00:00"/>
    <n v="-445.97177625000006"/>
    <n v="23"/>
    <n v="2527.79"/>
    <n v="58628"/>
    <x v="0"/>
    <x v="2"/>
  </r>
  <r>
    <n v="26200"/>
    <s v="Medium"/>
    <n v="0.09"/>
    <n v="138.75"/>
    <n v="52.42"/>
    <n v="1062"/>
    <x v="1"/>
    <s v="Willie Robinson"/>
    <s v="Delivery Truck"/>
    <x v="0"/>
    <x v="2"/>
    <s v="Tables"/>
    <s v="Jumbo Box"/>
    <x v="583"/>
    <n v="0.74"/>
    <n v="-0.50850311637499634"/>
    <s v="United States"/>
    <x v="3"/>
    <x v="8"/>
    <s v="Coram"/>
    <n v="11727"/>
    <x v="82"/>
    <x v="2"/>
    <s v="2015"/>
    <d v="2015-03-25T00:00:00"/>
    <n v="-335.31712500000003"/>
    <n v="6"/>
    <n v="659.42"/>
    <n v="91354"/>
    <x v="0"/>
    <x v="2"/>
  </r>
  <r>
    <n v="23926"/>
    <s v="Medium"/>
    <n v="0.06"/>
    <n v="3.95"/>
    <n v="2"/>
    <n v="1254"/>
    <x v="1"/>
    <s v="Anne Bland"/>
    <s v="Regular Air"/>
    <x v="1"/>
    <x v="0"/>
    <s v="Rubber Bands"/>
    <s v="Wrap Bag"/>
    <x v="584"/>
    <n v="0.53"/>
    <n v="-0.49237029501525942"/>
    <s v="United States"/>
    <x v="0"/>
    <x v="19"/>
    <s v="Channelview"/>
    <n v="77530"/>
    <x v="82"/>
    <x v="2"/>
    <s v="2015"/>
    <d v="2015-03-25T00:00:00"/>
    <n v="-9.68"/>
    <n v="5"/>
    <n v="19.66"/>
    <n v="89984"/>
    <x v="0"/>
    <x v="2"/>
  </r>
  <r>
    <n v="25690"/>
    <s v="High"/>
    <n v="0"/>
    <n v="48.91"/>
    <n v="35"/>
    <n v="1689"/>
    <x v="0"/>
    <s v="Larry Church"/>
    <s v="Regular Air"/>
    <x v="3"/>
    <x v="0"/>
    <s v="Storage &amp; Organization"/>
    <s v="Large Box"/>
    <x v="585"/>
    <n v="0.83"/>
    <n v="-1.2206530818391967"/>
    <s v="United States"/>
    <x v="0"/>
    <x v="0"/>
    <s v="Highland"/>
    <n v="46322"/>
    <x v="82"/>
    <x v="2"/>
    <s v="2015"/>
    <d v="2015-03-25T00:00:00"/>
    <n v="-628.38"/>
    <n v="10"/>
    <n v="514.79"/>
    <n v="91077"/>
    <x v="0"/>
    <x v="2"/>
  </r>
  <r>
    <n v="18652"/>
    <s v="Medium"/>
    <n v="7.0000000000000007E-2"/>
    <n v="70.98"/>
    <n v="30"/>
    <n v="2256"/>
    <x v="1"/>
    <s v="Lloyd Levin"/>
    <s v="Delivery Truck"/>
    <x v="3"/>
    <x v="2"/>
    <s v="Chairs &amp; Chairmats"/>
    <s v="Jumbo Drum"/>
    <x v="586"/>
    <n v="0.73"/>
    <n v="-0.1623260792008562"/>
    <s v="United States"/>
    <x v="2"/>
    <x v="13"/>
    <s v="New Bern"/>
    <n v="28560"/>
    <x v="82"/>
    <x v="2"/>
    <s v="2015"/>
    <d v="2015-03-26T00:00:00"/>
    <n v="-222.95"/>
    <n v="20"/>
    <n v="1373.47"/>
    <n v="87964"/>
    <x v="0"/>
    <x v="2"/>
  </r>
  <r>
    <n v="23313"/>
    <s v="Low"/>
    <n v="0.08"/>
    <n v="9.48"/>
    <n v="7.29"/>
    <n v="2308"/>
    <x v="1"/>
    <s v="Laurence Cummings"/>
    <s v="Regular Air"/>
    <x v="0"/>
    <x v="2"/>
    <s v="Office Furnishings"/>
    <s v="Small Pack"/>
    <x v="152"/>
    <n v="0.45"/>
    <n v="-2.4925816023738872"/>
    <s v="United States"/>
    <x v="2"/>
    <x v="9"/>
    <s v="Lehigh Acres"/>
    <n v="33971"/>
    <x v="82"/>
    <x v="2"/>
    <s v="2015"/>
    <d v="2015-03-26T00:00:00"/>
    <n v="-50.4"/>
    <n v="2"/>
    <n v="20.22"/>
    <n v="90557"/>
    <x v="0"/>
    <x v="2"/>
  </r>
  <r>
    <n v="23314"/>
    <s v="Low"/>
    <n v="0.03"/>
    <n v="193.17"/>
    <n v="19.989999999999998"/>
    <n v="2308"/>
    <x v="1"/>
    <s v="Laurence Cummings"/>
    <s v="Regular Air"/>
    <x v="0"/>
    <x v="0"/>
    <s v="Storage &amp; Organization"/>
    <s v="Small Box"/>
    <x v="516"/>
    <n v="0.71"/>
    <n v="-0.22515219791216098"/>
    <s v="United States"/>
    <x v="2"/>
    <x v="9"/>
    <s v="Lehigh Acres"/>
    <n v="33971"/>
    <x v="82"/>
    <x v="2"/>
    <s v="2015"/>
    <d v="2015-03-28T00:00:00"/>
    <n v="-348.75400000000002"/>
    <n v="8"/>
    <n v="1548.97"/>
    <n v="90557"/>
    <x v="0"/>
    <x v="2"/>
  </r>
  <r>
    <n v="25456"/>
    <s v="Medium"/>
    <n v="0.06"/>
    <n v="28.53"/>
    <n v="1.49"/>
    <n v="2330"/>
    <x v="0"/>
    <s v="Kara Foster"/>
    <s v="Regular Air"/>
    <x v="1"/>
    <x v="0"/>
    <s v="Binders and Binder Accessories"/>
    <s v="Small Box"/>
    <x v="587"/>
    <n v="0.38"/>
    <n v="0.55662987545678277"/>
    <s v="United States"/>
    <x v="0"/>
    <x v="20"/>
    <s v="Marion"/>
    <n v="52302"/>
    <x v="82"/>
    <x v="2"/>
    <s v="2015"/>
    <d v="2015-03-27T00:00:00"/>
    <n v="74.638500000000008"/>
    <n v="5"/>
    <n v="134.09"/>
    <n v="90964"/>
    <x v="0"/>
    <x v="2"/>
  </r>
  <r>
    <n v="22562"/>
    <s v="Not Specified"/>
    <n v="0.1"/>
    <n v="14.28"/>
    <n v="2.99"/>
    <n v="2430"/>
    <x v="1"/>
    <s v="Kimberly Reilly"/>
    <s v="Regular Air"/>
    <x v="1"/>
    <x v="0"/>
    <s v="Binders and Binder Accessories"/>
    <s v="Small Box"/>
    <x v="209"/>
    <n v="0.39"/>
    <n v="0.69"/>
    <s v="United States"/>
    <x v="0"/>
    <x v="19"/>
    <s v="Killeen"/>
    <n v="76541"/>
    <x v="82"/>
    <x v="2"/>
    <s v="2015"/>
    <d v="2015-03-25T00:00:00"/>
    <n v="104.9145"/>
    <n v="11"/>
    <n v="152.05000000000001"/>
    <n v="91108"/>
    <x v="0"/>
    <x v="2"/>
  </r>
  <r>
    <n v="26039"/>
    <s v="Medium"/>
    <n v="0.02"/>
    <n v="15.42"/>
    <n v="5.41"/>
    <n v="3143"/>
    <x v="0"/>
    <s v="Neil Song"/>
    <s v="Regular Air"/>
    <x v="2"/>
    <x v="0"/>
    <s v="Storage &amp; Organization"/>
    <s v="Small Box"/>
    <x v="588"/>
    <n v="0.59"/>
    <n v="-0.48374704491725767"/>
    <s v="United States"/>
    <x v="0"/>
    <x v="19"/>
    <s v="Pflugerville"/>
    <n v="78660"/>
    <x v="82"/>
    <x v="2"/>
    <s v="2015"/>
    <d v="2015-03-25T00:00:00"/>
    <n v="-16.37"/>
    <n v="2"/>
    <n v="33.840000000000003"/>
    <n v="86368"/>
    <x v="0"/>
    <x v="2"/>
  </r>
  <r>
    <n v="23451"/>
    <s v="Critical"/>
    <n v="0.1"/>
    <n v="6.64"/>
    <n v="54.95"/>
    <n v="3309"/>
    <x v="0"/>
    <s v="Edwin Chung"/>
    <s v="Regular Air"/>
    <x v="0"/>
    <x v="2"/>
    <s v="Office Furnishings"/>
    <s v="Small Pack"/>
    <x v="77"/>
    <n v="0.37"/>
    <n v="-0.98775187672856579"/>
    <s v="United States"/>
    <x v="3"/>
    <x v="35"/>
    <s v="Natick"/>
    <n v="1760"/>
    <x v="82"/>
    <x v="2"/>
    <s v="2015"/>
    <d v="2015-03-26T00:00:00"/>
    <n v="-25"/>
    <n v="4"/>
    <n v="25.31"/>
    <n v="90460"/>
    <x v="0"/>
    <x v="2"/>
  </r>
  <r>
    <n v="23452"/>
    <s v="Critical"/>
    <n v="0.05"/>
    <n v="90.48"/>
    <n v="19.989999999999998"/>
    <n v="3310"/>
    <x v="0"/>
    <s v="Tiffany Grossman Hardin"/>
    <s v="Regular Air"/>
    <x v="0"/>
    <x v="0"/>
    <s v="Envelopes"/>
    <s v="Small Box"/>
    <x v="151"/>
    <n v="0.4"/>
    <n v="0.69"/>
    <s v="United States"/>
    <x v="3"/>
    <x v="35"/>
    <s v="Sandwich"/>
    <n v="2563"/>
    <x v="82"/>
    <x v="2"/>
    <s v="2015"/>
    <d v="2015-03-25T00:00:00"/>
    <n v="255.14819999999997"/>
    <n v="4"/>
    <n v="369.78"/>
    <n v="90460"/>
    <x v="0"/>
    <x v="2"/>
  </r>
  <r>
    <n v="21223"/>
    <s v="Not Specified"/>
    <n v="0.04"/>
    <n v="4.9800000000000004"/>
    <n v="4.62"/>
    <n v="290"/>
    <x v="0"/>
    <s v="Sara O'Connor"/>
    <s v="Regular Air"/>
    <x v="0"/>
    <x v="1"/>
    <s v="Computer Peripherals"/>
    <s v="Small Pack"/>
    <x v="395"/>
    <n v="0.64"/>
    <n v="-1.3181197581431636"/>
    <s v="United States"/>
    <x v="1"/>
    <x v="1"/>
    <s v="Loveland"/>
    <n v="80538"/>
    <x v="83"/>
    <x v="2"/>
    <s v="2015"/>
    <d v="2015-03-26T00:00:00"/>
    <n v="-135.16"/>
    <n v="20"/>
    <n v="102.54"/>
    <n v="90837"/>
    <x v="0"/>
    <x v="2"/>
  </r>
  <r>
    <n v="19400"/>
    <s v="Low"/>
    <n v="0.02"/>
    <n v="500.98"/>
    <n v="41.44"/>
    <n v="693"/>
    <x v="1"/>
    <s v="Richard McClure"/>
    <s v="Delivery Truck"/>
    <x v="0"/>
    <x v="2"/>
    <s v="Bookcases"/>
    <s v="Jumbo Box"/>
    <x v="589"/>
    <n v="0.66"/>
    <n v="0.69"/>
    <s v="United States"/>
    <x v="1"/>
    <x v="1"/>
    <s v="Thornton"/>
    <n v="80229"/>
    <x v="83"/>
    <x v="2"/>
    <s v="2015"/>
    <d v="2015-03-25T00:00:00"/>
    <n v="2568.4628999999995"/>
    <n v="7"/>
    <n v="3722.41"/>
    <n v="87811"/>
    <x v="0"/>
    <x v="2"/>
  </r>
  <r>
    <n v="18054"/>
    <s v="Critical"/>
    <n v="7.0000000000000007E-2"/>
    <n v="5.68"/>
    <n v="1.39"/>
    <n v="880"/>
    <x v="1"/>
    <s v="Ellen Beck"/>
    <s v="Regular Air"/>
    <x v="0"/>
    <x v="0"/>
    <s v="Envelopes"/>
    <s v="Small Box"/>
    <x v="186"/>
    <n v="0.38"/>
    <n v="0.69"/>
    <s v="United States"/>
    <x v="1"/>
    <x v="41"/>
    <s v="Scottsdale"/>
    <n v="85254"/>
    <x v="83"/>
    <x v="2"/>
    <s v="2015"/>
    <d v="2015-03-27T00:00:00"/>
    <n v="18.643799999999999"/>
    <n v="5"/>
    <n v="27.02"/>
    <n v="86153"/>
    <x v="0"/>
    <x v="2"/>
  </r>
  <r>
    <n v="18055"/>
    <s v="Critical"/>
    <n v="0.06"/>
    <n v="22.84"/>
    <n v="11.54"/>
    <n v="880"/>
    <x v="1"/>
    <s v="Ellen Beck"/>
    <s v="Regular Air"/>
    <x v="0"/>
    <x v="0"/>
    <s v="Paper"/>
    <s v="Small Box"/>
    <x v="590"/>
    <n v="0.39"/>
    <n v="-1.1290205999277194"/>
    <s v="United States"/>
    <x v="1"/>
    <x v="41"/>
    <s v="Scottsdale"/>
    <n v="85254"/>
    <x v="83"/>
    <x v="2"/>
    <s v="2015"/>
    <d v="2015-03-27T00:00:00"/>
    <n v="-31.24"/>
    <n v="1"/>
    <n v="27.67"/>
    <n v="86153"/>
    <x v="0"/>
    <x v="2"/>
  </r>
  <r>
    <n v="20233"/>
    <s v="Critical"/>
    <n v="0.06"/>
    <n v="200.97"/>
    <n v="15.59"/>
    <n v="1241"/>
    <x v="1"/>
    <s v="Bradley Schroeder"/>
    <s v="Delivery Truck"/>
    <x v="0"/>
    <x v="1"/>
    <s v="Office Machines"/>
    <s v="Jumbo Drum"/>
    <x v="303"/>
    <n v="0.36"/>
    <n v="0.39413269277818552"/>
    <s v="United States"/>
    <x v="2"/>
    <x v="18"/>
    <s v="Auburn"/>
    <n v="36830"/>
    <x v="83"/>
    <x v="2"/>
    <s v="2015"/>
    <d v="2015-03-25T00:00:00"/>
    <n v="531.61799999999994"/>
    <n v="7"/>
    <n v="1348.83"/>
    <n v="90881"/>
    <x v="0"/>
    <x v="2"/>
  </r>
  <r>
    <n v="18511"/>
    <s v="Low"/>
    <n v="0.09"/>
    <n v="60.98"/>
    <n v="49"/>
    <n v="1557"/>
    <x v="1"/>
    <s v="James Nicholson"/>
    <s v="Regular Air"/>
    <x v="2"/>
    <x v="0"/>
    <s v="Appliances"/>
    <s v="Large Box"/>
    <x v="499"/>
    <n v="0.59"/>
    <n v="-1.0854209772401719"/>
    <s v="United States"/>
    <x v="2"/>
    <x v="25"/>
    <s v="Annandale"/>
    <n v="22003"/>
    <x v="83"/>
    <x v="2"/>
    <s v="2015"/>
    <d v="2015-04-02T00:00:00"/>
    <n v="-954.75800000000004"/>
    <n v="15"/>
    <n v="879.62"/>
    <n v="87426"/>
    <x v="0"/>
    <x v="2"/>
  </r>
  <r>
    <n v="18512"/>
    <s v="Low"/>
    <n v="0.05"/>
    <n v="29.89"/>
    <n v="1.99"/>
    <n v="1557"/>
    <x v="1"/>
    <s v="James Nicholson"/>
    <s v="Regular Air"/>
    <x v="2"/>
    <x v="1"/>
    <s v="Computer Peripherals"/>
    <s v="Small Pack"/>
    <x v="133"/>
    <n v="0.5"/>
    <n v="0.60763974639386475"/>
    <s v="United States"/>
    <x v="2"/>
    <x v="25"/>
    <s v="Annandale"/>
    <n v="22003"/>
    <x v="83"/>
    <x v="2"/>
    <s v="2015"/>
    <d v="2015-03-27T00:00:00"/>
    <n v="219.4734"/>
    <n v="12"/>
    <n v="361.19"/>
    <n v="87426"/>
    <x v="0"/>
    <x v="2"/>
  </r>
  <r>
    <n v="21947"/>
    <s v="Critical"/>
    <n v="0.08"/>
    <n v="46.89"/>
    <n v="5.0999999999999996"/>
    <n v="1648"/>
    <x v="1"/>
    <s v="Nina Bowles"/>
    <s v="Regular Air"/>
    <x v="3"/>
    <x v="0"/>
    <s v="Appliances"/>
    <s v="Medium Box"/>
    <x v="591"/>
    <n v="0.46"/>
    <n v="0.69"/>
    <s v="United States"/>
    <x v="0"/>
    <x v="12"/>
    <s v="Woodstock"/>
    <n v="60098"/>
    <x v="83"/>
    <x v="2"/>
    <s v="2015"/>
    <d v="2015-03-27T00:00:00"/>
    <n v="507.63299999999998"/>
    <n v="17"/>
    <n v="735.7"/>
    <n v="91043"/>
    <x v="0"/>
    <x v="2"/>
  </r>
  <r>
    <n v="21948"/>
    <s v="Critical"/>
    <n v="0.05"/>
    <n v="12.98"/>
    <n v="3.14"/>
    <n v="1648"/>
    <x v="1"/>
    <s v="Nina Bowles"/>
    <s v="Regular Air"/>
    <x v="3"/>
    <x v="0"/>
    <s v="Scissors, Rulers and Trimmers"/>
    <s v="Small Pack"/>
    <x v="172"/>
    <n v="0.6"/>
    <n v="0.16946673168136883"/>
    <s v="United States"/>
    <x v="0"/>
    <x v="12"/>
    <s v="Woodstock"/>
    <n v="60098"/>
    <x v="83"/>
    <x v="2"/>
    <s v="2015"/>
    <d v="2015-03-25T00:00:00"/>
    <n v="38.229999999999997"/>
    <n v="18"/>
    <n v="225.59"/>
    <n v="91043"/>
    <x v="0"/>
    <x v="2"/>
  </r>
  <r>
    <n v="18275"/>
    <s v="Low"/>
    <n v="0.05"/>
    <n v="3.98"/>
    <n v="5.26"/>
    <n v="1699"/>
    <x v="1"/>
    <s v="Joseph Hurst"/>
    <s v="Regular Air"/>
    <x v="0"/>
    <x v="0"/>
    <s v="Binders and Binder Accessories"/>
    <s v="Small Box"/>
    <x v="592"/>
    <n v="0.38"/>
    <n v="-3.0850424757281552"/>
    <s v="United States"/>
    <x v="3"/>
    <x v="29"/>
    <s v="Levittown"/>
    <n v="19057"/>
    <x v="83"/>
    <x v="2"/>
    <s v="2015"/>
    <d v="2015-03-29T00:00:00"/>
    <n v="-152.52449999999999"/>
    <n v="12"/>
    <n v="49.44"/>
    <n v="87345"/>
    <x v="0"/>
    <x v="2"/>
  </r>
  <r>
    <n v="18276"/>
    <s v="Low"/>
    <n v="0.01"/>
    <n v="6.48"/>
    <n v="5.4"/>
    <n v="1699"/>
    <x v="1"/>
    <s v="Joseph Hurst"/>
    <s v="Regular Air"/>
    <x v="0"/>
    <x v="0"/>
    <s v="Paper"/>
    <s v="Small Box"/>
    <x v="593"/>
    <n v="0.37"/>
    <n v="-1.3191042687193844"/>
    <s v="United States"/>
    <x v="3"/>
    <x v="29"/>
    <s v="Levittown"/>
    <n v="19057"/>
    <x v="83"/>
    <x v="2"/>
    <s v="2015"/>
    <d v="2015-03-25T00:00:00"/>
    <n v="-18.850000000000001"/>
    <n v="2"/>
    <n v="14.29"/>
    <n v="87345"/>
    <x v="0"/>
    <x v="2"/>
  </r>
  <r>
    <n v="23430"/>
    <s v="Critical"/>
    <n v="0.01"/>
    <n v="10.64"/>
    <n v="5.16"/>
    <n v="1829"/>
    <x v="1"/>
    <s v="Suzanne Cochran"/>
    <s v="Express Air"/>
    <x v="3"/>
    <x v="2"/>
    <s v="Office Furnishings"/>
    <s v="Small Box"/>
    <x v="594"/>
    <n v="0.56999999999999995"/>
    <n v="-0.19976076555023922"/>
    <s v="United States"/>
    <x v="0"/>
    <x v="20"/>
    <s v="Cedar Rapids"/>
    <n v="52402"/>
    <x v="83"/>
    <x v="2"/>
    <s v="2015"/>
    <d v="2015-03-27T00:00:00"/>
    <n v="-11.69"/>
    <n v="5"/>
    <n v="58.52"/>
    <n v="86957"/>
    <x v="0"/>
    <x v="2"/>
  </r>
  <r>
    <n v="20234"/>
    <s v="Critical"/>
    <n v="0.17"/>
    <n v="14.89"/>
    <n v="13.56"/>
    <n v="2201"/>
    <x v="0"/>
    <s v="David Hoyle"/>
    <s v="Regular Air"/>
    <x v="0"/>
    <x v="2"/>
    <s v="Office Furnishings"/>
    <s v="Large Box"/>
    <x v="595"/>
    <n v="0.57999999999999996"/>
    <n v="-0.32653791130185983"/>
    <s v="United States"/>
    <x v="0"/>
    <x v="11"/>
    <s v="Bloomington"/>
    <n v="55420"/>
    <x v="83"/>
    <x v="2"/>
    <s v="2015"/>
    <d v="2015-03-27T00:00:00"/>
    <n v="-9.1300000000000008"/>
    <n v="1"/>
    <n v="27.96"/>
    <n v="86054"/>
    <x v="0"/>
    <x v="2"/>
  </r>
  <r>
    <n v="25183"/>
    <s v="Not Specified"/>
    <n v="0.01"/>
    <n v="18.97"/>
    <n v="9.0299999999999994"/>
    <n v="2287"/>
    <x v="1"/>
    <s v="Samuel Newman"/>
    <s v="Regular Air"/>
    <x v="3"/>
    <x v="0"/>
    <s v="Paper"/>
    <s v="Small Box"/>
    <x v="197"/>
    <n v="0.37"/>
    <n v="-7.3035161231554013E-2"/>
    <s v="United States"/>
    <x v="2"/>
    <x v="23"/>
    <s v="Summerville"/>
    <n v="29483"/>
    <x v="83"/>
    <x v="2"/>
    <s v="2015"/>
    <d v="2015-03-25T00:00:00"/>
    <n v="-12.026699999999998"/>
    <n v="8"/>
    <n v="164.67"/>
    <n v="90146"/>
    <x v="0"/>
    <x v="2"/>
  </r>
  <r>
    <n v="25184"/>
    <s v="Not Specified"/>
    <n v="0.03"/>
    <n v="12.28"/>
    <n v="4.8600000000000003"/>
    <n v="2287"/>
    <x v="1"/>
    <s v="Samuel Newman"/>
    <s v="Regular Air"/>
    <x v="3"/>
    <x v="0"/>
    <s v="Paper"/>
    <s v="Small Box"/>
    <x v="596"/>
    <n v="0.38"/>
    <n v="1.6841902667033271"/>
    <s v="United States"/>
    <x v="2"/>
    <x v="23"/>
    <s v="Summerville"/>
    <n v="29483"/>
    <x v="83"/>
    <x v="2"/>
    <s v="2015"/>
    <d v="2015-03-26T00:00:00"/>
    <n v="122.508"/>
    <n v="6"/>
    <n v="72.739999999999995"/>
    <n v="90146"/>
    <x v="0"/>
    <x v="2"/>
  </r>
  <r>
    <n v="25185"/>
    <s v="Not Specified"/>
    <n v="0.05"/>
    <n v="34.99"/>
    <n v="7.73"/>
    <n v="2287"/>
    <x v="1"/>
    <s v="Samuel Newman"/>
    <s v="Express Air"/>
    <x v="3"/>
    <x v="0"/>
    <s v="Pens &amp; Art Supplies"/>
    <s v="Small Box"/>
    <x v="425"/>
    <n v="0.59"/>
    <n v="-2.8720477611940295E-2"/>
    <s v="United States"/>
    <x v="2"/>
    <x v="23"/>
    <s v="Summerville"/>
    <n v="29483"/>
    <x v="83"/>
    <x v="2"/>
    <s v="2015"/>
    <d v="2015-03-27T00:00:00"/>
    <n v="-12.026699999999998"/>
    <n v="12"/>
    <n v="418.75"/>
    <n v="90146"/>
    <x v="0"/>
    <x v="2"/>
  </r>
  <r>
    <n v="20594"/>
    <s v="Not Specified"/>
    <n v="0.03"/>
    <n v="140.97999999999999"/>
    <n v="36.090000000000003"/>
    <n v="2833"/>
    <x v="1"/>
    <s v="Tim Connolly"/>
    <s v="Delivery Truck"/>
    <x v="0"/>
    <x v="2"/>
    <s v="Bookcases"/>
    <s v="Jumbo Box"/>
    <x v="597"/>
    <n v="0.77"/>
    <n v="-0.36382451010988653"/>
    <s v="United States"/>
    <x v="0"/>
    <x v="11"/>
    <s v="Inver Grove Heights"/>
    <n v="55076"/>
    <x v="83"/>
    <x v="2"/>
    <s v="2015"/>
    <d v="2015-03-27T00:00:00"/>
    <n v="-221.5"/>
    <n v="4"/>
    <n v="608.80999999999995"/>
    <n v="91030"/>
    <x v="0"/>
    <x v="2"/>
  </r>
  <r>
    <n v="20595"/>
    <s v="Not Specified"/>
    <n v="0.08"/>
    <n v="65.989999999999995"/>
    <n v="8.99"/>
    <n v="2833"/>
    <x v="1"/>
    <s v="Tim Connolly"/>
    <s v="Regular Air"/>
    <x v="0"/>
    <x v="1"/>
    <s v="Telephones and Communication"/>
    <s v="Small Box"/>
    <x v="598"/>
    <n v="0.56000000000000005"/>
    <n v="0.25519348016967386"/>
    <s v="United States"/>
    <x v="0"/>
    <x v="11"/>
    <s v="Inver Grove Heights"/>
    <n v="55076"/>
    <x v="83"/>
    <x v="2"/>
    <s v="2015"/>
    <d v="2015-03-26T00:00:00"/>
    <n v="206.352"/>
    <n v="15"/>
    <n v="808.61"/>
    <n v="91030"/>
    <x v="0"/>
    <x v="2"/>
  </r>
  <r>
    <n v="19805"/>
    <s v="Critical"/>
    <n v="7.0000000000000007E-2"/>
    <n v="35.99"/>
    <n v="5"/>
    <n v="3100"/>
    <x v="0"/>
    <s v="Gladys Holloway"/>
    <s v="Regular Air"/>
    <x v="2"/>
    <x v="1"/>
    <s v="Telephones and Communication"/>
    <s v="Wrap Bag"/>
    <x v="599"/>
    <n v="0.82"/>
    <n v="-9.4548785871964682"/>
    <s v="United States"/>
    <x v="2"/>
    <x v="9"/>
    <s v="Oakland Park"/>
    <n v="33334"/>
    <x v="83"/>
    <x v="2"/>
    <s v="2015"/>
    <d v="2015-03-27T00:00:00"/>
    <n v="-299.81420000000003"/>
    <n v="1"/>
    <n v="31.71"/>
    <n v="89988"/>
    <x v="0"/>
    <x v="2"/>
  </r>
  <r>
    <n v="20636"/>
    <s v="Critical"/>
    <n v="0.01"/>
    <n v="50.98"/>
    <n v="6.5"/>
    <n v="1767"/>
    <x v="0"/>
    <s v="Robert Rollins"/>
    <s v="Regular Air"/>
    <x v="1"/>
    <x v="1"/>
    <s v="Computer Peripherals"/>
    <s v="Small Box"/>
    <x v="600"/>
    <n v="0.73"/>
    <n v="6.5238426859216356E-3"/>
    <s v="United States"/>
    <x v="2"/>
    <x v="3"/>
    <s v="Newnan"/>
    <n v="30265"/>
    <x v="84"/>
    <x v="2"/>
    <s v="2015"/>
    <d v="2015-03-27T00:00:00"/>
    <n v="5.3396999999999997"/>
    <n v="16"/>
    <n v="818.49"/>
    <n v="89211"/>
    <x v="0"/>
    <x v="2"/>
  </r>
  <r>
    <n v="25228"/>
    <s v="Medium"/>
    <n v="0.09"/>
    <n v="20.89"/>
    <n v="11.52"/>
    <n v="2066"/>
    <x v="1"/>
    <s v="Claudia Webb"/>
    <s v="Regular Air"/>
    <x v="1"/>
    <x v="0"/>
    <s v="Storage &amp; Organization"/>
    <s v="Small Box"/>
    <x v="601"/>
    <n v="0.83"/>
    <n v="-0.91157679180887363"/>
    <s v="United States"/>
    <x v="2"/>
    <x v="13"/>
    <s v="Indian Trail"/>
    <n v="28079"/>
    <x v="84"/>
    <x v="2"/>
    <s v="2015"/>
    <d v="2015-03-27T00:00:00"/>
    <n v="-133.54599999999999"/>
    <n v="7"/>
    <n v="146.5"/>
    <n v="85833"/>
    <x v="0"/>
    <x v="2"/>
  </r>
  <r>
    <n v="18540"/>
    <s v="Critical"/>
    <n v="0.08"/>
    <n v="6.68"/>
    <n v="1.5"/>
    <n v="2114"/>
    <x v="1"/>
    <s v="Paige Mason"/>
    <s v="Regular Air"/>
    <x v="3"/>
    <x v="0"/>
    <s v="Pens &amp; Art Supplies"/>
    <s v="Wrap Bag"/>
    <x v="602"/>
    <n v="0.48"/>
    <n v="-9.1016938898971578"/>
    <s v="United States"/>
    <x v="2"/>
    <x v="25"/>
    <s v="Norfolk"/>
    <n v="23518"/>
    <x v="84"/>
    <x v="2"/>
    <s v="2015"/>
    <d v="2015-03-28T00:00:00"/>
    <n v="-601.80400000000009"/>
    <n v="10"/>
    <n v="66.12"/>
    <n v="88403"/>
    <x v="0"/>
    <x v="2"/>
  </r>
  <r>
    <n v="23852"/>
    <s v="High"/>
    <n v="0.03"/>
    <n v="124.49"/>
    <n v="51.94"/>
    <n v="2124"/>
    <x v="1"/>
    <s v="Paige Powers"/>
    <s v="Delivery Truck"/>
    <x v="3"/>
    <x v="2"/>
    <s v="Tables"/>
    <s v="Jumbo Box"/>
    <x v="369"/>
    <n v="0.63"/>
    <n v="6.5801574255776735E-3"/>
    <s v="United States"/>
    <x v="2"/>
    <x v="4"/>
    <s v="West Memphis"/>
    <n v="72301"/>
    <x v="84"/>
    <x v="2"/>
    <s v="2015"/>
    <d v="2015-03-27T00:00:00"/>
    <n v="18.173999999999999"/>
    <n v="21"/>
    <n v="2761.94"/>
    <n v="89666"/>
    <x v="0"/>
    <x v="2"/>
  </r>
  <r>
    <n v="22376"/>
    <s v="Not Specified"/>
    <n v="7.0000000000000007E-2"/>
    <n v="225.04"/>
    <n v="11.79"/>
    <n v="2419"/>
    <x v="1"/>
    <s v="Sandra Faulkner"/>
    <s v="Regular Air"/>
    <x v="2"/>
    <x v="0"/>
    <s v="Appliances"/>
    <s v="Medium Box"/>
    <x v="603"/>
    <n v="0.42"/>
    <n v="-0.14415608547537936"/>
    <s v="United States"/>
    <x v="2"/>
    <x v="25"/>
    <s v="Portsmouth"/>
    <n v="23701"/>
    <x v="84"/>
    <x v="2"/>
    <s v="2015"/>
    <d v="2015-03-26T00:00:00"/>
    <n v="-162.91800000000001"/>
    <n v="5"/>
    <n v="1130.1500000000001"/>
    <n v="86751"/>
    <x v="0"/>
    <x v="2"/>
  </r>
  <r>
    <n v="22377"/>
    <s v="Not Specified"/>
    <n v="0.03"/>
    <n v="7.84"/>
    <n v="4.71"/>
    <n v="2419"/>
    <x v="1"/>
    <s v="Sandra Faulkner"/>
    <s v="Regular Air"/>
    <x v="2"/>
    <x v="0"/>
    <s v="Binders and Binder Accessories"/>
    <s v="Small Box"/>
    <x v="217"/>
    <n v="0.35"/>
    <n v="15.812356078719882"/>
    <s v="United States"/>
    <x v="2"/>
    <x v="25"/>
    <s v="Portsmouth"/>
    <n v="23701"/>
    <x v="84"/>
    <x v="2"/>
    <s v="2015"/>
    <d v="2015-03-29T00:00:00"/>
    <n v="859.7177999999999"/>
    <n v="7"/>
    <n v="54.37"/>
    <n v="86751"/>
    <x v="0"/>
    <x v="2"/>
  </r>
  <r>
    <n v="24523"/>
    <s v="Not Specified"/>
    <n v="0.1"/>
    <n v="5.18"/>
    <n v="5.74"/>
    <n v="2773"/>
    <x v="0"/>
    <s v="Christina Zhu"/>
    <s v="Regular Air"/>
    <x v="3"/>
    <x v="0"/>
    <s v="Binders and Binder Accessories"/>
    <s v="Small Box"/>
    <x v="275"/>
    <n v="0.36"/>
    <n v="-2.646259124087591"/>
    <s v="United States"/>
    <x v="1"/>
    <x v="7"/>
    <s v="Dublin"/>
    <n v="94568"/>
    <x v="84"/>
    <x v="2"/>
    <s v="2015"/>
    <d v="2015-03-28T00:00:00"/>
    <n v="-29.003"/>
    <n v="2"/>
    <n v="10.96"/>
    <n v="91584"/>
    <x v="0"/>
    <x v="2"/>
  </r>
  <r>
    <n v="22378"/>
    <s v="Critical"/>
    <n v="0"/>
    <n v="19.98"/>
    <n v="5.97"/>
    <n v="3379"/>
    <x v="1"/>
    <s v="Annette McIntyre"/>
    <s v="Express Air"/>
    <x v="3"/>
    <x v="0"/>
    <s v="Paper"/>
    <s v="Small Box"/>
    <x v="604"/>
    <n v="0.38"/>
    <n v="-0.76168948488376764"/>
    <s v="United States"/>
    <x v="2"/>
    <x v="3"/>
    <s v="Kennesaw"/>
    <n v="30144"/>
    <x v="84"/>
    <x v="2"/>
    <s v="2015"/>
    <d v="2015-03-29T00:00:00"/>
    <n v="-189.714"/>
    <n v="12"/>
    <n v="249.07"/>
    <n v="88837"/>
    <x v="0"/>
    <x v="2"/>
  </r>
  <r>
    <n v="23612"/>
    <s v="High"/>
    <n v="0.01"/>
    <n v="17.98"/>
    <n v="8.51"/>
    <n v="32"/>
    <x v="1"/>
    <s v="Matthew Berman"/>
    <s v="Regular Air"/>
    <x v="3"/>
    <x v="1"/>
    <s v="Office Machines"/>
    <s v="Medium Box"/>
    <x v="605"/>
    <n v="0.4"/>
    <n v="-0.89317401045556377"/>
    <s v="United States"/>
    <x v="1"/>
    <x v="14"/>
    <s v="Grants Pass"/>
    <n v="97526"/>
    <x v="85"/>
    <x v="2"/>
    <s v="2015"/>
    <d v="2015-03-28T00:00:00"/>
    <n v="-35.878799999999998"/>
    <n v="2"/>
    <n v="40.17"/>
    <n v="89200"/>
    <x v="0"/>
    <x v="2"/>
  </r>
  <r>
    <n v="25121"/>
    <s v="High"/>
    <n v="0.03"/>
    <n v="28.53"/>
    <n v="1.49"/>
    <n v="234"/>
    <x v="1"/>
    <s v="Don Cameron"/>
    <s v="Regular Air"/>
    <x v="0"/>
    <x v="0"/>
    <s v="Binders and Binder Accessories"/>
    <s v="Small Box"/>
    <x v="587"/>
    <n v="0.38"/>
    <n v="0.69"/>
    <s v="United States"/>
    <x v="0"/>
    <x v="20"/>
    <s v="Newton"/>
    <n v="50208"/>
    <x v="85"/>
    <x v="2"/>
    <s v="2015"/>
    <d v="2015-03-29T00:00:00"/>
    <n v="136.33709999999999"/>
    <n v="7"/>
    <n v="197.59"/>
    <n v="90238"/>
    <x v="0"/>
    <x v="2"/>
  </r>
  <r>
    <n v="25122"/>
    <s v="High"/>
    <n v="0.01"/>
    <n v="15.28"/>
    <n v="1.99"/>
    <n v="234"/>
    <x v="1"/>
    <s v="Don Cameron"/>
    <s v="Regular Air"/>
    <x v="0"/>
    <x v="1"/>
    <s v="Computer Peripherals"/>
    <s v="Small Pack"/>
    <x v="155"/>
    <n v="0.42"/>
    <n v="-0.37711864406779666"/>
    <s v="United States"/>
    <x v="0"/>
    <x v="20"/>
    <s v="Newton"/>
    <n v="50208"/>
    <x v="85"/>
    <x v="2"/>
    <s v="2015"/>
    <d v="2015-03-29T00:00:00"/>
    <n v="-12.46"/>
    <n v="2"/>
    <n v="33.04"/>
    <n v="90238"/>
    <x v="0"/>
    <x v="2"/>
  </r>
  <r>
    <n v="22613"/>
    <s v="Medium"/>
    <n v="0.06"/>
    <n v="8.1199999999999992"/>
    <n v="2.83"/>
    <n v="696"/>
    <x v="1"/>
    <s v="Johnny Reid"/>
    <s v="Regular Air"/>
    <x v="3"/>
    <x v="1"/>
    <s v="Computer Peripherals"/>
    <s v="Small Pack"/>
    <x v="547"/>
    <n v="0.77"/>
    <n v="-1.0546218487394956"/>
    <s v="United States"/>
    <x v="0"/>
    <x v="0"/>
    <s v="Crown Point"/>
    <n v="46307"/>
    <x v="85"/>
    <x v="2"/>
    <s v="2015"/>
    <d v="2015-03-28T00:00:00"/>
    <n v="-82.83"/>
    <n v="10"/>
    <n v="78.540000000000006"/>
    <n v="89847"/>
    <x v="0"/>
    <x v="2"/>
  </r>
  <r>
    <n v="22614"/>
    <s v="Medium"/>
    <n v="0.05"/>
    <n v="51.65"/>
    <n v="18.45"/>
    <n v="696"/>
    <x v="1"/>
    <s v="Johnny Reid"/>
    <s v="Regular Air"/>
    <x v="3"/>
    <x v="2"/>
    <s v="Office Furnishings"/>
    <s v="Medium Box"/>
    <x v="606"/>
    <n v="0.65"/>
    <n v="4.1381589819864485E-2"/>
    <s v="United States"/>
    <x v="0"/>
    <x v="0"/>
    <s v="Crown Point"/>
    <n v="46307"/>
    <x v="85"/>
    <x v="2"/>
    <s v="2015"/>
    <d v="2015-03-28T00:00:00"/>
    <n v="25.04"/>
    <n v="12"/>
    <n v="605.1"/>
    <n v="89847"/>
    <x v="0"/>
    <x v="2"/>
  </r>
  <r>
    <n v="22616"/>
    <s v="Medium"/>
    <n v="0.1"/>
    <n v="175.99"/>
    <n v="8.99"/>
    <n v="697"/>
    <x v="1"/>
    <s v="Adam G Sawyer"/>
    <s v="Regular Air"/>
    <x v="3"/>
    <x v="1"/>
    <s v="Telephones and Communication"/>
    <s v="Small Box"/>
    <x v="378"/>
    <n v="0.56999999999999995"/>
    <n v="0.69"/>
    <s v="United States"/>
    <x v="0"/>
    <x v="0"/>
    <s v="East Chicago"/>
    <n v="46312"/>
    <x v="85"/>
    <x v="2"/>
    <s v="2015"/>
    <d v="2015-03-28T00:00:00"/>
    <n v="928.96079999999984"/>
    <n v="10"/>
    <n v="1346.32"/>
    <n v="89847"/>
    <x v="0"/>
    <x v="2"/>
  </r>
  <r>
    <n v="4613"/>
    <s v="Medium"/>
    <n v="0.06"/>
    <n v="8.1199999999999992"/>
    <n v="2.83"/>
    <n v="698"/>
    <x v="1"/>
    <s v="Nelson Hensley"/>
    <s v="Regular Air"/>
    <x v="3"/>
    <x v="1"/>
    <s v="Computer Peripherals"/>
    <s v="Small Pack"/>
    <x v="547"/>
    <n v="0.77"/>
    <n v="-0.25721206098810673"/>
    <s v="United States"/>
    <x v="1"/>
    <x v="6"/>
    <s v="Seattle"/>
    <n v="98105"/>
    <x v="85"/>
    <x v="2"/>
    <s v="2015"/>
    <d v="2015-03-28T00:00:00"/>
    <n v="-82.83"/>
    <n v="41"/>
    <n v="322.02999999999997"/>
    <n v="32869"/>
    <x v="0"/>
    <x v="2"/>
  </r>
  <r>
    <n v="4614"/>
    <s v="Medium"/>
    <n v="0.05"/>
    <n v="51.65"/>
    <n v="18.45"/>
    <n v="698"/>
    <x v="1"/>
    <s v="Nelson Hensley"/>
    <s v="Regular Air"/>
    <x v="3"/>
    <x v="2"/>
    <s v="Office Furnishings"/>
    <s v="Medium Box"/>
    <x v="606"/>
    <n v="0.65"/>
    <n v="1.0134205371452622E-2"/>
    <s v="United States"/>
    <x v="1"/>
    <x v="6"/>
    <s v="Seattle"/>
    <n v="98105"/>
    <x v="85"/>
    <x v="2"/>
    <s v="2015"/>
    <d v="2015-03-28T00:00:00"/>
    <n v="25.04"/>
    <n v="49"/>
    <n v="2470.84"/>
    <n v="32869"/>
    <x v="0"/>
    <x v="2"/>
  </r>
  <r>
    <n v="4616"/>
    <s v="Medium"/>
    <n v="0.1"/>
    <n v="175.99"/>
    <n v="8.99"/>
    <n v="698"/>
    <x v="1"/>
    <s v="Nelson Hensley"/>
    <s v="Regular Air"/>
    <x v="3"/>
    <x v="1"/>
    <s v="Telephones and Communication"/>
    <s v="Small Box"/>
    <x v="378"/>
    <n v="0.56999999999999995"/>
    <n v="0.17730856692301541"/>
    <s v="United States"/>
    <x v="1"/>
    <x v="6"/>
    <s v="Seattle"/>
    <n v="98105"/>
    <x v="85"/>
    <x v="2"/>
    <s v="2015"/>
    <d v="2015-03-28T00:00:00"/>
    <n v="930.98700000000008"/>
    <n v="39"/>
    <n v="5250.66"/>
    <n v="32869"/>
    <x v="0"/>
    <x v="2"/>
  </r>
  <r>
    <n v="21970"/>
    <s v="Low"/>
    <n v="0.1"/>
    <n v="15.98"/>
    <n v="4"/>
    <n v="920"/>
    <x v="1"/>
    <s v="Jessie Kelly"/>
    <s v="Regular Air"/>
    <x v="3"/>
    <x v="1"/>
    <s v="Computer Peripherals"/>
    <s v="Small Box"/>
    <x v="607"/>
    <n v="0.37"/>
    <n v="0.69"/>
    <s v="United States"/>
    <x v="1"/>
    <x v="7"/>
    <s v="Redlands"/>
    <n v="92374"/>
    <x v="85"/>
    <x v="2"/>
    <s v="2015"/>
    <d v="2015-04-01T00:00:00"/>
    <n v="92.722199999999987"/>
    <n v="9"/>
    <n v="134.38"/>
    <n v="90491"/>
    <x v="0"/>
    <x v="2"/>
  </r>
  <r>
    <n v="22685"/>
    <s v="Not Specified"/>
    <n v="0.01"/>
    <n v="150.88999999999999"/>
    <n v="60.2"/>
    <n v="1072"/>
    <x v="0"/>
    <s v="Marion Owens"/>
    <s v="Delivery Truck"/>
    <x v="3"/>
    <x v="2"/>
    <s v="Chairs &amp; Chairmats"/>
    <s v="Jumbo Drum"/>
    <x v="432"/>
    <n v="0.77"/>
    <n v="-1.0680632694866219"/>
    <s v="United States"/>
    <x v="3"/>
    <x v="29"/>
    <s v="Bethlehem"/>
    <n v="18018"/>
    <x v="85"/>
    <x v="2"/>
    <s v="2015"/>
    <d v="2015-03-30T00:00:00"/>
    <n v="-505.76"/>
    <n v="3"/>
    <n v="473.53"/>
    <n v="89631"/>
    <x v="0"/>
    <x v="2"/>
  </r>
  <r>
    <n v="7544"/>
    <s v="Not Specified"/>
    <n v="7.0000000000000007E-2"/>
    <n v="8.9499999999999993"/>
    <n v="2.0099999999999998"/>
    <n v="1481"/>
    <x v="0"/>
    <s v="Marvin MacDonald"/>
    <s v="Regular Air"/>
    <x v="3"/>
    <x v="0"/>
    <s v="Paper"/>
    <s v="Wrap Bag"/>
    <x v="608"/>
    <n v="0.39"/>
    <n v="0.29816349748090365"/>
    <s v="United States"/>
    <x v="1"/>
    <x v="7"/>
    <s v="Los Angeles"/>
    <n v="90049"/>
    <x v="85"/>
    <x v="2"/>
    <s v="2015"/>
    <d v="2015-03-28T00:00:00"/>
    <n v="91.73"/>
    <n v="36"/>
    <n v="307.64999999999998"/>
    <n v="53953"/>
    <x v="0"/>
    <x v="2"/>
  </r>
  <r>
    <n v="25544"/>
    <s v="Not Specified"/>
    <n v="7.0000000000000007E-2"/>
    <n v="8.9499999999999993"/>
    <n v="2.0099999999999998"/>
    <n v="1482"/>
    <x v="1"/>
    <s v="Michael Tanner"/>
    <s v="Regular Air"/>
    <x v="3"/>
    <x v="0"/>
    <s v="Paper"/>
    <s v="Wrap Bag"/>
    <x v="608"/>
    <n v="0.39"/>
    <n v="0.69"/>
    <s v="United States"/>
    <x v="0"/>
    <x v="26"/>
    <s v="Bay City"/>
    <n v="48708"/>
    <x v="85"/>
    <x v="2"/>
    <s v="2015"/>
    <d v="2015-03-28T00:00:00"/>
    <n v="53.067899999999995"/>
    <n v="9"/>
    <n v="76.91"/>
    <n v="91362"/>
    <x v="0"/>
    <x v="2"/>
  </r>
  <r>
    <n v="21145"/>
    <s v="Medium"/>
    <n v="0.08"/>
    <n v="213.45"/>
    <n v="14.7"/>
    <n v="1625"/>
    <x v="1"/>
    <s v="Molly Browning"/>
    <s v="Delivery Truck"/>
    <x v="1"/>
    <x v="1"/>
    <s v="Office Machines"/>
    <s v="Jumbo Drum"/>
    <x v="25"/>
    <n v="0.59"/>
    <n v="0.69"/>
    <s v="United States"/>
    <x v="3"/>
    <x v="8"/>
    <s v="Glen Cove"/>
    <n v="11542"/>
    <x v="85"/>
    <x v="2"/>
    <s v="2015"/>
    <d v="2015-03-29T00:00:00"/>
    <n v="1674.7541999999999"/>
    <n v="12"/>
    <n v="2427.1799999999998"/>
    <n v="90600"/>
    <x v="0"/>
    <x v="2"/>
  </r>
  <r>
    <n v="21146"/>
    <s v="Medium"/>
    <n v="0.1"/>
    <n v="55.98"/>
    <n v="13.88"/>
    <n v="1625"/>
    <x v="1"/>
    <s v="Molly Browning"/>
    <s v="Regular Air"/>
    <x v="1"/>
    <x v="0"/>
    <s v="Paper"/>
    <s v="Small Box"/>
    <x v="609"/>
    <n v="0.36"/>
    <n v="0.69"/>
    <s v="United States"/>
    <x v="3"/>
    <x v="8"/>
    <s v="Glen Cove"/>
    <n v="11542"/>
    <x v="85"/>
    <x v="2"/>
    <s v="2015"/>
    <d v="2015-03-29T00:00:00"/>
    <n v="300.04649999999998"/>
    <n v="8"/>
    <n v="434.85"/>
    <n v="90600"/>
    <x v="0"/>
    <x v="2"/>
  </r>
  <r>
    <n v="21147"/>
    <s v="Medium"/>
    <n v="0"/>
    <n v="16.059999999999999"/>
    <n v="8.34"/>
    <n v="1625"/>
    <x v="1"/>
    <s v="Molly Browning"/>
    <s v="Regular Air"/>
    <x v="1"/>
    <x v="0"/>
    <s v="Storage &amp; Organization"/>
    <s v="Small Box"/>
    <x v="610"/>
    <n v="0.59"/>
    <n v="-1.4660751565762005"/>
    <s v="United States"/>
    <x v="3"/>
    <x v="8"/>
    <s v="Glen Cove"/>
    <n v="11542"/>
    <x v="85"/>
    <x v="2"/>
    <s v="2015"/>
    <d v="2015-03-28T00:00:00"/>
    <n v="-28.09"/>
    <n v="1"/>
    <n v="19.16"/>
    <n v="90600"/>
    <x v="0"/>
    <x v="2"/>
  </r>
  <r>
    <n v="21000"/>
    <s v="Medium"/>
    <n v="0.08"/>
    <n v="18.7"/>
    <n v="8.99"/>
    <n v="1917"/>
    <x v="1"/>
    <s v="Tracy Buckley"/>
    <s v="Regular Air"/>
    <x v="1"/>
    <x v="2"/>
    <s v="Office Furnishings"/>
    <s v="Small Pack"/>
    <x v="611"/>
    <n v="0.47"/>
    <n v="0.12203282159872951"/>
    <s v="United States"/>
    <x v="2"/>
    <x v="4"/>
    <s v="North Little Rock"/>
    <n v="72113"/>
    <x v="85"/>
    <x v="2"/>
    <s v="2015"/>
    <d v="2015-03-28T00:00:00"/>
    <n v="16.136400000000002"/>
    <n v="7"/>
    <n v="132.22999999999999"/>
    <n v="85894"/>
    <x v="0"/>
    <x v="2"/>
  </r>
  <r>
    <n v="21632"/>
    <s v="Critical"/>
    <n v="0.1"/>
    <n v="9.85"/>
    <n v="4.82"/>
    <n v="2059"/>
    <x v="1"/>
    <s v="Nathan Newton"/>
    <s v="Regular Air"/>
    <x v="3"/>
    <x v="0"/>
    <s v="Pens &amp; Art Supplies"/>
    <s v="Wrap Bag"/>
    <x v="612"/>
    <n v="0.47"/>
    <n v="3.2625881124358194"/>
    <s v="United States"/>
    <x v="2"/>
    <x v="13"/>
    <s v="High Point"/>
    <n v="27260"/>
    <x v="85"/>
    <x v="2"/>
    <s v="2015"/>
    <d v="2015-03-28T00:00:00"/>
    <n v="374.904"/>
    <n v="12"/>
    <n v="114.91"/>
    <n v="88041"/>
    <x v="0"/>
    <x v="2"/>
  </r>
  <r>
    <n v="21633"/>
    <s v="Critical"/>
    <n v="0.04"/>
    <n v="125.99"/>
    <n v="7.69"/>
    <n v="2059"/>
    <x v="1"/>
    <s v="Nathan Newton"/>
    <s v="Regular Air"/>
    <x v="3"/>
    <x v="1"/>
    <s v="Telephones and Communication"/>
    <s v="Small Box"/>
    <x v="338"/>
    <n v="0.57999999999999996"/>
    <n v="-0.56589051063647655"/>
    <s v="United States"/>
    <x v="2"/>
    <x v="13"/>
    <s v="High Point"/>
    <n v="27260"/>
    <x v="85"/>
    <x v="2"/>
    <s v="2015"/>
    <d v="2015-03-28T00:00:00"/>
    <n v="-528.83600000000001"/>
    <n v="9"/>
    <n v="934.52"/>
    <n v="88041"/>
    <x v="0"/>
    <x v="2"/>
  </r>
  <r>
    <n v="19666"/>
    <s v="Not Specified"/>
    <n v="0.04"/>
    <n v="3.69"/>
    <n v="0.5"/>
    <n v="3354"/>
    <x v="1"/>
    <s v="Sara Faulkner"/>
    <s v="Regular Air"/>
    <x v="3"/>
    <x v="0"/>
    <s v="Labels"/>
    <s v="Small Box"/>
    <x v="613"/>
    <n v="0.38"/>
    <n v="0.69"/>
    <s v="United States"/>
    <x v="1"/>
    <x v="7"/>
    <s v="Calexico"/>
    <n v="92231"/>
    <x v="85"/>
    <x v="2"/>
    <s v="2015"/>
    <d v="2015-03-29T00:00:00"/>
    <n v="47.527199999999993"/>
    <n v="19"/>
    <n v="68.88"/>
    <n v="88590"/>
    <x v="0"/>
    <x v="2"/>
  </r>
  <r>
    <n v="19265"/>
    <s v="Low"/>
    <n v="0.04"/>
    <n v="50.98"/>
    <n v="6.5"/>
    <n v="800"/>
    <x v="1"/>
    <s v="Cheryl Guthrie"/>
    <s v="Regular Air"/>
    <x v="2"/>
    <x v="1"/>
    <s v="Computer Peripherals"/>
    <s v="Small Box"/>
    <x v="600"/>
    <n v="0.73"/>
    <n v="-2.3369995600527934E-2"/>
    <s v="United States"/>
    <x v="1"/>
    <x v="16"/>
    <s v="Roy"/>
    <n v="84067"/>
    <x v="86"/>
    <x v="2"/>
    <s v="2015"/>
    <d v="2015-04-03T00:00:00"/>
    <n v="-13.28"/>
    <n v="11"/>
    <n v="568.25"/>
    <n v="89910"/>
    <x v="0"/>
    <x v="2"/>
  </r>
  <r>
    <n v="19266"/>
    <s v="Low"/>
    <n v="0.02"/>
    <n v="6.48"/>
    <n v="5.14"/>
    <n v="800"/>
    <x v="1"/>
    <s v="Cheryl Guthrie"/>
    <s v="Regular Air"/>
    <x v="2"/>
    <x v="0"/>
    <s v="Paper"/>
    <s v="Small Box"/>
    <x v="561"/>
    <n v="0.37"/>
    <n v="-0.38433601768514131"/>
    <s v="United States"/>
    <x v="1"/>
    <x v="16"/>
    <s v="Roy"/>
    <n v="84067"/>
    <x v="86"/>
    <x v="2"/>
    <s v="2015"/>
    <d v="2015-03-30T00:00:00"/>
    <n v="-48.68"/>
    <n v="19"/>
    <n v="126.66"/>
    <n v="89910"/>
    <x v="0"/>
    <x v="2"/>
  </r>
  <r>
    <n v="18306"/>
    <s v="Medium"/>
    <n v="0.08"/>
    <n v="175.99"/>
    <n v="4.99"/>
    <n v="1738"/>
    <x v="1"/>
    <s v="Dean Solomon"/>
    <s v="Regular Air"/>
    <x v="3"/>
    <x v="1"/>
    <s v="Telephones and Communication"/>
    <s v="Small Box"/>
    <x v="404"/>
    <n v="0.59"/>
    <n v="-11.085510717601625"/>
    <s v="United States"/>
    <x v="2"/>
    <x v="13"/>
    <s v="Gastonia"/>
    <n v="28052"/>
    <x v="86"/>
    <x v="2"/>
    <s v="2015"/>
    <d v="2015-03-28T00:00:00"/>
    <n v="-16476.838"/>
    <n v="10"/>
    <n v="1486.34"/>
    <n v="85865"/>
    <x v="0"/>
    <x v="2"/>
  </r>
  <r>
    <n v="19294"/>
    <s v="High"/>
    <n v="0.04"/>
    <n v="10.4"/>
    <n v="5.4"/>
    <n v="2668"/>
    <x v="1"/>
    <s v="Carlos Hanson"/>
    <s v="Regular Air"/>
    <x v="3"/>
    <x v="2"/>
    <s v="Office Furnishings"/>
    <s v="Small Pack"/>
    <x v="614"/>
    <n v="0.51"/>
    <n v="0.22931008107694659"/>
    <s v="United States"/>
    <x v="0"/>
    <x v="46"/>
    <s v="Rapid City"/>
    <n v="57701"/>
    <x v="86"/>
    <x v="2"/>
    <s v="2015"/>
    <d v="2015-03-29T00:00:00"/>
    <n v="29.98"/>
    <n v="12"/>
    <n v="130.74"/>
    <n v="87830"/>
    <x v="0"/>
    <x v="2"/>
  </r>
  <r>
    <n v="19295"/>
    <s v="High"/>
    <n v="0.08"/>
    <n v="4.28"/>
    <n v="4.79"/>
    <n v="2668"/>
    <x v="1"/>
    <s v="Carlos Hanson"/>
    <s v="Regular Air"/>
    <x v="3"/>
    <x v="0"/>
    <s v="Paper"/>
    <s v="Small Box"/>
    <x v="615"/>
    <n v="0.4"/>
    <n v="-2.4303188289552837"/>
    <s v="United States"/>
    <x v="0"/>
    <x v="46"/>
    <s v="Rapid City"/>
    <n v="57701"/>
    <x v="86"/>
    <x v="2"/>
    <s v="2015"/>
    <d v="2015-03-30T00:00:00"/>
    <n v="-121.2"/>
    <n v="12"/>
    <n v="49.87"/>
    <n v="87830"/>
    <x v="0"/>
    <x v="2"/>
  </r>
  <r>
    <n v="18642"/>
    <s v="Medium"/>
    <n v="0.05"/>
    <n v="6.68"/>
    <n v="6.93"/>
    <n v="2880"/>
    <x v="1"/>
    <s v="Grace Black"/>
    <s v="Regular Air"/>
    <x v="0"/>
    <x v="0"/>
    <s v="Paper"/>
    <s v="Small Box"/>
    <x v="312"/>
    <n v="0.37"/>
    <n v="-3.0466321243523439E-2"/>
    <s v="United States"/>
    <x v="2"/>
    <x v="9"/>
    <s v="North Miami Beach"/>
    <n v="33160"/>
    <x v="86"/>
    <x v="2"/>
    <s v="2015"/>
    <d v="2015-03-29T00:00:00"/>
    <n v="-2.3520000000000096"/>
    <n v="11"/>
    <n v="77.2"/>
    <n v="88626"/>
    <x v="0"/>
    <x v="2"/>
  </r>
  <r>
    <n v="18041"/>
    <s v="High"/>
    <n v="0.06"/>
    <n v="363.25"/>
    <n v="19.989999999999998"/>
    <n v="2968"/>
    <x v="1"/>
    <s v="Miriam Bowman"/>
    <s v="Regular Air"/>
    <x v="0"/>
    <x v="0"/>
    <s v="Appliances"/>
    <s v="Small Box"/>
    <x v="38"/>
    <n v="0.56999999999999995"/>
    <n v="0.10486299185200219"/>
    <s v="United States"/>
    <x v="2"/>
    <x v="9"/>
    <s v="Hollywood"/>
    <n v="33021"/>
    <x v="86"/>
    <x v="2"/>
    <s v="2015"/>
    <d v="2015-03-30T00:00:00"/>
    <n v="36.164099999999998"/>
    <n v="1"/>
    <n v="344.87"/>
    <n v="86086"/>
    <x v="0"/>
    <x v="2"/>
  </r>
  <r>
    <n v="21767"/>
    <s v="High"/>
    <n v="0.01"/>
    <n v="65.989999999999995"/>
    <n v="8.99"/>
    <n v="152"/>
    <x v="1"/>
    <s v="Kent Kerr"/>
    <s v="Regular Air"/>
    <x v="2"/>
    <x v="1"/>
    <s v="Telephones and Communication"/>
    <s v="Small Box"/>
    <x v="616"/>
    <n v="0.6"/>
    <n v="0.33487321630222766"/>
    <s v="United States"/>
    <x v="2"/>
    <x v="34"/>
    <s v="Knoxville"/>
    <n v="37918"/>
    <x v="87"/>
    <x v="2"/>
    <s v="2015"/>
    <d v="2015-04-01T00:00:00"/>
    <n v="97.86"/>
    <n v="5"/>
    <n v="292.23"/>
    <n v="89524"/>
    <x v="0"/>
    <x v="2"/>
  </r>
  <r>
    <n v="24325"/>
    <s v="Medium"/>
    <n v="7.0000000000000007E-2"/>
    <n v="7.08"/>
    <n v="2.35"/>
    <n v="1028"/>
    <x v="1"/>
    <s v="Marguerite Rodgers"/>
    <s v="Express Air"/>
    <x v="0"/>
    <x v="0"/>
    <s v="Pens &amp; Art Supplies"/>
    <s v="Wrap Bag"/>
    <x v="617"/>
    <n v="0.47"/>
    <n v="0.32498401193775317"/>
    <s v="United States"/>
    <x v="3"/>
    <x v="8"/>
    <s v="Commack"/>
    <n v="11725"/>
    <x v="87"/>
    <x v="2"/>
    <s v="2015"/>
    <d v="2015-03-30T00:00:00"/>
    <n v="30.49"/>
    <n v="13"/>
    <n v="93.82"/>
    <n v="89006"/>
    <x v="0"/>
    <x v="2"/>
  </r>
  <r>
    <n v="6891"/>
    <s v="Not Specified"/>
    <n v="0.05"/>
    <n v="5.78"/>
    <n v="7.64"/>
    <n v="1129"/>
    <x v="1"/>
    <s v="Pam Patton"/>
    <s v="Express Air"/>
    <x v="3"/>
    <x v="0"/>
    <s v="Paper"/>
    <s v="Small Box"/>
    <x v="618"/>
    <n v="0.36"/>
    <n v="-0.65413449072769292"/>
    <s v="United States"/>
    <x v="3"/>
    <x v="35"/>
    <s v="Boston"/>
    <n v="2118"/>
    <x v="87"/>
    <x v="2"/>
    <s v="2015"/>
    <d v="2015-03-31T00:00:00"/>
    <n v="-116.05"/>
    <n v="29"/>
    <n v="177.41"/>
    <n v="49125"/>
    <x v="0"/>
    <x v="2"/>
  </r>
  <r>
    <n v="18625"/>
    <s v="Not Specified"/>
    <n v="0.02"/>
    <n v="7.38"/>
    <n v="5.21"/>
    <n v="1237"/>
    <x v="1"/>
    <s v="Eva Simpson"/>
    <s v="Regular Air"/>
    <x v="3"/>
    <x v="2"/>
    <s v="Office Furnishings"/>
    <s v="Small Box"/>
    <x v="619"/>
    <n v="0.56000000000000005"/>
    <n v="0.31566068515497553"/>
    <s v="United States"/>
    <x v="0"/>
    <x v="19"/>
    <s v="Carrollton"/>
    <n v="75007"/>
    <x v="87"/>
    <x v="2"/>
    <s v="2015"/>
    <d v="2015-03-30T00:00:00"/>
    <n v="7.74"/>
    <n v="3"/>
    <n v="24.52"/>
    <n v="86076"/>
    <x v="0"/>
    <x v="2"/>
  </r>
  <r>
    <n v="26137"/>
    <s v="High"/>
    <n v="0.1"/>
    <n v="6.75"/>
    <n v="2.99"/>
    <n v="2338"/>
    <x v="1"/>
    <s v="Lynn Hines"/>
    <s v="Regular Air"/>
    <x v="1"/>
    <x v="0"/>
    <s v="Binders and Binder Accessories"/>
    <s v="Small Box"/>
    <x v="620"/>
    <n v="0.35"/>
    <n v="0.18878081764277543"/>
    <s v="United States"/>
    <x v="3"/>
    <x v="5"/>
    <s v="College Park"/>
    <n v="20740"/>
    <x v="87"/>
    <x v="2"/>
    <s v="2015"/>
    <d v="2015-03-29T00:00:00"/>
    <n v="18.147500000000001"/>
    <n v="15"/>
    <n v="96.13"/>
    <n v="91481"/>
    <x v="0"/>
    <x v="2"/>
  </r>
  <r>
    <n v="20731"/>
    <s v="Low"/>
    <n v="0.03"/>
    <n v="140.99"/>
    <n v="4.2"/>
    <n v="2430"/>
    <x v="1"/>
    <s v="Kimberly Reilly"/>
    <s v="Regular Air"/>
    <x v="1"/>
    <x v="1"/>
    <s v="Telephones and Communication"/>
    <s v="Small Box"/>
    <x v="621"/>
    <n v="0.59"/>
    <n v="-1.8614835254017206"/>
    <s v="United States"/>
    <x v="0"/>
    <x v="19"/>
    <s v="Killeen"/>
    <n v="76541"/>
    <x v="87"/>
    <x v="2"/>
    <s v="2015"/>
    <d v="2015-04-06T00:00:00"/>
    <n v="-458.74400000000003"/>
    <n v="2"/>
    <n v="246.44"/>
    <n v="91110"/>
    <x v="0"/>
    <x v="2"/>
  </r>
  <r>
    <n v="20254"/>
    <s v="High"/>
    <n v="0.04"/>
    <n v="40.98"/>
    <n v="6.5"/>
    <n v="2530"/>
    <x v="0"/>
    <s v="Janet Zhang"/>
    <s v="Regular Air"/>
    <x v="0"/>
    <x v="1"/>
    <s v="Computer Peripherals"/>
    <s v="Small Box"/>
    <x v="130"/>
    <n v="0.74"/>
    <n v="-0.32302306276392251"/>
    <s v="United States"/>
    <x v="1"/>
    <x v="7"/>
    <s v="Apple Valley"/>
    <n v="92307"/>
    <x v="87"/>
    <x v="2"/>
    <s v="2015"/>
    <d v="2015-03-30T00:00:00"/>
    <n v="-89.5"/>
    <n v="7"/>
    <n v="277.07"/>
    <n v="87451"/>
    <x v="0"/>
    <x v="2"/>
  </r>
  <r>
    <n v="20255"/>
    <s v="High"/>
    <n v="0.05"/>
    <n v="35.99"/>
    <n v="3.3"/>
    <n v="2534"/>
    <x v="0"/>
    <s v="Mitchell Goldberg"/>
    <s v="Regular Air"/>
    <x v="0"/>
    <x v="1"/>
    <s v="Telephones and Communication"/>
    <s v="Small Pack"/>
    <x v="622"/>
    <n v="0.39"/>
    <n v="0.69"/>
    <s v="United States"/>
    <x v="3"/>
    <x v="30"/>
    <s v="Bangor"/>
    <n v="4401"/>
    <x v="87"/>
    <x v="2"/>
    <s v="2015"/>
    <d v="2015-03-31T00:00:00"/>
    <n v="103.27229999999999"/>
    <n v="5"/>
    <n v="149.66999999999999"/>
    <n v="87451"/>
    <x v="0"/>
    <x v="2"/>
  </r>
  <r>
    <n v="21734"/>
    <s v="High"/>
    <n v="0.01"/>
    <n v="99.23"/>
    <n v="8.99"/>
    <n v="3151"/>
    <x v="1"/>
    <s v="Glenda Hunter"/>
    <s v="Regular Air"/>
    <x v="3"/>
    <x v="2"/>
    <s v="Office Furnishings"/>
    <s v="Small Pack"/>
    <x v="14"/>
    <n v="0.35"/>
    <n v="-0.88147550896996563"/>
    <s v="United States"/>
    <x v="1"/>
    <x v="7"/>
    <s v="Twentynine Palms"/>
    <n v="92277"/>
    <x v="87"/>
    <x v="2"/>
    <s v="2015"/>
    <d v="2015-04-02T00:00:00"/>
    <n v="-87.46"/>
    <n v="1"/>
    <n v="99.22"/>
    <n v="88548"/>
    <x v="0"/>
    <x v="2"/>
  </r>
  <r>
    <n v="26208"/>
    <s v="Not Specified"/>
    <n v="0.08"/>
    <n v="11.97"/>
    <n v="5.81"/>
    <n v="3399"/>
    <x v="0"/>
    <s v="Marvin Reid"/>
    <s v="Regular Air"/>
    <x v="0"/>
    <x v="0"/>
    <s v="Pens &amp; Art Supplies"/>
    <s v="Small Pack"/>
    <x v="582"/>
    <n v="0.6"/>
    <n v="-0.69806602200733581"/>
    <s v="United States"/>
    <x v="0"/>
    <x v="12"/>
    <s v="Des Plaines"/>
    <n v="60016"/>
    <x v="87"/>
    <x v="2"/>
    <s v="2015"/>
    <d v="2015-03-31T00:00:00"/>
    <n v="-41.87"/>
    <n v="5"/>
    <n v="59.98"/>
    <n v="87534"/>
    <x v="0"/>
    <x v="2"/>
  </r>
  <r>
    <n v="23880"/>
    <s v="High"/>
    <n v="0.08"/>
    <n v="896.99"/>
    <n v="19.989999999999998"/>
    <n v="84"/>
    <x v="1"/>
    <s v="Helen Stein"/>
    <s v="Regular Air"/>
    <x v="3"/>
    <x v="0"/>
    <s v="Binders and Binder Accessories"/>
    <s v="Small Box"/>
    <x v="91"/>
    <n v="0.38"/>
    <n v="0.69"/>
    <s v="United States"/>
    <x v="3"/>
    <x v="28"/>
    <s v="Cincinnati"/>
    <n v="45231"/>
    <x v="88"/>
    <x v="2"/>
    <s v="2015"/>
    <d v="2015-04-02T00:00:00"/>
    <n v="7402.32"/>
    <n v="13"/>
    <n v="10728"/>
    <n v="87366"/>
    <x v="0"/>
    <x v="2"/>
  </r>
  <r>
    <n v="20645"/>
    <s v="Medium"/>
    <n v="7.0000000000000007E-2"/>
    <n v="6.54"/>
    <n v="5.27"/>
    <n v="193"/>
    <x v="1"/>
    <s v="Danny Hong"/>
    <s v="Regular Air"/>
    <x v="3"/>
    <x v="0"/>
    <s v="Binders and Binder Accessories"/>
    <s v="Small Box"/>
    <x v="623"/>
    <n v="0.36"/>
    <n v="-0.47073770491803274"/>
    <s v="United States"/>
    <x v="1"/>
    <x v="16"/>
    <s v="Layton"/>
    <n v="84041"/>
    <x v="88"/>
    <x v="2"/>
    <s v="2015"/>
    <d v="2015-04-01T00:00:00"/>
    <n v="-66.044499999999999"/>
    <n v="21"/>
    <n v="140.30000000000001"/>
    <n v="90432"/>
    <x v="0"/>
    <x v="2"/>
  </r>
  <r>
    <n v="20646"/>
    <s v="Medium"/>
    <n v="0.09"/>
    <n v="3.29"/>
    <n v="1.35"/>
    <n v="194"/>
    <x v="1"/>
    <s v="Tammy Goldman"/>
    <s v="Regular Air"/>
    <x v="3"/>
    <x v="0"/>
    <s v="Rubber Bands"/>
    <s v="Wrap Bag"/>
    <x v="536"/>
    <n v="0.4"/>
    <n v="0.21886792452830189"/>
    <s v="United States"/>
    <x v="1"/>
    <x v="16"/>
    <s v="Lehi"/>
    <n v="84043"/>
    <x v="88"/>
    <x v="2"/>
    <s v="2015"/>
    <d v="2015-04-01T00:00:00"/>
    <n v="15.66"/>
    <n v="23"/>
    <n v="71.55"/>
    <n v="90432"/>
    <x v="0"/>
    <x v="2"/>
  </r>
  <r>
    <n v="19515"/>
    <s v="Medium"/>
    <n v="0.1"/>
    <n v="80.97"/>
    <n v="30.06"/>
    <n v="271"/>
    <x v="0"/>
    <s v="Sam Rouse"/>
    <s v="Delivery Truck"/>
    <x v="0"/>
    <x v="1"/>
    <s v="Office Machines"/>
    <s v="Jumbo Box"/>
    <x v="372"/>
    <n v="0.4"/>
    <n v="0.14228037030039675"/>
    <s v="United States"/>
    <x v="2"/>
    <x v="3"/>
    <s v="Forest Park"/>
    <n v="30297"/>
    <x v="88"/>
    <x v="2"/>
    <s v="2015"/>
    <d v="2015-03-31T00:00:00"/>
    <n v="128.02529999999999"/>
    <n v="12"/>
    <n v="899.81"/>
    <n v="88940"/>
    <x v="0"/>
    <x v="2"/>
  </r>
  <r>
    <n v="3167"/>
    <s v="Medium"/>
    <n v="0.04"/>
    <n v="5.34"/>
    <n v="2.99"/>
    <n v="1314"/>
    <x v="1"/>
    <s v="Keith Marsh"/>
    <s v="Regular Air"/>
    <x v="1"/>
    <x v="0"/>
    <s v="Binders and Binder Accessories"/>
    <s v="Small Box"/>
    <x v="451"/>
    <n v="0.38"/>
    <n v="1.4343308395677472E-2"/>
    <s v="United States"/>
    <x v="1"/>
    <x v="7"/>
    <s v="Los Angeles"/>
    <n v="90058"/>
    <x v="88"/>
    <x v="2"/>
    <s v="2015"/>
    <d v="2015-04-01T00:00:00"/>
    <n v="3.4509999999999996"/>
    <n v="45"/>
    <n v="240.6"/>
    <n v="22755"/>
    <x v="0"/>
    <x v="2"/>
  </r>
  <r>
    <n v="3168"/>
    <s v="Medium"/>
    <n v="0.06"/>
    <n v="55.99"/>
    <n v="5"/>
    <n v="1314"/>
    <x v="1"/>
    <s v="Keith Marsh"/>
    <s v="Regular Air"/>
    <x v="1"/>
    <x v="1"/>
    <s v="Telephones and Communication"/>
    <s v="Small Pack"/>
    <x v="624"/>
    <n v="0.8"/>
    <n v="-1.1619934143870314"/>
    <s v="United States"/>
    <x v="1"/>
    <x v="7"/>
    <s v="Los Angeles"/>
    <n v="90058"/>
    <x v="88"/>
    <x v="2"/>
    <s v="2015"/>
    <d v="2015-04-01T00:00:00"/>
    <n v="-275.25299999999999"/>
    <n v="5"/>
    <n v="236.88"/>
    <n v="22755"/>
    <x v="0"/>
    <x v="2"/>
  </r>
  <r>
    <n v="21166"/>
    <s v="Medium"/>
    <n v="0"/>
    <n v="4.91"/>
    <n v="5.68"/>
    <n v="1315"/>
    <x v="0"/>
    <s v="Adam Saunders Gray"/>
    <s v="Regular Air"/>
    <x v="1"/>
    <x v="0"/>
    <s v="Binders and Binder Accessories"/>
    <s v="Small Box"/>
    <x v="625"/>
    <n v="0.36"/>
    <n v="-1.967857142857143"/>
    <s v="United States"/>
    <x v="1"/>
    <x v="1"/>
    <s v="Colorado Springs"/>
    <n v="80906"/>
    <x v="88"/>
    <x v="2"/>
    <s v="2015"/>
    <d v="2015-03-31T00:00:00"/>
    <n v="-95.047499999999999"/>
    <n v="9"/>
    <n v="48.3"/>
    <n v="87602"/>
    <x v="0"/>
    <x v="2"/>
  </r>
  <r>
    <n v="21167"/>
    <s v="Medium"/>
    <n v="0.04"/>
    <n v="5.34"/>
    <n v="2.99"/>
    <n v="1316"/>
    <x v="1"/>
    <s v="Marion Lindsey"/>
    <s v="Regular Air"/>
    <x v="1"/>
    <x v="0"/>
    <s v="Binders and Binder Accessories"/>
    <s v="Small Box"/>
    <x v="451"/>
    <n v="0.38"/>
    <n v="5.8680496514198259E-2"/>
    <s v="United States"/>
    <x v="1"/>
    <x v="1"/>
    <s v="Commerce City"/>
    <n v="80022"/>
    <x v="88"/>
    <x v="2"/>
    <s v="2015"/>
    <d v="2015-04-01T00:00:00"/>
    <n v="3.4509999999999996"/>
    <n v="11"/>
    <n v="58.81"/>
    <n v="87602"/>
    <x v="0"/>
    <x v="2"/>
  </r>
  <r>
    <n v="21168"/>
    <s v="Medium"/>
    <n v="0.06"/>
    <n v="55.99"/>
    <n v="5"/>
    <n v="1316"/>
    <x v="1"/>
    <s v="Marion Lindsey"/>
    <s v="Regular Air"/>
    <x v="1"/>
    <x v="1"/>
    <s v="Telephones and Communication"/>
    <s v="Small Pack"/>
    <x v="624"/>
    <n v="0.8"/>
    <n v="-5.8094765723934145"/>
    <s v="United States"/>
    <x v="1"/>
    <x v="1"/>
    <s v="Commerce City"/>
    <n v="80022"/>
    <x v="88"/>
    <x v="2"/>
    <s v="2015"/>
    <d v="2015-04-01T00:00:00"/>
    <n v="-275.25299999999999"/>
    <n v="1"/>
    <n v="47.38"/>
    <n v="87602"/>
    <x v="0"/>
    <x v="2"/>
  </r>
  <r>
    <n v="22253"/>
    <s v="Low"/>
    <n v="0.03"/>
    <n v="65.989999999999995"/>
    <n v="5.26"/>
    <n v="1527"/>
    <x v="1"/>
    <s v="Neil Parker"/>
    <s v="Regular Air"/>
    <x v="1"/>
    <x v="1"/>
    <s v="Telephones and Communication"/>
    <s v="Small Box"/>
    <x v="559"/>
    <n v="0.56000000000000005"/>
    <n v="-3.9701222616505709E-2"/>
    <s v="United States"/>
    <x v="2"/>
    <x v="18"/>
    <s v="Decatur"/>
    <n v="35601"/>
    <x v="88"/>
    <x v="2"/>
    <s v="2015"/>
    <d v="2015-04-09T00:00:00"/>
    <n v="-52.248000000000005"/>
    <n v="23"/>
    <n v="1316.03"/>
    <n v="86814"/>
    <x v="0"/>
    <x v="2"/>
  </r>
  <r>
    <n v="18141"/>
    <s v="Not Specified"/>
    <n v="7.0000000000000007E-2"/>
    <n v="40.98"/>
    <n v="2.99"/>
    <n v="1840"/>
    <x v="0"/>
    <s v="Clifford Webb"/>
    <s v="Regular Air"/>
    <x v="1"/>
    <x v="0"/>
    <s v="Binders and Binder Accessories"/>
    <s v="Small Box"/>
    <x v="16"/>
    <n v="0.36"/>
    <n v="0.69"/>
    <s v="United States"/>
    <x v="3"/>
    <x v="35"/>
    <s v="Townsend"/>
    <n v="1469"/>
    <x v="88"/>
    <x v="2"/>
    <s v="2015"/>
    <d v="2015-04-01T00:00:00"/>
    <n v="369.20519999999999"/>
    <n v="13"/>
    <n v="535.08000000000004"/>
    <n v="86599"/>
    <x v="0"/>
    <x v="2"/>
  </r>
  <r>
    <n v="18675"/>
    <s v="Critical"/>
    <n v="0.08"/>
    <n v="6.48"/>
    <n v="7.49"/>
    <n v="2351"/>
    <x v="0"/>
    <s v="Faye Silver"/>
    <s v="Regular Air"/>
    <x v="3"/>
    <x v="0"/>
    <s v="Paper"/>
    <s v="Small Box"/>
    <x v="626"/>
    <n v="0.37"/>
    <n v="-1.4756369032896364"/>
    <s v="United States"/>
    <x v="3"/>
    <x v="5"/>
    <s v="Crofton"/>
    <n v="21114"/>
    <x v="88"/>
    <x v="2"/>
    <s v="2015"/>
    <d v="2015-04-02T00:00:00"/>
    <n v="-119.32"/>
    <n v="13"/>
    <n v="80.86"/>
    <n v="86163"/>
    <x v="0"/>
    <x v="2"/>
  </r>
  <r>
    <n v="18635"/>
    <s v="Critical"/>
    <n v="0.04"/>
    <n v="21.38"/>
    <n v="8.99"/>
    <n v="3154"/>
    <x v="1"/>
    <s v="Faye Manning"/>
    <s v="Regular Air"/>
    <x v="3"/>
    <x v="0"/>
    <s v="Pens &amp; Art Supplies"/>
    <s v="Small Pack"/>
    <x v="546"/>
    <n v="0.59"/>
    <n v="-0.11644051751341115"/>
    <s v="United States"/>
    <x v="2"/>
    <x v="9"/>
    <s v="Saint Petersburg"/>
    <n v="33710"/>
    <x v="88"/>
    <x v="2"/>
    <s v="2015"/>
    <d v="2015-03-30T00:00:00"/>
    <n v="-51.66"/>
    <n v="21"/>
    <n v="443.66"/>
    <n v="86901"/>
    <x v="0"/>
    <x v="2"/>
  </r>
  <r>
    <n v="18437"/>
    <s v="Low"/>
    <n v="7.0000000000000007E-2"/>
    <n v="5.98"/>
    <n v="0.96"/>
    <n v="3205"/>
    <x v="0"/>
    <s v="Alvin Mullins"/>
    <s v="Regular Air"/>
    <x v="2"/>
    <x v="0"/>
    <s v="Pens &amp; Art Supplies"/>
    <s v="Wrap Bag"/>
    <x v="409"/>
    <n v="0.6"/>
    <n v="0.58209219858156025"/>
    <s v="United States"/>
    <x v="1"/>
    <x v="37"/>
    <s v="Rexburg"/>
    <n v="83440"/>
    <x v="88"/>
    <x v="2"/>
    <s v="2015"/>
    <d v="2015-04-03T00:00:00"/>
    <n v="32.83"/>
    <n v="10"/>
    <n v="56.4"/>
    <n v="87933"/>
    <x v="0"/>
    <x v="2"/>
  </r>
  <r>
    <n v="18438"/>
    <s v="Low"/>
    <n v="0.01"/>
    <n v="39.979999999999997"/>
    <n v="4"/>
    <n v="3206"/>
    <x v="1"/>
    <s v="Dana Rankin"/>
    <s v="Regular Air"/>
    <x v="2"/>
    <x v="1"/>
    <s v="Computer Peripherals"/>
    <s v="Small Box"/>
    <x v="627"/>
    <n v="0.7"/>
    <n v="0.20033395464429971"/>
    <s v="United States"/>
    <x v="1"/>
    <x v="37"/>
    <s v="Twin Falls"/>
    <n v="83301"/>
    <x v="88"/>
    <x v="2"/>
    <s v="2015"/>
    <d v="2015-04-04T00:00:00"/>
    <n v="51.590000000000053"/>
    <n v="6"/>
    <n v="257.52"/>
    <n v="87933"/>
    <x v="0"/>
    <x v="2"/>
  </r>
  <r>
    <n v="23324"/>
    <s v="Critical"/>
    <n v="0.01"/>
    <n v="11.34"/>
    <n v="5.01"/>
    <n v="3252"/>
    <x v="1"/>
    <s v="Milton Harrell"/>
    <s v="Regular Air"/>
    <x v="0"/>
    <x v="0"/>
    <s v="Paper"/>
    <s v="Small Box"/>
    <x v="119"/>
    <n v="0.36"/>
    <n v="-0.81473829201101933"/>
    <s v="United States"/>
    <x v="3"/>
    <x v="8"/>
    <s v="Rotterdam"/>
    <n v="12306"/>
    <x v="88"/>
    <x v="2"/>
    <s v="2015"/>
    <d v="2015-04-01T00:00:00"/>
    <n v="-11.83"/>
    <n v="1"/>
    <n v="14.52"/>
    <n v="87296"/>
    <x v="0"/>
    <x v="2"/>
  </r>
  <r>
    <n v="24324"/>
    <s v="Not Specified"/>
    <n v="7.0000000000000007E-2"/>
    <n v="55.99"/>
    <n v="5"/>
    <n v="1083"/>
    <x v="0"/>
    <s v="Hazel Dale"/>
    <s v="Express Air"/>
    <x v="3"/>
    <x v="1"/>
    <s v="Telephones and Communication"/>
    <s v="Small Pack"/>
    <x v="628"/>
    <n v="0.83"/>
    <n v="-4.3082655325443788"/>
    <s v="United States"/>
    <x v="0"/>
    <x v="12"/>
    <s v="Springfield"/>
    <n v="62701"/>
    <x v="89"/>
    <x v="2"/>
    <s v="2015"/>
    <d v="2015-04-02T00:00:00"/>
    <n v="-232.99100000000001"/>
    <n v="1"/>
    <n v="54.08"/>
    <n v="88460"/>
    <x v="0"/>
    <x v="2"/>
  </r>
  <r>
    <n v="24748"/>
    <s v="Critical"/>
    <n v="0.09"/>
    <n v="20.99"/>
    <n v="4.8099999999999996"/>
    <n v="2066"/>
    <x v="1"/>
    <s v="Claudia Webb"/>
    <s v="Express Air"/>
    <x v="1"/>
    <x v="1"/>
    <s v="Telephones and Communication"/>
    <s v="Medium Box"/>
    <x v="465"/>
    <n v="0.57999999999999996"/>
    <n v="6.9957414058491532"/>
    <s v="United States"/>
    <x v="2"/>
    <x v="13"/>
    <s v="Indian Trail"/>
    <n v="28079"/>
    <x v="89"/>
    <x v="2"/>
    <s v="2015"/>
    <d v="2015-04-01T00:00:00"/>
    <n v="272.69399999999996"/>
    <n v="2"/>
    <n v="38.979999999999997"/>
    <n v="85834"/>
    <x v="0"/>
    <x v="2"/>
  </r>
  <r>
    <n v="22086"/>
    <s v="Critical"/>
    <n v="0.06"/>
    <n v="1.68"/>
    <n v="1"/>
    <n v="3177"/>
    <x v="1"/>
    <s v="Laurie Petty"/>
    <s v="Regular Air"/>
    <x v="2"/>
    <x v="0"/>
    <s v="Pens &amp; Art Supplies"/>
    <s v="Wrap Bag"/>
    <x v="134"/>
    <n v="0.35"/>
    <n v="-152.54335260115607"/>
    <s v="United States"/>
    <x v="2"/>
    <x v="9"/>
    <s v="Jupiter"/>
    <n v="33458"/>
    <x v="89"/>
    <x v="2"/>
    <s v="2015"/>
    <d v="2015-04-02T00:00:00"/>
    <n v="-1319.5"/>
    <n v="5"/>
    <n v="8.65"/>
    <n v="90819"/>
    <x v="0"/>
    <x v="2"/>
  </r>
  <r>
    <n v="22736"/>
    <s v="Medium"/>
    <n v="0.08"/>
    <n v="67.28"/>
    <n v="19.989999999999998"/>
    <n v="568"/>
    <x v="1"/>
    <s v="Peter McConnell"/>
    <s v="Express Air"/>
    <x v="2"/>
    <x v="0"/>
    <s v="Binders and Binder Accessories"/>
    <s v="Small Box"/>
    <x v="629"/>
    <n v="0.4"/>
    <n v="0.21082247266862938"/>
    <s v="United States"/>
    <x v="2"/>
    <x v="2"/>
    <s v="Columbus"/>
    <n v="39701"/>
    <x v="90"/>
    <x v="3"/>
    <s v="2015"/>
    <d v="2015-04-03T00:00:00"/>
    <n v="224.85059999999999"/>
    <n v="16"/>
    <n v="1066.54"/>
    <n v="88882"/>
    <x v="0"/>
    <x v="3"/>
  </r>
  <r>
    <n v="24880"/>
    <s v="High"/>
    <n v="0.05"/>
    <n v="6.48"/>
    <n v="8.4"/>
    <n v="623"/>
    <x v="0"/>
    <s v="Jenny Petty"/>
    <s v="Regular Air"/>
    <x v="1"/>
    <x v="0"/>
    <s v="Paper"/>
    <s v="Small Box"/>
    <x v="630"/>
    <n v="0.37"/>
    <n v="-1.6522841083290751"/>
    <s v="United States"/>
    <x v="3"/>
    <x v="47"/>
    <s v="Manchester"/>
    <n v="3101"/>
    <x v="90"/>
    <x v="3"/>
    <s v="2015"/>
    <d v="2015-04-03T00:00:00"/>
    <n v="-226.34640000000002"/>
    <n v="21"/>
    <n v="136.99"/>
    <n v="91433"/>
    <x v="0"/>
    <x v="3"/>
  </r>
  <r>
    <n v="24881"/>
    <s v="High"/>
    <n v="0.05"/>
    <n v="55.99"/>
    <n v="5"/>
    <n v="624"/>
    <x v="0"/>
    <s v="Terry Klein"/>
    <s v="Regular Air"/>
    <x v="1"/>
    <x v="1"/>
    <s v="Telephones and Communication"/>
    <s v="Small Pack"/>
    <x v="624"/>
    <n v="0.8"/>
    <n v="-2.8298695652173911"/>
    <s v="United States"/>
    <x v="3"/>
    <x v="43"/>
    <s v="Rutland"/>
    <n v="5701"/>
    <x v="90"/>
    <x v="3"/>
    <s v="2015"/>
    <d v="2015-04-01T00:00:00"/>
    <n v="-281.17583999999999"/>
    <n v="2"/>
    <n v="99.36"/>
    <n v="91433"/>
    <x v="0"/>
    <x v="3"/>
  </r>
  <r>
    <n v="19139"/>
    <s v="High"/>
    <n v="0.09"/>
    <n v="35.99"/>
    <n v="1.1000000000000001"/>
    <n v="1849"/>
    <x v="1"/>
    <s v="Michelle Steele"/>
    <s v="Regular Air"/>
    <x v="2"/>
    <x v="1"/>
    <s v="Telephones and Communication"/>
    <s v="Small Box"/>
    <x v="61"/>
    <n v="0.55000000000000004"/>
    <n v="8.6884288985676447E-2"/>
    <s v="United States"/>
    <x v="2"/>
    <x v="18"/>
    <s v="Enterprise"/>
    <n v="36330"/>
    <x v="90"/>
    <x v="3"/>
    <s v="2015"/>
    <d v="2015-04-03T00:00:00"/>
    <n v="19.350000000000001"/>
    <n v="8"/>
    <n v="222.71"/>
    <n v="89697"/>
    <x v="0"/>
    <x v="3"/>
  </r>
  <r>
    <n v="19140"/>
    <s v="High"/>
    <n v="0.01"/>
    <n v="125.99"/>
    <n v="2.5"/>
    <n v="1849"/>
    <x v="1"/>
    <s v="Michelle Steele"/>
    <s v="Regular Air"/>
    <x v="2"/>
    <x v="1"/>
    <s v="Telephones and Communication"/>
    <s v="Small Box"/>
    <x v="306"/>
    <n v="0.6"/>
    <n v="-4.3888717576637033"/>
    <s v="United States"/>
    <x v="2"/>
    <x v="18"/>
    <s v="Enterprise"/>
    <n v="36330"/>
    <x v="90"/>
    <x v="3"/>
    <s v="2015"/>
    <d v="2015-04-02T00:00:00"/>
    <n v="-967.83399999999995"/>
    <n v="2"/>
    <n v="220.52"/>
    <n v="89697"/>
    <x v="0"/>
    <x v="3"/>
  </r>
  <r>
    <n v="20270"/>
    <s v="Not Specified"/>
    <n v="0.03"/>
    <n v="142.86000000000001"/>
    <n v="19.989999999999998"/>
    <n v="2859"/>
    <x v="0"/>
    <s v="Brad H Blake"/>
    <s v="Regular Air"/>
    <x v="3"/>
    <x v="0"/>
    <s v="Storage &amp; Organization"/>
    <s v="Small Box"/>
    <x v="631"/>
    <n v="0.56000000000000005"/>
    <n v="-2.5480100363910307E-3"/>
    <s v="United States"/>
    <x v="2"/>
    <x v="9"/>
    <s v="Gainesville"/>
    <n v="32601"/>
    <x v="90"/>
    <x v="3"/>
    <s v="2015"/>
    <d v="2015-04-03T00:00:00"/>
    <n v="-8.3881000000000014"/>
    <n v="23"/>
    <n v="3292.02"/>
    <n v="88281"/>
    <x v="0"/>
    <x v="3"/>
  </r>
  <r>
    <n v="19517"/>
    <s v="Critical"/>
    <n v="0.06"/>
    <n v="60.98"/>
    <n v="30"/>
    <n v="3224"/>
    <x v="0"/>
    <s v="Claudia White"/>
    <s v="Delivery Truck"/>
    <x v="0"/>
    <x v="2"/>
    <s v="Chairs &amp; Chairmats"/>
    <s v="Jumbo Drum"/>
    <x v="632"/>
    <n v="0.7"/>
    <n v="-0.5884670373312153"/>
    <s v="United States"/>
    <x v="2"/>
    <x v="34"/>
    <s v="Gallatin"/>
    <n v="37066"/>
    <x v="90"/>
    <x v="3"/>
    <s v="2015"/>
    <d v="2015-04-02T00:00:00"/>
    <n v="-74.088000000000008"/>
    <n v="2"/>
    <n v="125.9"/>
    <n v="86508"/>
    <x v="0"/>
    <x v="3"/>
  </r>
  <r>
    <n v="23267"/>
    <s v="Low"/>
    <n v="0.06"/>
    <n v="5.18"/>
    <n v="2.04"/>
    <n v="3246"/>
    <x v="0"/>
    <s v="Wanda Harris"/>
    <s v="Regular Air"/>
    <x v="0"/>
    <x v="0"/>
    <s v="Paper"/>
    <s v="Wrap Bag"/>
    <x v="263"/>
    <n v="0.36"/>
    <n v="8.9222323879231485E-2"/>
    <s v="United States"/>
    <x v="3"/>
    <x v="47"/>
    <s v="Hudson"/>
    <n v="3051"/>
    <x v="90"/>
    <x v="3"/>
    <s v="2015"/>
    <d v="2015-04-01T00:00:00"/>
    <n v="1.9504000000000001"/>
    <n v="4"/>
    <n v="21.86"/>
    <n v="88330"/>
    <x v="0"/>
    <x v="3"/>
  </r>
  <r>
    <n v="20447"/>
    <s v="Medium"/>
    <n v="0.06"/>
    <n v="11.33"/>
    <n v="6.12"/>
    <n v="3306"/>
    <x v="0"/>
    <s v="Claire Warren"/>
    <s v="Regular Air"/>
    <x v="0"/>
    <x v="0"/>
    <s v="Appliances"/>
    <s v="Medium Box"/>
    <x v="633"/>
    <n v="0.42"/>
    <n v="-0.9035187287173666"/>
    <s v="United States"/>
    <x v="3"/>
    <x v="22"/>
    <s v="New London"/>
    <n v="6320"/>
    <x v="90"/>
    <x v="3"/>
    <s v="2015"/>
    <d v="2015-04-03T00:00:00"/>
    <n v="-15.92"/>
    <n v="1"/>
    <n v="17.62"/>
    <n v="90461"/>
    <x v="0"/>
    <x v="3"/>
  </r>
  <r>
    <n v="25158"/>
    <s v="Critical"/>
    <n v="0"/>
    <n v="161.55000000000001"/>
    <n v="19.989999999999998"/>
    <n v="197"/>
    <x v="0"/>
    <s v="Samantha Weaver"/>
    <s v="Regular Air"/>
    <x v="0"/>
    <x v="0"/>
    <s v="Storage &amp; Organization"/>
    <s v="Small Box"/>
    <x v="15"/>
    <n v="0.66"/>
    <n v="0.37541508790664468"/>
    <s v="United States"/>
    <x v="0"/>
    <x v="38"/>
    <s v="Overland Park"/>
    <n v="66212"/>
    <x v="91"/>
    <x v="3"/>
    <s v="2015"/>
    <d v="2015-04-04T00:00:00"/>
    <n v="1167.1580000000001"/>
    <n v="19"/>
    <n v="3108.98"/>
    <n v="88921"/>
    <x v="0"/>
    <x v="3"/>
  </r>
  <r>
    <n v="7158"/>
    <s v="Critical"/>
    <n v="0"/>
    <n v="161.55000000000001"/>
    <n v="19.989999999999998"/>
    <n v="198"/>
    <x v="0"/>
    <s v="Leroy Blanchard"/>
    <s v="Regular Air"/>
    <x v="0"/>
    <x v="0"/>
    <s v="Storage &amp; Organization"/>
    <s v="Small Box"/>
    <x v="15"/>
    <n v="0.66"/>
    <n v="8.0552083209320974E-2"/>
    <s v="United States"/>
    <x v="0"/>
    <x v="26"/>
    <s v="Detroit"/>
    <n v="48138"/>
    <x v="91"/>
    <x v="3"/>
    <s v="2015"/>
    <d v="2015-04-04T00:00:00"/>
    <n v="1014.9200000000001"/>
    <n v="77"/>
    <n v="12599.55"/>
    <n v="51072"/>
    <x v="0"/>
    <x v="3"/>
  </r>
  <r>
    <n v="21203"/>
    <s v="Medium"/>
    <n v="0.03"/>
    <n v="60.89"/>
    <n v="32.409999999999997"/>
    <n v="228"/>
    <x v="0"/>
    <s v="Colleen Andrews"/>
    <s v="Delivery Truck"/>
    <x v="0"/>
    <x v="2"/>
    <s v="Chairs &amp; Chairmats"/>
    <s v="Jumbo Drum"/>
    <x v="634"/>
    <n v="0.56000000000000005"/>
    <n v="8.0698794645830088E-2"/>
    <s v="United States"/>
    <x v="2"/>
    <x v="13"/>
    <s v="Mint Hill"/>
    <n v="28227"/>
    <x v="91"/>
    <x v="3"/>
    <s v="2015"/>
    <d v="2015-04-03T00:00:00"/>
    <n v="36.353999999999999"/>
    <n v="7"/>
    <n v="450.49"/>
    <n v="88527"/>
    <x v="0"/>
    <x v="3"/>
  </r>
  <r>
    <n v="20176"/>
    <s v="Not Specified"/>
    <n v="0.03"/>
    <n v="300.98"/>
    <n v="54.92"/>
    <n v="1112"/>
    <x v="1"/>
    <s v="Luis Kerr"/>
    <s v="Delivery Truck"/>
    <x v="3"/>
    <x v="2"/>
    <s v="Bookcases"/>
    <s v="Jumbo Box"/>
    <x v="635"/>
    <n v="0.55000000000000004"/>
    <n v="0.36072724798884293"/>
    <s v="United States"/>
    <x v="1"/>
    <x v="7"/>
    <s v="Yucaipa"/>
    <n v="92399"/>
    <x v="91"/>
    <x v="3"/>
    <s v="2015"/>
    <d v="2015-04-04T00:00:00"/>
    <n v="1272.5808"/>
    <n v="12"/>
    <n v="3527.82"/>
    <n v="90832"/>
    <x v="0"/>
    <x v="3"/>
  </r>
  <r>
    <n v="20177"/>
    <s v="Not Specified"/>
    <n v="0.02"/>
    <n v="2550.14"/>
    <n v="29.7"/>
    <n v="1112"/>
    <x v="1"/>
    <s v="Luis Kerr"/>
    <s v="Delivery Truck"/>
    <x v="3"/>
    <x v="1"/>
    <s v="Office Machines"/>
    <s v="Jumbo Drum"/>
    <x v="636"/>
    <n v="0.56999999999999995"/>
    <n v="-1.1474027112453467"/>
    <s v="United States"/>
    <x v="1"/>
    <x v="7"/>
    <s v="Yucaipa"/>
    <n v="92399"/>
    <x v="91"/>
    <x v="3"/>
    <s v="2015"/>
    <d v="2015-04-04T00:00:00"/>
    <n v="-5390.7388920000003"/>
    <n v="2"/>
    <n v="4698.21"/>
    <n v="90832"/>
    <x v="0"/>
    <x v="3"/>
  </r>
  <r>
    <n v="20600"/>
    <s v="Not Specified"/>
    <n v="0.03"/>
    <n v="19.989999999999998"/>
    <n v="11.17"/>
    <n v="1777"/>
    <x v="1"/>
    <s v="Miriam Greenberg"/>
    <s v="Regular Air"/>
    <x v="3"/>
    <x v="2"/>
    <s v="Office Furnishings"/>
    <s v="Large Box"/>
    <x v="148"/>
    <n v="0.6"/>
    <n v="-8.2971265053058282E-2"/>
    <s v="United States"/>
    <x v="0"/>
    <x v="0"/>
    <s v="Valparaiso"/>
    <n v="46383"/>
    <x v="91"/>
    <x v="3"/>
    <s v="2015"/>
    <d v="2015-04-03T00:00:00"/>
    <n v="-20.876399999999997"/>
    <n v="12"/>
    <n v="251.61"/>
    <n v="89942"/>
    <x v="0"/>
    <x v="3"/>
  </r>
  <r>
    <n v="18400"/>
    <s v="High"/>
    <n v="0.04"/>
    <n v="90.24"/>
    <n v="0.99"/>
    <n v="2667"/>
    <x v="1"/>
    <s v="Pat Baker"/>
    <s v="Regular Air"/>
    <x v="1"/>
    <x v="0"/>
    <s v="Appliances"/>
    <s v="Small Box"/>
    <x v="637"/>
    <n v="0.56000000000000005"/>
    <n v="0.69"/>
    <s v="United States"/>
    <x v="3"/>
    <x v="28"/>
    <s v="Lakewood"/>
    <n v="44107"/>
    <x v="91"/>
    <x v="3"/>
    <s v="2015"/>
    <d v="2015-04-04T00:00:00"/>
    <n v="246.2748"/>
    <n v="4"/>
    <n v="356.92"/>
    <n v="87831"/>
    <x v="0"/>
    <x v="3"/>
  </r>
  <r>
    <n v="18401"/>
    <s v="High"/>
    <n v="0.09"/>
    <n v="47.9"/>
    <n v="5.86"/>
    <n v="2667"/>
    <x v="1"/>
    <s v="Pat Baker"/>
    <s v="Express Air"/>
    <x v="1"/>
    <x v="0"/>
    <s v="Paper"/>
    <s v="Small Box"/>
    <x v="428"/>
    <n v="0.37"/>
    <n v="0.69"/>
    <s v="United States"/>
    <x v="3"/>
    <x v="28"/>
    <s v="Lakewood"/>
    <n v="44107"/>
    <x v="91"/>
    <x v="3"/>
    <s v="2015"/>
    <d v="2015-04-04T00:00:00"/>
    <n v="93.950399999999988"/>
    <n v="3"/>
    <n v="136.16"/>
    <n v="87831"/>
    <x v="0"/>
    <x v="3"/>
  </r>
  <r>
    <n v="24817"/>
    <s v="Medium"/>
    <n v="0.1"/>
    <n v="37.94"/>
    <n v="5.08"/>
    <n v="2957"/>
    <x v="0"/>
    <s v="Francis I Davis"/>
    <s v="Express Air"/>
    <x v="3"/>
    <x v="0"/>
    <s v="Paper"/>
    <s v="Wrap Bag"/>
    <x v="354"/>
    <n v="0.38"/>
    <n v="0.69"/>
    <s v="United States"/>
    <x v="0"/>
    <x v="31"/>
    <s v="Milwaukee"/>
    <n v="53209"/>
    <x v="91"/>
    <x v="3"/>
    <s v="2015"/>
    <d v="2015-04-04T00:00:00"/>
    <n v="95.054399999999987"/>
    <n v="4"/>
    <n v="137.76"/>
    <n v="90264"/>
    <x v="0"/>
    <x v="3"/>
  </r>
  <r>
    <n v="19950"/>
    <s v="Medium"/>
    <n v="0.01"/>
    <n v="4.91"/>
    <n v="0.5"/>
    <n v="114"/>
    <x v="1"/>
    <s v="Ron Newton"/>
    <s v="Regular Air"/>
    <x v="1"/>
    <x v="0"/>
    <s v="Labels"/>
    <s v="Small Box"/>
    <x v="310"/>
    <n v="0.36"/>
    <n v="0.69"/>
    <s v="United States"/>
    <x v="1"/>
    <x v="14"/>
    <s v="Lake Oswego"/>
    <n v="97035"/>
    <x v="92"/>
    <x v="3"/>
    <s v="2015"/>
    <d v="2015-04-06T00:00:00"/>
    <n v="40.247699999999995"/>
    <n v="12"/>
    <n v="58.33"/>
    <n v="89584"/>
    <x v="0"/>
    <x v="3"/>
  </r>
  <r>
    <n v="19951"/>
    <s v="Medium"/>
    <n v="0.09"/>
    <n v="4"/>
    <n v="1.3"/>
    <n v="114"/>
    <x v="1"/>
    <s v="Ron Newton"/>
    <s v="Express Air"/>
    <x v="1"/>
    <x v="0"/>
    <s v="Paper"/>
    <s v="Wrap Bag"/>
    <x v="106"/>
    <n v="0.37"/>
    <n v="0.69"/>
    <s v="United States"/>
    <x v="1"/>
    <x v="14"/>
    <s v="Lake Oswego"/>
    <n v="97035"/>
    <x v="92"/>
    <x v="3"/>
    <s v="2015"/>
    <d v="2015-04-06T00:00:00"/>
    <n v="14.0898"/>
    <n v="5"/>
    <n v="20.420000000000002"/>
    <n v="89584"/>
    <x v="0"/>
    <x v="3"/>
  </r>
  <r>
    <n v="1950"/>
    <s v="Medium"/>
    <n v="0.01"/>
    <n v="4.91"/>
    <n v="0.5"/>
    <n v="117"/>
    <x v="1"/>
    <s v="Linda Weiss"/>
    <s v="Regular Air"/>
    <x v="1"/>
    <x v="0"/>
    <s v="Labels"/>
    <s v="Small Box"/>
    <x v="310"/>
    <n v="0.36"/>
    <n v="0.49050161953952554"/>
    <s v="United States"/>
    <x v="1"/>
    <x v="6"/>
    <s v="Seattle"/>
    <n v="98103"/>
    <x v="92"/>
    <x v="3"/>
    <s v="2015"/>
    <d v="2015-04-06T00:00:00"/>
    <n v="112.06"/>
    <n v="47"/>
    <n v="228.46"/>
    <n v="13959"/>
    <x v="0"/>
    <x v="3"/>
  </r>
  <r>
    <n v="1951"/>
    <s v="Medium"/>
    <n v="0.09"/>
    <n v="4"/>
    <n v="1.3"/>
    <n v="117"/>
    <x v="1"/>
    <s v="Linda Weiss"/>
    <s v="Express Air"/>
    <x v="1"/>
    <x v="0"/>
    <s v="Paper"/>
    <s v="Wrap Bag"/>
    <x v="106"/>
    <n v="0.37"/>
    <n v="0.21633810076021132"/>
    <s v="United States"/>
    <x v="1"/>
    <x v="6"/>
    <s v="Seattle"/>
    <n v="98103"/>
    <x v="92"/>
    <x v="3"/>
    <s v="2015"/>
    <d v="2015-04-06T00:00:00"/>
    <n v="16.79"/>
    <n v="19"/>
    <n v="77.61"/>
    <n v="13959"/>
    <x v="0"/>
    <x v="3"/>
  </r>
  <r>
    <n v="20641"/>
    <s v="Low"/>
    <n v="0.04"/>
    <n v="8.33"/>
    <n v="1.99"/>
    <n v="321"/>
    <x v="0"/>
    <s v="Arthur Lowe Nash"/>
    <s v="Regular Air"/>
    <x v="2"/>
    <x v="1"/>
    <s v="Computer Peripherals"/>
    <s v="Small Pack"/>
    <x v="375"/>
    <n v="0.52"/>
    <n v="0.11059269162210336"/>
    <s v="United States"/>
    <x v="3"/>
    <x v="5"/>
    <s v="Potomac"/>
    <n v="20854"/>
    <x v="92"/>
    <x v="3"/>
    <s v="2015"/>
    <d v="2015-04-09T00:00:00"/>
    <n v="9.9267999999999983"/>
    <n v="11"/>
    <n v="89.76"/>
    <n v="91057"/>
    <x v="0"/>
    <x v="3"/>
  </r>
  <r>
    <n v="24028"/>
    <s v="High"/>
    <n v="0.01"/>
    <n v="59.76"/>
    <n v="9.7100000000000009"/>
    <n v="911"/>
    <x v="1"/>
    <s v="Marsha P Joyner"/>
    <s v="Regular Air"/>
    <x v="3"/>
    <x v="0"/>
    <s v="Storage &amp; Organization"/>
    <s v="Small Box"/>
    <x v="638"/>
    <n v="0.56999999999999995"/>
    <n v="0.69"/>
    <s v="United States"/>
    <x v="3"/>
    <x v="44"/>
    <s v="Wheeling"/>
    <n v="26003"/>
    <x v="92"/>
    <x v="3"/>
    <s v="2015"/>
    <d v="2015-04-06T00:00:00"/>
    <n v="354.32879999999994"/>
    <n v="8"/>
    <n v="513.52"/>
    <n v="90186"/>
    <x v="0"/>
    <x v="3"/>
  </r>
  <r>
    <n v="24298"/>
    <s v="Low"/>
    <n v="0.1"/>
    <n v="2.2200000000000002"/>
    <n v="5"/>
    <n v="975"/>
    <x v="0"/>
    <s v="Francis Evans"/>
    <s v="Regular Air"/>
    <x v="3"/>
    <x v="0"/>
    <s v="Appliances"/>
    <s v="Small Box"/>
    <x v="639"/>
    <n v="0.55000000000000004"/>
    <n v="-2.4226363636363635"/>
    <s v="United States"/>
    <x v="3"/>
    <x v="35"/>
    <s v="Boston"/>
    <n v="2108"/>
    <x v="92"/>
    <x v="3"/>
    <s v="2015"/>
    <d v="2015-04-09T00:00:00"/>
    <n v="-21.319199999999999"/>
    <n v="3"/>
    <n v="8.8000000000000007"/>
    <n v="87260"/>
    <x v="0"/>
    <x v="3"/>
  </r>
  <r>
    <n v="25013"/>
    <s v="Medium"/>
    <n v="0.03"/>
    <n v="19.04"/>
    <n v="6.38"/>
    <n v="1590"/>
    <x v="0"/>
    <s v="Lucille Buchanan"/>
    <s v="Express Air"/>
    <x v="3"/>
    <x v="2"/>
    <s v="Office Furnishings"/>
    <s v="Small Box"/>
    <x v="640"/>
    <n v="0.56000000000000005"/>
    <n v="0.58177879608414906"/>
    <s v="United States"/>
    <x v="3"/>
    <x v="28"/>
    <s v="Willoughby"/>
    <n v="44094"/>
    <x v="92"/>
    <x v="3"/>
    <s v="2015"/>
    <d v="2015-04-04T00:00:00"/>
    <n v="83.793599999999998"/>
    <n v="7"/>
    <n v="144.03"/>
    <n v="86668"/>
    <x v="0"/>
    <x v="3"/>
  </r>
  <r>
    <n v="25011"/>
    <s v="Medium"/>
    <n v="0.02"/>
    <n v="5.53"/>
    <n v="6.98"/>
    <n v="1593"/>
    <x v="0"/>
    <s v="Ronald O'Neill"/>
    <s v="Regular Air"/>
    <x v="3"/>
    <x v="0"/>
    <s v="Binders and Binder Accessories"/>
    <s v="Small Box"/>
    <x v="641"/>
    <n v="0.39"/>
    <n v="-1.5944216349108786"/>
    <s v="United States"/>
    <x v="0"/>
    <x v="21"/>
    <s v="Bartlesville"/>
    <n v="74006"/>
    <x v="92"/>
    <x v="3"/>
    <s v="2015"/>
    <d v="2015-04-06T00:00:00"/>
    <n v="-77.823719999999994"/>
    <n v="8"/>
    <n v="48.81"/>
    <n v="86668"/>
    <x v="0"/>
    <x v="3"/>
  </r>
  <r>
    <n v="566"/>
    <s v="Not Specified"/>
    <n v="0.02"/>
    <n v="60.98"/>
    <n v="49"/>
    <n v="1733"/>
    <x v="1"/>
    <s v="Nina Horne Kelly"/>
    <s v="Regular Air"/>
    <x v="0"/>
    <x v="0"/>
    <s v="Appliances"/>
    <s v="Large Box"/>
    <x v="499"/>
    <n v="0.59"/>
    <n v="-0.31257725732942054"/>
    <s v="United States"/>
    <x v="3"/>
    <x v="32"/>
    <s v="Washington"/>
    <n v="20012"/>
    <x v="92"/>
    <x v="3"/>
    <s v="2015"/>
    <d v="2015-04-06T00:00:00"/>
    <n v="-662.52"/>
    <n v="34"/>
    <n v="2119.54"/>
    <n v="3841"/>
    <x v="0"/>
    <x v="3"/>
  </r>
  <r>
    <n v="567"/>
    <s v="Not Specified"/>
    <n v="0.02"/>
    <n v="1270.99"/>
    <n v="19.989999999999998"/>
    <n v="1733"/>
    <x v="1"/>
    <s v="Nina Horne Kelly"/>
    <s v="Regular Air"/>
    <x v="0"/>
    <x v="0"/>
    <s v="Binders and Binder Accessories"/>
    <s v="Small Box"/>
    <x v="202"/>
    <n v="0.35"/>
    <n v="0.20176572615847929"/>
    <s v="United States"/>
    <x v="3"/>
    <x v="32"/>
    <s v="Washington"/>
    <n v="20012"/>
    <x v="92"/>
    <x v="3"/>
    <s v="2015"/>
    <d v="2015-04-06T00:00:00"/>
    <n v="9228.2255999999998"/>
    <n v="36"/>
    <n v="45737.33"/>
    <n v="3841"/>
    <x v="0"/>
    <x v="3"/>
  </r>
  <r>
    <n v="18566"/>
    <s v="Not Specified"/>
    <n v="0.02"/>
    <n v="60.98"/>
    <n v="49"/>
    <n v="1734"/>
    <x v="1"/>
    <s v="Christopher Meadows"/>
    <s v="Regular Air"/>
    <x v="0"/>
    <x v="0"/>
    <s v="Appliances"/>
    <s v="Large Box"/>
    <x v="499"/>
    <n v="0.59"/>
    <n v="-1.062752646775746"/>
    <s v="United States"/>
    <x v="3"/>
    <x v="8"/>
    <s v="Harrison"/>
    <n v="10528"/>
    <x v="92"/>
    <x v="3"/>
    <s v="2015"/>
    <d v="2015-04-06T00:00:00"/>
    <n v="-596.26800000000003"/>
    <n v="9"/>
    <n v="561.05999999999995"/>
    <n v="88443"/>
    <x v="0"/>
    <x v="3"/>
  </r>
  <r>
    <n v="18567"/>
    <s v="Not Specified"/>
    <n v="0.02"/>
    <n v="1270.99"/>
    <n v="19.989999999999998"/>
    <n v="1734"/>
    <x v="1"/>
    <s v="Christopher Meadows"/>
    <s v="Regular Air"/>
    <x v="0"/>
    <x v="0"/>
    <s v="Binders and Binder Accessories"/>
    <s v="Small Box"/>
    <x v="202"/>
    <n v="0.35"/>
    <n v="0.69"/>
    <s v="United States"/>
    <x v="3"/>
    <x v="8"/>
    <s v="Harrison"/>
    <n v="10528"/>
    <x v="92"/>
    <x v="3"/>
    <s v="2015"/>
    <d v="2015-04-06T00:00:00"/>
    <n v="7889.6876999999995"/>
    <n v="9"/>
    <n v="11434.33"/>
    <n v="88443"/>
    <x v="0"/>
    <x v="3"/>
  </r>
  <r>
    <n v="18568"/>
    <s v="Not Specified"/>
    <n v="0.05"/>
    <n v="205.99"/>
    <n v="8.99"/>
    <n v="1734"/>
    <x v="1"/>
    <s v="Christopher Meadows"/>
    <s v="Express Air"/>
    <x v="0"/>
    <x v="1"/>
    <s v="Telephones and Communication"/>
    <s v="Small Box"/>
    <x v="336"/>
    <n v="0.6"/>
    <n v="0.47869150636062979"/>
    <s v="United States"/>
    <x v="3"/>
    <x v="8"/>
    <s v="Harrison"/>
    <n v="10528"/>
    <x v="92"/>
    <x v="3"/>
    <s v="2015"/>
    <d v="2015-04-06T00:00:00"/>
    <n v="1545.8097600000001"/>
    <n v="19"/>
    <n v="3229.24"/>
    <n v="88443"/>
    <x v="0"/>
    <x v="3"/>
  </r>
  <r>
    <n v="22246"/>
    <s v="Low"/>
    <n v="0.1"/>
    <n v="10.44"/>
    <n v="5.75"/>
    <n v="1918"/>
    <x v="0"/>
    <s v="Hannah Tyson"/>
    <s v="Express Air"/>
    <x v="1"/>
    <x v="0"/>
    <s v="Binders and Binder Accessories"/>
    <s v="Small Box"/>
    <x v="642"/>
    <n v="0.39"/>
    <n v="0.74817900499880974"/>
    <s v="United States"/>
    <x v="2"/>
    <x v="4"/>
    <s v="Paragould"/>
    <n v="72450"/>
    <x v="92"/>
    <x v="3"/>
    <s v="2015"/>
    <d v="2015-04-11T00:00:00"/>
    <n v="125.72399999999999"/>
    <n v="17"/>
    <n v="168.04"/>
    <n v="85898"/>
    <x v="0"/>
    <x v="3"/>
  </r>
  <r>
    <n v="21573"/>
    <s v="Critical"/>
    <n v="0.06"/>
    <n v="6.48"/>
    <n v="7.49"/>
    <n v="2014"/>
    <x v="1"/>
    <s v="Cathy Simon"/>
    <s v="Regular Air"/>
    <x v="1"/>
    <x v="0"/>
    <s v="Paper"/>
    <s v="Small Box"/>
    <x v="626"/>
    <n v="0.37"/>
    <n v="-2.5555852128653407"/>
    <s v="United States"/>
    <x v="0"/>
    <x v="20"/>
    <s v="Council Bluffs"/>
    <n v="51503"/>
    <x v="92"/>
    <x v="3"/>
    <s v="2015"/>
    <d v="2015-04-04T00:00:00"/>
    <n v="-191.49"/>
    <n v="12"/>
    <n v="74.930000000000007"/>
    <n v="88368"/>
    <x v="0"/>
    <x v="3"/>
  </r>
  <r>
    <n v="20157"/>
    <s v="Medium"/>
    <n v="0.02"/>
    <n v="63.94"/>
    <n v="14.48"/>
    <n v="2441"/>
    <x v="0"/>
    <s v="Kenneth Capps"/>
    <s v="Regular Air"/>
    <x v="2"/>
    <x v="2"/>
    <s v="Office Furnishings"/>
    <s v="Small Box"/>
    <x v="643"/>
    <n v="0.46"/>
    <n v="-0.14114414541355502"/>
    <s v="United States"/>
    <x v="2"/>
    <x v="9"/>
    <s v="Melbourne"/>
    <n v="32935"/>
    <x v="92"/>
    <x v="3"/>
    <s v="2015"/>
    <d v="2015-04-04T00:00:00"/>
    <n v="-100.17"/>
    <n v="11"/>
    <n v="709.7"/>
    <n v="89300"/>
    <x v="0"/>
    <x v="3"/>
  </r>
  <r>
    <n v="20158"/>
    <s v="Medium"/>
    <n v="0.01"/>
    <n v="5.0199999999999996"/>
    <n v="5.14"/>
    <n v="2442"/>
    <x v="0"/>
    <s v="Natalie Aldridge"/>
    <s v="Regular Air"/>
    <x v="2"/>
    <x v="1"/>
    <s v="Computer Peripherals"/>
    <s v="Small Pack"/>
    <x v="115"/>
    <n v="0.79"/>
    <n v="-0.14398249452954046"/>
    <s v="United States"/>
    <x v="2"/>
    <x v="9"/>
    <s v="Merritt Island"/>
    <n v="32953"/>
    <x v="92"/>
    <x v="3"/>
    <s v="2015"/>
    <d v="2015-04-06T00:00:00"/>
    <n v="-3.9479999999999995"/>
    <n v="5"/>
    <n v="27.42"/>
    <n v="89300"/>
    <x v="0"/>
    <x v="3"/>
  </r>
  <r>
    <n v="6525"/>
    <s v="Low"/>
    <n v="0"/>
    <n v="35.99"/>
    <n v="0.99"/>
    <n v="2548"/>
    <x v="1"/>
    <s v="Wayne Bass"/>
    <s v="Regular Air"/>
    <x v="0"/>
    <x v="1"/>
    <s v="Telephones and Communication"/>
    <s v="Small Pack"/>
    <x v="644"/>
    <n v="0.35"/>
    <n v="0.56853550085613536"/>
    <s v="United States"/>
    <x v="1"/>
    <x v="7"/>
    <s v="Los Angeles"/>
    <n v="90068"/>
    <x v="92"/>
    <x v="3"/>
    <s v="2015"/>
    <d v="2015-04-11T00:00:00"/>
    <n v="840.05099999999993"/>
    <n v="46"/>
    <n v="1477.57"/>
    <n v="46436"/>
    <x v="0"/>
    <x v="3"/>
  </r>
  <r>
    <n v="24525"/>
    <s v="Low"/>
    <n v="0"/>
    <n v="35.99"/>
    <n v="0.99"/>
    <n v="2551"/>
    <x v="0"/>
    <s v="Joan Bowers"/>
    <s v="Regular Air"/>
    <x v="0"/>
    <x v="1"/>
    <s v="Telephones and Communication"/>
    <s v="Small Pack"/>
    <x v="644"/>
    <n v="0.35"/>
    <n v="0.69"/>
    <s v="United States"/>
    <x v="3"/>
    <x v="29"/>
    <s v="York"/>
    <n v="17403"/>
    <x v="92"/>
    <x v="3"/>
    <s v="2015"/>
    <d v="2015-04-11T00:00:00"/>
    <n v="265.96049999999997"/>
    <n v="12"/>
    <n v="385.45"/>
    <n v="88656"/>
    <x v="0"/>
    <x v="3"/>
  </r>
  <r>
    <n v="21114"/>
    <s v="High"/>
    <n v="0"/>
    <n v="7.38"/>
    <n v="11.51"/>
    <n v="2685"/>
    <x v="0"/>
    <s v="Kathryn Wolfe"/>
    <s v="Regular Air"/>
    <x v="0"/>
    <x v="0"/>
    <s v="Binders and Binder Accessories"/>
    <s v="Small Box"/>
    <x v="645"/>
    <n v="0.36"/>
    <n v="-3.7511904761904757"/>
    <s v="United States"/>
    <x v="3"/>
    <x v="8"/>
    <s v="Plainview"/>
    <n v="11803"/>
    <x v="92"/>
    <x v="3"/>
    <s v="2015"/>
    <d v="2015-04-05T00:00:00"/>
    <n v="-66.170999999999992"/>
    <n v="2"/>
    <n v="17.64"/>
    <n v="89147"/>
    <x v="0"/>
    <x v="3"/>
  </r>
  <r>
    <n v="24911"/>
    <s v="Medium"/>
    <n v="0.1"/>
    <n v="9.3800000000000008"/>
    <n v="4.93"/>
    <n v="3400"/>
    <x v="0"/>
    <s v="Florence Gold"/>
    <s v="Express Air"/>
    <x v="0"/>
    <x v="2"/>
    <s v="Office Furnishings"/>
    <s v="Small Box"/>
    <x v="646"/>
    <n v="0.56999999999999995"/>
    <n v="-0.18198851082633671"/>
    <s v="United States"/>
    <x v="3"/>
    <x v="44"/>
    <s v="Fairmont"/>
    <n v="26554"/>
    <x v="92"/>
    <x v="3"/>
    <s v="2015"/>
    <d v="2015-04-04T00:00:00"/>
    <n v="-24.7104"/>
    <n v="15"/>
    <n v="135.78"/>
    <n v="87537"/>
    <x v="0"/>
    <x v="3"/>
  </r>
  <r>
    <n v="19364"/>
    <s v="High"/>
    <n v="0.01"/>
    <n v="2.08"/>
    <n v="5.33"/>
    <n v="635"/>
    <x v="1"/>
    <s v="Juan Justice"/>
    <s v="Regular Air"/>
    <x v="3"/>
    <x v="2"/>
    <s v="Office Furnishings"/>
    <s v="Small Box"/>
    <x v="138"/>
    <n v="0.43"/>
    <n v="-3.6621610169491525"/>
    <s v="United States"/>
    <x v="0"/>
    <x v="11"/>
    <s v="Saint Paul"/>
    <n v="55106"/>
    <x v="93"/>
    <x v="3"/>
    <s v="2015"/>
    <d v="2015-04-05T00:00:00"/>
    <n v="-103.7124"/>
    <n v="12"/>
    <n v="28.32"/>
    <n v="89284"/>
    <x v="0"/>
    <x v="3"/>
  </r>
  <r>
    <n v="19365"/>
    <s v="High"/>
    <n v="0.03"/>
    <n v="370.98"/>
    <n v="99"/>
    <n v="635"/>
    <x v="1"/>
    <s v="Juan Justice"/>
    <s v="Delivery Truck"/>
    <x v="3"/>
    <x v="0"/>
    <s v="Storage &amp; Organization"/>
    <s v="Jumbo Drum"/>
    <x v="647"/>
    <n v="0.65"/>
    <n v="-5.3815517711702586E-2"/>
    <s v="United States"/>
    <x v="0"/>
    <x v="11"/>
    <s v="Saint Paul"/>
    <n v="55106"/>
    <x v="93"/>
    <x v="3"/>
    <s v="2015"/>
    <d v="2015-04-06T00:00:00"/>
    <n v="-124.2864"/>
    <n v="6"/>
    <n v="2309.4899999999998"/>
    <n v="89284"/>
    <x v="0"/>
    <x v="3"/>
  </r>
  <r>
    <n v="5117"/>
    <s v="High"/>
    <n v="0.1"/>
    <n v="22.38"/>
    <n v="15.1"/>
    <n v="1246"/>
    <x v="1"/>
    <s v="Lois Hansen"/>
    <s v="Regular Air"/>
    <x v="1"/>
    <x v="0"/>
    <s v="Binders and Binder Accessories"/>
    <s v="Small Box"/>
    <x v="348"/>
    <n v="0.38"/>
    <n v="-0.19029611667669649"/>
    <s v="United States"/>
    <x v="3"/>
    <x v="8"/>
    <s v="New York City"/>
    <n v="10009"/>
    <x v="93"/>
    <x v="3"/>
    <s v="2015"/>
    <d v="2015-04-06T00:00:00"/>
    <n v="-107.51349999999999"/>
    <n v="26"/>
    <n v="564.98"/>
    <n v="36452"/>
    <x v="0"/>
    <x v="3"/>
  </r>
  <r>
    <n v="5118"/>
    <s v="High"/>
    <n v="0.04"/>
    <n v="6.98"/>
    <n v="2.83"/>
    <n v="1246"/>
    <x v="1"/>
    <s v="Lois Hansen"/>
    <s v="Regular Air"/>
    <x v="1"/>
    <x v="2"/>
    <s v="Office Furnishings"/>
    <s v="Small Pack"/>
    <x v="648"/>
    <n v="0.37"/>
    <n v="0.35534445474204512"/>
    <s v="United States"/>
    <x v="3"/>
    <x v="8"/>
    <s v="New York City"/>
    <n v="10009"/>
    <x v="93"/>
    <x v="3"/>
    <s v="2015"/>
    <d v="2015-04-07T00:00:00"/>
    <n v="46.01"/>
    <n v="18"/>
    <n v="129.47999999999999"/>
    <n v="36452"/>
    <x v="0"/>
    <x v="3"/>
  </r>
  <r>
    <n v="23117"/>
    <s v="High"/>
    <n v="0.1"/>
    <n v="22.38"/>
    <n v="15.1"/>
    <n v="1247"/>
    <x v="1"/>
    <s v="Henry O'Connell"/>
    <s v="Regular Air"/>
    <x v="1"/>
    <x v="0"/>
    <s v="Binders and Binder Accessories"/>
    <s v="Small Box"/>
    <x v="348"/>
    <n v="0.38"/>
    <n v="-0.70681414765630124"/>
    <s v="United States"/>
    <x v="0"/>
    <x v="19"/>
    <s v="Leander"/>
    <n v="78641"/>
    <x v="93"/>
    <x v="3"/>
    <s v="2015"/>
    <d v="2015-04-06T00:00:00"/>
    <n v="-107.51349999999999"/>
    <n v="7"/>
    <n v="152.11000000000001"/>
    <n v="91555"/>
    <x v="0"/>
    <x v="3"/>
  </r>
  <r>
    <n v="23118"/>
    <s v="High"/>
    <n v="0.04"/>
    <n v="6.98"/>
    <n v="2.83"/>
    <n v="1247"/>
    <x v="1"/>
    <s v="Henry O'Connell"/>
    <s v="Regular Air"/>
    <x v="1"/>
    <x v="2"/>
    <s v="Office Furnishings"/>
    <s v="Small Pack"/>
    <x v="648"/>
    <n v="0.37"/>
    <n v="0.69"/>
    <s v="United States"/>
    <x v="0"/>
    <x v="19"/>
    <s v="Leander"/>
    <n v="78641"/>
    <x v="93"/>
    <x v="3"/>
    <s v="2015"/>
    <d v="2015-04-07T00:00:00"/>
    <n v="24.819299999999998"/>
    <n v="5"/>
    <n v="35.97"/>
    <n v="91555"/>
    <x v="0"/>
    <x v="3"/>
  </r>
  <r>
    <n v="25006"/>
    <s v="High"/>
    <n v="0.05"/>
    <n v="85.99"/>
    <n v="0.99"/>
    <n v="1459"/>
    <x v="0"/>
    <s v="Steve Raynor"/>
    <s v="Regular Air"/>
    <x v="2"/>
    <x v="1"/>
    <s v="Telephones and Communication"/>
    <s v="Wrap Bag"/>
    <x v="376"/>
    <n v="0.55000000000000004"/>
    <n v="0.12418049650253736"/>
    <s v="United States"/>
    <x v="2"/>
    <x v="23"/>
    <s v="Taylors"/>
    <n v="29687"/>
    <x v="93"/>
    <x v="3"/>
    <s v="2015"/>
    <d v="2015-04-07T00:00:00"/>
    <n v="36.215999999999994"/>
    <n v="4"/>
    <n v="291.64"/>
    <n v="86734"/>
    <x v="0"/>
    <x v="3"/>
  </r>
  <r>
    <n v="23886"/>
    <s v="Not Specified"/>
    <n v="0.03"/>
    <n v="320.64"/>
    <n v="29.2"/>
    <n v="1891"/>
    <x v="0"/>
    <s v="Gretchen Levine"/>
    <s v="Delivery Truck"/>
    <x v="1"/>
    <x v="2"/>
    <s v="Tables"/>
    <s v="Jumbo Box"/>
    <x v="649"/>
    <n v="0.66"/>
    <n v="0.19241641041254379"/>
    <s v="United States"/>
    <x v="3"/>
    <x v="28"/>
    <s v="Lima"/>
    <n v="45801"/>
    <x v="93"/>
    <x v="3"/>
    <s v="2015"/>
    <d v="2015-04-07T00:00:00"/>
    <n v="429.75435600000003"/>
    <n v="7"/>
    <n v="2233.46"/>
    <n v="90630"/>
    <x v="0"/>
    <x v="3"/>
  </r>
  <r>
    <n v="20849"/>
    <s v="Critical"/>
    <n v="7.0000000000000007E-2"/>
    <n v="200.99"/>
    <n v="4.2"/>
    <n v="2603"/>
    <x v="0"/>
    <s v="Penny Leach"/>
    <s v="Regular Air"/>
    <x v="3"/>
    <x v="1"/>
    <s v="Telephones and Communication"/>
    <s v="Small Box"/>
    <x v="254"/>
    <n v="0.59"/>
    <n v="0.60053766389394203"/>
    <s v="United States"/>
    <x v="3"/>
    <x v="36"/>
    <s v="Hackensack"/>
    <n v="7601"/>
    <x v="93"/>
    <x v="3"/>
    <s v="2015"/>
    <d v="2015-04-06T00:00:00"/>
    <n v="2225.0761200000002"/>
    <n v="22"/>
    <n v="3705.14"/>
    <n v="87383"/>
    <x v="0"/>
    <x v="3"/>
  </r>
  <r>
    <n v="20850"/>
    <s v="Critical"/>
    <n v="0.01"/>
    <n v="297.48"/>
    <n v="18.059999999999999"/>
    <n v="2604"/>
    <x v="0"/>
    <s v="Gina Curry"/>
    <s v="Delivery Truck"/>
    <x v="3"/>
    <x v="1"/>
    <s v="Office Machines"/>
    <s v="Jumbo Drum"/>
    <x v="112"/>
    <n v="0.6"/>
    <n v="-0.35772703731911654"/>
    <s v="United States"/>
    <x v="3"/>
    <x v="36"/>
    <s v="Iselin"/>
    <n v="8830"/>
    <x v="93"/>
    <x v="3"/>
    <s v="2015"/>
    <d v="2015-04-06T00:00:00"/>
    <n v="-338.18083200000001"/>
    <n v="3"/>
    <n v="945.36"/>
    <n v="87383"/>
    <x v="0"/>
    <x v="3"/>
  </r>
  <r>
    <n v="19923"/>
    <s v="Not Specified"/>
    <n v="0.1"/>
    <n v="36.549999999999997"/>
    <n v="13.89"/>
    <n v="2960"/>
    <x v="0"/>
    <s v="Allan Dickinson"/>
    <s v="Regular Air"/>
    <x v="3"/>
    <x v="0"/>
    <s v="Pens &amp; Art Supplies"/>
    <s v="Wrap Bag"/>
    <x v="443"/>
    <n v="0.41"/>
    <n v="-0.23588960286526914"/>
    <s v="United States"/>
    <x v="2"/>
    <x v="4"/>
    <s v="Van Buren"/>
    <n v="72956"/>
    <x v="93"/>
    <x v="3"/>
    <s v="2015"/>
    <d v="2015-04-07T00:00:00"/>
    <n v="-89.572000000000003"/>
    <n v="11"/>
    <n v="379.72"/>
    <n v="90646"/>
    <x v="0"/>
    <x v="3"/>
  </r>
  <r>
    <n v="6014"/>
    <s v="Medium"/>
    <n v="0.04"/>
    <n v="300.98"/>
    <n v="54.92"/>
    <n v="102"/>
    <x v="1"/>
    <s v="Caroline Johnston"/>
    <s v="Delivery Truck"/>
    <x v="2"/>
    <x v="2"/>
    <s v="Bookcases"/>
    <s v="Jumbo Box"/>
    <x v="635"/>
    <n v="0.55000000000000004"/>
    <n v="0.21392841815064365"/>
    <s v="United States"/>
    <x v="3"/>
    <x v="35"/>
    <s v="Boston"/>
    <n v="2129"/>
    <x v="94"/>
    <x v="3"/>
    <s v="2015"/>
    <d v="2015-04-07T00:00:00"/>
    <n v="2023.75"/>
    <n v="31"/>
    <n v="9459.94"/>
    <n v="42599"/>
    <x v="0"/>
    <x v="3"/>
  </r>
  <r>
    <n v="24014"/>
    <s v="Medium"/>
    <n v="0.04"/>
    <n v="300.98"/>
    <n v="54.92"/>
    <n v="107"/>
    <x v="0"/>
    <s v="Lois Hamilton"/>
    <s v="Delivery Truck"/>
    <x v="2"/>
    <x v="2"/>
    <s v="Bookcases"/>
    <s v="Jumbo Box"/>
    <x v="635"/>
    <n v="0.55000000000000004"/>
    <n v="0.69"/>
    <s v="United States"/>
    <x v="3"/>
    <x v="47"/>
    <s v="Dover"/>
    <n v="3820"/>
    <x v="94"/>
    <x v="3"/>
    <s v="2015"/>
    <d v="2015-04-07T00:00:00"/>
    <n v="1684.4762999999998"/>
    <n v="8"/>
    <n v="2441.27"/>
    <n v="88204"/>
    <x v="0"/>
    <x v="3"/>
  </r>
  <r>
    <n v="22969"/>
    <s v="Medium"/>
    <n v="0"/>
    <n v="8.34"/>
    <n v="4.82"/>
    <n v="786"/>
    <x v="0"/>
    <s v="Jason Bray"/>
    <s v="Regular Air"/>
    <x v="1"/>
    <x v="0"/>
    <s v="Paper"/>
    <s v="Small Box"/>
    <x v="307"/>
    <n v="0.4"/>
    <n v="-6.6246884428702607E-2"/>
    <s v="United States"/>
    <x v="1"/>
    <x v="7"/>
    <s v="Mission Viejo"/>
    <n v="92691"/>
    <x v="94"/>
    <x v="3"/>
    <s v="2015"/>
    <d v="2015-04-07T00:00:00"/>
    <n v="-5.05"/>
    <n v="9"/>
    <n v="76.23"/>
    <n v="91513"/>
    <x v="0"/>
    <x v="3"/>
  </r>
  <r>
    <n v="19973"/>
    <s v="Critical"/>
    <n v="0.03"/>
    <n v="2.1800000000000002"/>
    <n v="1.38"/>
    <n v="925"/>
    <x v="0"/>
    <s v="Ruth Dudley"/>
    <s v="Regular Air"/>
    <x v="0"/>
    <x v="0"/>
    <s v="Rubber Bands"/>
    <s v="Wrap Bag"/>
    <x v="650"/>
    <n v="0.44"/>
    <n v="-0.44755244755244755"/>
    <s v="United States"/>
    <x v="3"/>
    <x v="30"/>
    <s v="Augusta"/>
    <n v="4330"/>
    <x v="94"/>
    <x v="3"/>
    <s v="2015"/>
    <d v="2015-04-06T00:00:00"/>
    <n v="-7.04"/>
    <n v="7"/>
    <n v="15.73"/>
    <n v="87134"/>
    <x v="0"/>
    <x v="3"/>
  </r>
  <r>
    <n v="19974"/>
    <s v="Critical"/>
    <n v="0.01"/>
    <n v="170.98"/>
    <n v="35.89"/>
    <n v="929"/>
    <x v="0"/>
    <s v="Calvin Conway"/>
    <s v="Delivery Truck"/>
    <x v="0"/>
    <x v="2"/>
    <s v="Bookcases"/>
    <s v="Jumbo Box"/>
    <x v="479"/>
    <n v="0.66"/>
    <n v="0.31326240350887397"/>
    <s v="United States"/>
    <x v="3"/>
    <x v="36"/>
    <s v="Old Bridge"/>
    <n v="8857"/>
    <x v="94"/>
    <x v="3"/>
    <s v="2015"/>
    <d v="2015-04-08T00:00:00"/>
    <n v="538.52"/>
    <n v="10"/>
    <n v="1719.07"/>
    <n v="87134"/>
    <x v="0"/>
    <x v="3"/>
  </r>
  <r>
    <n v="26060"/>
    <s v="Critical"/>
    <n v="0.01"/>
    <n v="2.89"/>
    <n v="0.5"/>
    <n v="1113"/>
    <x v="1"/>
    <s v="Julia Reynolds"/>
    <s v="Regular Air"/>
    <x v="3"/>
    <x v="0"/>
    <s v="Labels"/>
    <s v="Small Box"/>
    <x v="231"/>
    <n v="0.38"/>
    <n v="0.69"/>
    <s v="United States"/>
    <x v="1"/>
    <x v="1"/>
    <s v="Arvada"/>
    <n v="80004"/>
    <x v="94"/>
    <x v="3"/>
    <s v="2015"/>
    <d v="2015-04-07T00:00:00"/>
    <n v="29.725199999999997"/>
    <n v="14"/>
    <n v="43.08"/>
    <n v="90833"/>
    <x v="0"/>
    <x v="3"/>
  </r>
  <r>
    <n v="26061"/>
    <s v="Critical"/>
    <n v="0"/>
    <n v="55.99"/>
    <n v="5"/>
    <n v="1113"/>
    <x v="1"/>
    <s v="Julia Reynolds"/>
    <s v="Regular Air"/>
    <x v="3"/>
    <x v="1"/>
    <s v="Telephones and Communication"/>
    <s v="Small Pack"/>
    <x v="624"/>
    <n v="0.8"/>
    <n v="-0.72262773722627738"/>
    <s v="United States"/>
    <x v="1"/>
    <x v="1"/>
    <s v="Arvada"/>
    <n v="80004"/>
    <x v="94"/>
    <x v="3"/>
    <s v="2015"/>
    <d v="2015-04-08T00:00:00"/>
    <n v="-187.11"/>
    <n v="5"/>
    <n v="258.93"/>
    <n v="90833"/>
    <x v="0"/>
    <x v="3"/>
  </r>
  <r>
    <n v="19501"/>
    <s v="High"/>
    <n v="0.09"/>
    <n v="12.88"/>
    <n v="4.59"/>
    <n v="1618"/>
    <x v="0"/>
    <s v="June Roberts"/>
    <s v="Regular Air"/>
    <x v="2"/>
    <x v="0"/>
    <s v="Scissors, Rulers and Trimmers"/>
    <s v="Wrap Bag"/>
    <x v="651"/>
    <n v="0.82"/>
    <n v="-1.1075064820084741"/>
    <s v="United States"/>
    <x v="0"/>
    <x v="0"/>
    <s v="Highland"/>
    <n v="46322"/>
    <x v="94"/>
    <x v="3"/>
    <s v="2015"/>
    <d v="2015-04-06T00:00:00"/>
    <n v="-175.13"/>
    <n v="13"/>
    <n v="158.13"/>
    <n v="90248"/>
    <x v="0"/>
    <x v="3"/>
  </r>
  <r>
    <n v="19502"/>
    <s v="High"/>
    <n v="0.02"/>
    <n v="45.99"/>
    <n v="4.99"/>
    <n v="1620"/>
    <x v="0"/>
    <s v="Gerald Petty"/>
    <s v="Express Air"/>
    <x v="2"/>
    <x v="1"/>
    <s v="Telephones and Communication"/>
    <s v="Small Box"/>
    <x v="652"/>
    <n v="0.56999999999999995"/>
    <n v="2.4292988160235569E-2"/>
    <s v="United States"/>
    <x v="3"/>
    <x v="29"/>
    <s v="Lancaster"/>
    <n v="17602"/>
    <x v="94"/>
    <x v="3"/>
    <s v="2015"/>
    <d v="2015-04-07T00:00:00"/>
    <n v="3.96"/>
    <n v="4"/>
    <n v="163.01"/>
    <n v="90248"/>
    <x v="0"/>
    <x v="3"/>
  </r>
  <r>
    <n v="18820"/>
    <s v="Low"/>
    <n v="0.01"/>
    <n v="13.43"/>
    <n v="5.5"/>
    <n v="2240"/>
    <x v="0"/>
    <s v="Maurice Kelly"/>
    <s v="Express Air"/>
    <x v="3"/>
    <x v="0"/>
    <s v="Storage &amp; Organization"/>
    <s v="Small Box"/>
    <x v="168"/>
    <n v="0.56999999999999995"/>
    <n v="-3.1380631578947371"/>
    <s v="United States"/>
    <x v="2"/>
    <x v="9"/>
    <s v="Lakeland"/>
    <n v="33801"/>
    <x v="94"/>
    <x v="3"/>
    <s v="2015"/>
    <d v="2015-04-13T00:00:00"/>
    <n v="-313.02180000000004"/>
    <n v="7"/>
    <n v="99.75"/>
    <n v="89102"/>
    <x v="0"/>
    <x v="3"/>
  </r>
  <r>
    <n v="23721"/>
    <s v="Low"/>
    <n v="0.06"/>
    <n v="60.65"/>
    <n v="12.23"/>
    <n v="2334"/>
    <x v="1"/>
    <s v="Stephanie Hawkins"/>
    <s v="Regular Air"/>
    <x v="2"/>
    <x v="2"/>
    <s v="Office Furnishings"/>
    <s v="Medium Box"/>
    <x v="379"/>
    <n v="0.64"/>
    <n v="0.69"/>
    <s v="United States"/>
    <x v="0"/>
    <x v="31"/>
    <s v="Greenfield"/>
    <n v="53220"/>
    <x v="94"/>
    <x v="3"/>
    <s v="2015"/>
    <d v="2015-04-08T00:00:00"/>
    <n v="427.00649999999996"/>
    <n v="10"/>
    <n v="618.85"/>
    <n v="89608"/>
    <x v="0"/>
    <x v="3"/>
  </r>
  <r>
    <n v="24584"/>
    <s v="Critical"/>
    <n v="7.0000000000000007E-2"/>
    <n v="5.18"/>
    <n v="5.74"/>
    <n v="2481"/>
    <x v="0"/>
    <s v="Kelly Sawyer"/>
    <s v="Express Air"/>
    <x v="3"/>
    <x v="0"/>
    <s v="Binders and Binder Accessories"/>
    <s v="Small Box"/>
    <x v="275"/>
    <n v="0.36"/>
    <n v="-2.3619394548423562"/>
    <s v="United States"/>
    <x v="2"/>
    <x v="15"/>
    <s v="Lafayette"/>
    <n v="70506"/>
    <x v="94"/>
    <x v="3"/>
    <s v="2015"/>
    <d v="2015-04-08T00:00:00"/>
    <n v="-188.03399999999999"/>
    <n v="14"/>
    <n v="79.61"/>
    <n v="91000"/>
    <x v="0"/>
    <x v="3"/>
  </r>
  <r>
    <n v="21768"/>
    <s v="Low"/>
    <n v="0.05"/>
    <n v="4.84"/>
    <n v="0.71"/>
    <n v="2874"/>
    <x v="1"/>
    <s v="Marian Willis"/>
    <s v="Regular Air"/>
    <x v="1"/>
    <x v="0"/>
    <s v="Pens &amp; Art Supplies"/>
    <s v="Wrap Bag"/>
    <x v="0"/>
    <n v="0.52"/>
    <n v="0.69"/>
    <s v="United States"/>
    <x v="0"/>
    <x v="17"/>
    <s v="La Vista"/>
    <n v="68128"/>
    <x v="94"/>
    <x v="3"/>
    <s v="2015"/>
    <d v="2015-04-15T00:00:00"/>
    <n v="13.448099999999998"/>
    <n v="4"/>
    <n v="19.489999999999998"/>
    <n v="89873"/>
    <x v="0"/>
    <x v="3"/>
  </r>
  <r>
    <n v="20039"/>
    <s v="High"/>
    <n v="0.06"/>
    <n v="89.83"/>
    <n v="35"/>
    <n v="3279"/>
    <x v="1"/>
    <s v="Ricky Allred"/>
    <s v="Regular Air"/>
    <x v="1"/>
    <x v="0"/>
    <s v="Storage &amp; Organization"/>
    <s v="Large Box"/>
    <x v="653"/>
    <n v="0.83"/>
    <n v="8.4939660350570628E-2"/>
    <s v="United States"/>
    <x v="2"/>
    <x v="23"/>
    <s v="Columbia"/>
    <n v="29203"/>
    <x v="94"/>
    <x v="3"/>
    <s v="2015"/>
    <d v="2015-04-08T00:00:00"/>
    <n v="31.11"/>
    <n v="4"/>
    <n v="366.26"/>
    <n v="90766"/>
    <x v="0"/>
    <x v="3"/>
  </r>
  <r>
    <n v="20040"/>
    <s v="High"/>
    <n v="0.1"/>
    <n v="13.43"/>
    <n v="5.5"/>
    <n v="3279"/>
    <x v="1"/>
    <s v="Ricky Allred"/>
    <s v="Regular Air"/>
    <x v="1"/>
    <x v="0"/>
    <s v="Storage &amp; Organization"/>
    <s v="Small Box"/>
    <x v="168"/>
    <n v="0.56999999999999995"/>
    <n v="2.2678359389834797"/>
    <s v="United States"/>
    <x v="2"/>
    <x v="23"/>
    <s v="Columbia"/>
    <n v="29203"/>
    <x v="94"/>
    <x v="3"/>
    <s v="2015"/>
    <d v="2015-04-08T00:00:00"/>
    <n v="358.29539999999997"/>
    <n v="12"/>
    <n v="157.99"/>
    <n v="90766"/>
    <x v="0"/>
    <x v="3"/>
  </r>
  <r>
    <n v="20041"/>
    <s v="High"/>
    <n v="0.01"/>
    <n v="125.99"/>
    <n v="7.69"/>
    <n v="3279"/>
    <x v="1"/>
    <s v="Ricky Allred"/>
    <s v="Regular Air"/>
    <x v="1"/>
    <x v="1"/>
    <s v="Telephones and Communication"/>
    <s v="Small Box"/>
    <x v="338"/>
    <n v="0.57999999999999996"/>
    <n v="6.8613547919002694E-3"/>
    <s v="United States"/>
    <x v="2"/>
    <x v="23"/>
    <s v="Columbia"/>
    <n v="29203"/>
    <x v="94"/>
    <x v="3"/>
    <s v="2015"/>
    <d v="2015-04-06T00:00:00"/>
    <n v="8.3219999999999992"/>
    <n v="11"/>
    <n v="1212.8800000000001"/>
    <n v="90766"/>
    <x v="0"/>
    <x v="3"/>
  </r>
  <r>
    <n v="18770"/>
    <s v="Low"/>
    <n v="0.02"/>
    <n v="5.58"/>
    <n v="5.3"/>
    <n v="268"/>
    <x v="1"/>
    <s v="James Beck"/>
    <s v="Regular Air"/>
    <x v="1"/>
    <x v="0"/>
    <s v="Envelopes"/>
    <s v="Small Box"/>
    <x v="104"/>
    <n v="0.35"/>
    <n v="-1.2040707016604177"/>
    <s v="United States"/>
    <x v="1"/>
    <x v="41"/>
    <s v="Flagstaff"/>
    <n v="86001"/>
    <x v="95"/>
    <x v="3"/>
    <s v="2015"/>
    <d v="2015-04-12T00:00:00"/>
    <n v="-22.48"/>
    <n v="3"/>
    <n v="18.670000000000002"/>
    <n v="88941"/>
    <x v="0"/>
    <x v="3"/>
  </r>
  <r>
    <n v="18771"/>
    <s v="Low"/>
    <n v="0.03"/>
    <n v="40.89"/>
    <n v="18.98"/>
    <n v="268"/>
    <x v="1"/>
    <s v="James Beck"/>
    <s v="Regular Air"/>
    <x v="1"/>
    <x v="2"/>
    <s v="Office Furnishings"/>
    <s v="Small Box"/>
    <x v="654"/>
    <n v="0.56999999999999995"/>
    <n v="0.37472126014138635"/>
    <s v="United States"/>
    <x v="1"/>
    <x v="41"/>
    <s v="Flagstaff"/>
    <n v="86001"/>
    <x v="95"/>
    <x v="3"/>
    <s v="2015"/>
    <d v="2015-04-14T00:00:00"/>
    <n v="78.98"/>
    <n v="5"/>
    <n v="210.77"/>
    <n v="88941"/>
    <x v="0"/>
    <x v="3"/>
  </r>
  <r>
    <n v="770"/>
    <s v="Low"/>
    <n v="0.02"/>
    <n v="5.58"/>
    <n v="5.3"/>
    <n v="272"/>
    <x v="1"/>
    <s v="Eleanor Swain"/>
    <s v="Regular Air"/>
    <x v="1"/>
    <x v="0"/>
    <s v="Envelopes"/>
    <s v="Small Box"/>
    <x v="104"/>
    <n v="0.35"/>
    <n v="-0.43672801635991826"/>
    <s v="United States"/>
    <x v="2"/>
    <x v="13"/>
    <s v="Charlotte"/>
    <n v="28204"/>
    <x v="95"/>
    <x v="3"/>
    <s v="2015"/>
    <d v="2015-04-12T00:00:00"/>
    <n v="-29.898400000000002"/>
    <n v="11"/>
    <n v="68.459999999999994"/>
    <n v="5509"/>
    <x v="0"/>
    <x v="3"/>
  </r>
  <r>
    <n v="771"/>
    <s v="Low"/>
    <n v="0.03"/>
    <n v="40.89"/>
    <n v="18.98"/>
    <n v="272"/>
    <x v="1"/>
    <s v="Eleanor Swain"/>
    <s v="Regular Air"/>
    <x v="1"/>
    <x v="2"/>
    <s v="Office Furnishings"/>
    <s v="Small Box"/>
    <x v="654"/>
    <n v="0.56999999999999995"/>
    <n v="5.9777233035482304E-2"/>
    <s v="United States"/>
    <x v="2"/>
    <x v="13"/>
    <s v="Charlotte"/>
    <n v="28204"/>
    <x v="95"/>
    <x v="3"/>
    <s v="2015"/>
    <d v="2015-04-14T00:00:00"/>
    <n v="52.916600000000003"/>
    <n v="21"/>
    <n v="885.23"/>
    <n v="5509"/>
    <x v="0"/>
    <x v="3"/>
  </r>
  <r>
    <n v="18555"/>
    <s v="Medium"/>
    <n v="0.06"/>
    <n v="17.670000000000002"/>
    <n v="8.99"/>
    <n v="683"/>
    <x v="0"/>
    <s v="Seth Merrill"/>
    <s v="Express Air"/>
    <x v="0"/>
    <x v="2"/>
    <s v="Office Furnishings"/>
    <s v="Small Pack"/>
    <x v="655"/>
    <n v="0.47"/>
    <n v="0.5440251572327045"/>
    <s v="United States"/>
    <x v="0"/>
    <x v="17"/>
    <s v="Papillion"/>
    <n v="68046"/>
    <x v="95"/>
    <x v="3"/>
    <s v="2015"/>
    <d v="2015-04-08T00:00:00"/>
    <n v="38.06"/>
    <n v="4"/>
    <n v="69.959999999999994"/>
    <n v="87765"/>
    <x v="0"/>
    <x v="3"/>
  </r>
  <r>
    <n v="19225"/>
    <s v="Low"/>
    <n v="0.1"/>
    <n v="40.479999999999997"/>
    <n v="19.989999999999998"/>
    <n v="696"/>
    <x v="1"/>
    <s v="Johnny Reid"/>
    <s v="Regular Air"/>
    <x v="3"/>
    <x v="1"/>
    <s v="Computer Peripherals"/>
    <s v="Small Box"/>
    <x v="656"/>
    <n v="0.77"/>
    <n v="-1.6308453237410074"/>
    <s v="United States"/>
    <x v="0"/>
    <x v="0"/>
    <s v="Crown Point"/>
    <n v="46307"/>
    <x v="95"/>
    <x v="3"/>
    <s v="2015"/>
    <d v="2015-04-09T00:00:00"/>
    <n v="-580.32000000000005"/>
    <n v="9"/>
    <n v="355.84"/>
    <n v="89848"/>
    <x v="0"/>
    <x v="3"/>
  </r>
  <r>
    <n v="1225"/>
    <s v="Low"/>
    <n v="0.1"/>
    <n v="40.479999999999997"/>
    <n v="19.989999999999998"/>
    <n v="698"/>
    <x v="1"/>
    <s v="Nelson Hensley"/>
    <s v="Regular Air"/>
    <x v="3"/>
    <x v="1"/>
    <s v="Computer Peripherals"/>
    <s v="Small Box"/>
    <x v="656"/>
    <n v="0.77"/>
    <n v="-0.40771419538412906"/>
    <s v="United States"/>
    <x v="1"/>
    <x v="6"/>
    <s v="Seattle"/>
    <n v="98105"/>
    <x v="95"/>
    <x v="3"/>
    <s v="2015"/>
    <d v="2015-04-09T00:00:00"/>
    <n v="-580.32000000000005"/>
    <n v="36"/>
    <n v="1423.35"/>
    <n v="8994"/>
    <x v="0"/>
    <x v="3"/>
  </r>
  <r>
    <n v="19417"/>
    <s v="Medium"/>
    <n v="0"/>
    <n v="65.989999999999995"/>
    <n v="5.26"/>
    <n v="1410"/>
    <x v="0"/>
    <s v="Charles Ward"/>
    <s v="Regular Air"/>
    <x v="3"/>
    <x v="1"/>
    <s v="Telephones and Communication"/>
    <s v="Small Box"/>
    <x v="657"/>
    <n v="0.59"/>
    <n v="0.69"/>
    <s v="United States"/>
    <x v="1"/>
    <x v="7"/>
    <s v="Moreno Valley"/>
    <n v="92553"/>
    <x v="95"/>
    <x v="3"/>
    <s v="2015"/>
    <d v="2015-04-08T00:00:00"/>
    <n v="369.99869999999999"/>
    <n v="9"/>
    <n v="536.23"/>
    <n v="87086"/>
    <x v="0"/>
    <x v="3"/>
  </r>
  <r>
    <n v="1417"/>
    <s v="Medium"/>
    <n v="0"/>
    <n v="65.989999999999995"/>
    <n v="5.26"/>
    <n v="1413"/>
    <x v="1"/>
    <s v="Pamela Wiley"/>
    <s v="Regular Air"/>
    <x v="3"/>
    <x v="1"/>
    <s v="Telephones and Communication"/>
    <s v="Small Box"/>
    <x v="657"/>
    <n v="0.59"/>
    <n v="0.25280663148275928"/>
    <s v="United States"/>
    <x v="3"/>
    <x v="35"/>
    <s v="Boston"/>
    <n v="2113"/>
    <x v="95"/>
    <x v="3"/>
    <s v="2015"/>
    <d v="2015-04-08T00:00:00"/>
    <n v="542.25"/>
    <n v="36"/>
    <n v="2144.92"/>
    <n v="10277"/>
    <x v="0"/>
    <x v="3"/>
  </r>
  <r>
    <n v="24545"/>
    <s v="High"/>
    <n v="0.1"/>
    <n v="65.989999999999995"/>
    <n v="3.99"/>
    <n v="1730"/>
    <x v="0"/>
    <s v="Kerry Wilkerson"/>
    <s v="Express Air"/>
    <x v="0"/>
    <x v="1"/>
    <s v="Telephones and Communication"/>
    <s v="Small Box"/>
    <x v="532"/>
    <n v="0.59"/>
    <n v="-0.32479953089496444"/>
    <s v="United States"/>
    <x v="1"/>
    <x v="37"/>
    <s v="Moscow"/>
    <n v="83843"/>
    <x v="95"/>
    <x v="3"/>
    <s v="2015"/>
    <d v="2015-04-09T00:00:00"/>
    <n v="-88.624800000000008"/>
    <n v="5"/>
    <n v="272.86"/>
    <n v="90653"/>
    <x v="0"/>
    <x v="3"/>
  </r>
  <r>
    <n v="21638"/>
    <s v="High"/>
    <n v="0.09"/>
    <n v="77.510000000000005"/>
    <n v="4"/>
    <n v="1957"/>
    <x v="0"/>
    <s v="Ted Crowder"/>
    <s v="Regular Air"/>
    <x v="2"/>
    <x v="1"/>
    <s v="Computer Peripherals"/>
    <s v="Small Box"/>
    <x v="658"/>
    <n v="0.76"/>
    <n v="-4.9968297405447268"/>
    <s v="United States"/>
    <x v="0"/>
    <x v="10"/>
    <s v="University City"/>
    <n v="63130"/>
    <x v="95"/>
    <x v="3"/>
    <s v="2015"/>
    <d v="2015-04-09T00:00:00"/>
    <n v="-387.1044"/>
    <n v="1"/>
    <n v="77.47"/>
    <n v="89818"/>
    <x v="0"/>
    <x v="3"/>
  </r>
  <r>
    <n v="24677"/>
    <s v="Not Specified"/>
    <n v="0.05"/>
    <n v="291.73"/>
    <n v="48.8"/>
    <n v="2073"/>
    <x v="0"/>
    <s v="Evan Kelley"/>
    <s v="Delivery Truck"/>
    <x v="2"/>
    <x v="2"/>
    <s v="Chairs &amp; Chairmats"/>
    <s v="Jumbo Drum"/>
    <x v="9"/>
    <n v="0.56000000000000005"/>
    <n v="0.30267145473243107"/>
    <s v="United States"/>
    <x v="0"/>
    <x v="26"/>
    <s v="Garden City"/>
    <n v="48135"/>
    <x v="95"/>
    <x v="3"/>
    <s v="2015"/>
    <d v="2015-04-09T00:00:00"/>
    <n v="550.38080000000002"/>
    <n v="6"/>
    <n v="1818.41"/>
    <n v="88557"/>
    <x v="0"/>
    <x v="3"/>
  </r>
  <r>
    <n v="19112"/>
    <s v="Medium"/>
    <n v="0.03"/>
    <n v="27.48"/>
    <n v="4"/>
    <n v="2196"/>
    <x v="1"/>
    <s v="Gene Heath Cross"/>
    <s v="Regular Air"/>
    <x v="0"/>
    <x v="1"/>
    <s v="Computer Peripherals"/>
    <s v="Small Box"/>
    <x v="659"/>
    <n v="0.75"/>
    <n v="-0.3011858833101671"/>
    <s v="United States"/>
    <x v="3"/>
    <x v="8"/>
    <s v="Jamestown"/>
    <n v="14701"/>
    <x v="95"/>
    <x v="3"/>
    <s v="2015"/>
    <d v="2015-04-08T00:00:00"/>
    <n v="-88.840800000000002"/>
    <n v="11"/>
    <n v="294.97000000000003"/>
    <n v="89175"/>
    <x v="0"/>
    <x v="3"/>
  </r>
  <r>
    <n v="19113"/>
    <s v="Medium"/>
    <n v="0.1"/>
    <n v="179.99"/>
    <n v="19.989999999999998"/>
    <n v="2196"/>
    <x v="1"/>
    <s v="Gene Heath Cross"/>
    <s v="Regular Air"/>
    <x v="0"/>
    <x v="1"/>
    <s v="Computer Peripherals"/>
    <s v="Small Box"/>
    <x v="228"/>
    <n v="0.48"/>
    <n v="0.4918493928113748"/>
    <s v="United States"/>
    <x v="3"/>
    <x v="8"/>
    <s v="Jamestown"/>
    <n v="14701"/>
    <x v="95"/>
    <x v="3"/>
    <s v="2015"/>
    <d v="2015-04-08T00:00:00"/>
    <n v="1208.9903999999999"/>
    <n v="14"/>
    <n v="2458.0500000000002"/>
    <n v="89175"/>
    <x v="0"/>
    <x v="3"/>
  </r>
  <r>
    <n v="19114"/>
    <s v="Medium"/>
    <n v="0.1"/>
    <n v="140.85"/>
    <n v="19.989999999999998"/>
    <n v="2196"/>
    <x v="1"/>
    <s v="Gene Heath Cross"/>
    <s v="Regular Air"/>
    <x v="0"/>
    <x v="0"/>
    <s v="Storage &amp; Organization"/>
    <s v="Small Box"/>
    <x v="660"/>
    <n v="0.73"/>
    <n v="4.0519922944337421E-3"/>
    <s v="United States"/>
    <x v="3"/>
    <x v="8"/>
    <s v="Jamestown"/>
    <n v="14701"/>
    <x v="95"/>
    <x v="3"/>
    <s v="2015"/>
    <d v="2015-04-09T00:00:00"/>
    <n v="9.9911999999999992"/>
    <n v="19"/>
    <n v="2465.75"/>
    <n v="89175"/>
    <x v="0"/>
    <x v="3"/>
  </r>
  <r>
    <n v="22839"/>
    <s v="Not Specified"/>
    <n v="0.08"/>
    <n v="12.53"/>
    <n v="0.5"/>
    <n v="2539"/>
    <x v="0"/>
    <s v="Max Hubbard"/>
    <s v="Regular Air"/>
    <x v="1"/>
    <x v="0"/>
    <s v="Labels"/>
    <s v="Small Box"/>
    <x v="661"/>
    <n v="0.38"/>
    <n v="3.5305728314238949"/>
    <s v="United States"/>
    <x v="2"/>
    <x v="9"/>
    <s v="Winter Park"/>
    <n v="32789"/>
    <x v="95"/>
    <x v="3"/>
    <s v="2015"/>
    <d v="2015-04-08T00:00:00"/>
    <n v="215.71799999999999"/>
    <n v="5"/>
    <n v="61.1"/>
    <n v="91017"/>
    <x v="0"/>
    <x v="3"/>
  </r>
  <r>
    <n v="22840"/>
    <s v="Not Specified"/>
    <n v="0.02"/>
    <n v="178.47"/>
    <n v="19.989999999999998"/>
    <n v="2540"/>
    <x v="0"/>
    <s v="Helen Ferguson"/>
    <s v="Regular Air"/>
    <x v="1"/>
    <x v="0"/>
    <s v="Storage &amp; Organization"/>
    <s v="Small Box"/>
    <x v="326"/>
    <n v="0.55000000000000004"/>
    <n v="0.55200866828337025"/>
    <s v="United States"/>
    <x v="2"/>
    <x v="9"/>
    <s v="Winter Springs"/>
    <n v="32708"/>
    <x v="95"/>
    <x v="3"/>
    <s v="2015"/>
    <d v="2015-04-08T00:00:00"/>
    <n v="106.98479999999999"/>
    <n v="1"/>
    <n v="193.81"/>
    <n v="91017"/>
    <x v="0"/>
    <x v="3"/>
  </r>
  <r>
    <n v="18181"/>
    <s v="Critical"/>
    <n v="0"/>
    <n v="4.42"/>
    <n v="4.99"/>
    <n v="15"/>
    <x v="1"/>
    <s v="Timothy Reese"/>
    <s v="Regular Air"/>
    <x v="0"/>
    <x v="0"/>
    <s v="Envelopes"/>
    <s v="Small Box"/>
    <x v="662"/>
    <n v="0.38"/>
    <n v="-1.7872721840454138"/>
    <s v="United States"/>
    <x v="3"/>
    <x v="8"/>
    <s v="Smithtown"/>
    <n v="11787"/>
    <x v="96"/>
    <x v="3"/>
    <s v="2015"/>
    <d v="2015-04-09T00:00:00"/>
    <n v="-59.82"/>
    <n v="7"/>
    <n v="33.47"/>
    <n v="86837"/>
    <x v="0"/>
    <x v="3"/>
  </r>
  <r>
    <n v="25027"/>
    <s v="Medium"/>
    <n v="0.05"/>
    <n v="35.89"/>
    <n v="14.72"/>
    <n v="1018"/>
    <x v="1"/>
    <s v="Meredith Humphrey"/>
    <s v="Regular Air"/>
    <x v="1"/>
    <x v="0"/>
    <s v="Envelopes"/>
    <s v="Small Box"/>
    <x v="663"/>
    <n v="0.4"/>
    <n v="3.3607195872955214E-2"/>
    <s v="United States"/>
    <x v="2"/>
    <x v="13"/>
    <s v="Cary"/>
    <n v="27511"/>
    <x v="96"/>
    <x v="3"/>
    <s v="2015"/>
    <d v="2015-04-09T00:00:00"/>
    <n v="22.866"/>
    <n v="19"/>
    <n v="680.39"/>
    <n v="88391"/>
    <x v="0"/>
    <x v="3"/>
  </r>
  <r>
    <n v="25028"/>
    <s v="Medium"/>
    <n v="0"/>
    <n v="11.48"/>
    <n v="5.43"/>
    <n v="1018"/>
    <x v="1"/>
    <s v="Meredith Humphrey"/>
    <s v="Regular Air"/>
    <x v="1"/>
    <x v="0"/>
    <s v="Paper"/>
    <s v="Small Box"/>
    <x v="664"/>
    <n v="0.36"/>
    <n v="1.5324152542372882"/>
    <s v="United States"/>
    <x v="2"/>
    <x v="13"/>
    <s v="Cary"/>
    <n v="27511"/>
    <x v="96"/>
    <x v="3"/>
    <s v="2015"/>
    <d v="2015-04-08T00:00:00"/>
    <n v="115.72799999999999"/>
    <n v="6"/>
    <n v="75.52"/>
    <n v="88391"/>
    <x v="0"/>
    <x v="3"/>
  </r>
  <r>
    <n v="18394"/>
    <s v="Low"/>
    <n v="0.06"/>
    <n v="40.97"/>
    <n v="1.99"/>
    <n v="1614"/>
    <x v="0"/>
    <s v="Wayne Lutz"/>
    <s v="Regular Air"/>
    <x v="2"/>
    <x v="1"/>
    <s v="Computer Peripherals"/>
    <s v="Small Pack"/>
    <x v="665"/>
    <n v="0.42"/>
    <n v="0.69"/>
    <s v="United States"/>
    <x v="3"/>
    <x v="35"/>
    <s v="Hopkinton"/>
    <n v="1748"/>
    <x v="96"/>
    <x v="3"/>
    <s v="2015"/>
    <d v="2015-04-12T00:00:00"/>
    <n v="341.19809999999995"/>
    <n v="12"/>
    <n v="494.49"/>
    <n v="87823"/>
    <x v="0"/>
    <x v="3"/>
  </r>
  <r>
    <n v="19780"/>
    <s v="Critical"/>
    <n v="0.01"/>
    <n v="42.98"/>
    <n v="4.62"/>
    <n v="1935"/>
    <x v="1"/>
    <s v="Diana Coble Hubbard"/>
    <s v="Express Air"/>
    <x v="3"/>
    <x v="0"/>
    <s v="Appliances"/>
    <s v="Small Box"/>
    <x v="71"/>
    <n v="0.56000000000000005"/>
    <n v="0.69"/>
    <s v="United States"/>
    <x v="0"/>
    <x v="19"/>
    <s v="Grand Prairie"/>
    <n v="75051"/>
    <x v="96"/>
    <x v="3"/>
    <s v="2015"/>
    <d v="2015-04-10T00:00:00"/>
    <n v="285.47370000000001"/>
    <n v="9"/>
    <n v="413.73"/>
    <n v="86686"/>
    <x v="0"/>
    <x v="3"/>
  </r>
  <r>
    <n v="23161"/>
    <s v="Not Specified"/>
    <n v="7.0000000000000007E-2"/>
    <n v="3.98"/>
    <n v="5.26"/>
    <n v="2561"/>
    <x v="1"/>
    <s v="Laurie Moon"/>
    <s v="Regular Air"/>
    <x v="2"/>
    <x v="0"/>
    <s v="Binders and Binder Accessories"/>
    <s v="Small Box"/>
    <x v="592"/>
    <n v="0.38"/>
    <n v="-2.0142344642257308"/>
    <s v="United States"/>
    <x v="3"/>
    <x v="8"/>
    <s v="Ossining"/>
    <n v="10562"/>
    <x v="96"/>
    <x v="3"/>
    <s v="2015"/>
    <d v="2015-04-10T00:00:00"/>
    <n v="-59.963760000000001"/>
    <n v="7"/>
    <n v="29.77"/>
    <n v="86466"/>
    <x v="0"/>
    <x v="3"/>
  </r>
  <r>
    <n v="23162"/>
    <s v="Not Specified"/>
    <n v="7.0000000000000007E-2"/>
    <n v="12.22"/>
    <n v="2.85"/>
    <n v="2561"/>
    <x v="1"/>
    <s v="Laurie Moon"/>
    <s v="Regular Air"/>
    <x v="2"/>
    <x v="2"/>
    <s v="Office Furnishings"/>
    <s v="Small Pack"/>
    <x v="666"/>
    <n v="0.55000000000000004"/>
    <n v="0.60747876893810726"/>
    <s v="United States"/>
    <x v="3"/>
    <x v="8"/>
    <s v="Ossining"/>
    <n v="10562"/>
    <x v="96"/>
    <x v="3"/>
    <s v="2015"/>
    <d v="2015-04-08T00:00:00"/>
    <n v="89.4148"/>
    <n v="12"/>
    <n v="147.19"/>
    <n v="86466"/>
    <x v="0"/>
    <x v="3"/>
  </r>
  <r>
    <n v="22374"/>
    <s v="Not Specified"/>
    <n v="0.08"/>
    <n v="4.55"/>
    <n v="1.49"/>
    <n v="2563"/>
    <x v="0"/>
    <s v="Karen Warren"/>
    <s v="Regular Air"/>
    <x v="1"/>
    <x v="0"/>
    <s v="Binders and Binder Accessories"/>
    <s v="Small Box"/>
    <x v="492"/>
    <n v="0.35"/>
    <n v="0.69"/>
    <s v="United States"/>
    <x v="0"/>
    <x v="11"/>
    <s v="Fridley"/>
    <n v="55432"/>
    <x v="96"/>
    <x v="3"/>
    <s v="2015"/>
    <d v="2015-04-09T00:00:00"/>
    <n v="27.0273"/>
    <n v="9"/>
    <n v="39.17"/>
    <n v="91447"/>
    <x v="0"/>
    <x v="3"/>
  </r>
  <r>
    <n v="22938"/>
    <s v="Critical"/>
    <n v="7.0000000000000007E-2"/>
    <n v="2.94"/>
    <n v="0.81"/>
    <n v="2655"/>
    <x v="1"/>
    <s v="Benjamin Lam"/>
    <s v="Regular Air"/>
    <x v="3"/>
    <x v="0"/>
    <s v="Pens &amp; Art Supplies"/>
    <s v="Wrap Bag"/>
    <x v="667"/>
    <n v="0.4"/>
    <n v="-3.1434872824631865"/>
    <s v="United States"/>
    <x v="2"/>
    <x v="3"/>
    <s v="Atlanta"/>
    <n v="30318"/>
    <x v="96"/>
    <x v="3"/>
    <s v="2015"/>
    <d v="2015-04-09T00:00:00"/>
    <n v="-93.927400000000006"/>
    <n v="10"/>
    <n v="29.88"/>
    <n v="86064"/>
    <x v="0"/>
    <x v="3"/>
  </r>
  <r>
    <n v="20983"/>
    <s v="Not Specified"/>
    <n v="0.04"/>
    <n v="70.98"/>
    <n v="26.74"/>
    <n v="2699"/>
    <x v="1"/>
    <s v="Marcia Greenberg"/>
    <s v="Delivery Truck"/>
    <x v="3"/>
    <x v="2"/>
    <s v="Bookcases"/>
    <s v="Jumbo Box"/>
    <x v="668"/>
    <n v="0.6"/>
    <n v="-6.2905606802791877E-2"/>
    <s v="United States"/>
    <x v="1"/>
    <x v="41"/>
    <s v="Bullhead City"/>
    <n v="86442"/>
    <x v="96"/>
    <x v="3"/>
    <s v="2015"/>
    <d v="2015-04-10T00:00:00"/>
    <n v="-84.628799999999998"/>
    <n v="19"/>
    <n v="1345.33"/>
    <n v="87679"/>
    <x v="0"/>
    <x v="3"/>
  </r>
  <r>
    <n v="19816"/>
    <s v="Critical"/>
    <n v="0.05"/>
    <n v="35.44"/>
    <n v="5.09"/>
    <n v="3098"/>
    <x v="1"/>
    <s v="Lorraine Boykin"/>
    <s v="Regular Air"/>
    <x v="2"/>
    <x v="0"/>
    <s v="Paper"/>
    <s v="Small Box"/>
    <x v="669"/>
    <n v="0.38"/>
    <n v="0.69"/>
    <s v="United States"/>
    <x v="3"/>
    <x v="8"/>
    <s v="Shirley"/>
    <n v="11967"/>
    <x v="96"/>
    <x v="3"/>
    <s v="2015"/>
    <d v="2015-04-09T00:00:00"/>
    <n v="240.17519999999996"/>
    <n v="10"/>
    <n v="348.08"/>
    <n v="89314"/>
    <x v="0"/>
    <x v="3"/>
  </r>
  <r>
    <n v="26241"/>
    <s v="Low"/>
    <n v="7.0000000000000007E-2"/>
    <n v="2.12"/>
    <n v="1.99"/>
    <n v="115"/>
    <x v="0"/>
    <s v="Dwight M Carr"/>
    <s v="Regular Air"/>
    <x v="1"/>
    <x v="1"/>
    <s v="Computer Peripherals"/>
    <s v="Small Pack"/>
    <x v="670"/>
    <n v="0.55000000000000004"/>
    <n v="-2.1419255849635599"/>
    <s v="United States"/>
    <x v="1"/>
    <x v="14"/>
    <s v="Mcminnville"/>
    <n v="97128"/>
    <x v="97"/>
    <x v="3"/>
    <s v="2015"/>
    <d v="2015-04-11T00:00:00"/>
    <n v="-55.84"/>
    <n v="12"/>
    <n v="26.07"/>
    <n v="89585"/>
    <x v="0"/>
    <x v="3"/>
  </r>
  <r>
    <n v="8241"/>
    <s v="Low"/>
    <n v="7.0000000000000007E-2"/>
    <n v="2.12"/>
    <n v="1.99"/>
    <n v="117"/>
    <x v="1"/>
    <s v="Linda Weiss"/>
    <s v="Regular Air"/>
    <x v="1"/>
    <x v="1"/>
    <s v="Computer Peripherals"/>
    <s v="Small Pack"/>
    <x v="670"/>
    <n v="0.55000000000000004"/>
    <n v="-0.55873524114468687"/>
    <s v="United States"/>
    <x v="1"/>
    <x v="6"/>
    <s v="Seattle"/>
    <n v="98103"/>
    <x v="97"/>
    <x v="3"/>
    <s v="2015"/>
    <d v="2015-04-11T00:00:00"/>
    <n v="-55.84"/>
    <n v="46"/>
    <n v="99.94"/>
    <n v="58914"/>
    <x v="0"/>
    <x v="3"/>
  </r>
  <r>
    <n v="19942"/>
    <s v="Critical"/>
    <n v="0.06"/>
    <n v="8.57"/>
    <n v="6.14"/>
    <n v="123"/>
    <x v="0"/>
    <s v="Shawn Stern"/>
    <s v="Regular Air"/>
    <x v="1"/>
    <x v="0"/>
    <s v="Scissors, Rulers and Trimmers"/>
    <s v="Small Pack"/>
    <x v="671"/>
    <n v="0.59"/>
    <n v="1.1127513951774244"/>
    <s v="United States"/>
    <x v="2"/>
    <x v="25"/>
    <s v="Tysons Corner"/>
    <n v="22102"/>
    <x v="97"/>
    <x v="3"/>
    <s v="2015"/>
    <d v="2015-04-10T00:00:00"/>
    <n v="105.678"/>
    <n v="11"/>
    <n v="94.97"/>
    <n v="90669"/>
    <x v="0"/>
    <x v="3"/>
  </r>
  <r>
    <n v="20520"/>
    <s v="Not Specified"/>
    <n v="0.05"/>
    <n v="3.8"/>
    <n v="1.49"/>
    <n v="191"/>
    <x v="1"/>
    <s v="Gerald Kearney"/>
    <s v="Regular Air"/>
    <x v="3"/>
    <x v="0"/>
    <s v="Binders and Binder Accessories"/>
    <s v="Small Box"/>
    <x v="385"/>
    <n v="0.38"/>
    <n v="0.27162974089372888"/>
    <s v="United States"/>
    <x v="0"/>
    <x v="12"/>
    <s v="Aurora"/>
    <n v="60505"/>
    <x v="97"/>
    <x v="3"/>
    <s v="2015"/>
    <d v="2015-04-11T00:00:00"/>
    <n v="14.466999999999999"/>
    <n v="14"/>
    <n v="53.26"/>
    <n v="89093"/>
    <x v="0"/>
    <x v="3"/>
  </r>
  <r>
    <n v="20521"/>
    <s v="Not Specified"/>
    <n v="0.09"/>
    <n v="30.73"/>
    <n v="4"/>
    <n v="191"/>
    <x v="1"/>
    <s v="Gerald Kearney"/>
    <s v="Regular Air"/>
    <x v="3"/>
    <x v="1"/>
    <s v="Computer Peripherals"/>
    <s v="Small Box"/>
    <x v="207"/>
    <n v="0.75"/>
    <n v="-0.49135780628040687"/>
    <s v="United States"/>
    <x v="0"/>
    <x v="12"/>
    <s v="Aurora"/>
    <n v="60505"/>
    <x v="97"/>
    <x v="3"/>
    <s v="2015"/>
    <d v="2015-04-09T00:00:00"/>
    <n v="-99.986400000000003"/>
    <n v="7"/>
    <n v="203.49"/>
    <n v="89093"/>
    <x v="0"/>
    <x v="3"/>
  </r>
  <r>
    <n v="20522"/>
    <s v="Not Specified"/>
    <n v="0"/>
    <n v="125.99"/>
    <n v="8.08"/>
    <n v="191"/>
    <x v="1"/>
    <s v="Gerald Kearney"/>
    <s v="Regular Air"/>
    <x v="3"/>
    <x v="1"/>
    <s v="Telephones and Communication"/>
    <s v="Small Box"/>
    <x v="672"/>
    <n v="0.56999999999999995"/>
    <n v="0.57240704411271592"/>
    <s v="United States"/>
    <x v="0"/>
    <x v="12"/>
    <s v="Aurora"/>
    <n v="60505"/>
    <x v="97"/>
    <x v="3"/>
    <s v="2015"/>
    <d v="2015-04-10T00:00:00"/>
    <n v="1348.59672"/>
    <n v="22"/>
    <n v="2356.0100000000002"/>
    <n v="89093"/>
    <x v="0"/>
    <x v="3"/>
  </r>
  <r>
    <n v="19182"/>
    <s v="High"/>
    <n v="0.03"/>
    <n v="4.4800000000000004"/>
    <n v="49"/>
    <n v="1178"/>
    <x v="1"/>
    <s v="Sandy Hunt"/>
    <s v="Regular Air"/>
    <x v="2"/>
    <x v="0"/>
    <s v="Appliances"/>
    <s v="Large Box"/>
    <x v="137"/>
    <n v="0.6"/>
    <n v="2.9946877912395147"/>
    <s v="United States"/>
    <x v="2"/>
    <x v="9"/>
    <s v="Altamonte Springs"/>
    <n v="32701"/>
    <x v="97"/>
    <x v="3"/>
    <s v="2015"/>
    <d v="2015-04-11T00:00:00"/>
    <n v="64.265999999999991"/>
    <n v="2"/>
    <n v="21.46"/>
    <n v="89787"/>
    <x v="1"/>
    <x v="3"/>
  </r>
  <r>
    <n v="19183"/>
    <s v="High"/>
    <n v="0.06"/>
    <n v="350.99"/>
    <n v="39"/>
    <n v="1178"/>
    <x v="1"/>
    <s v="Sandy Hunt"/>
    <s v="Delivery Truck"/>
    <x v="2"/>
    <x v="2"/>
    <s v="Chairs &amp; Chairmats"/>
    <s v="Jumbo Drum"/>
    <x v="126"/>
    <n v="0.55000000000000004"/>
    <n v="-8.6294435350948717E-2"/>
    <s v="United States"/>
    <x v="2"/>
    <x v="9"/>
    <s v="Altamonte Springs"/>
    <n v="32701"/>
    <x v="97"/>
    <x v="3"/>
    <s v="2015"/>
    <d v="2015-04-11T00:00:00"/>
    <n v="-302.61559999999997"/>
    <n v="10"/>
    <n v="3506.78"/>
    <n v="89787"/>
    <x v="0"/>
    <x v="3"/>
  </r>
  <r>
    <n v="19184"/>
    <s v="High"/>
    <n v="0.09"/>
    <n v="40.98"/>
    <n v="6.5"/>
    <n v="1178"/>
    <x v="1"/>
    <s v="Sandy Hunt"/>
    <s v="Express Air"/>
    <x v="2"/>
    <x v="1"/>
    <s v="Computer Peripherals"/>
    <s v="Small Box"/>
    <x v="130"/>
    <n v="0.74"/>
    <n v="2.1261907430236468E-2"/>
    <s v="United States"/>
    <x v="2"/>
    <x v="9"/>
    <s v="Altamonte Springs"/>
    <n v="32701"/>
    <x v="97"/>
    <x v="3"/>
    <s v="2015"/>
    <d v="2015-04-11T00:00:00"/>
    <n v="5.6916000000000002"/>
    <n v="7"/>
    <n v="267.69"/>
    <n v="89787"/>
    <x v="0"/>
    <x v="3"/>
  </r>
  <r>
    <n v="19185"/>
    <s v="High"/>
    <n v="0.09"/>
    <n v="349.45"/>
    <n v="60"/>
    <n v="1178"/>
    <x v="1"/>
    <s v="Sandy Hunt"/>
    <s v="Delivery Truck"/>
    <x v="2"/>
    <x v="2"/>
    <s v="Tables"/>
    <s v="Jumbo Drum"/>
    <x v="497"/>
    <m/>
    <n v="-0.15997763581044178"/>
    <s v="United States"/>
    <x v="2"/>
    <x v="9"/>
    <s v="Altamonte Springs"/>
    <n v="32701"/>
    <x v="97"/>
    <x v="3"/>
    <s v="2015"/>
    <d v="2015-04-10T00:00:00"/>
    <n v="-369.10999999999996"/>
    <n v="7"/>
    <n v="2307.2600000000002"/>
    <n v="89787"/>
    <x v="0"/>
    <x v="3"/>
  </r>
  <r>
    <n v="24358"/>
    <s v="Critical"/>
    <n v="7.0000000000000007E-2"/>
    <n v="400.97"/>
    <n v="48.26"/>
    <n v="1186"/>
    <x v="0"/>
    <s v="Glenda Herbert"/>
    <s v="Delivery Truck"/>
    <x v="2"/>
    <x v="1"/>
    <s v="Office Machines"/>
    <s v="Jumbo Box"/>
    <x v="510"/>
    <n v="0.36"/>
    <n v="0.68999999999999984"/>
    <s v="United States"/>
    <x v="1"/>
    <x v="7"/>
    <s v="Huntington Beach"/>
    <n v="92646"/>
    <x v="97"/>
    <x v="3"/>
    <s v="2015"/>
    <d v="2015-04-10T00:00:00"/>
    <n v="2581.5590999999995"/>
    <n v="10"/>
    <n v="3741.39"/>
    <n v="85939"/>
    <x v="0"/>
    <x v="3"/>
  </r>
  <r>
    <n v="21206"/>
    <s v="Critical"/>
    <n v="0.1"/>
    <n v="120.98"/>
    <n v="9.07"/>
    <n v="1233"/>
    <x v="1"/>
    <s v="Gary Hester"/>
    <s v="Express Air"/>
    <x v="2"/>
    <x v="0"/>
    <s v="Binders and Binder Accessories"/>
    <s v="Small Box"/>
    <x v="469"/>
    <n v="0.35"/>
    <n v="0.52347099816978737"/>
    <s v="United States"/>
    <x v="0"/>
    <x v="19"/>
    <s v="Flower Mound"/>
    <n v="75028"/>
    <x v="97"/>
    <x v="3"/>
    <s v="2015"/>
    <d v="2015-04-11T00:00:00"/>
    <n v="297.45715999999999"/>
    <n v="5"/>
    <n v="568.24"/>
    <n v="89375"/>
    <x v="0"/>
    <x v="3"/>
  </r>
  <r>
    <n v="21207"/>
    <s v="Critical"/>
    <n v="0.02"/>
    <n v="152.47999999999999"/>
    <n v="6.5"/>
    <n v="1233"/>
    <x v="1"/>
    <s v="Gary Hester"/>
    <s v="Express Air"/>
    <x v="2"/>
    <x v="1"/>
    <s v="Computer Peripherals"/>
    <s v="Small Box"/>
    <x v="579"/>
    <n v="0.74"/>
    <n v="-3.4657319992633968"/>
    <s v="United States"/>
    <x v="0"/>
    <x v="19"/>
    <s v="Flower Mound"/>
    <n v="75028"/>
    <x v="97"/>
    <x v="3"/>
    <s v="2015"/>
    <d v="2015-04-11T00:00:00"/>
    <n v="-564.60239999999999"/>
    <n v="1"/>
    <n v="162.91"/>
    <n v="89375"/>
    <x v="0"/>
    <x v="3"/>
  </r>
  <r>
    <n v="18413"/>
    <s v="High"/>
    <n v="0"/>
    <n v="3.89"/>
    <n v="7.01"/>
    <n v="1250"/>
    <x v="1"/>
    <s v="Kara Patton"/>
    <s v="Regular Air"/>
    <x v="3"/>
    <x v="0"/>
    <s v="Binders and Binder Accessories"/>
    <s v="Small Box"/>
    <x v="227"/>
    <n v="0.37"/>
    <n v="-2.9795527790751986"/>
    <s v="United States"/>
    <x v="0"/>
    <x v="12"/>
    <s v="Carpentersville"/>
    <n v="60110"/>
    <x v="97"/>
    <x v="3"/>
    <s v="2015"/>
    <d v="2015-04-09T00:00:00"/>
    <n v="-255.16890000000001"/>
    <n v="21"/>
    <n v="85.64"/>
    <n v="87877"/>
    <x v="0"/>
    <x v="3"/>
  </r>
  <r>
    <n v="18414"/>
    <s v="High"/>
    <n v="0.09"/>
    <n v="120.98"/>
    <n v="30"/>
    <n v="1250"/>
    <x v="1"/>
    <s v="Kara Patton"/>
    <s v="Delivery Truck"/>
    <x v="3"/>
    <x v="2"/>
    <s v="Chairs &amp; Chairmats"/>
    <s v="Jumbo Drum"/>
    <x v="368"/>
    <n v="0.64"/>
    <n v="2.9505731315910132E-2"/>
    <s v="United States"/>
    <x v="0"/>
    <x v="12"/>
    <s v="Carpentersville"/>
    <n v="60110"/>
    <x v="97"/>
    <x v="3"/>
    <s v="2015"/>
    <d v="2015-04-11T00:00:00"/>
    <n v="74.004800000000003"/>
    <n v="22"/>
    <n v="2508.15"/>
    <n v="87877"/>
    <x v="0"/>
    <x v="3"/>
  </r>
  <r>
    <n v="18415"/>
    <s v="High"/>
    <n v="0.1"/>
    <n v="30.98"/>
    <n v="5.76"/>
    <n v="1250"/>
    <x v="1"/>
    <s v="Kara Patton"/>
    <s v="Regular Air"/>
    <x v="3"/>
    <x v="0"/>
    <s v="Paper"/>
    <s v="Small Box"/>
    <x v="234"/>
    <n v="0.4"/>
    <n v="0.48499601099193329"/>
    <s v="United States"/>
    <x v="0"/>
    <x v="12"/>
    <s v="Carpentersville"/>
    <n v="60110"/>
    <x v="97"/>
    <x v="3"/>
    <s v="2015"/>
    <d v="2015-04-10T00:00:00"/>
    <n v="109.42479999999999"/>
    <n v="8"/>
    <n v="225.62"/>
    <n v="87877"/>
    <x v="0"/>
    <x v="3"/>
  </r>
  <r>
    <n v="19550"/>
    <s v="Medium"/>
    <n v="7.0000000000000007E-2"/>
    <n v="125.99"/>
    <n v="7.69"/>
    <n v="1271"/>
    <x v="1"/>
    <s v="Joanne Church"/>
    <s v="Regular Air"/>
    <x v="3"/>
    <x v="1"/>
    <s v="Telephones and Communication"/>
    <s v="Small Box"/>
    <x v="199"/>
    <n v="0.59"/>
    <n v="0.69"/>
    <s v="United States"/>
    <x v="1"/>
    <x v="7"/>
    <s v="La Mesa"/>
    <n v="91941"/>
    <x v="97"/>
    <x v="3"/>
    <s v="2015"/>
    <d v="2015-04-10T00:00:00"/>
    <n v="588.24569999999994"/>
    <n v="8"/>
    <n v="852.53"/>
    <n v="88410"/>
    <x v="0"/>
    <x v="3"/>
  </r>
  <r>
    <n v="26340"/>
    <s v="Not Specified"/>
    <n v="0.08"/>
    <n v="100.97"/>
    <n v="14"/>
    <n v="1634"/>
    <x v="0"/>
    <s v="Katherine W Epstein"/>
    <s v="Delivery Truck"/>
    <x v="1"/>
    <x v="1"/>
    <s v="Office Machines"/>
    <s v="Jumbo Drum"/>
    <x v="673"/>
    <n v="0.37"/>
    <n v="-4.9552388144232538E-2"/>
    <s v="United States"/>
    <x v="2"/>
    <x v="2"/>
    <s v="Jackson"/>
    <n v="39212"/>
    <x v="97"/>
    <x v="3"/>
    <s v="2015"/>
    <d v="2015-04-10T00:00:00"/>
    <n v="-73.494119999999938"/>
    <n v="15"/>
    <n v="1483.16"/>
    <n v="90532"/>
    <x v="0"/>
    <x v="3"/>
  </r>
  <r>
    <n v="23693"/>
    <s v="Not Specified"/>
    <n v="0.05"/>
    <n v="14.81"/>
    <n v="13.32"/>
    <n v="2334"/>
    <x v="1"/>
    <s v="Stephanie Hawkins"/>
    <s v="Regular Air"/>
    <x v="0"/>
    <x v="0"/>
    <s v="Appliances"/>
    <s v="Small Box"/>
    <x v="184"/>
    <n v="0.43"/>
    <n v="-1.6422967497198036"/>
    <s v="United States"/>
    <x v="0"/>
    <x v="31"/>
    <s v="Greenfield"/>
    <n v="53220"/>
    <x v="97"/>
    <x v="3"/>
    <s v="2015"/>
    <d v="2015-04-11T00:00:00"/>
    <n v="-190.49"/>
    <n v="8"/>
    <n v="115.99"/>
    <n v="89609"/>
    <x v="1"/>
    <x v="3"/>
  </r>
  <r>
    <n v="23694"/>
    <s v="Not Specified"/>
    <n v="0.08"/>
    <n v="2.78"/>
    <n v="1.25"/>
    <n v="2334"/>
    <x v="1"/>
    <s v="Stephanie Hawkins"/>
    <s v="Regular Air"/>
    <x v="0"/>
    <x v="0"/>
    <s v="Pens &amp; Art Supplies"/>
    <s v="Wrap Bag"/>
    <x v="114"/>
    <n v="0.59"/>
    <n v="-0.45066803699897223"/>
    <s v="United States"/>
    <x v="0"/>
    <x v="31"/>
    <s v="Greenfield"/>
    <n v="53220"/>
    <x v="97"/>
    <x v="3"/>
    <s v="2015"/>
    <d v="2015-04-10T00:00:00"/>
    <n v="-8.77"/>
    <n v="7"/>
    <n v="19.46"/>
    <n v="89609"/>
    <x v="0"/>
    <x v="3"/>
  </r>
  <r>
    <n v="20065"/>
    <s v="High"/>
    <n v="0.08"/>
    <n v="4.91"/>
    <n v="0.5"/>
    <n v="2488"/>
    <x v="1"/>
    <s v="Gordon Walker"/>
    <s v="Regular Air"/>
    <x v="2"/>
    <x v="0"/>
    <s v="Labels"/>
    <s v="Small Box"/>
    <x v="310"/>
    <n v="0.36"/>
    <n v="0.29810260014054818"/>
    <s v="United States"/>
    <x v="2"/>
    <x v="4"/>
    <s v="Cabot"/>
    <n v="72023"/>
    <x v="97"/>
    <x v="3"/>
    <s v="2015"/>
    <d v="2015-04-09T00:00:00"/>
    <n v="12.726000000000001"/>
    <n v="9"/>
    <n v="42.69"/>
    <n v="86887"/>
    <x v="0"/>
    <x v="3"/>
  </r>
  <r>
    <n v="20066"/>
    <s v="High"/>
    <n v="0.02"/>
    <n v="28.15"/>
    <n v="6.17"/>
    <n v="2488"/>
    <x v="1"/>
    <s v="Gordon Walker"/>
    <s v="Regular Air"/>
    <x v="2"/>
    <x v="0"/>
    <s v="Pens &amp; Art Supplies"/>
    <s v="Small Pack"/>
    <x v="192"/>
    <n v="0.55000000000000004"/>
    <n v="0.49114749091353344"/>
    <s v="United States"/>
    <x v="2"/>
    <x v="4"/>
    <s v="Cabot"/>
    <n v="72023"/>
    <x v="97"/>
    <x v="3"/>
    <s v="2015"/>
    <d v="2015-04-10T00:00:00"/>
    <n v="160.8066"/>
    <n v="11"/>
    <n v="327.41000000000003"/>
    <n v="86887"/>
    <x v="0"/>
    <x v="3"/>
  </r>
  <r>
    <n v="2065"/>
    <s v="High"/>
    <n v="0.08"/>
    <n v="4.91"/>
    <n v="0.5"/>
    <n v="2491"/>
    <x v="1"/>
    <s v="Sean N Boyer"/>
    <s v="Regular Air"/>
    <x v="2"/>
    <x v="0"/>
    <s v="Labels"/>
    <s v="Small Box"/>
    <x v="310"/>
    <n v="0.36"/>
    <n v="0.18595607613469986"/>
    <s v="United States"/>
    <x v="1"/>
    <x v="7"/>
    <s v="Los Angeles"/>
    <n v="90045"/>
    <x v="97"/>
    <x v="3"/>
    <s v="2015"/>
    <d v="2015-04-09T00:00:00"/>
    <n v="31.751999999999999"/>
    <n v="36"/>
    <n v="170.75"/>
    <n v="14785"/>
    <x v="0"/>
    <x v="3"/>
  </r>
  <r>
    <n v="2066"/>
    <s v="High"/>
    <n v="0.02"/>
    <n v="28.15"/>
    <n v="6.17"/>
    <n v="2491"/>
    <x v="1"/>
    <s v="Sean N Boyer"/>
    <s v="Regular Air"/>
    <x v="2"/>
    <x v="0"/>
    <s v="Pens &amp; Art Supplies"/>
    <s v="Small Pack"/>
    <x v="192"/>
    <n v="0.55000000000000004"/>
    <n v="8.7506532678323451E-2"/>
    <s v="United States"/>
    <x v="1"/>
    <x v="7"/>
    <s v="Los Angeles"/>
    <n v="90045"/>
    <x v="97"/>
    <x v="3"/>
    <s v="2015"/>
    <d v="2015-04-10T00:00:00"/>
    <n v="117.208"/>
    <n v="45"/>
    <n v="1339.42"/>
    <n v="14785"/>
    <x v="0"/>
    <x v="3"/>
  </r>
  <r>
    <n v="21855"/>
    <s v="Not Specified"/>
    <n v="0.04"/>
    <n v="90.48"/>
    <n v="19.989999999999998"/>
    <n v="2847"/>
    <x v="1"/>
    <s v="Vanessa Day"/>
    <s v="Regular Air"/>
    <x v="3"/>
    <x v="0"/>
    <s v="Envelopes"/>
    <s v="Small Box"/>
    <x v="151"/>
    <n v="0.4"/>
    <n v="0.20680166765932104"/>
    <s v="United States"/>
    <x v="2"/>
    <x v="34"/>
    <s v="Collierville"/>
    <n v="38017"/>
    <x v="97"/>
    <x v="3"/>
    <s v="2015"/>
    <d v="2015-04-11T00:00:00"/>
    <n v="55.555199999999999"/>
    <n v="3"/>
    <n v="268.64"/>
    <n v="85928"/>
    <x v="0"/>
    <x v="3"/>
  </r>
  <r>
    <n v="21856"/>
    <s v="Not Specified"/>
    <n v="0.02"/>
    <n v="9.77"/>
    <n v="6.02"/>
    <n v="2847"/>
    <x v="1"/>
    <s v="Vanessa Day"/>
    <s v="Regular Air"/>
    <x v="3"/>
    <x v="2"/>
    <s v="Office Furnishings"/>
    <s v="Medium Box"/>
    <x v="674"/>
    <n v="0.48"/>
    <n v="-6.1055200729927002"/>
    <s v="United States"/>
    <x v="2"/>
    <x v="34"/>
    <s v="Collierville"/>
    <n v="38017"/>
    <x v="97"/>
    <x v="3"/>
    <s v="2015"/>
    <d v="2015-04-10T00:00:00"/>
    <n v="-535.33199999999999"/>
    <n v="9"/>
    <n v="87.68"/>
    <n v="85928"/>
    <x v="0"/>
    <x v="3"/>
  </r>
  <r>
    <n v="21857"/>
    <s v="Not Specified"/>
    <n v="0.09"/>
    <n v="34.99"/>
    <n v="7.73"/>
    <n v="2847"/>
    <x v="1"/>
    <s v="Vanessa Day"/>
    <s v="Regular Air"/>
    <x v="3"/>
    <x v="0"/>
    <s v="Pens &amp; Art Supplies"/>
    <s v="Small Box"/>
    <x v="425"/>
    <n v="0.59"/>
    <n v="-5.5481233386496545"/>
    <s v="United States"/>
    <x v="2"/>
    <x v="34"/>
    <s v="Collierville"/>
    <n v="38017"/>
    <x v="97"/>
    <x v="3"/>
    <s v="2015"/>
    <d v="2015-04-11T00:00:00"/>
    <n v="-208.72039999999998"/>
    <n v="1"/>
    <n v="37.619999999999997"/>
    <n v="85928"/>
    <x v="0"/>
    <x v="3"/>
  </r>
  <r>
    <n v="23622"/>
    <s v="Low"/>
    <n v="0.05"/>
    <n v="115.99"/>
    <n v="8.99"/>
    <n v="2851"/>
    <x v="0"/>
    <s v="Annie Sherrill"/>
    <s v="Regular Air"/>
    <x v="2"/>
    <x v="1"/>
    <s v="Telephones and Communication"/>
    <s v="Small Box"/>
    <x v="675"/>
    <n v="0.57999999999999996"/>
    <n v="0.69"/>
    <s v="United States"/>
    <x v="0"/>
    <x v="19"/>
    <s v="Odessa"/>
    <n v="79762"/>
    <x v="97"/>
    <x v="3"/>
    <s v="2015"/>
    <d v="2015-04-13T00:00:00"/>
    <n v="719.35259999999994"/>
    <n v="11"/>
    <n v="1042.54"/>
    <n v="86454"/>
    <x v="0"/>
    <x v="3"/>
  </r>
  <r>
    <n v="20851"/>
    <s v="High"/>
    <n v="0.03"/>
    <n v="15.99"/>
    <n v="11.28"/>
    <n v="451"/>
    <x v="1"/>
    <s v="Joyce Murray"/>
    <s v="Regular Air"/>
    <x v="1"/>
    <x v="1"/>
    <s v="Office Machines"/>
    <s v="Medium Box"/>
    <x v="389"/>
    <n v="0.38"/>
    <n v="-1.5021476888387826"/>
    <s v="United States"/>
    <x v="1"/>
    <x v="7"/>
    <s v="Los Altos"/>
    <n v="94024"/>
    <x v="98"/>
    <x v="3"/>
    <s v="2015"/>
    <d v="2015-04-11T00:00:00"/>
    <n v="-53.296199999999999"/>
    <n v="2"/>
    <n v="35.479999999999997"/>
    <n v="86010"/>
    <x v="0"/>
    <x v="3"/>
  </r>
  <r>
    <n v="21847"/>
    <s v="Not Specified"/>
    <n v="0.05"/>
    <n v="328.14"/>
    <n v="91.05"/>
    <n v="1103"/>
    <x v="0"/>
    <s v="Sidney Bowling"/>
    <s v="Delivery Truck"/>
    <x v="1"/>
    <x v="0"/>
    <s v="Appliances"/>
    <s v="Jumbo Drum"/>
    <x v="176"/>
    <n v="0.56999999999999995"/>
    <n v="0.33693085856183363"/>
    <s v="United States"/>
    <x v="0"/>
    <x v="17"/>
    <s v="Omaha"/>
    <n v="68046"/>
    <x v="98"/>
    <x v="3"/>
    <s v="2015"/>
    <d v="2015-04-11T00:00:00"/>
    <n v="772.04"/>
    <n v="7"/>
    <n v="2291.39"/>
    <n v="90977"/>
    <x v="0"/>
    <x v="3"/>
  </r>
  <r>
    <n v="3847"/>
    <s v="Not Specified"/>
    <n v="0.05"/>
    <n v="328.14"/>
    <n v="91.05"/>
    <n v="1104"/>
    <x v="0"/>
    <s v="Timothy Ross"/>
    <s v="Delivery Truck"/>
    <x v="1"/>
    <x v="0"/>
    <s v="Appliances"/>
    <s v="Jumbo Drum"/>
    <x v="176"/>
    <n v="0.56999999999999995"/>
    <n v="8.1327979167632292E-2"/>
    <s v="United States"/>
    <x v="3"/>
    <x v="8"/>
    <s v="New York City"/>
    <n v="10282"/>
    <x v="98"/>
    <x v="3"/>
    <s v="2015"/>
    <d v="2015-04-11T00:00:00"/>
    <n v="772.04"/>
    <n v="29"/>
    <n v="9492.92"/>
    <n v="27456"/>
    <x v="0"/>
    <x v="3"/>
  </r>
  <r>
    <n v="20764"/>
    <s v="Not Specified"/>
    <n v="0.08"/>
    <n v="11.7"/>
    <n v="6.96"/>
    <n v="1185"/>
    <x v="1"/>
    <s v="Lee Xu"/>
    <s v="Regular Air"/>
    <x v="2"/>
    <x v="0"/>
    <s v="Appliances"/>
    <s v="Medium Box"/>
    <x v="243"/>
    <n v="0.5"/>
    <n v="0.32535307517084283"/>
    <s v="United States"/>
    <x v="2"/>
    <x v="18"/>
    <s v="Madison"/>
    <n v="35756"/>
    <x v="98"/>
    <x v="3"/>
    <s v="2015"/>
    <d v="2015-04-13T00:00:00"/>
    <n v="28.565999999999999"/>
    <n v="8"/>
    <n v="87.8"/>
    <n v="85940"/>
    <x v="0"/>
    <x v="3"/>
  </r>
  <r>
    <n v="21928"/>
    <s v="Critical"/>
    <n v="0.1"/>
    <n v="9.11"/>
    <n v="2.15"/>
    <n v="1602"/>
    <x v="0"/>
    <s v="Frank Hess"/>
    <s v="Regular Air"/>
    <x v="1"/>
    <x v="0"/>
    <s v="Paper"/>
    <s v="Wrap Bag"/>
    <x v="18"/>
    <n v="0.4"/>
    <n v="-0.22567164179104476"/>
    <s v="United States"/>
    <x v="3"/>
    <x v="5"/>
    <s v="Waldorf"/>
    <n v="20601"/>
    <x v="98"/>
    <x v="3"/>
    <s v="2015"/>
    <d v="2015-04-12T00:00:00"/>
    <n v="-3.9312"/>
    <n v="2"/>
    <n v="17.420000000000002"/>
    <n v="89680"/>
    <x v="0"/>
    <x v="3"/>
  </r>
  <r>
    <n v="22105"/>
    <s v="Not Specified"/>
    <n v="0.04"/>
    <n v="7.08"/>
    <n v="2.35"/>
    <n v="2430"/>
    <x v="1"/>
    <s v="Kimberly Reilly"/>
    <s v="Regular Air"/>
    <x v="1"/>
    <x v="0"/>
    <s v="Pens &amp; Art Supplies"/>
    <s v="Wrap Bag"/>
    <x v="617"/>
    <n v="0.47"/>
    <n v="0.50081466395112018"/>
    <s v="United States"/>
    <x v="0"/>
    <x v="19"/>
    <s v="Killeen"/>
    <n v="76541"/>
    <x v="98"/>
    <x v="3"/>
    <s v="2015"/>
    <d v="2015-04-11T00:00:00"/>
    <n v="24.59"/>
    <n v="7"/>
    <n v="49.1"/>
    <n v="91109"/>
    <x v="0"/>
    <x v="3"/>
  </r>
  <r>
    <n v="25649"/>
    <s v="Low"/>
    <n v="7.0000000000000007E-2"/>
    <n v="4.97"/>
    <n v="5.71"/>
    <n v="2684"/>
    <x v="1"/>
    <s v="Edna Michael"/>
    <s v="Regular Air"/>
    <x v="0"/>
    <x v="2"/>
    <s v="Office Furnishings"/>
    <s v="Medium Box"/>
    <x v="676"/>
    <n v="0.54"/>
    <n v="-6.7573893473368347"/>
    <s v="United States"/>
    <x v="2"/>
    <x v="9"/>
    <s v="Port Charlotte"/>
    <n v="33952"/>
    <x v="98"/>
    <x v="3"/>
    <s v="2015"/>
    <d v="2015-04-15T00:00:00"/>
    <n v="-180.15200000000002"/>
    <n v="5"/>
    <n v="26.66"/>
    <n v="89148"/>
    <x v="0"/>
    <x v="3"/>
  </r>
  <r>
    <n v="25650"/>
    <s v="Low"/>
    <n v="0.09"/>
    <n v="2.62"/>
    <n v="0.8"/>
    <n v="2684"/>
    <x v="1"/>
    <s v="Edna Michael"/>
    <s v="Regular Air"/>
    <x v="0"/>
    <x v="0"/>
    <s v="Rubber Bands"/>
    <s v="Wrap Bag"/>
    <x v="677"/>
    <n v="0.39"/>
    <n v="0.28385786802030455"/>
    <s v="United States"/>
    <x v="2"/>
    <x v="9"/>
    <s v="Port Charlotte"/>
    <n v="33952"/>
    <x v="98"/>
    <x v="3"/>
    <s v="2015"/>
    <d v="2015-04-12T00:00:00"/>
    <n v="8.3879999999999999"/>
    <n v="12"/>
    <n v="29.55"/>
    <n v="89148"/>
    <x v="0"/>
    <x v="3"/>
  </r>
  <r>
    <n v="25651"/>
    <s v="Low"/>
    <n v="0.03"/>
    <n v="65.989999999999995"/>
    <n v="8.8000000000000007"/>
    <n v="2684"/>
    <x v="1"/>
    <s v="Edna Michael"/>
    <s v="Regular Air"/>
    <x v="0"/>
    <x v="1"/>
    <s v="Telephones and Communication"/>
    <s v="Small Box"/>
    <x v="131"/>
    <n v="0.57999999999999996"/>
    <n v="8.0328915467916574E-3"/>
    <s v="United States"/>
    <x v="2"/>
    <x v="9"/>
    <s v="Port Charlotte"/>
    <n v="33952"/>
    <x v="98"/>
    <x v="3"/>
    <s v="2015"/>
    <d v="2015-04-10T00:00:00"/>
    <n v="9.939899999999998"/>
    <n v="21"/>
    <n v="1237.4000000000001"/>
    <n v="89148"/>
    <x v="0"/>
    <x v="3"/>
  </r>
  <r>
    <n v="20891"/>
    <s v="Not Specified"/>
    <n v="0.03"/>
    <n v="10.98"/>
    <n v="3.37"/>
    <n v="2999"/>
    <x v="0"/>
    <s v="Kim McCarthy"/>
    <s v="Regular Air"/>
    <x v="2"/>
    <x v="0"/>
    <s v="Scissors, Rulers and Trimmers"/>
    <s v="Small Pack"/>
    <x v="678"/>
    <n v="0.56999999999999995"/>
    <n v="0.21035771489588898"/>
    <s v="United States"/>
    <x v="0"/>
    <x v="26"/>
    <s v="Oak Park"/>
    <n v="48237"/>
    <x v="98"/>
    <x v="3"/>
    <s v="2015"/>
    <d v="2015-04-11T00:00:00"/>
    <n v="11.82"/>
    <n v="5"/>
    <n v="56.19"/>
    <n v="87041"/>
    <x v="0"/>
    <x v="3"/>
  </r>
  <r>
    <n v="20303"/>
    <s v="High"/>
    <n v="0.09"/>
    <n v="35.94"/>
    <n v="6.66"/>
    <n v="3191"/>
    <x v="1"/>
    <s v="Jenny Hawkins"/>
    <s v="Regular Air"/>
    <x v="3"/>
    <x v="0"/>
    <s v="Envelopes"/>
    <s v="Small Box"/>
    <x v="679"/>
    <n v="0.4"/>
    <n v="0.55270130036512699"/>
    <s v="United States"/>
    <x v="0"/>
    <x v="31"/>
    <s v="Stevens Point"/>
    <n v="54481"/>
    <x v="98"/>
    <x v="3"/>
    <s v="2015"/>
    <d v="2015-04-12T00:00:00"/>
    <n v="172.56439999999998"/>
    <n v="9"/>
    <n v="312.22000000000003"/>
    <n v="86448"/>
    <x v="0"/>
    <x v="3"/>
  </r>
  <r>
    <n v="24794"/>
    <s v="Low"/>
    <n v="0.09"/>
    <n v="19.23"/>
    <n v="6.15"/>
    <n v="369"/>
    <x v="0"/>
    <s v="Troy Moon"/>
    <s v="Express Air"/>
    <x v="3"/>
    <x v="2"/>
    <s v="Office Furnishings"/>
    <s v="Small Pack"/>
    <x v="420"/>
    <n v="0.44"/>
    <n v="0.53598579040852568"/>
    <s v="United States"/>
    <x v="1"/>
    <x v="7"/>
    <s v="Oakland"/>
    <n v="94601"/>
    <x v="99"/>
    <x v="3"/>
    <s v="2015"/>
    <d v="2015-04-13T00:00:00"/>
    <n v="211.232"/>
    <n v="21"/>
    <n v="394.1"/>
    <n v="90292"/>
    <x v="0"/>
    <x v="3"/>
  </r>
  <r>
    <n v="23153"/>
    <s v="Not Specified"/>
    <n v="0.03"/>
    <n v="48.04"/>
    <n v="19.989999999999998"/>
    <n v="445"/>
    <x v="1"/>
    <s v="Judy Barrett"/>
    <s v="Regular Air"/>
    <x v="0"/>
    <x v="0"/>
    <s v="Paper"/>
    <s v="Small Box"/>
    <x v="680"/>
    <n v="0.37"/>
    <n v="-4.3850162225936427E-2"/>
    <s v="United States"/>
    <x v="0"/>
    <x v="17"/>
    <s v="Norfolk"/>
    <n v="68701"/>
    <x v="99"/>
    <x v="3"/>
    <s v="2015"/>
    <d v="2015-04-13T00:00:00"/>
    <n v="-4.4599999999999937"/>
    <n v="2"/>
    <n v="101.71"/>
    <n v="88083"/>
    <x v="0"/>
    <x v="3"/>
  </r>
  <r>
    <n v="24574"/>
    <s v="Medium"/>
    <n v="0.01"/>
    <n v="7.28"/>
    <n v="11.15"/>
    <n v="721"/>
    <x v="1"/>
    <s v="Melvin Duke"/>
    <s v="Regular Air"/>
    <x v="3"/>
    <x v="0"/>
    <s v="Paper"/>
    <s v="Small Box"/>
    <x v="311"/>
    <n v="0.37"/>
    <n v="-2.1628902765388043"/>
    <s v="United States"/>
    <x v="0"/>
    <x v="0"/>
    <s v="Frankfort"/>
    <n v="46041"/>
    <x v="99"/>
    <x v="3"/>
    <s v="2015"/>
    <d v="2015-04-13T00:00:00"/>
    <n v="-24.245999999999999"/>
    <n v="1"/>
    <n v="11.21"/>
    <n v="91054"/>
    <x v="0"/>
    <x v="3"/>
  </r>
  <r>
    <n v="21655"/>
    <s v="Low"/>
    <n v="0.03"/>
    <n v="11.66"/>
    <n v="7.95"/>
    <n v="1712"/>
    <x v="0"/>
    <s v="Regina Langley"/>
    <s v="Regular Air"/>
    <x v="3"/>
    <x v="0"/>
    <s v="Pens &amp; Art Supplies"/>
    <s v="Small Pack"/>
    <x v="681"/>
    <n v="0.57999999999999996"/>
    <n v="-0.11631752207092624"/>
    <s v="United States"/>
    <x v="2"/>
    <x v="3"/>
    <s v="Martinez"/>
    <n v="30907"/>
    <x v="99"/>
    <x v="3"/>
    <s v="2015"/>
    <d v="2015-04-20T00:00:00"/>
    <n v="-31.094000000000001"/>
    <n v="22"/>
    <n v="267.32"/>
    <n v="87749"/>
    <x v="0"/>
    <x v="3"/>
  </r>
  <r>
    <n v="19369"/>
    <s v="High"/>
    <n v="0"/>
    <n v="5.77"/>
    <n v="5.92"/>
    <n v="2363"/>
    <x v="0"/>
    <s v="Jacob Murray"/>
    <s v="Regular Air"/>
    <x v="1"/>
    <x v="2"/>
    <s v="Office Furnishings"/>
    <s v="Medium Box"/>
    <x v="682"/>
    <n v="0.55000000000000004"/>
    <n v="-0.88034912004578625"/>
    <s v="United States"/>
    <x v="3"/>
    <x v="28"/>
    <s v="Medina"/>
    <n v="44256"/>
    <x v="99"/>
    <x v="3"/>
    <s v="2015"/>
    <d v="2015-04-13T00:00:00"/>
    <n v="-61.5276"/>
    <n v="11"/>
    <n v="69.89"/>
    <n v="90040"/>
    <x v="0"/>
    <x v="3"/>
  </r>
  <r>
    <n v="25932"/>
    <s v="High"/>
    <n v="0"/>
    <n v="12.22"/>
    <n v="2.85"/>
    <n v="2862"/>
    <x v="0"/>
    <s v="Carrie High"/>
    <s v="Regular Air"/>
    <x v="3"/>
    <x v="2"/>
    <s v="Office Furnishings"/>
    <s v="Small Pack"/>
    <x v="666"/>
    <n v="0.55000000000000004"/>
    <n v="0.68999999999999984"/>
    <s v="United States"/>
    <x v="0"/>
    <x v="17"/>
    <s v="La Vista"/>
    <n v="68128"/>
    <x v="99"/>
    <x v="3"/>
    <s v="2015"/>
    <d v="2015-04-12T00:00:00"/>
    <n v="76.389899999999983"/>
    <n v="9"/>
    <n v="110.71"/>
    <n v="88278"/>
    <x v="0"/>
    <x v="3"/>
  </r>
  <r>
    <n v="25117"/>
    <s v="Low"/>
    <n v="0.06"/>
    <n v="119.99"/>
    <n v="14"/>
    <n v="754"/>
    <x v="1"/>
    <s v="Helen Lyons"/>
    <s v="Delivery Truck"/>
    <x v="2"/>
    <x v="1"/>
    <s v="Office Machines"/>
    <s v="Jumbo Drum"/>
    <x v="683"/>
    <n v="0.36"/>
    <n v="-0.85163531534486991"/>
    <s v="United States"/>
    <x v="1"/>
    <x v="41"/>
    <s v="Prescott Valley"/>
    <n v="86314"/>
    <x v="100"/>
    <x v="3"/>
    <s v="2015"/>
    <d v="2015-04-19T00:00:00"/>
    <n v="-207.679788"/>
    <n v="2"/>
    <n v="243.86"/>
    <n v="90439"/>
    <x v="0"/>
    <x v="3"/>
  </r>
  <r>
    <n v="25676"/>
    <s v="High"/>
    <n v="0.05"/>
    <n v="35.51"/>
    <n v="6.31"/>
    <n v="918"/>
    <x v="1"/>
    <s v="Kerry Jernigan"/>
    <s v="Regular Air"/>
    <x v="2"/>
    <x v="0"/>
    <s v="Storage &amp; Organization"/>
    <s v="Small Box"/>
    <x v="684"/>
    <n v="0.57999999999999996"/>
    <n v="8.358413132694939E-2"/>
    <s v="United States"/>
    <x v="1"/>
    <x v="7"/>
    <s v="Rancho Cucamonga"/>
    <n v="91730"/>
    <x v="100"/>
    <x v="3"/>
    <s v="2015"/>
    <d v="2015-04-14T00:00:00"/>
    <n v="6.11"/>
    <n v="2"/>
    <n v="73.099999999999994"/>
    <n v="90492"/>
    <x v="1"/>
    <x v="3"/>
  </r>
  <r>
    <n v="25677"/>
    <s v="High"/>
    <n v="0.1"/>
    <n v="8.34"/>
    <n v="2.64"/>
    <n v="919"/>
    <x v="0"/>
    <s v="Tracy Livingston"/>
    <s v="Regular Air"/>
    <x v="2"/>
    <x v="0"/>
    <s v="Scissors, Rulers and Trimmers"/>
    <s v="Small Pack"/>
    <x v="284"/>
    <n v="0.59"/>
    <n v="-0.1322210636079249"/>
    <s v="United States"/>
    <x v="1"/>
    <x v="7"/>
    <s v="Redding"/>
    <n v="96003"/>
    <x v="100"/>
    <x v="3"/>
    <s v="2015"/>
    <d v="2015-04-12T00:00:00"/>
    <n v="-6.34"/>
    <n v="6"/>
    <n v="47.95"/>
    <n v="90492"/>
    <x v="0"/>
    <x v="3"/>
  </r>
  <r>
    <n v="25678"/>
    <s v="High"/>
    <n v="0.03"/>
    <n v="8.0399999999999991"/>
    <n v="8.94"/>
    <n v="920"/>
    <x v="1"/>
    <s v="Jessie Kelly"/>
    <s v="Regular Air"/>
    <x v="2"/>
    <x v="0"/>
    <s v="Binders and Binder Accessories"/>
    <s v="Small Box"/>
    <x v="685"/>
    <n v="0.4"/>
    <n v="-2.0877360948287094"/>
    <s v="United States"/>
    <x v="1"/>
    <x v="7"/>
    <s v="Redlands"/>
    <n v="92374"/>
    <x v="100"/>
    <x v="3"/>
    <s v="2015"/>
    <d v="2015-04-14T00:00:00"/>
    <n v="-160.27549999999999"/>
    <n v="9"/>
    <n v="76.77"/>
    <n v="90492"/>
    <x v="0"/>
    <x v="3"/>
  </r>
  <r>
    <n v="23736"/>
    <s v="Not Specified"/>
    <n v="0.03"/>
    <n v="6.68"/>
    <n v="1.5"/>
    <n v="3221"/>
    <x v="0"/>
    <s v="Sean Pugh"/>
    <s v="Regular Air"/>
    <x v="3"/>
    <x v="0"/>
    <s v="Pens &amp; Art Supplies"/>
    <s v="Wrap Bag"/>
    <x v="602"/>
    <n v="0.48"/>
    <n v="-11.947516556291392"/>
    <s v="United States"/>
    <x v="2"/>
    <x v="9"/>
    <s v="Sunrise"/>
    <n v="33322"/>
    <x v="100"/>
    <x v="3"/>
    <s v="2015"/>
    <d v="2015-04-13T00:00:00"/>
    <n v="-577.30400000000009"/>
    <n v="7"/>
    <n v="48.32"/>
    <n v="90815"/>
    <x v="0"/>
    <x v="3"/>
  </r>
  <r>
    <n v="19314"/>
    <s v="Critical"/>
    <n v="0.05"/>
    <n v="1.88"/>
    <n v="1.49"/>
    <n v="171"/>
    <x v="0"/>
    <s v="Christina Matthews"/>
    <s v="Regular Air"/>
    <x v="3"/>
    <x v="0"/>
    <s v="Binders and Binder Accessories"/>
    <s v="Small Box"/>
    <x v="177"/>
    <n v="0.37"/>
    <n v="-0.85073099415204667"/>
    <s v="United States"/>
    <x v="3"/>
    <x v="36"/>
    <s v="Fort Lee"/>
    <n v="7024"/>
    <x v="101"/>
    <x v="3"/>
    <s v="2015"/>
    <d v="2015-04-15T00:00:00"/>
    <n v="-2.9094999999999995"/>
    <n v="1"/>
    <n v="3.42"/>
    <n v="87464"/>
    <x v="0"/>
    <x v="3"/>
  </r>
  <r>
    <n v="19208"/>
    <s v="Critical"/>
    <n v="0.05"/>
    <n v="12.2"/>
    <n v="6.02"/>
    <n v="1561"/>
    <x v="1"/>
    <s v="Edwin Coley"/>
    <s v="Regular Air"/>
    <x v="3"/>
    <x v="2"/>
    <s v="Office Furnishings"/>
    <s v="Small Pack"/>
    <x v="686"/>
    <n v="0.43"/>
    <n v="-0.10389488503050212"/>
    <s v="United States"/>
    <x v="0"/>
    <x v="19"/>
    <s v="Mansfield"/>
    <n v="76063"/>
    <x v="101"/>
    <x v="3"/>
    <s v="2015"/>
    <d v="2015-04-14T00:00:00"/>
    <n v="-6.6420000000000003"/>
    <n v="5"/>
    <n v="63.93"/>
    <n v="88094"/>
    <x v="0"/>
    <x v="3"/>
  </r>
  <r>
    <n v="24121"/>
    <s v="Low"/>
    <n v="0"/>
    <n v="2.08"/>
    <n v="5.33"/>
    <n v="2250"/>
    <x v="0"/>
    <s v="Alvin Hoover"/>
    <s v="Regular Air"/>
    <x v="1"/>
    <x v="2"/>
    <s v="Office Furnishings"/>
    <s v="Small Box"/>
    <x v="138"/>
    <n v="0.43"/>
    <n v="-3.7454425209103293"/>
    <s v="United States"/>
    <x v="3"/>
    <x v="29"/>
    <s v="State College"/>
    <n v="16801"/>
    <x v="101"/>
    <x v="3"/>
    <s v="2015"/>
    <d v="2015-04-20T00:00:00"/>
    <n v="-192.5532"/>
    <n v="22"/>
    <n v="51.41"/>
    <n v="86699"/>
    <x v="0"/>
    <x v="3"/>
  </r>
  <r>
    <n v="24278"/>
    <s v="Critical"/>
    <n v="0.02"/>
    <n v="33.979999999999997"/>
    <n v="1.99"/>
    <n v="2738"/>
    <x v="0"/>
    <s v="Sherri Kramer"/>
    <s v="Regular Air"/>
    <x v="0"/>
    <x v="1"/>
    <s v="Computer Peripherals"/>
    <s v="Small Pack"/>
    <x v="687"/>
    <n v="0.45"/>
    <n v="0.69"/>
    <s v="United States"/>
    <x v="3"/>
    <x v="43"/>
    <s v="South Burlington"/>
    <n v="5403"/>
    <x v="101"/>
    <x v="3"/>
    <s v="2015"/>
    <d v="2015-04-15T00:00:00"/>
    <n v="164.06129999999999"/>
    <n v="7"/>
    <n v="237.77"/>
    <n v="89017"/>
    <x v="0"/>
    <x v="3"/>
  </r>
  <r>
    <n v="21096"/>
    <s v="High"/>
    <n v="0.01"/>
    <n v="30.97"/>
    <n v="4"/>
    <n v="2973"/>
    <x v="1"/>
    <s v="Sally Liu"/>
    <s v="Regular Air"/>
    <x v="1"/>
    <x v="1"/>
    <s v="Computer Peripherals"/>
    <s v="Small Box"/>
    <x v="688"/>
    <n v="0.74"/>
    <n v="3.2697587274882423E-2"/>
    <s v="United States"/>
    <x v="0"/>
    <x v="31"/>
    <s v="New Berlin"/>
    <n v="53151"/>
    <x v="101"/>
    <x v="3"/>
    <s v="2015"/>
    <d v="2015-04-15T00:00:00"/>
    <n v="17.102799999999998"/>
    <n v="17"/>
    <n v="523.05999999999995"/>
    <n v="87186"/>
    <x v="0"/>
    <x v="3"/>
  </r>
  <r>
    <n v="21097"/>
    <s v="High"/>
    <n v="0.08"/>
    <n v="125.99"/>
    <n v="7.69"/>
    <n v="2973"/>
    <x v="1"/>
    <s v="Sally Liu"/>
    <s v="Regular Air"/>
    <x v="1"/>
    <x v="1"/>
    <s v="Telephones and Communication"/>
    <s v="Small Box"/>
    <x v="338"/>
    <n v="0.57999999999999996"/>
    <n v="0.52352556213603441"/>
    <s v="United States"/>
    <x v="0"/>
    <x v="31"/>
    <s v="New Berlin"/>
    <n v="53151"/>
    <x v="101"/>
    <x v="3"/>
    <s v="2015"/>
    <d v="2015-04-15T00:00:00"/>
    <n v="1269.3819599999999"/>
    <n v="23"/>
    <n v="2424.6799999999998"/>
    <n v="87186"/>
    <x v="0"/>
    <x v="3"/>
  </r>
  <r>
    <n v="25683"/>
    <s v="Critical"/>
    <n v="0.08"/>
    <n v="7.28"/>
    <n v="11.15"/>
    <n v="3169"/>
    <x v="0"/>
    <s v="Janice Boswell"/>
    <s v="Express Air"/>
    <x v="0"/>
    <x v="0"/>
    <s v="Paper"/>
    <s v="Small Box"/>
    <x v="311"/>
    <n v="0.37"/>
    <n v="-3.0296725784447478"/>
    <s v="United States"/>
    <x v="2"/>
    <x v="9"/>
    <s v="Port Orange"/>
    <n v="32127"/>
    <x v="101"/>
    <x v="3"/>
    <s v="2015"/>
    <d v="2015-04-14T00:00:00"/>
    <n v="-44.415000000000006"/>
    <n v="1"/>
    <n v="14.66"/>
    <n v="86490"/>
    <x v="0"/>
    <x v="3"/>
  </r>
  <r>
    <n v="19159"/>
    <s v="Medium"/>
    <n v="0.06"/>
    <n v="296.18"/>
    <n v="54.12"/>
    <n v="329"/>
    <x v="0"/>
    <s v="Faye Dyer"/>
    <s v="Delivery Truck"/>
    <x v="1"/>
    <x v="2"/>
    <s v="Tables"/>
    <s v="Jumbo Box"/>
    <x v="351"/>
    <n v="0.76"/>
    <n v="-0.6116664581570832"/>
    <s v="United States"/>
    <x v="3"/>
    <x v="30"/>
    <s v="Sanford"/>
    <n v="4073"/>
    <x v="102"/>
    <x v="3"/>
    <s v="2015"/>
    <d v="2015-04-15T00:00:00"/>
    <n v="-715.7782060000003"/>
    <n v="5"/>
    <n v="1170.21"/>
    <n v="89726"/>
    <x v="0"/>
    <x v="3"/>
  </r>
  <r>
    <n v="19158"/>
    <s v="Medium"/>
    <n v="0.01"/>
    <n v="29.1"/>
    <n v="4"/>
    <n v="331"/>
    <x v="0"/>
    <s v="Bradley Pollock"/>
    <s v="Express Air"/>
    <x v="1"/>
    <x v="1"/>
    <s v="Computer Peripherals"/>
    <s v="Small Box"/>
    <x v="689"/>
    <n v="0.78"/>
    <n v="-9.3785960874568475E-2"/>
    <s v="United States"/>
    <x v="3"/>
    <x v="47"/>
    <s v="Goffstown"/>
    <n v="3045"/>
    <x v="102"/>
    <x v="3"/>
    <s v="2015"/>
    <d v="2015-04-16T00:00:00"/>
    <n v="-22.82"/>
    <n v="8"/>
    <n v="243.32"/>
    <n v="89726"/>
    <x v="0"/>
    <x v="3"/>
  </r>
  <r>
    <n v="22638"/>
    <s v="Low"/>
    <n v="0.09"/>
    <n v="100.98"/>
    <n v="35.840000000000003"/>
    <n v="940"/>
    <x v="0"/>
    <s v="Albert Maxwell"/>
    <s v="Delivery Truck"/>
    <x v="1"/>
    <x v="2"/>
    <s v="Bookcases"/>
    <s v="Jumbo Box"/>
    <x v="11"/>
    <n v="0.62"/>
    <n v="-0.4886039526489816"/>
    <s v="United States"/>
    <x v="3"/>
    <x v="22"/>
    <s v="New Milford"/>
    <n v="6776"/>
    <x v="102"/>
    <x v="3"/>
    <s v="2015"/>
    <d v="2015-04-19T00:00:00"/>
    <n v="-193.58"/>
    <n v="4"/>
    <n v="396.19"/>
    <n v="90844"/>
    <x v="0"/>
    <x v="3"/>
  </r>
  <r>
    <n v="1115"/>
    <s v="Low"/>
    <n v="0.01"/>
    <n v="4.9800000000000004"/>
    <n v="7.44"/>
    <n v="553"/>
    <x v="1"/>
    <s v="Kristine Connolly"/>
    <s v="Regular Air"/>
    <x v="3"/>
    <x v="0"/>
    <s v="Paper"/>
    <s v="Small Box"/>
    <x v="690"/>
    <n v="0.36"/>
    <n v="-0.54387208140274368"/>
    <s v="United States"/>
    <x v="1"/>
    <x v="7"/>
    <s v="Los Angeles"/>
    <n v="90008"/>
    <x v="103"/>
    <x v="3"/>
    <s v="2015"/>
    <d v="2015-04-24T00:00:00"/>
    <n v="-179.59199999999998"/>
    <n v="63"/>
    <n v="330.21"/>
    <n v="8165"/>
    <x v="0"/>
    <x v="3"/>
  </r>
  <r>
    <n v="19115"/>
    <s v="Low"/>
    <n v="0.01"/>
    <n v="4.9800000000000004"/>
    <n v="7.44"/>
    <n v="555"/>
    <x v="1"/>
    <s v="Walter Young"/>
    <s v="Regular Air"/>
    <x v="3"/>
    <x v="0"/>
    <s v="Paper"/>
    <s v="Small Box"/>
    <x v="690"/>
    <n v="0.36"/>
    <n v="-1.9274123539232053"/>
    <s v="United States"/>
    <x v="1"/>
    <x v="16"/>
    <s v="Pleasant Grove"/>
    <n v="84062"/>
    <x v="103"/>
    <x v="3"/>
    <s v="2015"/>
    <d v="2015-04-24T00:00:00"/>
    <n v="-161.6328"/>
    <n v="16"/>
    <n v="83.86"/>
    <n v="86191"/>
    <x v="0"/>
    <x v="3"/>
  </r>
  <r>
    <n v="22667"/>
    <s v="Not Specified"/>
    <n v="0.09"/>
    <n v="70.97"/>
    <n v="3.5"/>
    <n v="568"/>
    <x v="1"/>
    <s v="Peter McConnell"/>
    <s v="Regular Air"/>
    <x v="2"/>
    <x v="0"/>
    <s v="Appliances"/>
    <s v="Small Box"/>
    <x v="691"/>
    <n v="0.59"/>
    <n v="-0.12353503145200315"/>
    <s v="United States"/>
    <x v="2"/>
    <x v="2"/>
    <s v="Columbus"/>
    <n v="39701"/>
    <x v="103"/>
    <x v="3"/>
    <s v="2015"/>
    <d v="2015-04-15T00:00:00"/>
    <n v="-99.568000000000012"/>
    <n v="12"/>
    <n v="805.99"/>
    <n v="88880"/>
    <x v="0"/>
    <x v="3"/>
  </r>
  <r>
    <n v="26229"/>
    <s v="Critical"/>
    <n v="0.1"/>
    <n v="226.67"/>
    <n v="28.16"/>
    <n v="1559"/>
    <x v="0"/>
    <s v="Zachary Maynard"/>
    <s v="Delivery Truck"/>
    <x v="2"/>
    <x v="2"/>
    <s v="Chairs &amp; Chairmats"/>
    <s v="Jumbo Drum"/>
    <x v="450"/>
    <n v="0.59"/>
    <n v="-0.3590759561134288"/>
    <s v="United States"/>
    <x v="2"/>
    <x v="25"/>
    <s v="Blacksburg"/>
    <n v="24060"/>
    <x v="103"/>
    <x v="3"/>
    <s v="2015"/>
    <d v="2015-04-17T00:00:00"/>
    <n v="-390.76800000000003"/>
    <n v="5"/>
    <n v="1088.26"/>
    <n v="87424"/>
    <x v="0"/>
    <x v="3"/>
  </r>
  <r>
    <n v="22921"/>
    <s v="Not Specified"/>
    <n v="0.01"/>
    <n v="15.16"/>
    <n v="15.09"/>
    <n v="1607"/>
    <x v="1"/>
    <s v="Kathleen Huang Hall"/>
    <s v="Regular Air"/>
    <x v="1"/>
    <x v="0"/>
    <s v="Binders and Binder Accessories"/>
    <s v="Small Box"/>
    <x v="692"/>
    <n v="0.39"/>
    <n v="-1.810682412332101"/>
    <s v="United States"/>
    <x v="3"/>
    <x v="8"/>
    <s v="Freeport"/>
    <n v="11520"/>
    <x v="103"/>
    <x v="3"/>
    <s v="2015"/>
    <d v="2015-04-15T00:00:00"/>
    <n v="-200.85899999999998"/>
    <n v="7"/>
    <n v="110.93"/>
    <n v="87994"/>
    <x v="0"/>
    <x v="3"/>
  </r>
  <r>
    <n v="20359"/>
    <s v="High"/>
    <n v="0.02"/>
    <n v="25.99"/>
    <n v="5.37"/>
    <n v="1632"/>
    <x v="1"/>
    <s v="Lori Wolfe"/>
    <s v="Regular Air"/>
    <x v="1"/>
    <x v="0"/>
    <s v="Pens &amp; Art Supplies"/>
    <s v="Small Box"/>
    <x v="397"/>
    <n v="0.56000000000000005"/>
    <n v="-0.36243216576221016"/>
    <s v="United States"/>
    <x v="2"/>
    <x v="2"/>
    <s v="Hattiesburg"/>
    <n v="39401"/>
    <x v="103"/>
    <x v="3"/>
    <s v="2015"/>
    <d v="2015-04-17T00:00:00"/>
    <n v="-88.158000000000001"/>
    <n v="9"/>
    <n v="243.24"/>
    <n v="90533"/>
    <x v="0"/>
    <x v="3"/>
  </r>
  <r>
    <n v="24622"/>
    <s v="Not Specified"/>
    <n v="0.06"/>
    <n v="17.98"/>
    <n v="8.51"/>
    <n v="1818"/>
    <x v="1"/>
    <s v="Ian Hall"/>
    <s v="Regular Air"/>
    <x v="2"/>
    <x v="1"/>
    <s v="Office Machines"/>
    <s v="Medium Box"/>
    <x v="605"/>
    <n v="0.4"/>
    <n v="-0.83794054629301162"/>
    <s v="United States"/>
    <x v="0"/>
    <x v="26"/>
    <s v="Dearborn"/>
    <n v="48126"/>
    <x v="103"/>
    <x v="3"/>
    <s v="2015"/>
    <d v="2015-04-17T00:00:00"/>
    <n v="-47.243088"/>
    <n v="3"/>
    <n v="56.38"/>
    <n v="85991"/>
    <x v="0"/>
    <x v="3"/>
  </r>
  <r>
    <n v="24623"/>
    <s v="Not Specified"/>
    <n v="0.1"/>
    <n v="9.99"/>
    <n v="4.78"/>
    <n v="1818"/>
    <x v="1"/>
    <s v="Ian Hall"/>
    <s v="Express Air"/>
    <x v="2"/>
    <x v="0"/>
    <s v="Paper"/>
    <s v="Small Box"/>
    <x v="501"/>
    <n v="0.4"/>
    <n v="7.6840426424913968E-2"/>
    <s v="United States"/>
    <x v="0"/>
    <x v="26"/>
    <s v="Dearborn"/>
    <n v="48126"/>
    <x v="103"/>
    <x v="3"/>
    <s v="2015"/>
    <d v="2015-04-18T00:00:00"/>
    <n v="9.1539999999999999"/>
    <n v="12"/>
    <n v="119.13"/>
    <n v="85991"/>
    <x v="0"/>
    <x v="3"/>
  </r>
  <r>
    <n v="6621"/>
    <s v="Not Specified"/>
    <n v="7.0000000000000007E-2"/>
    <n v="18.649999999999999"/>
    <n v="3.77"/>
    <n v="1821"/>
    <x v="1"/>
    <s v="Vanessa Boyer"/>
    <s v="Regular Air"/>
    <x v="2"/>
    <x v="2"/>
    <s v="Office Furnishings"/>
    <s v="Small Pack"/>
    <x v="693"/>
    <n v="0.39"/>
    <n v="0.2326145050027966"/>
    <s v="United States"/>
    <x v="3"/>
    <x v="8"/>
    <s v="New York City"/>
    <n v="10177"/>
    <x v="103"/>
    <x v="3"/>
    <s v="2015"/>
    <d v="2015-04-16T00:00:00"/>
    <n v="149.72"/>
    <n v="34"/>
    <n v="643.64"/>
    <n v="47108"/>
    <x v="0"/>
    <x v="3"/>
  </r>
  <r>
    <n v="6622"/>
    <s v="Not Specified"/>
    <n v="0.06"/>
    <n v="17.98"/>
    <n v="8.51"/>
    <n v="1821"/>
    <x v="1"/>
    <s v="Vanessa Boyer"/>
    <s v="Regular Air"/>
    <x v="2"/>
    <x v="1"/>
    <s v="Office Machines"/>
    <s v="Medium Box"/>
    <x v="605"/>
    <n v="0.4"/>
    <n v="-0.21485948180590234"/>
    <s v="United States"/>
    <x v="3"/>
    <x v="8"/>
    <s v="New York City"/>
    <n v="10177"/>
    <x v="103"/>
    <x v="3"/>
    <s v="2015"/>
    <d v="2015-04-17T00:00:00"/>
    <n v="-52.492319999999999"/>
    <n v="13"/>
    <n v="244.31"/>
    <n v="47108"/>
    <x v="0"/>
    <x v="3"/>
  </r>
  <r>
    <n v="6623"/>
    <s v="Not Specified"/>
    <n v="0.1"/>
    <n v="9.99"/>
    <n v="4.78"/>
    <n v="1821"/>
    <x v="1"/>
    <s v="Vanessa Boyer"/>
    <s v="Express Air"/>
    <x v="2"/>
    <x v="0"/>
    <s v="Paper"/>
    <s v="Small Box"/>
    <x v="501"/>
    <n v="0.4"/>
    <n v="1.7060311200651549E-2"/>
    <s v="United States"/>
    <x v="3"/>
    <x v="8"/>
    <s v="New York City"/>
    <n v="10177"/>
    <x v="103"/>
    <x v="3"/>
    <s v="2015"/>
    <d v="2015-04-18T00:00:00"/>
    <n v="7.9599999999999991"/>
    <n v="47"/>
    <n v="466.58"/>
    <n v="47108"/>
    <x v="0"/>
    <x v="3"/>
  </r>
  <r>
    <n v="6624"/>
    <s v="Not Specified"/>
    <n v="0.08"/>
    <n v="175.99"/>
    <n v="8.99"/>
    <n v="1821"/>
    <x v="1"/>
    <s v="Vanessa Boyer"/>
    <s v="Express Air"/>
    <x v="2"/>
    <x v="1"/>
    <s v="Telephones and Communication"/>
    <s v="Small Box"/>
    <x v="378"/>
    <n v="0.56999999999999995"/>
    <n v="-0.20041245214324069"/>
    <s v="United States"/>
    <x v="3"/>
    <x v="8"/>
    <s v="New York City"/>
    <n v="10177"/>
    <x v="103"/>
    <x v="3"/>
    <s v="2015"/>
    <d v="2015-04-16T00:00:00"/>
    <n v="-459.08280000000002"/>
    <n v="16"/>
    <n v="2290.69"/>
    <n v="47108"/>
    <x v="0"/>
    <x v="3"/>
  </r>
  <r>
    <n v="25970"/>
    <s v="Medium"/>
    <n v="0.08"/>
    <n v="5.74"/>
    <n v="5.01"/>
    <n v="2952"/>
    <x v="0"/>
    <s v="Thelma Murray"/>
    <s v="Express Air"/>
    <x v="3"/>
    <x v="0"/>
    <s v="Binders and Binder Accessories"/>
    <s v="Small Box"/>
    <x v="345"/>
    <n v="0.39"/>
    <n v="-0.88002341853491362"/>
    <s v="United States"/>
    <x v="3"/>
    <x v="28"/>
    <s v="Grove City"/>
    <n v="43123"/>
    <x v="103"/>
    <x v="3"/>
    <s v="2015"/>
    <d v="2015-04-17T00:00:00"/>
    <n v="-61.628039999999999"/>
    <n v="12"/>
    <n v="70.03"/>
    <n v="91398"/>
    <x v="0"/>
    <x v="3"/>
  </r>
  <r>
    <n v="25055"/>
    <s v="Not Specified"/>
    <n v="0"/>
    <n v="2.78"/>
    <n v="1.49"/>
    <n v="653"/>
    <x v="0"/>
    <s v="Ann Katz"/>
    <s v="Express Air"/>
    <x v="2"/>
    <x v="0"/>
    <s v="Binders and Binder Accessories"/>
    <s v="Small Box"/>
    <x v="694"/>
    <n v="0.36"/>
    <n v="0.69"/>
    <s v="United States"/>
    <x v="1"/>
    <x v="7"/>
    <s v="Rancho Cucamonga"/>
    <n v="91730"/>
    <x v="104"/>
    <x v="3"/>
    <s v="2015"/>
    <d v="2015-04-17T00:00:00"/>
    <n v="20.6448"/>
    <n v="9"/>
    <n v="29.92"/>
    <n v="91213"/>
    <x v="0"/>
    <x v="3"/>
  </r>
  <r>
    <n v="18016"/>
    <s v="High"/>
    <n v="0.01"/>
    <n v="125.99"/>
    <n v="8.99"/>
    <n v="1916"/>
    <x v="1"/>
    <s v="Marcia Feldman"/>
    <s v="Regular Air"/>
    <x v="1"/>
    <x v="1"/>
    <s v="Telephones and Communication"/>
    <s v="Small Box"/>
    <x v="533"/>
    <n v="0.55000000000000004"/>
    <n v="-4.4957684093965035E-2"/>
    <s v="United States"/>
    <x v="2"/>
    <x v="4"/>
    <s v="Little Rock"/>
    <n v="72209"/>
    <x v="104"/>
    <x v="3"/>
    <s v="2015"/>
    <d v="2015-04-18T00:00:00"/>
    <n v="-45.471999999999994"/>
    <n v="9"/>
    <n v="1011.44"/>
    <n v="85895"/>
    <x v="0"/>
    <x v="3"/>
  </r>
  <r>
    <n v="20712"/>
    <s v="Critical"/>
    <n v="0.05"/>
    <n v="2550.14"/>
    <n v="29.7"/>
    <n v="2139"/>
    <x v="0"/>
    <s v="Jon Kendall"/>
    <s v="Delivery Truck"/>
    <x v="3"/>
    <x v="1"/>
    <s v="Office Machines"/>
    <s v="Jumbo Drum"/>
    <x v="636"/>
    <n v="0.56999999999999995"/>
    <n v="-0.81957513203598542"/>
    <s v="United States"/>
    <x v="0"/>
    <x v="31"/>
    <s v="Watertown"/>
    <n v="53094"/>
    <x v="104"/>
    <x v="3"/>
    <s v="2015"/>
    <d v="2015-04-17T00:00:00"/>
    <n v="-3971.0627999999997"/>
    <n v="2"/>
    <n v="4845.2700000000004"/>
    <n v="86003"/>
    <x v="0"/>
    <x v="3"/>
  </r>
  <r>
    <n v="19073"/>
    <s v="Medium"/>
    <n v="0.03"/>
    <n v="25.98"/>
    <n v="5.37"/>
    <n v="377"/>
    <x v="0"/>
    <s v="Sylvia Bush"/>
    <s v="Regular Air"/>
    <x v="2"/>
    <x v="0"/>
    <s v="Appliances"/>
    <s v="Medium Box"/>
    <x v="695"/>
    <n v="0.5"/>
    <n v="0.54253390326990247"/>
    <s v="United States"/>
    <x v="0"/>
    <x v="12"/>
    <s v="Batavia"/>
    <n v="60510"/>
    <x v="105"/>
    <x v="3"/>
    <s v="2015"/>
    <d v="2015-04-17T00:00:00"/>
    <n v="250.03759999999997"/>
    <n v="17"/>
    <n v="460.87"/>
    <n v="89579"/>
    <x v="0"/>
    <x v="3"/>
  </r>
  <r>
    <n v="18404"/>
    <s v="Critical"/>
    <n v="0.06"/>
    <n v="55.94"/>
    <n v="4"/>
    <n v="1041"/>
    <x v="1"/>
    <s v="Mildred Chase"/>
    <s v="Regular Air"/>
    <x v="0"/>
    <x v="1"/>
    <s v="Computer Peripherals"/>
    <s v="Small Box"/>
    <x v="575"/>
    <n v="0.74"/>
    <n v="-4.266195743098801E-2"/>
    <s v="United States"/>
    <x v="1"/>
    <x v="7"/>
    <s v="Woodland"/>
    <n v="95695"/>
    <x v="105"/>
    <x v="3"/>
    <s v="2015"/>
    <d v="2015-04-18T00:00:00"/>
    <n v="-13.77"/>
    <n v="6"/>
    <n v="322.77"/>
    <n v="87846"/>
    <x v="0"/>
    <x v="3"/>
  </r>
  <r>
    <n v="18405"/>
    <s v="Critical"/>
    <n v="7.0000000000000007E-2"/>
    <n v="6.3"/>
    <n v="0.5"/>
    <n v="1041"/>
    <x v="1"/>
    <s v="Mildred Chase"/>
    <s v="Regular Air"/>
    <x v="0"/>
    <x v="0"/>
    <s v="Labels"/>
    <s v="Small Box"/>
    <x v="266"/>
    <n v="0.39"/>
    <n v="0.69"/>
    <s v="United States"/>
    <x v="1"/>
    <x v="7"/>
    <s v="Woodland"/>
    <n v="95695"/>
    <x v="105"/>
    <x v="3"/>
    <s v="2015"/>
    <d v="2015-04-17T00:00:00"/>
    <n v="44.912100000000002"/>
    <n v="11"/>
    <n v="65.09"/>
    <n v="87846"/>
    <x v="0"/>
    <x v="3"/>
  </r>
  <r>
    <n v="22414"/>
    <s v="High"/>
    <n v="0"/>
    <n v="12.2"/>
    <n v="6.02"/>
    <n v="1350"/>
    <x v="0"/>
    <s v="Jackie Burke"/>
    <s v="Express Air"/>
    <x v="1"/>
    <x v="2"/>
    <s v="Office Furnishings"/>
    <s v="Small Pack"/>
    <x v="686"/>
    <n v="0.43"/>
    <n v="-3.0636201991465151"/>
    <s v="United States"/>
    <x v="2"/>
    <x v="9"/>
    <s v="Carol City"/>
    <n v="33055"/>
    <x v="105"/>
    <x v="3"/>
    <s v="2015"/>
    <d v="2015-04-18T00:00:00"/>
    <n v="-172.298"/>
    <n v="4"/>
    <n v="56.24"/>
    <n v="88233"/>
    <x v="0"/>
    <x v="3"/>
  </r>
  <r>
    <n v="19918"/>
    <s v="Low"/>
    <n v="0.09"/>
    <n v="78.8"/>
    <n v="35"/>
    <n v="1889"/>
    <x v="0"/>
    <s v="Oscar Bowers"/>
    <s v="Regular Air"/>
    <x v="1"/>
    <x v="0"/>
    <s v="Storage &amp; Organization"/>
    <s v="Large Box"/>
    <x v="696"/>
    <n v="0.83"/>
    <n v="-0.9675632917366761"/>
    <s v="United States"/>
    <x v="3"/>
    <x v="28"/>
    <s v="Kettering"/>
    <n v="45429"/>
    <x v="105"/>
    <x v="3"/>
    <s v="2015"/>
    <d v="2015-04-21T00:00:00"/>
    <n v="-1025.0172"/>
    <n v="14"/>
    <n v="1059.3800000000001"/>
    <n v="90631"/>
    <x v="0"/>
    <x v="3"/>
  </r>
  <r>
    <n v="24075"/>
    <s v="Medium"/>
    <n v="0.06"/>
    <n v="4.24"/>
    <n v="5.41"/>
    <n v="2004"/>
    <x v="1"/>
    <s v="James Dickinson Ball"/>
    <s v="Regular Air"/>
    <x v="1"/>
    <x v="0"/>
    <s v="Binders and Binder Accessories"/>
    <s v="Small Box"/>
    <x v="540"/>
    <n v="0.35"/>
    <n v="-1.7537039999999999"/>
    <s v="United States"/>
    <x v="1"/>
    <x v="24"/>
    <s v="Bozeman"/>
    <n v="59715"/>
    <x v="105"/>
    <x v="3"/>
    <s v="2015"/>
    <d v="2015-04-19T00:00:00"/>
    <n v="-78.916679999999999"/>
    <n v="10"/>
    <n v="45"/>
    <n v="91277"/>
    <x v="0"/>
    <x v="3"/>
  </r>
  <r>
    <n v="24076"/>
    <s v="Medium"/>
    <n v="0.04"/>
    <n v="6783.02"/>
    <n v="24.49"/>
    <n v="2004"/>
    <x v="1"/>
    <s v="James Dickinson Ball"/>
    <s v="Regular Air"/>
    <x v="1"/>
    <x v="1"/>
    <s v="Office Machines"/>
    <s v="Large Box"/>
    <x v="84"/>
    <n v="0.39"/>
    <n v="-2.0646206248373056"/>
    <s v="United States"/>
    <x v="1"/>
    <x v="24"/>
    <s v="Bozeman"/>
    <n v="59715"/>
    <x v="105"/>
    <x v="3"/>
    <s v="2015"/>
    <d v="2015-04-19T00:00:00"/>
    <n v="-13562.637407999999"/>
    <n v="1"/>
    <n v="6569.07"/>
    <n v="91277"/>
    <x v="0"/>
    <x v="3"/>
  </r>
  <r>
    <n v="22275"/>
    <s v="Low"/>
    <n v="0.02"/>
    <n v="419.19"/>
    <n v="19.989999999999998"/>
    <n v="2593"/>
    <x v="1"/>
    <s v="Anne Schultz"/>
    <s v="Regular Air"/>
    <x v="3"/>
    <x v="0"/>
    <s v="Storage &amp; Organization"/>
    <s v="Small Box"/>
    <x v="697"/>
    <n v="0.57999999999999996"/>
    <n v="-9.0953140967493778E-3"/>
    <s v="United States"/>
    <x v="2"/>
    <x v="3"/>
    <s v="Athens"/>
    <n v="30605"/>
    <x v="105"/>
    <x v="3"/>
    <s v="2015"/>
    <d v="2015-04-17T00:00:00"/>
    <n v="-39.606000000000002"/>
    <n v="10"/>
    <n v="4354.55"/>
    <n v="87772"/>
    <x v="0"/>
    <x v="3"/>
  </r>
  <r>
    <n v="1529"/>
    <s v="High"/>
    <n v="0.01"/>
    <n v="125.99"/>
    <n v="8.99"/>
    <n v="2867"/>
    <x v="0"/>
    <s v="Dana Teague"/>
    <s v="Regular Air"/>
    <x v="3"/>
    <x v="1"/>
    <s v="Telephones and Communication"/>
    <s v="Small Box"/>
    <x v="94"/>
    <n v="0.59"/>
    <n v="-2.5680888575458387"/>
    <s v="United States"/>
    <x v="3"/>
    <x v="32"/>
    <s v="Washington"/>
    <n v="20016"/>
    <x v="105"/>
    <x v="3"/>
    <s v="2015"/>
    <d v="2015-04-18T00:00:00"/>
    <n v="-582.64799999999991"/>
    <n v="2"/>
    <n v="226.88"/>
    <n v="11013"/>
    <x v="0"/>
    <x v="3"/>
  </r>
  <r>
    <n v="19529"/>
    <s v="High"/>
    <n v="0.01"/>
    <n v="125.99"/>
    <n v="8.99"/>
    <n v="2868"/>
    <x v="1"/>
    <s v="Eugene Clayton"/>
    <s v="Regular Air"/>
    <x v="3"/>
    <x v="1"/>
    <s v="Telephones and Communication"/>
    <s v="Small Box"/>
    <x v="94"/>
    <n v="0.59"/>
    <n v="-5.1361777150916774"/>
    <s v="United States"/>
    <x v="1"/>
    <x v="6"/>
    <s v="Edmonds"/>
    <n v="98026"/>
    <x v="105"/>
    <x v="3"/>
    <s v="2015"/>
    <d v="2015-04-18T00:00:00"/>
    <n v="-582.64799999999991"/>
    <n v="1"/>
    <n v="113.44"/>
    <n v="85827"/>
    <x v="0"/>
    <x v="3"/>
  </r>
  <r>
    <n v="18303"/>
    <s v="Critical"/>
    <n v="0.01"/>
    <n v="55.98"/>
    <n v="4.8600000000000003"/>
    <n v="507"/>
    <x v="1"/>
    <s v="Carol Saunders"/>
    <s v="Express Air"/>
    <x v="3"/>
    <x v="0"/>
    <s v="Paper"/>
    <s v="Small Box"/>
    <x v="555"/>
    <n v="0.36"/>
    <n v="5.0915652966907275E-2"/>
    <s v="United States"/>
    <x v="2"/>
    <x v="33"/>
    <s v="Bowling Green"/>
    <n v="42104"/>
    <x v="106"/>
    <x v="3"/>
    <s v="2015"/>
    <d v="2015-04-20T00:00:00"/>
    <n v="32.940899999999999"/>
    <n v="11"/>
    <n v="646.97"/>
    <n v="87357"/>
    <x v="0"/>
    <x v="3"/>
  </r>
  <r>
    <n v="18304"/>
    <s v="Critical"/>
    <n v="0.04"/>
    <n v="65.989999999999995"/>
    <n v="8.99"/>
    <n v="507"/>
    <x v="1"/>
    <s v="Carol Saunders"/>
    <s v="Regular Air"/>
    <x v="3"/>
    <x v="1"/>
    <s v="Telephones and Communication"/>
    <s v="Small Box"/>
    <x v="598"/>
    <n v="0.56000000000000005"/>
    <n v="0.13878832070506927"/>
    <s v="United States"/>
    <x v="2"/>
    <x v="33"/>
    <s v="Bowling Green"/>
    <n v="42104"/>
    <x v="106"/>
    <x v="3"/>
    <s v="2015"/>
    <d v="2015-04-19T00:00:00"/>
    <n v="131.334"/>
    <n v="17"/>
    <n v="946.29"/>
    <n v="87357"/>
    <x v="0"/>
    <x v="3"/>
  </r>
  <r>
    <n v="18305"/>
    <s v="Critical"/>
    <n v="0.01"/>
    <n v="128.24"/>
    <n v="12.65"/>
    <n v="508"/>
    <x v="1"/>
    <s v="Cameron Owens"/>
    <s v="Regular Air"/>
    <x v="3"/>
    <x v="2"/>
    <s v="Chairs &amp; Chairmats"/>
    <s v="Medium Box"/>
    <x v="286"/>
    <m/>
    <n v="0.25291546347097893"/>
    <s v="United States"/>
    <x v="2"/>
    <x v="33"/>
    <s v="Covington"/>
    <n v="41011"/>
    <x v="106"/>
    <x v="3"/>
    <s v="2015"/>
    <d v="2015-04-21T00:00:00"/>
    <n v="140.1354"/>
    <n v="4"/>
    <n v="554.08000000000004"/>
    <n v="87357"/>
    <x v="0"/>
    <x v="3"/>
  </r>
  <r>
    <n v="18667"/>
    <s v="Critical"/>
    <n v="0.02"/>
    <n v="130.97999999999999"/>
    <n v="30"/>
    <n v="665"/>
    <x v="1"/>
    <s v="Miriam Mueller"/>
    <s v="Delivery Truck"/>
    <x v="3"/>
    <x v="2"/>
    <s v="Chairs &amp; Chairmats"/>
    <s v="Jumbo Drum"/>
    <x v="698"/>
    <n v="0.78"/>
    <n v="0.11439771108786348"/>
    <s v="United States"/>
    <x v="2"/>
    <x v="34"/>
    <s v="Murfreesboro"/>
    <n v="37130"/>
    <x v="106"/>
    <x v="3"/>
    <s v="2015"/>
    <d v="2015-04-19T00:00:00"/>
    <n v="90.762"/>
    <n v="6"/>
    <n v="793.39"/>
    <n v="88678"/>
    <x v="0"/>
    <x v="3"/>
  </r>
  <r>
    <n v="19596"/>
    <s v="Medium"/>
    <n v="0.1"/>
    <n v="52.99"/>
    <n v="19.989999999999998"/>
    <n v="1826"/>
    <x v="1"/>
    <s v="Kate Peck"/>
    <s v="Express Air"/>
    <x v="3"/>
    <x v="0"/>
    <s v="Storage &amp; Organization"/>
    <s v="Small Box"/>
    <x v="699"/>
    <n v="0.81"/>
    <n v="-1.5319470363458634"/>
    <s v="United States"/>
    <x v="0"/>
    <x v="20"/>
    <s v="Bettendorf"/>
    <n v="52722"/>
    <x v="106"/>
    <x v="3"/>
    <s v="2015"/>
    <d v="2015-04-19T00:00:00"/>
    <n v="-517.16999999999996"/>
    <n v="7"/>
    <n v="337.59"/>
    <n v="86958"/>
    <x v="0"/>
    <x v="3"/>
  </r>
  <r>
    <n v="19597"/>
    <s v="Medium"/>
    <n v="7.0000000000000007E-2"/>
    <n v="100.98"/>
    <n v="57.38"/>
    <n v="1827"/>
    <x v="1"/>
    <s v="Vincent Hale"/>
    <s v="Delivery Truck"/>
    <x v="3"/>
    <x v="2"/>
    <s v="Bookcases"/>
    <s v="Jumbo Box"/>
    <x v="700"/>
    <n v="0.78"/>
    <n v="-1.9963774846739737"/>
    <s v="United States"/>
    <x v="0"/>
    <x v="20"/>
    <s v="Burlington"/>
    <n v="52601"/>
    <x v="106"/>
    <x v="3"/>
    <s v="2015"/>
    <d v="2015-04-21T00:00:00"/>
    <n v="-429.86"/>
    <n v="2"/>
    <n v="215.32"/>
    <n v="86958"/>
    <x v="0"/>
    <x v="3"/>
  </r>
  <r>
    <n v="19598"/>
    <s v="Medium"/>
    <n v="0.03"/>
    <n v="85.99"/>
    <n v="0.99"/>
    <n v="1827"/>
    <x v="1"/>
    <s v="Vincent Hale"/>
    <s v="Regular Air"/>
    <x v="3"/>
    <x v="1"/>
    <s v="Telephones and Communication"/>
    <s v="Wrap Bag"/>
    <x v="376"/>
    <n v="0.55000000000000004"/>
    <n v="0.69"/>
    <s v="United States"/>
    <x v="0"/>
    <x v="20"/>
    <s v="Burlington"/>
    <n v="52601"/>
    <x v="106"/>
    <x v="3"/>
    <s v="2015"/>
    <d v="2015-04-20T00:00:00"/>
    <n v="264.16649999999998"/>
    <n v="5"/>
    <n v="382.85"/>
    <n v="86958"/>
    <x v="0"/>
    <x v="3"/>
  </r>
  <r>
    <n v="3684"/>
    <s v="Low"/>
    <n v="0.02"/>
    <n v="9.99"/>
    <n v="11.59"/>
    <n v="1959"/>
    <x v="1"/>
    <s v="Bonnie Matthews Rowland"/>
    <s v="Regular Air"/>
    <x v="1"/>
    <x v="0"/>
    <s v="Paper"/>
    <s v="Small Box"/>
    <x v="701"/>
    <n v="0.4"/>
    <n v="-0.3600136721214926"/>
    <s v="United States"/>
    <x v="2"/>
    <x v="9"/>
    <s v="Miami"/>
    <n v="33916"/>
    <x v="106"/>
    <x v="3"/>
    <s v="2015"/>
    <d v="2015-04-27T00:00:00"/>
    <n v="-171.15770000000001"/>
    <n v="43"/>
    <n v="475.42"/>
    <n v="26342"/>
    <x v="0"/>
    <x v="3"/>
  </r>
  <r>
    <n v="3685"/>
    <s v="Low"/>
    <n v="0.02"/>
    <n v="48.04"/>
    <n v="5.79"/>
    <n v="1959"/>
    <x v="1"/>
    <s v="Bonnie Matthews Rowland"/>
    <s v="Regular Air"/>
    <x v="1"/>
    <x v="0"/>
    <s v="Paper"/>
    <s v="Small Box"/>
    <x v="702"/>
    <n v="0.37"/>
    <n v="0.1734565774337144"/>
    <s v="United States"/>
    <x v="2"/>
    <x v="9"/>
    <s v="Miami"/>
    <n v="33916"/>
    <x v="106"/>
    <x v="3"/>
    <s v="2015"/>
    <d v="2015-04-23T00:00:00"/>
    <n v="624.23900000000003"/>
    <n v="74"/>
    <n v="3598.82"/>
    <n v="26342"/>
    <x v="0"/>
    <x v="3"/>
  </r>
  <r>
    <n v="3686"/>
    <s v="Low"/>
    <n v="0.04"/>
    <n v="6.68"/>
    <n v="4.91"/>
    <n v="1959"/>
    <x v="1"/>
    <s v="Bonnie Matthews Rowland"/>
    <s v="Regular Air"/>
    <x v="1"/>
    <x v="0"/>
    <s v="Paper"/>
    <s v="Small Box"/>
    <x v="69"/>
    <n v="0.37"/>
    <n v="-0.34750363901018921"/>
    <s v="United States"/>
    <x v="2"/>
    <x v="9"/>
    <s v="Miami"/>
    <n v="33916"/>
    <x v="106"/>
    <x v="3"/>
    <s v="2015"/>
    <d v="2015-04-25T00:00:00"/>
    <n v="-14.3241"/>
    <n v="5"/>
    <n v="41.22"/>
    <n v="26342"/>
    <x v="0"/>
    <x v="3"/>
  </r>
  <r>
    <n v="21685"/>
    <s v="Low"/>
    <n v="0.02"/>
    <n v="48.04"/>
    <n v="5.79"/>
    <n v="1962"/>
    <x v="1"/>
    <s v="Sean Burton"/>
    <s v="Regular Air"/>
    <x v="1"/>
    <x v="0"/>
    <s v="Paper"/>
    <s v="Small Box"/>
    <x v="702"/>
    <n v="0.37"/>
    <n v="0.69"/>
    <s v="United States"/>
    <x v="0"/>
    <x v="26"/>
    <s v="Saginaw"/>
    <n v="48601"/>
    <x v="106"/>
    <x v="3"/>
    <s v="2015"/>
    <d v="2015-04-23T00:00:00"/>
    <n v="604.01909999999998"/>
    <n v="18"/>
    <n v="875.39"/>
    <n v="88857"/>
    <x v="0"/>
    <x v="3"/>
  </r>
  <r>
    <n v="21686"/>
    <s v="Low"/>
    <n v="0.04"/>
    <n v="6.68"/>
    <n v="4.91"/>
    <n v="1962"/>
    <x v="1"/>
    <s v="Sean Burton"/>
    <s v="Regular Air"/>
    <x v="1"/>
    <x v="0"/>
    <s v="Paper"/>
    <s v="Small Box"/>
    <x v="69"/>
    <n v="0.37"/>
    <n v="-1.4116019417475727"/>
    <s v="United States"/>
    <x v="0"/>
    <x v="26"/>
    <s v="Saginaw"/>
    <n v="48601"/>
    <x v="106"/>
    <x v="3"/>
    <s v="2015"/>
    <d v="2015-04-25T00:00:00"/>
    <n v="-11.631599999999999"/>
    <n v="1"/>
    <n v="8.24"/>
    <n v="88857"/>
    <x v="0"/>
    <x v="3"/>
  </r>
  <r>
    <n v="18417"/>
    <s v="Medium"/>
    <n v="0.1"/>
    <n v="300.97000000000003"/>
    <n v="7.18"/>
    <n v="2097"/>
    <x v="0"/>
    <s v="Patsy Shea"/>
    <s v="Regular Air"/>
    <x v="1"/>
    <x v="1"/>
    <s v="Computer Peripherals"/>
    <s v="Small Box"/>
    <x v="703"/>
    <n v="0.48"/>
    <n v="0.12612100554677291"/>
    <s v="United States"/>
    <x v="2"/>
    <x v="23"/>
    <s v="Hilton Head Island"/>
    <n v="29915"/>
    <x v="106"/>
    <x v="3"/>
    <s v="2015"/>
    <d v="2015-04-19T00:00:00"/>
    <n v="138.018"/>
    <n v="4"/>
    <n v="1094.33"/>
    <n v="87889"/>
    <x v="0"/>
    <x v="3"/>
  </r>
  <r>
    <n v="18418"/>
    <s v="Medium"/>
    <n v="0.06"/>
    <n v="39.89"/>
    <n v="3.04"/>
    <n v="2098"/>
    <x v="0"/>
    <s v="Tracy Dyer"/>
    <s v="Regular Air"/>
    <x v="1"/>
    <x v="2"/>
    <s v="Office Furnishings"/>
    <s v="Wrap Bag"/>
    <x v="704"/>
    <n v="0.53"/>
    <n v="9.9684591122394028E-2"/>
    <s v="United States"/>
    <x v="2"/>
    <x v="23"/>
    <s v="Mount Pleasant"/>
    <n v="29464"/>
    <x v="106"/>
    <x v="3"/>
    <s v="2015"/>
    <d v="2015-04-20T00:00:00"/>
    <n v="38.874000000000002"/>
    <n v="10"/>
    <n v="389.97"/>
    <n v="87889"/>
    <x v="0"/>
    <x v="3"/>
  </r>
  <r>
    <n v="19131"/>
    <s v="Medium"/>
    <n v="0.09"/>
    <n v="89.99"/>
    <n v="42"/>
    <n v="2655"/>
    <x v="1"/>
    <s v="Benjamin Lam"/>
    <s v="Delivery Truck"/>
    <x v="2"/>
    <x v="2"/>
    <s v="Chairs &amp; Chairmats"/>
    <s v="Jumbo Drum"/>
    <x v="392"/>
    <n v="0.66"/>
    <n v="0.436999511002445"/>
    <s v="United States"/>
    <x v="2"/>
    <x v="3"/>
    <s v="Atlanta"/>
    <n v="30318"/>
    <x v="106"/>
    <x v="3"/>
    <s v="2015"/>
    <d v="2015-04-18T00:00:00"/>
    <n v="223.416"/>
    <n v="6"/>
    <n v="511.25"/>
    <n v="86063"/>
    <x v="0"/>
    <x v="3"/>
  </r>
  <r>
    <n v="22243"/>
    <s v="Low"/>
    <n v="0.01"/>
    <n v="79.52"/>
    <n v="48.2"/>
    <n v="152"/>
    <x v="1"/>
    <s v="Kent Kerr"/>
    <s v="Regular Air"/>
    <x v="1"/>
    <x v="2"/>
    <s v="Office Furnishings"/>
    <s v="Medium Box"/>
    <x v="705"/>
    <n v="0.74"/>
    <n v="-6.0918782942022034E-2"/>
    <s v="United States"/>
    <x v="2"/>
    <x v="34"/>
    <s v="Knoxville"/>
    <n v="37918"/>
    <x v="107"/>
    <x v="3"/>
    <s v="2015"/>
    <d v="2015-04-26T00:00:00"/>
    <n v="-40.683999999999997"/>
    <n v="8"/>
    <n v="667.84"/>
    <n v="89522"/>
    <x v="0"/>
    <x v="3"/>
  </r>
  <r>
    <n v="23589"/>
    <s v="High"/>
    <n v="0.01"/>
    <n v="155.99"/>
    <n v="8.99"/>
    <n v="1836"/>
    <x v="0"/>
    <s v="Dwight Albright Huffman"/>
    <s v="Express Air"/>
    <x v="3"/>
    <x v="1"/>
    <s v="Telephones and Communication"/>
    <s v="Small Box"/>
    <x v="423"/>
    <n v="0.57999999999999996"/>
    <n v="-0.324162999570898"/>
    <s v="United States"/>
    <x v="1"/>
    <x v="7"/>
    <s v="San Francisco"/>
    <n v="94110"/>
    <x v="107"/>
    <x v="3"/>
    <s v="2015"/>
    <d v="2015-04-20T00:00:00"/>
    <n v="-219.07908"/>
    <n v="5"/>
    <n v="675.83"/>
    <n v="86600"/>
    <x v="1"/>
    <x v="3"/>
  </r>
  <r>
    <n v="23590"/>
    <s v="High"/>
    <n v="0.01"/>
    <n v="5.98"/>
    <n v="5.46"/>
    <n v="1837"/>
    <x v="0"/>
    <s v="Herbert Williamson"/>
    <s v="Regular Air"/>
    <x v="3"/>
    <x v="0"/>
    <s v="Paper"/>
    <s v="Small Box"/>
    <x v="371"/>
    <n v="0.36"/>
    <n v="-0.6742285714285714"/>
    <s v="United States"/>
    <x v="1"/>
    <x v="7"/>
    <s v="San Gabriel"/>
    <n v="91776"/>
    <x v="107"/>
    <x v="3"/>
    <s v="2015"/>
    <d v="2015-04-21T00:00:00"/>
    <n v="-18.878399999999999"/>
    <n v="4"/>
    <n v="28"/>
    <n v="86600"/>
    <x v="1"/>
    <x v="3"/>
  </r>
  <r>
    <n v="18159"/>
    <s v="Low"/>
    <n v="0.06"/>
    <n v="3.58"/>
    <n v="1.63"/>
    <n v="1933"/>
    <x v="0"/>
    <s v="William Crawford"/>
    <s v="Regular Air"/>
    <x v="3"/>
    <x v="0"/>
    <s v="Rubber Bands"/>
    <s v="Wrap Bag"/>
    <x v="706"/>
    <n v="0.36"/>
    <n v="0.40276179516685851"/>
    <s v="United States"/>
    <x v="0"/>
    <x v="19"/>
    <s v="Garland"/>
    <n v="75043"/>
    <x v="107"/>
    <x v="3"/>
    <s v="2015"/>
    <d v="2015-04-23T00:00:00"/>
    <n v="14"/>
    <n v="10"/>
    <n v="34.76"/>
    <n v="86687"/>
    <x v="0"/>
    <x v="3"/>
  </r>
  <r>
    <n v="25531"/>
    <s v="Low"/>
    <n v="0"/>
    <n v="78.650000000000006"/>
    <n v="13.99"/>
    <n v="1940"/>
    <x v="1"/>
    <s v="Eileen McDonald"/>
    <s v="Regular Air"/>
    <x v="3"/>
    <x v="0"/>
    <s v="Appliances"/>
    <s v="Medium Box"/>
    <x v="554"/>
    <n v="0.52"/>
    <n v="0.69"/>
    <s v="United States"/>
    <x v="1"/>
    <x v="16"/>
    <s v="Draper"/>
    <n v="84020"/>
    <x v="107"/>
    <x v="3"/>
    <s v="2015"/>
    <d v="2015-04-26T00:00:00"/>
    <n v="386.00669999999991"/>
    <n v="7"/>
    <n v="559.42999999999995"/>
    <n v="88871"/>
    <x v="0"/>
    <x v="3"/>
  </r>
  <r>
    <n v="25532"/>
    <s v="Low"/>
    <n v="0.08"/>
    <n v="122.99"/>
    <n v="70.2"/>
    <n v="1940"/>
    <x v="1"/>
    <s v="Eileen McDonald"/>
    <s v="Delivery Truck"/>
    <x v="3"/>
    <x v="2"/>
    <s v="Chairs &amp; Chairmats"/>
    <s v="Jumbo Drum"/>
    <x v="260"/>
    <n v="0.74"/>
    <n v="-1.5355029099398283"/>
    <s v="United States"/>
    <x v="1"/>
    <x v="16"/>
    <s v="Draper"/>
    <n v="84020"/>
    <x v="107"/>
    <x v="3"/>
    <s v="2015"/>
    <d v="2015-04-24T00:00:00"/>
    <n v="-1867.97"/>
    <n v="10"/>
    <n v="1216.52"/>
    <n v="88871"/>
    <x v="0"/>
    <x v="3"/>
  </r>
  <r>
    <n v="25381"/>
    <s v="Low"/>
    <n v="0.1"/>
    <n v="4.24"/>
    <n v="5.41"/>
    <n v="2066"/>
    <x v="1"/>
    <s v="Claudia Webb"/>
    <s v="Regular Air"/>
    <x v="3"/>
    <x v="0"/>
    <s v="Binders and Binder Accessories"/>
    <s v="Small Box"/>
    <x v="540"/>
    <n v="0.35"/>
    <n v="-1.8032786885245904"/>
    <s v="United States"/>
    <x v="2"/>
    <x v="13"/>
    <s v="Indian Trail"/>
    <n v="28079"/>
    <x v="107"/>
    <x v="3"/>
    <s v="2015"/>
    <d v="2015-04-23T00:00:00"/>
    <n v="-61.6"/>
    <n v="8"/>
    <n v="34.159999999999997"/>
    <n v="85835"/>
    <x v="0"/>
    <x v="3"/>
  </r>
  <r>
    <n v="24756"/>
    <s v="High"/>
    <n v="0.09"/>
    <n v="199.99"/>
    <n v="24.49"/>
    <n v="2212"/>
    <x v="0"/>
    <s v="Stacy Chang"/>
    <s v="Express Air"/>
    <x v="1"/>
    <x v="1"/>
    <s v="Copiers and Fax"/>
    <s v="Large Box"/>
    <x v="239"/>
    <n v="0.46"/>
    <n v="0.63754607422368093"/>
    <s v="United States"/>
    <x v="3"/>
    <x v="5"/>
    <s v="Catonsville"/>
    <n v="21228"/>
    <x v="107"/>
    <x v="3"/>
    <s v="2015"/>
    <d v="2015-04-21T00:00:00"/>
    <n v="631.33000000000004"/>
    <n v="5"/>
    <n v="990.25"/>
    <n v="88029"/>
    <x v="0"/>
    <x v="3"/>
  </r>
  <r>
    <n v="25460"/>
    <s v="Low"/>
    <n v="7.0000000000000007E-2"/>
    <n v="6.48"/>
    <n v="9.5399999999999991"/>
    <n v="2547"/>
    <x v="0"/>
    <s v="Edna Freeman"/>
    <s v="Regular Air"/>
    <x v="0"/>
    <x v="0"/>
    <s v="Paper"/>
    <s v="Small Box"/>
    <x v="707"/>
    <n v="0.37"/>
    <n v="0.20552486187845306"/>
    <s v="United States"/>
    <x v="2"/>
    <x v="25"/>
    <s v="Virginia Beach"/>
    <n v="23464"/>
    <x v="107"/>
    <x v="3"/>
    <s v="2015"/>
    <d v="2015-04-19T00:00:00"/>
    <n v="2.2320000000000002"/>
    <n v="1"/>
    <n v="10.86"/>
    <n v="87916"/>
    <x v="0"/>
    <x v="3"/>
  </r>
  <r>
    <n v="22015"/>
    <s v="Critical"/>
    <n v="0.05"/>
    <n v="159.99"/>
    <n v="5.5"/>
    <n v="3155"/>
    <x v="1"/>
    <s v="Julian Keith Mayer"/>
    <s v="Regular Air"/>
    <x v="2"/>
    <x v="1"/>
    <s v="Computer Peripherals"/>
    <s v="Small Box"/>
    <x v="708"/>
    <n v="0.49"/>
    <n v="3.4060516851124106E-3"/>
    <s v="United States"/>
    <x v="2"/>
    <x v="9"/>
    <s v="Sanford"/>
    <n v="32771"/>
    <x v="107"/>
    <x v="3"/>
    <s v="2015"/>
    <d v="2015-04-21T00:00:00"/>
    <n v="12.264000000000001"/>
    <n v="23"/>
    <n v="3600.65"/>
    <n v="86902"/>
    <x v="0"/>
    <x v="3"/>
  </r>
  <r>
    <n v="20697"/>
    <s v="Medium"/>
    <n v="0.06"/>
    <n v="3.8"/>
    <n v="1.49"/>
    <n v="56"/>
    <x v="1"/>
    <s v="Randall Montgomery"/>
    <s v="Regular Air"/>
    <x v="2"/>
    <x v="0"/>
    <s v="Binders and Binder Accessories"/>
    <s v="Small Box"/>
    <x v="385"/>
    <n v="0.38"/>
    <n v="0.26686879673691366"/>
    <s v="United States"/>
    <x v="3"/>
    <x v="8"/>
    <s v="Tonawanda"/>
    <n v="14150"/>
    <x v="108"/>
    <x v="3"/>
    <s v="2015"/>
    <d v="2015-04-21T00:00:00"/>
    <n v="19.6282"/>
    <n v="20"/>
    <n v="73.55"/>
    <n v="88075"/>
    <x v="0"/>
    <x v="3"/>
  </r>
  <r>
    <n v="20698"/>
    <s v="Medium"/>
    <n v="0.06"/>
    <n v="1.76"/>
    <n v="0.7"/>
    <n v="56"/>
    <x v="1"/>
    <s v="Randall Montgomery"/>
    <s v="Regular Air"/>
    <x v="2"/>
    <x v="0"/>
    <s v="Pens &amp; Art Supplies"/>
    <s v="Wrap Bag"/>
    <x v="538"/>
    <n v="0.56000000000000005"/>
    <n v="-5.5880960432871156E-2"/>
    <s v="United States"/>
    <x v="3"/>
    <x v="8"/>
    <s v="Tonawanda"/>
    <n v="14150"/>
    <x v="108"/>
    <x v="3"/>
    <s v="2015"/>
    <d v="2015-04-21T00:00:00"/>
    <n v="-1.6524000000000001"/>
    <n v="17"/>
    <n v="29.57"/>
    <n v="88075"/>
    <x v="0"/>
    <x v="3"/>
  </r>
  <r>
    <n v="20679"/>
    <s v="High"/>
    <n v="0.09"/>
    <n v="5.98"/>
    <n v="2.5"/>
    <n v="151"/>
    <x v="1"/>
    <s v="Geoffrey Zhu"/>
    <s v="Regular Air"/>
    <x v="1"/>
    <x v="0"/>
    <s v="Envelopes"/>
    <s v="Small Box"/>
    <x v="410"/>
    <n v="0.36"/>
    <n v="0.49434364994663821"/>
    <s v="United States"/>
    <x v="2"/>
    <x v="34"/>
    <s v="Kingsport"/>
    <n v="37664"/>
    <x v="108"/>
    <x v="3"/>
    <s v="2015"/>
    <d v="2015-04-22T00:00:00"/>
    <n v="13.895999999999999"/>
    <n v="5"/>
    <n v="28.11"/>
    <n v="89523"/>
    <x v="0"/>
    <x v="3"/>
  </r>
  <r>
    <n v="24327"/>
    <s v="Medium"/>
    <n v="0.1"/>
    <n v="19.98"/>
    <n v="5.77"/>
    <n v="240"/>
    <x v="0"/>
    <s v="Gilbert Scarborough"/>
    <s v="Express Air"/>
    <x v="0"/>
    <x v="0"/>
    <s v="Paper"/>
    <s v="Small Box"/>
    <x v="709"/>
    <n v="0.38"/>
    <n v="0.61121755791673937"/>
    <s v="United States"/>
    <x v="1"/>
    <x v="1"/>
    <s v="Fountain"/>
    <n v="80817"/>
    <x v="108"/>
    <x v="3"/>
    <s v="2015"/>
    <d v="2015-04-20T00:00:00"/>
    <n v="35.090000000000003"/>
    <n v="3"/>
    <n v="57.41"/>
    <n v="90479"/>
    <x v="0"/>
    <x v="3"/>
  </r>
  <r>
    <n v="24328"/>
    <s v="Medium"/>
    <n v="0.06"/>
    <n v="259.70999999999998"/>
    <n v="66.67"/>
    <n v="241"/>
    <x v="1"/>
    <s v="Amy Ellis Holder"/>
    <s v="Delivery Truck"/>
    <x v="0"/>
    <x v="2"/>
    <s v="Tables"/>
    <s v="Jumbo Box"/>
    <x v="332"/>
    <n v="0.61"/>
    <n v="0.27959656496563901"/>
    <s v="United States"/>
    <x v="1"/>
    <x v="1"/>
    <s v="Grand Junction"/>
    <n v="81503"/>
    <x v="108"/>
    <x v="3"/>
    <s v="2015"/>
    <d v="2015-04-21T00:00:00"/>
    <n v="785.63"/>
    <n v="11"/>
    <n v="2809.87"/>
    <n v="90479"/>
    <x v="0"/>
    <x v="3"/>
  </r>
  <r>
    <n v="25093"/>
    <s v="Medium"/>
    <n v="0"/>
    <n v="170.98"/>
    <n v="35.89"/>
    <n v="970"/>
    <x v="0"/>
    <s v="Lynn Payne"/>
    <s v="Delivery Truck"/>
    <x v="2"/>
    <x v="2"/>
    <s v="Bookcases"/>
    <s v="Jumbo Box"/>
    <x v="479"/>
    <n v="0.66"/>
    <n v="-7.0695092894820205E-2"/>
    <s v="United States"/>
    <x v="2"/>
    <x v="25"/>
    <s v="Rose Hill"/>
    <n v="24281"/>
    <x v="108"/>
    <x v="3"/>
    <s v="2015"/>
    <d v="2015-04-21T00:00:00"/>
    <n v="-102.66200000000001"/>
    <n v="8"/>
    <n v="1452.18"/>
    <n v="86173"/>
    <x v="0"/>
    <x v="3"/>
  </r>
  <r>
    <n v="24939"/>
    <s v="High"/>
    <n v="0.03"/>
    <n v="3.69"/>
    <n v="2.5"/>
    <n v="1259"/>
    <x v="0"/>
    <s v="Keith Hobbs"/>
    <s v="Express Air"/>
    <x v="1"/>
    <x v="0"/>
    <s v="Envelopes"/>
    <s v="Small Box"/>
    <x v="710"/>
    <n v="0.39"/>
    <n v="-56.835291073738688"/>
    <s v="United States"/>
    <x v="2"/>
    <x v="33"/>
    <s v="Danville"/>
    <n v="40422"/>
    <x v="108"/>
    <x v="3"/>
    <s v="2015"/>
    <d v="2015-04-20T00:00:00"/>
    <n v="-2196.6840000000002"/>
    <n v="9"/>
    <n v="38.65"/>
    <n v="86534"/>
    <x v="0"/>
    <x v="3"/>
  </r>
  <r>
    <n v="20249"/>
    <s v="High"/>
    <n v="0.03"/>
    <n v="320.98"/>
    <n v="24.49"/>
    <n v="2117"/>
    <x v="1"/>
    <s v="Jack Hatcher"/>
    <s v="Regular Air"/>
    <x v="1"/>
    <x v="2"/>
    <s v="Chairs &amp; Chairmats"/>
    <s v="Large Box"/>
    <x v="711"/>
    <n v="0.55000000000000004"/>
    <n v="0.69"/>
    <s v="United States"/>
    <x v="0"/>
    <x v="19"/>
    <s v="Greenville"/>
    <n v="75401"/>
    <x v="108"/>
    <x v="3"/>
    <s v="2015"/>
    <d v="2015-04-22T00:00:00"/>
    <n v="4554.4346999999998"/>
    <n v="20"/>
    <n v="6600.63"/>
    <n v="90891"/>
    <x v="0"/>
    <x v="3"/>
  </r>
  <r>
    <n v="20250"/>
    <s v="High"/>
    <n v="0.06"/>
    <n v="125.99"/>
    <n v="8.8000000000000007"/>
    <n v="2117"/>
    <x v="1"/>
    <s v="Jack Hatcher"/>
    <s v="Regular Air"/>
    <x v="1"/>
    <x v="1"/>
    <s v="Telephones and Communication"/>
    <s v="Small Box"/>
    <x v="712"/>
    <n v="0.59"/>
    <n v="0.34116804176623494"/>
    <s v="United States"/>
    <x v="0"/>
    <x v="19"/>
    <s v="Greenville"/>
    <n v="75401"/>
    <x v="108"/>
    <x v="3"/>
    <s v="2015"/>
    <d v="2015-04-21T00:00:00"/>
    <n v="618.19308000000001"/>
    <n v="18"/>
    <n v="1811.99"/>
    <n v="90891"/>
    <x v="0"/>
    <x v="3"/>
  </r>
  <r>
    <n v="19756"/>
    <s v="High"/>
    <n v="0"/>
    <n v="65.989999999999995"/>
    <n v="5.99"/>
    <n v="3084"/>
    <x v="1"/>
    <s v="Debbie Hsu"/>
    <s v="Express Air"/>
    <x v="0"/>
    <x v="1"/>
    <s v="Telephones and Communication"/>
    <s v="Small Box"/>
    <x v="86"/>
    <n v="0.57999999999999996"/>
    <n v="0.3928100239081726"/>
    <s v="United States"/>
    <x v="1"/>
    <x v="6"/>
    <s v="Lacey"/>
    <n v="98503"/>
    <x v="108"/>
    <x v="3"/>
    <s v="2015"/>
    <d v="2015-04-22T00:00:00"/>
    <n v="313.81200000000001"/>
    <n v="14"/>
    <n v="798.89"/>
    <n v="89879"/>
    <x v="0"/>
    <x v="3"/>
  </r>
  <r>
    <n v="23181"/>
    <s v="Critical"/>
    <n v="0.03"/>
    <n v="315.98"/>
    <n v="19.989999999999998"/>
    <n v="3380"/>
    <x v="1"/>
    <s v="Eva Decker"/>
    <s v="Regular Air"/>
    <x v="1"/>
    <x v="0"/>
    <s v="Binders and Binder Accessories"/>
    <s v="Small Box"/>
    <x v="713"/>
    <n v="0.38"/>
    <n v="-8.0399412797145823E-4"/>
    <s v="United States"/>
    <x v="2"/>
    <x v="3"/>
    <s v="La Grange"/>
    <n v="30240"/>
    <x v="108"/>
    <x v="3"/>
    <s v="2015"/>
    <d v="2015-04-22T00:00:00"/>
    <n v="-4.4800000000000004"/>
    <n v="18"/>
    <n v="5572.18"/>
    <n v="88838"/>
    <x v="0"/>
    <x v="3"/>
  </r>
  <r>
    <n v="23182"/>
    <s v="Critical"/>
    <n v="0.09"/>
    <n v="276.2"/>
    <n v="24.49"/>
    <n v="3380"/>
    <x v="1"/>
    <s v="Eva Decker"/>
    <s v="Regular Air"/>
    <x v="1"/>
    <x v="2"/>
    <s v="Chairs &amp; Chairmats"/>
    <s v="Large Box"/>
    <x v="493"/>
    <m/>
    <n v="1.0856266701117148"/>
    <s v="United States"/>
    <x v="2"/>
    <x v="3"/>
    <s v="La Grange"/>
    <n v="30240"/>
    <x v="108"/>
    <x v="3"/>
    <s v="2015"/>
    <d v="2015-04-21T00:00:00"/>
    <n v="3193.2840000000001"/>
    <n v="11"/>
    <n v="2941.42"/>
    <n v="88838"/>
    <x v="0"/>
    <x v="3"/>
  </r>
  <r>
    <n v="23183"/>
    <s v="Critical"/>
    <n v="0.03"/>
    <n v="63.94"/>
    <n v="14.48"/>
    <n v="3380"/>
    <x v="1"/>
    <s v="Eva Decker"/>
    <s v="Regular Air"/>
    <x v="1"/>
    <x v="2"/>
    <s v="Office Furnishings"/>
    <s v="Small Box"/>
    <x v="643"/>
    <n v="0.46"/>
    <n v="8.3626880526738875E-2"/>
    <s v="United States"/>
    <x v="2"/>
    <x v="3"/>
    <s v="La Grange"/>
    <n v="30240"/>
    <x v="108"/>
    <x v="3"/>
    <s v="2015"/>
    <d v="2015-04-21T00:00:00"/>
    <n v="43.691699999999997"/>
    <n v="8"/>
    <n v="522.46"/>
    <n v="88838"/>
    <x v="0"/>
    <x v="3"/>
  </r>
  <r>
    <n v="26210"/>
    <s v="Low"/>
    <n v="0"/>
    <n v="15.99"/>
    <n v="13.18"/>
    <n v="535"/>
    <x v="0"/>
    <s v="Jill Clements"/>
    <s v="Regular Air"/>
    <x v="3"/>
    <x v="0"/>
    <s v="Binders and Binder Accessories"/>
    <s v="Small Box"/>
    <x v="80"/>
    <n v="0.37"/>
    <n v="0.11528332300061996"/>
    <s v="United States"/>
    <x v="2"/>
    <x v="25"/>
    <s v="Montclair"/>
    <n v="22025"/>
    <x v="109"/>
    <x v="3"/>
    <s v="2015"/>
    <d v="2015-04-25T00:00:00"/>
    <n v="46.488"/>
    <n v="23"/>
    <n v="403.25"/>
    <n v="88511"/>
    <x v="0"/>
    <x v="3"/>
  </r>
  <r>
    <n v="21718"/>
    <s v="Medium"/>
    <n v="0.02"/>
    <n v="419.19"/>
    <n v="19.989999999999998"/>
    <n v="627"/>
    <x v="0"/>
    <s v="Scott McKenna"/>
    <s v="Regular Air"/>
    <x v="3"/>
    <x v="0"/>
    <s v="Storage &amp; Organization"/>
    <s v="Small Box"/>
    <x v="697"/>
    <n v="0.57999999999999996"/>
    <n v="0.69"/>
    <s v="United States"/>
    <x v="3"/>
    <x v="28"/>
    <s v="Steubenville"/>
    <n v="43952"/>
    <x v="109"/>
    <x v="3"/>
    <s v="2015"/>
    <d v="2015-04-22T00:00:00"/>
    <n v="6610.2"/>
    <n v="22"/>
    <n v="9580"/>
    <n v="90469"/>
    <x v="0"/>
    <x v="3"/>
  </r>
  <r>
    <n v="22018"/>
    <s v="High"/>
    <n v="0.06"/>
    <n v="40.99"/>
    <n v="17.48"/>
    <n v="2038"/>
    <x v="0"/>
    <s v="Peter Adams"/>
    <s v="Regular Air"/>
    <x v="0"/>
    <x v="0"/>
    <s v="Paper"/>
    <s v="Small Box"/>
    <x v="455"/>
    <n v="0.36"/>
    <n v="0.39390877598152424"/>
    <s v="United States"/>
    <x v="3"/>
    <x v="8"/>
    <s v="Mount Vernon"/>
    <n v="10550"/>
    <x v="109"/>
    <x v="3"/>
    <s v="2015"/>
    <d v="2015-04-21T00:00:00"/>
    <n v="109.16"/>
    <n v="7"/>
    <n v="277.12"/>
    <n v="89334"/>
    <x v="0"/>
    <x v="3"/>
  </r>
  <r>
    <n v="19569"/>
    <s v="High"/>
    <n v="0.08"/>
    <n v="4.9800000000000004"/>
    <n v="0.49"/>
    <n v="2260"/>
    <x v="1"/>
    <s v="Geoffrey H Wong"/>
    <s v="Regular Air"/>
    <x v="3"/>
    <x v="0"/>
    <s v="Labels"/>
    <s v="Small Box"/>
    <x v="355"/>
    <n v="0.39"/>
    <n v="999.98303030303032"/>
    <s v="United States"/>
    <x v="2"/>
    <x v="3"/>
    <s v="Rome"/>
    <n v="30161"/>
    <x v="109"/>
    <x v="3"/>
    <s v="2015"/>
    <d v="2015-04-22T00:00:00"/>
    <n v="4949.9160000000002"/>
    <n v="1"/>
    <n v="4.95"/>
    <n v="89602"/>
    <x v="0"/>
    <x v="3"/>
  </r>
  <r>
    <n v="19570"/>
    <s v="High"/>
    <n v="0.09"/>
    <n v="119.99"/>
    <n v="14"/>
    <n v="2260"/>
    <x v="1"/>
    <s v="Geoffrey H Wong"/>
    <s v="Delivery Truck"/>
    <x v="3"/>
    <x v="1"/>
    <s v="Office Machines"/>
    <s v="Jumbo Drum"/>
    <x v="683"/>
    <n v="0.36"/>
    <n v="2.288621975544185"/>
    <s v="United States"/>
    <x v="2"/>
    <x v="3"/>
    <s v="Rome"/>
    <n v="30161"/>
    <x v="109"/>
    <x v="3"/>
    <s v="2015"/>
    <d v="2015-04-23T00:00:00"/>
    <n v="1055.6039999999998"/>
    <n v="4"/>
    <n v="461.24"/>
    <n v="89602"/>
    <x v="0"/>
    <x v="3"/>
  </r>
  <r>
    <n v="5777"/>
    <s v="Low"/>
    <n v="0.05"/>
    <n v="30.98"/>
    <n v="9.18"/>
    <n v="2548"/>
    <x v="1"/>
    <s v="Wayne Bass"/>
    <s v="Express Air"/>
    <x v="0"/>
    <x v="0"/>
    <s v="Paper"/>
    <s v="Small Box"/>
    <x v="714"/>
    <n v="0.4"/>
    <n v="0.1607941615004316"/>
    <s v="United States"/>
    <x v="1"/>
    <x v="7"/>
    <s v="Los Angeles"/>
    <n v="90068"/>
    <x v="109"/>
    <x v="3"/>
    <s v="2015"/>
    <d v="2015-04-21T00:00:00"/>
    <n v="61.47"/>
    <n v="12"/>
    <n v="382.29"/>
    <n v="40997"/>
    <x v="0"/>
    <x v="3"/>
  </r>
  <r>
    <n v="5778"/>
    <s v="Low"/>
    <n v="0.05"/>
    <n v="22.99"/>
    <n v="8.99"/>
    <n v="2548"/>
    <x v="1"/>
    <s v="Wayne Bass"/>
    <s v="Regular Air"/>
    <x v="0"/>
    <x v="0"/>
    <s v="Pens &amp; Art Supplies"/>
    <s v="Small Pack"/>
    <x v="715"/>
    <n v="0.56999999999999995"/>
    <n v="2.072039376687005E-2"/>
    <s v="United States"/>
    <x v="1"/>
    <x v="7"/>
    <s v="Los Angeles"/>
    <n v="90068"/>
    <x v="109"/>
    <x v="3"/>
    <s v="2015"/>
    <d v="2015-04-28T00:00:00"/>
    <n v="18.27"/>
    <n v="37"/>
    <n v="881.74"/>
    <n v="40997"/>
    <x v="0"/>
    <x v="3"/>
  </r>
  <r>
    <n v="5780"/>
    <s v="Low"/>
    <n v="0.04"/>
    <n v="212.6"/>
    <n v="110.2"/>
    <n v="2548"/>
    <x v="1"/>
    <s v="Wayne Bass"/>
    <s v="Delivery Truck"/>
    <x v="0"/>
    <x v="2"/>
    <s v="Tables"/>
    <s v="Jumbo Box"/>
    <x v="36"/>
    <n v="0.73"/>
    <n v="-6.9579888355917649E-2"/>
    <s v="United States"/>
    <x v="1"/>
    <x v="7"/>
    <s v="Los Angeles"/>
    <n v="90068"/>
    <x v="109"/>
    <x v="3"/>
    <s v="2015"/>
    <d v="2015-04-25T00:00:00"/>
    <n v="-513.79042000000004"/>
    <n v="33"/>
    <n v="7384.18"/>
    <n v="40997"/>
    <x v="0"/>
    <x v="3"/>
  </r>
  <r>
    <n v="23777"/>
    <s v="Low"/>
    <n v="0.05"/>
    <n v="30.98"/>
    <n v="9.18"/>
    <n v="2549"/>
    <x v="1"/>
    <s v="Martha Bowers"/>
    <s v="Express Air"/>
    <x v="0"/>
    <x v="0"/>
    <s v="Paper"/>
    <s v="Small Box"/>
    <x v="714"/>
    <n v="0.4"/>
    <n v="0.6431934707544209"/>
    <s v="United States"/>
    <x v="3"/>
    <x v="28"/>
    <s v="Whitehall"/>
    <n v="43213"/>
    <x v="109"/>
    <x v="3"/>
    <s v="2015"/>
    <d v="2015-04-21T00:00:00"/>
    <n v="61.47"/>
    <n v="3"/>
    <n v="95.57"/>
    <n v="88657"/>
    <x v="0"/>
    <x v="3"/>
  </r>
  <r>
    <n v="23778"/>
    <s v="Low"/>
    <n v="0.05"/>
    <n v="22.99"/>
    <n v="8.99"/>
    <n v="2549"/>
    <x v="1"/>
    <s v="Martha Bowers"/>
    <s v="Regular Air"/>
    <x v="0"/>
    <x v="0"/>
    <s v="Pens &amp; Art Supplies"/>
    <s v="Small Pack"/>
    <x v="715"/>
    <n v="0.56999999999999995"/>
    <n v="8.5182767624020883E-2"/>
    <s v="United States"/>
    <x v="3"/>
    <x v="28"/>
    <s v="Whitehall"/>
    <n v="43213"/>
    <x v="109"/>
    <x v="3"/>
    <s v="2015"/>
    <d v="2015-04-28T00:00:00"/>
    <n v="18.27"/>
    <n v="9"/>
    <n v="214.48"/>
    <n v="88657"/>
    <x v="0"/>
    <x v="3"/>
  </r>
  <r>
    <n v="23780"/>
    <s v="Low"/>
    <n v="0.04"/>
    <n v="212.6"/>
    <n v="110.2"/>
    <n v="2549"/>
    <x v="1"/>
    <s v="Martha Bowers"/>
    <s v="Delivery Truck"/>
    <x v="0"/>
    <x v="2"/>
    <s v="Tables"/>
    <s v="Jumbo Box"/>
    <x v="36"/>
    <n v="0.73"/>
    <n v="-0.2870177196804648"/>
    <s v="United States"/>
    <x v="3"/>
    <x v="28"/>
    <s v="Whitehall"/>
    <n v="43213"/>
    <x v="109"/>
    <x v="3"/>
    <s v="2015"/>
    <d v="2015-04-25T00:00:00"/>
    <n v="-513.79042000000004"/>
    <n v="8"/>
    <n v="1790.1"/>
    <n v="88657"/>
    <x v="0"/>
    <x v="3"/>
  </r>
  <r>
    <n v="18870"/>
    <s v="Not Specified"/>
    <n v="0.06"/>
    <n v="3.93"/>
    <n v="0.99"/>
    <n v="2668"/>
    <x v="1"/>
    <s v="Carlos Hanson"/>
    <s v="Regular Air"/>
    <x v="1"/>
    <x v="0"/>
    <s v="Rubber Bands"/>
    <s v="Wrap Bag"/>
    <x v="716"/>
    <n v="0.39"/>
    <n v="0.4459222497932176"/>
    <s v="United States"/>
    <x v="0"/>
    <x v="46"/>
    <s v="Rapid City"/>
    <n v="57701"/>
    <x v="109"/>
    <x v="3"/>
    <s v="2015"/>
    <d v="2015-04-23T00:00:00"/>
    <n v="10.782400000000001"/>
    <n v="6"/>
    <n v="24.18"/>
    <n v="87832"/>
    <x v="0"/>
    <x v="3"/>
  </r>
  <r>
    <n v="25953"/>
    <s v="High"/>
    <n v="0.06"/>
    <n v="42.98"/>
    <n v="4.62"/>
    <n v="2964"/>
    <x v="0"/>
    <s v="Kathy Hinton"/>
    <s v="Regular Air"/>
    <x v="2"/>
    <x v="0"/>
    <s v="Appliances"/>
    <s v="Small Box"/>
    <x v="71"/>
    <n v="0.56000000000000005"/>
    <n v="-0.52359693877551017"/>
    <s v="United States"/>
    <x v="3"/>
    <x v="28"/>
    <s v="Mount Vernon"/>
    <n v="43050"/>
    <x v="109"/>
    <x v="3"/>
    <s v="2015"/>
    <d v="2015-04-23T00:00:00"/>
    <n v="-24.63"/>
    <n v="1"/>
    <n v="47.04"/>
    <n v="88610"/>
    <x v="0"/>
    <x v="3"/>
  </r>
  <r>
    <n v="23022"/>
    <s v="Critical"/>
    <n v="0.05"/>
    <n v="363.25"/>
    <n v="19.989999999999998"/>
    <n v="3283"/>
    <x v="1"/>
    <s v="William Woodard"/>
    <s v="Express Air"/>
    <x v="3"/>
    <x v="0"/>
    <s v="Appliances"/>
    <s v="Small Box"/>
    <x v="38"/>
    <n v="0.56999999999999995"/>
    <n v="-0.14448297840431912"/>
    <s v="United States"/>
    <x v="2"/>
    <x v="9"/>
    <s v="Kendall"/>
    <n v="33156"/>
    <x v="109"/>
    <x v="3"/>
    <s v="2015"/>
    <d v="2015-04-21T00:00:00"/>
    <n v="-269.75549999999998"/>
    <n v="5"/>
    <n v="1867.04"/>
    <n v="90752"/>
    <x v="0"/>
    <x v="3"/>
  </r>
  <r>
    <n v="24776"/>
    <s v="Low"/>
    <n v="0.02"/>
    <n v="4.57"/>
    <n v="5.42"/>
    <n v="666"/>
    <x v="0"/>
    <s v="Emily Sims"/>
    <s v="Regular Air"/>
    <x v="3"/>
    <x v="0"/>
    <s v="Binders and Binder Accessories"/>
    <s v="Small Box"/>
    <x v="717"/>
    <n v="0.37"/>
    <n v="-6.5287564766839372"/>
    <s v="United States"/>
    <x v="2"/>
    <x v="34"/>
    <s v="Nashville"/>
    <n v="37211"/>
    <x v="110"/>
    <x v="3"/>
    <s v="2015"/>
    <d v="2015-04-26T00:00:00"/>
    <n v="-352.81399999999996"/>
    <n v="11"/>
    <n v="54.04"/>
    <n v="88679"/>
    <x v="0"/>
    <x v="3"/>
  </r>
  <r>
    <n v="6776"/>
    <s v="Low"/>
    <n v="0.02"/>
    <n v="4.57"/>
    <n v="5.42"/>
    <n v="667"/>
    <x v="1"/>
    <s v="Allison Kirby"/>
    <s v="Regular Air"/>
    <x v="3"/>
    <x v="0"/>
    <s v="Binders and Binder Accessories"/>
    <s v="Small Box"/>
    <x v="717"/>
    <n v="0.37"/>
    <n v="-0.56220256943816149"/>
    <s v="United States"/>
    <x v="0"/>
    <x v="19"/>
    <s v="Dallas"/>
    <n v="75203"/>
    <x v="110"/>
    <x v="3"/>
    <s v="2015"/>
    <d v="2015-04-26T00:00:00"/>
    <n v="-124.28049999999999"/>
    <n v="45"/>
    <n v="221.06"/>
    <n v="48257"/>
    <x v="0"/>
    <x v="3"/>
  </r>
  <r>
    <n v="19326"/>
    <s v="Medium"/>
    <n v="0.04"/>
    <n v="15.42"/>
    <n v="10.68"/>
    <n v="678"/>
    <x v="0"/>
    <s v="Edward McKenzie"/>
    <s v="Express Air"/>
    <x v="3"/>
    <x v="0"/>
    <s v="Storage &amp; Organization"/>
    <s v="Small Box"/>
    <x v="718"/>
    <n v="0.57999999999999996"/>
    <n v="-1.3520335223071236"/>
    <s v="United States"/>
    <x v="2"/>
    <x v="25"/>
    <s v="Rose Hill"/>
    <n v="24281"/>
    <x v="110"/>
    <x v="3"/>
    <s v="2015"/>
    <d v="2015-04-23T00:00:00"/>
    <n v="-109.70400000000001"/>
    <n v="5"/>
    <n v="81.14"/>
    <n v="88889"/>
    <x v="0"/>
    <x v="3"/>
  </r>
  <r>
    <n v="20391"/>
    <s v="Low"/>
    <n v="7.0000000000000007E-2"/>
    <n v="5.43"/>
    <n v="0.95"/>
    <n v="1777"/>
    <x v="1"/>
    <s v="Miriam Greenberg"/>
    <s v="Regular Air"/>
    <x v="2"/>
    <x v="0"/>
    <s v="Paper"/>
    <s v="Wrap Bag"/>
    <x v="719"/>
    <n v="0.36"/>
    <n v="0.69"/>
    <s v="United States"/>
    <x v="0"/>
    <x v="0"/>
    <s v="Valparaiso"/>
    <n v="46383"/>
    <x v="110"/>
    <x v="3"/>
    <s v="2015"/>
    <d v="2015-04-26T00:00:00"/>
    <n v="26.502899999999997"/>
    <n v="7"/>
    <n v="38.409999999999997"/>
    <n v="89939"/>
    <x v="0"/>
    <x v="3"/>
  </r>
  <r>
    <n v="19819"/>
    <s v="Not Specified"/>
    <n v="0.05"/>
    <n v="100.98"/>
    <n v="7.18"/>
    <n v="2737"/>
    <x v="1"/>
    <s v="Rachel Bates"/>
    <s v="Regular Air"/>
    <x v="0"/>
    <x v="1"/>
    <s v="Computer Peripherals"/>
    <s v="Small Box"/>
    <x v="215"/>
    <n v="0.4"/>
    <n v="0.69"/>
    <s v="United States"/>
    <x v="3"/>
    <x v="43"/>
    <s v="Rutland"/>
    <n v="5701"/>
    <x v="110"/>
    <x v="3"/>
    <s v="2015"/>
    <d v="2015-04-24T00:00:00"/>
    <n v="566.6072999999999"/>
    <n v="8"/>
    <n v="821.17"/>
    <n v="89018"/>
    <x v="0"/>
    <x v="3"/>
  </r>
  <r>
    <n v="21630"/>
    <s v="Medium"/>
    <n v="0.08"/>
    <n v="22.01"/>
    <n v="5.53"/>
    <n v="2760"/>
    <x v="0"/>
    <s v="Evan Adkins"/>
    <s v="Regular Air"/>
    <x v="3"/>
    <x v="0"/>
    <s v="Pens &amp; Art Supplies"/>
    <s v="Small Pack"/>
    <x v="146"/>
    <n v="0.59"/>
    <n v="0.43683101210893915"/>
    <s v="United States"/>
    <x v="3"/>
    <x v="22"/>
    <s v="Waterbury"/>
    <n v="6708"/>
    <x v="110"/>
    <x v="3"/>
    <s v="2015"/>
    <d v="2015-04-24T00:00:00"/>
    <n v="105.7"/>
    <n v="11"/>
    <n v="241.97"/>
    <n v="90724"/>
    <x v="0"/>
    <x v="3"/>
  </r>
  <r>
    <n v="21629"/>
    <s v="Medium"/>
    <n v="0.02"/>
    <n v="29.74"/>
    <n v="6.64"/>
    <n v="2764"/>
    <x v="0"/>
    <s v="Arnold Johnson"/>
    <s v="Regular Air"/>
    <x v="3"/>
    <x v="0"/>
    <s v="Storage &amp; Organization"/>
    <s v="Small Box"/>
    <x v="720"/>
    <n v="0.7"/>
    <n v="-0.17432331760615841"/>
    <s v="United States"/>
    <x v="3"/>
    <x v="36"/>
    <s v="Hackensack"/>
    <n v="7601"/>
    <x v="110"/>
    <x v="3"/>
    <s v="2015"/>
    <d v="2015-04-22T00:00:00"/>
    <n v="-21.06"/>
    <n v="4"/>
    <n v="120.81"/>
    <n v="90724"/>
    <x v="0"/>
    <x v="3"/>
  </r>
  <r>
    <n v="24866"/>
    <s v="High"/>
    <n v="0.01"/>
    <n v="35.44"/>
    <n v="19.989999999999998"/>
    <n v="2932"/>
    <x v="0"/>
    <s v="Phyllis Hull"/>
    <s v="Regular Air"/>
    <x v="0"/>
    <x v="0"/>
    <s v="Paper"/>
    <s v="Small Box"/>
    <x v="721"/>
    <n v="0.38"/>
    <n v="-0.95296409886343125"/>
    <s v="United States"/>
    <x v="3"/>
    <x v="22"/>
    <s v="Stratford"/>
    <n v="6614"/>
    <x v="110"/>
    <x v="3"/>
    <s v="2015"/>
    <d v="2015-04-23T00:00:00"/>
    <n v="-52.822799999999994"/>
    <n v="1"/>
    <n v="55.43"/>
    <n v="87620"/>
    <x v="0"/>
    <x v="3"/>
  </r>
  <r>
    <n v="24865"/>
    <s v="High"/>
    <n v="0.03"/>
    <n v="47.9"/>
    <n v="5.86"/>
    <n v="2938"/>
    <x v="0"/>
    <s v="Laurie Case Daniel"/>
    <s v="Regular Air"/>
    <x v="0"/>
    <x v="0"/>
    <s v="Paper"/>
    <s v="Small Box"/>
    <x v="428"/>
    <n v="0.37"/>
    <n v="0.69"/>
    <s v="United States"/>
    <x v="3"/>
    <x v="35"/>
    <s v="Stoneham"/>
    <n v="2180"/>
    <x v="110"/>
    <x v="3"/>
    <s v="2015"/>
    <d v="2015-04-25T00:00:00"/>
    <n v="642.99029999999993"/>
    <n v="20"/>
    <n v="931.87"/>
    <n v="87620"/>
    <x v="0"/>
    <x v="3"/>
  </r>
  <r>
    <n v="22907"/>
    <s v="Medium"/>
    <n v="0.06"/>
    <n v="180.98"/>
    <n v="26.2"/>
    <n v="146"/>
    <x v="1"/>
    <s v="Yvonne Fox"/>
    <s v="Delivery Truck"/>
    <x v="3"/>
    <x v="2"/>
    <s v="Chairs &amp; Chairmats"/>
    <s v="Jumbo Drum"/>
    <x v="722"/>
    <n v="0.59"/>
    <n v="0.27045666275804936"/>
    <s v="United States"/>
    <x v="0"/>
    <x v="19"/>
    <s v="Watauga"/>
    <n v="76148"/>
    <x v="111"/>
    <x v="3"/>
    <s v="2015"/>
    <d v="2015-04-24T00:00:00"/>
    <n v="251.40839999999997"/>
    <n v="5"/>
    <n v="929.57"/>
    <n v="91090"/>
    <x v="0"/>
    <x v="3"/>
  </r>
  <r>
    <n v="22864"/>
    <s v="Not Specified"/>
    <n v="0.06"/>
    <n v="3.36"/>
    <n v="6.27"/>
    <n v="483"/>
    <x v="1"/>
    <s v="Edgar McKenzie"/>
    <s v="Regular Air"/>
    <x v="3"/>
    <x v="0"/>
    <s v="Binders and Binder Accessories"/>
    <s v="Small Box"/>
    <x v="41"/>
    <n v="0.4"/>
    <n v="-2.7276122448979594"/>
    <s v="United States"/>
    <x v="0"/>
    <x v="12"/>
    <s v="Oswego"/>
    <n v="60543"/>
    <x v="111"/>
    <x v="3"/>
    <s v="2015"/>
    <d v="2015-04-24T00:00:00"/>
    <n v="-24.057540000000003"/>
    <n v="2"/>
    <n v="8.82"/>
    <n v="90354"/>
    <x v="0"/>
    <x v="3"/>
  </r>
  <r>
    <n v="22865"/>
    <s v="Not Specified"/>
    <n v="7.0000000000000007E-2"/>
    <n v="699.99"/>
    <n v="24.49"/>
    <n v="483"/>
    <x v="1"/>
    <s v="Edgar McKenzie"/>
    <s v="Regular Air"/>
    <x v="3"/>
    <x v="1"/>
    <s v="Copiers and Fax"/>
    <s v="Large Box"/>
    <x v="83"/>
    <n v="0.41"/>
    <n v="0.432316360697379"/>
    <s v="United States"/>
    <x v="0"/>
    <x v="12"/>
    <s v="Oswego"/>
    <n v="60543"/>
    <x v="111"/>
    <x v="3"/>
    <s v="2015"/>
    <d v="2015-04-25T00:00:00"/>
    <n v="2583.5614799999998"/>
    <n v="9"/>
    <n v="5976.09"/>
    <n v="90354"/>
    <x v="0"/>
    <x v="3"/>
  </r>
  <r>
    <n v="6289"/>
    <s v="Medium"/>
    <n v="0.03"/>
    <n v="5.28"/>
    <n v="5.61"/>
    <n v="699"/>
    <x v="1"/>
    <s v="Jenny Gold"/>
    <s v="Regular Air"/>
    <x v="2"/>
    <x v="0"/>
    <s v="Paper"/>
    <s v="Small Box"/>
    <x v="723"/>
    <n v="0.4"/>
    <n v="-0.51292307692307693"/>
    <s v="United States"/>
    <x v="1"/>
    <x v="7"/>
    <s v="Los Angeles"/>
    <n v="90041"/>
    <x v="111"/>
    <x v="3"/>
    <s v="2015"/>
    <d v="2015-04-24T00:00:00"/>
    <n v="-16.670000000000002"/>
    <n v="5"/>
    <n v="32.5"/>
    <n v="44517"/>
    <x v="0"/>
    <x v="3"/>
  </r>
  <r>
    <n v="24289"/>
    <s v="Medium"/>
    <n v="0.03"/>
    <n v="5.28"/>
    <n v="5.61"/>
    <n v="702"/>
    <x v="1"/>
    <s v="Kelly O'Connor"/>
    <s v="Regular Air"/>
    <x v="2"/>
    <x v="0"/>
    <s v="Paper"/>
    <s v="Small Box"/>
    <x v="723"/>
    <n v="0.4"/>
    <n v="-2.5646153846153847"/>
    <s v="United States"/>
    <x v="1"/>
    <x v="7"/>
    <s v="Santa Rosa"/>
    <n v="95404"/>
    <x v="111"/>
    <x v="3"/>
    <s v="2015"/>
    <d v="2015-04-24T00:00:00"/>
    <n v="-16.670000000000002"/>
    <n v="1"/>
    <n v="6.5"/>
    <n v="87977"/>
    <x v="0"/>
    <x v="3"/>
  </r>
  <r>
    <n v="19322"/>
    <s v="Low"/>
    <n v="0.02"/>
    <n v="46.89"/>
    <n v="5.0999999999999996"/>
    <n v="1253"/>
    <x v="1"/>
    <s v="Vickie Coates"/>
    <s v="Regular Air"/>
    <x v="1"/>
    <x v="0"/>
    <s v="Appliances"/>
    <s v="Medium Box"/>
    <x v="591"/>
    <n v="0.46"/>
    <n v="0.69"/>
    <s v="United States"/>
    <x v="0"/>
    <x v="19"/>
    <s v="Cedar Park"/>
    <n v="78613"/>
    <x v="111"/>
    <x v="3"/>
    <s v="2015"/>
    <d v="2015-04-23T00:00:00"/>
    <n v="421.34849999999994"/>
    <n v="13"/>
    <n v="610.65"/>
    <n v="89981"/>
    <x v="0"/>
    <x v="3"/>
  </r>
  <r>
    <n v="19323"/>
    <s v="Low"/>
    <n v="0.05"/>
    <n v="140.97999999999999"/>
    <n v="36.090000000000003"/>
    <n v="1253"/>
    <x v="1"/>
    <s v="Vickie Coates"/>
    <s v="Delivery Truck"/>
    <x v="1"/>
    <x v="2"/>
    <s v="Bookcases"/>
    <s v="Jumbo Box"/>
    <x v="597"/>
    <n v="0.77"/>
    <n v="-0.53356501344316687"/>
    <s v="United States"/>
    <x v="0"/>
    <x v="19"/>
    <s v="Cedar Park"/>
    <n v="78613"/>
    <x v="111"/>
    <x v="3"/>
    <s v="2015"/>
    <d v="2015-04-25T00:00:00"/>
    <n v="-373.09"/>
    <n v="5"/>
    <n v="699.24"/>
    <n v="89981"/>
    <x v="0"/>
    <x v="3"/>
  </r>
  <r>
    <n v="19324"/>
    <s v="Low"/>
    <n v="0.1"/>
    <n v="212.6"/>
    <n v="110.2"/>
    <n v="1253"/>
    <x v="1"/>
    <s v="Vickie Coates"/>
    <s v="Delivery Truck"/>
    <x v="1"/>
    <x v="2"/>
    <s v="Tables"/>
    <s v="Jumbo Box"/>
    <x v="36"/>
    <n v="0.73"/>
    <n v="-1.4769939003337553"/>
    <s v="United States"/>
    <x v="0"/>
    <x v="19"/>
    <s v="Cedar Park"/>
    <n v="78613"/>
    <x v="111"/>
    <x v="3"/>
    <s v="2015"/>
    <d v="2015-04-25T00:00:00"/>
    <n v="-3465.0720000000001"/>
    <n v="12"/>
    <n v="2346.0300000000002"/>
    <n v="89981"/>
    <x v="0"/>
    <x v="3"/>
  </r>
  <r>
    <n v="25092"/>
    <s v="Medium"/>
    <n v="0.08"/>
    <n v="2.88"/>
    <n v="0.5"/>
    <n v="1304"/>
    <x v="0"/>
    <s v="Sherri McIntosh"/>
    <s v="Regular Air"/>
    <x v="2"/>
    <x v="0"/>
    <s v="Labels"/>
    <s v="Small Box"/>
    <x v="724"/>
    <n v="0.39"/>
    <n v="0.69"/>
    <s v="United States"/>
    <x v="1"/>
    <x v="16"/>
    <s v="West Jordan"/>
    <n v="84084"/>
    <x v="111"/>
    <x v="3"/>
    <s v="2015"/>
    <d v="2015-04-24T00:00:00"/>
    <n v="6.0305999999999997"/>
    <n v="3"/>
    <n v="8.74"/>
    <n v="87004"/>
    <x v="0"/>
    <x v="3"/>
  </r>
  <r>
    <n v="18562"/>
    <s v="Critical"/>
    <n v="0.08"/>
    <n v="2.89"/>
    <n v="0.49"/>
    <n v="2114"/>
    <x v="1"/>
    <s v="Paige Mason"/>
    <s v="Regular Air"/>
    <x v="3"/>
    <x v="0"/>
    <s v="Labels"/>
    <s v="Small Box"/>
    <x v="725"/>
    <n v="0.38"/>
    <n v="12.510097719869709"/>
    <s v="United States"/>
    <x v="2"/>
    <x v="25"/>
    <s v="Norfolk"/>
    <n v="23518"/>
    <x v="111"/>
    <x v="3"/>
    <s v="2015"/>
    <d v="2015-04-23T00:00:00"/>
    <n v="38.406000000000006"/>
    <n v="1"/>
    <n v="3.07"/>
    <n v="88404"/>
    <x v="0"/>
    <x v="3"/>
  </r>
  <r>
    <n v="25279"/>
    <s v="High"/>
    <n v="0.04"/>
    <n v="9.06"/>
    <n v="9.86"/>
    <n v="1085"/>
    <x v="1"/>
    <s v="Ted Dunlap"/>
    <s v="Regular Air"/>
    <x v="1"/>
    <x v="0"/>
    <s v="Paper"/>
    <s v="Small Box"/>
    <x v="726"/>
    <n v="0.4"/>
    <n v="-1.7249757045675413"/>
    <s v="United States"/>
    <x v="3"/>
    <x v="8"/>
    <s v="Deer Park"/>
    <n v="11729"/>
    <x v="112"/>
    <x v="3"/>
    <s v="2015"/>
    <d v="2015-04-25T00:00:00"/>
    <n v="-53.25"/>
    <n v="3"/>
    <n v="30.87"/>
    <n v="86123"/>
    <x v="0"/>
    <x v="3"/>
  </r>
  <r>
    <n v="25280"/>
    <s v="High"/>
    <n v="0.04"/>
    <n v="14.27"/>
    <n v="7.27"/>
    <n v="1086"/>
    <x v="0"/>
    <s v="Leon Peele"/>
    <s v="Regular Air"/>
    <x v="1"/>
    <x v="0"/>
    <s v="Binders and Binder Accessories"/>
    <s v="Small Box"/>
    <x v="727"/>
    <n v="0.38"/>
    <n v="4.6971706454465072E-2"/>
    <s v="United States"/>
    <x v="3"/>
    <x v="8"/>
    <s v="Dix Hills"/>
    <n v="11746"/>
    <x v="112"/>
    <x v="3"/>
    <s v="2015"/>
    <d v="2015-04-25T00:00:00"/>
    <n v="2.125"/>
    <n v="3"/>
    <n v="45.24"/>
    <n v="86123"/>
    <x v="0"/>
    <x v="3"/>
  </r>
  <r>
    <n v="18693"/>
    <s v="Critical"/>
    <n v="0.04"/>
    <n v="2.52"/>
    <n v="1.92"/>
    <n v="1257"/>
    <x v="1"/>
    <s v="Ryan Foster"/>
    <s v="Regular Air"/>
    <x v="1"/>
    <x v="0"/>
    <s v="Scissors, Rulers and Trimmers"/>
    <s v="Wrap Bag"/>
    <x v="728"/>
    <n v="0.82"/>
    <n v="-2.6223642172523962"/>
    <s v="United States"/>
    <x v="1"/>
    <x v="1"/>
    <s v="Aurora"/>
    <n v="80013"/>
    <x v="112"/>
    <x v="3"/>
    <s v="2015"/>
    <d v="2015-04-24T00:00:00"/>
    <n v="-8.2080000000000002"/>
    <n v="1"/>
    <n v="3.13"/>
    <n v="86536"/>
    <x v="0"/>
    <x v="3"/>
  </r>
  <r>
    <n v="20523"/>
    <s v="Not Specified"/>
    <n v="0"/>
    <n v="2.88"/>
    <n v="0.7"/>
    <n v="1391"/>
    <x v="1"/>
    <s v="Carolyn Greer"/>
    <s v="Express Air"/>
    <x v="2"/>
    <x v="0"/>
    <s v="Pens &amp; Art Supplies"/>
    <s v="Wrap Bag"/>
    <x v="196"/>
    <n v="0.56000000000000005"/>
    <n v="-1.3819095477386863E-2"/>
    <s v="United States"/>
    <x v="1"/>
    <x v="7"/>
    <s v="Sunnyvale"/>
    <n v="94086"/>
    <x v="112"/>
    <x v="3"/>
    <s v="2015"/>
    <d v="2015-04-24T00:00:00"/>
    <n v="-0.10999999999999943"/>
    <n v="1"/>
    <n v="7.96"/>
    <n v="88727"/>
    <x v="0"/>
    <x v="3"/>
  </r>
  <r>
    <n v="21491"/>
    <s v="Low"/>
    <n v="0.03"/>
    <n v="35.409999999999997"/>
    <n v="1.99"/>
    <n v="1670"/>
    <x v="1"/>
    <s v="Carolyn Bowling"/>
    <s v="Regular Air"/>
    <x v="0"/>
    <x v="1"/>
    <s v="Computer Peripherals"/>
    <s v="Small Pack"/>
    <x v="729"/>
    <n v="0.43"/>
    <n v="5.203586199390509"/>
    <s v="United States"/>
    <x v="2"/>
    <x v="25"/>
    <s v="Blacksburg"/>
    <n v="24060"/>
    <x v="112"/>
    <x v="3"/>
    <s v="2015"/>
    <d v="2015-04-26T00:00:00"/>
    <n v="1912.4219999999998"/>
    <n v="10"/>
    <n v="367.52"/>
    <n v="86722"/>
    <x v="0"/>
    <x v="3"/>
  </r>
  <r>
    <n v="21492"/>
    <s v="Low"/>
    <n v="0"/>
    <n v="142.86000000000001"/>
    <n v="19.989999999999998"/>
    <n v="1670"/>
    <x v="1"/>
    <s v="Carolyn Bowling"/>
    <s v="Regular Air"/>
    <x v="0"/>
    <x v="0"/>
    <s v="Storage &amp; Organization"/>
    <s v="Small Box"/>
    <x v="631"/>
    <n v="0.56000000000000005"/>
    <n v="-0.46901132362736708"/>
    <s v="United States"/>
    <x v="2"/>
    <x v="25"/>
    <s v="Blacksburg"/>
    <n v="24060"/>
    <x v="112"/>
    <x v="3"/>
    <s v="2015"/>
    <d v="2015-05-03T00:00:00"/>
    <n v="-739.32600000000002"/>
    <n v="11"/>
    <n v="1576.35"/>
    <n v="86722"/>
    <x v="0"/>
    <x v="3"/>
  </r>
  <r>
    <n v="23476"/>
    <s v="Critical"/>
    <n v="7.0000000000000007E-2"/>
    <n v="5.58"/>
    <n v="1.99"/>
    <n v="3325"/>
    <x v="1"/>
    <s v="Diane Barr"/>
    <s v="Regular Air"/>
    <x v="2"/>
    <x v="0"/>
    <s v="Pens &amp; Art Supplies"/>
    <s v="Wrap Bag"/>
    <x v="730"/>
    <n v="0.46"/>
    <n v="0.18974147867610736"/>
    <s v="United States"/>
    <x v="1"/>
    <x v="14"/>
    <s v="Coos Bay"/>
    <n v="97420"/>
    <x v="112"/>
    <x v="3"/>
    <s v="2015"/>
    <d v="2015-04-26T00:00:00"/>
    <n v="23.045999999999999"/>
    <n v="23"/>
    <n v="121.46"/>
    <n v="90987"/>
    <x v="0"/>
    <x v="3"/>
  </r>
  <r>
    <n v="25095"/>
    <s v="Critical"/>
    <n v="0"/>
    <n v="4.37"/>
    <n v="5.15"/>
    <n v="2570"/>
    <x v="1"/>
    <s v="Yvonne Stephens"/>
    <s v="Regular Air"/>
    <x v="2"/>
    <x v="0"/>
    <s v="Appliances"/>
    <s v="Small Box"/>
    <x v="422"/>
    <n v="0.59"/>
    <n v="-1.710420034149118"/>
    <s v="United States"/>
    <x v="1"/>
    <x v="7"/>
    <s v="Davis"/>
    <n v="95616"/>
    <x v="113"/>
    <x v="3"/>
    <s v="2015"/>
    <d v="2015-04-27T00:00:00"/>
    <n v="-150.2604"/>
    <n v="19"/>
    <n v="87.85"/>
    <n v="90327"/>
    <x v="0"/>
    <x v="3"/>
  </r>
  <r>
    <n v="25096"/>
    <s v="Critical"/>
    <n v="0.01"/>
    <n v="500.98"/>
    <n v="56"/>
    <n v="2570"/>
    <x v="1"/>
    <s v="Yvonne Stephens"/>
    <s v="Delivery Truck"/>
    <x v="2"/>
    <x v="2"/>
    <s v="Chairs &amp; Chairmats"/>
    <s v="Jumbo Drum"/>
    <x v="731"/>
    <n v="0.6"/>
    <n v="0.65940414260198699"/>
    <s v="United States"/>
    <x v="1"/>
    <x v="7"/>
    <s v="Davis"/>
    <n v="95616"/>
    <x v="113"/>
    <x v="3"/>
    <s v="2015"/>
    <d v="2015-04-26T00:00:00"/>
    <n v="4899.1288000000004"/>
    <n v="14"/>
    <n v="7429.63"/>
    <n v="90327"/>
    <x v="0"/>
    <x v="3"/>
  </r>
  <r>
    <n v="25097"/>
    <s v="Critical"/>
    <n v="0.02"/>
    <n v="12.58"/>
    <n v="5.16"/>
    <n v="2570"/>
    <x v="1"/>
    <s v="Yvonne Stephens"/>
    <s v="Regular Air"/>
    <x v="2"/>
    <x v="2"/>
    <s v="Office Furnishings"/>
    <s v="Small Box"/>
    <x v="732"/>
    <n v="0.43"/>
    <n v="0.1993490570243881"/>
    <s v="United States"/>
    <x v="1"/>
    <x v="7"/>
    <s v="Davis"/>
    <n v="95616"/>
    <x v="113"/>
    <x v="3"/>
    <s v="2015"/>
    <d v="2015-04-25T00:00:00"/>
    <n v="44.712000000000003"/>
    <n v="18"/>
    <n v="224.29"/>
    <n v="90327"/>
    <x v="0"/>
    <x v="3"/>
  </r>
  <r>
    <n v="25098"/>
    <s v="Critical"/>
    <n v="0.1"/>
    <n v="7.7"/>
    <n v="3.68"/>
    <n v="2570"/>
    <x v="1"/>
    <s v="Yvonne Stephens"/>
    <s v="Regular Air"/>
    <x v="2"/>
    <x v="2"/>
    <s v="Office Furnishings"/>
    <s v="Wrap Bag"/>
    <x v="733"/>
    <n v="0.52"/>
    <n v="-0.44191406249999998"/>
    <s v="United States"/>
    <x v="1"/>
    <x v="7"/>
    <s v="Davis"/>
    <n v="95616"/>
    <x v="113"/>
    <x v="3"/>
    <s v="2015"/>
    <d v="2015-04-26T00:00:00"/>
    <n v="-22.626000000000001"/>
    <n v="7"/>
    <n v="51.2"/>
    <n v="90327"/>
    <x v="0"/>
    <x v="3"/>
  </r>
  <r>
    <n v="7096"/>
    <s v="Critical"/>
    <n v="0.01"/>
    <n v="500.98"/>
    <n v="56"/>
    <n v="2571"/>
    <x v="1"/>
    <s v="Rosemary O'Brien"/>
    <s v="Delivery Truck"/>
    <x v="2"/>
    <x v="2"/>
    <s v="Chairs &amp; Chairmats"/>
    <s v="Jumbo Drum"/>
    <x v="731"/>
    <n v="0.6"/>
    <n v="0.14334867841713572"/>
    <s v="United States"/>
    <x v="3"/>
    <x v="8"/>
    <s v="New York City"/>
    <n v="10165"/>
    <x v="113"/>
    <x v="3"/>
    <s v="2015"/>
    <d v="2015-04-26T00:00:00"/>
    <n v="4260.1120000000001"/>
    <n v="56"/>
    <n v="29718.53"/>
    <n v="50656"/>
    <x v="0"/>
    <x v="3"/>
  </r>
  <r>
    <n v="7098"/>
    <s v="Critical"/>
    <n v="0.1"/>
    <n v="7.7"/>
    <n v="3.68"/>
    <n v="2571"/>
    <x v="1"/>
    <s v="Rosemary O'Brien"/>
    <s v="Regular Air"/>
    <x v="2"/>
    <x v="2"/>
    <s v="Office Furnishings"/>
    <s v="Wrap Bag"/>
    <x v="733"/>
    <n v="0.52"/>
    <n v="-0.1273040307879279"/>
    <s v="United States"/>
    <x v="3"/>
    <x v="8"/>
    <s v="New York City"/>
    <n v="10165"/>
    <x v="113"/>
    <x v="3"/>
    <s v="2015"/>
    <d v="2015-04-26T00:00:00"/>
    <n v="-25.14"/>
    <n v="27"/>
    <n v="197.48"/>
    <n v="50656"/>
    <x v="0"/>
    <x v="3"/>
  </r>
  <r>
    <n v="20366"/>
    <s v="Critical"/>
    <n v="0.05"/>
    <n v="3.14"/>
    <n v="1.92"/>
    <n v="3379"/>
    <x v="1"/>
    <s v="Annette McIntyre"/>
    <s v="Express Air"/>
    <x v="1"/>
    <x v="0"/>
    <s v="Scissors, Rulers and Trimmers"/>
    <s v="Wrap Bag"/>
    <x v="467"/>
    <n v="0.84"/>
    <n v="27.496960486322187"/>
    <s v="United States"/>
    <x v="2"/>
    <x v="3"/>
    <s v="Kennesaw"/>
    <n v="30144"/>
    <x v="113"/>
    <x v="3"/>
    <s v="2015"/>
    <d v="2015-04-26T00:00:00"/>
    <n v="1628.37"/>
    <n v="18"/>
    <n v="59.22"/>
    <n v="88839"/>
    <x v="0"/>
    <x v="3"/>
  </r>
  <r>
    <n v="23436"/>
    <s v="High"/>
    <n v="0.09"/>
    <n v="101.41"/>
    <n v="35"/>
    <n v="731"/>
    <x v="0"/>
    <s v="June Herbert"/>
    <s v="Regular Air"/>
    <x v="2"/>
    <x v="0"/>
    <s v="Storage &amp; Organization"/>
    <s v="Large Box"/>
    <x v="240"/>
    <n v="0.82"/>
    <n v="-0.67991275714576682"/>
    <s v="United States"/>
    <x v="3"/>
    <x v="35"/>
    <s v="Burlington"/>
    <n v="1803"/>
    <x v="114"/>
    <x v="3"/>
    <s v="2015"/>
    <d v="2015-04-27T00:00:00"/>
    <n v="-801.15479999999991"/>
    <n v="12"/>
    <n v="1178.32"/>
    <n v="90362"/>
    <x v="0"/>
    <x v="3"/>
  </r>
  <r>
    <n v="22858"/>
    <s v="Low"/>
    <n v="0.03"/>
    <n v="180.98"/>
    <n v="26.2"/>
    <n v="1893"/>
    <x v="0"/>
    <s v="Melanie Burgess"/>
    <s v="Delivery Truck"/>
    <x v="2"/>
    <x v="2"/>
    <s v="Chairs &amp; Chairmats"/>
    <s v="Jumbo Drum"/>
    <x v="722"/>
    <n v="0.59"/>
    <n v="0.63357447358222452"/>
    <s v="United States"/>
    <x v="0"/>
    <x v="10"/>
    <s v="Webster Groves"/>
    <n v="63119"/>
    <x v="114"/>
    <x v="3"/>
    <s v="2015"/>
    <d v="2015-04-30T00:00:00"/>
    <n v="588.54"/>
    <n v="5"/>
    <n v="928.92"/>
    <n v="91262"/>
    <x v="0"/>
    <x v="3"/>
  </r>
  <r>
    <n v="19898"/>
    <s v="Not Specified"/>
    <n v="7.0000000000000007E-2"/>
    <n v="3.38"/>
    <n v="0.85"/>
    <n v="2380"/>
    <x v="1"/>
    <s v="Lisa Branch"/>
    <s v="Regular Air"/>
    <x v="0"/>
    <x v="0"/>
    <s v="Pens &amp; Art Supplies"/>
    <s v="Wrap Bag"/>
    <x v="300"/>
    <n v="0.48"/>
    <n v="0.65474552957359011"/>
    <s v="United States"/>
    <x v="0"/>
    <x v="26"/>
    <s v="Grand Rapids"/>
    <n v="49505"/>
    <x v="114"/>
    <x v="3"/>
    <s v="2015"/>
    <d v="2015-04-28T00:00:00"/>
    <n v="19.04"/>
    <n v="9"/>
    <n v="29.08"/>
    <n v="86654"/>
    <x v="0"/>
    <x v="3"/>
  </r>
  <r>
    <n v="1898"/>
    <s v="Not Specified"/>
    <n v="7.0000000000000007E-2"/>
    <n v="3.38"/>
    <n v="0.85"/>
    <n v="2382"/>
    <x v="1"/>
    <s v="Geoffrey Saunders"/>
    <s v="Regular Air"/>
    <x v="0"/>
    <x v="0"/>
    <s v="Pens &amp; Art Supplies"/>
    <s v="Wrap Bag"/>
    <x v="300"/>
    <n v="0.48"/>
    <n v="0.17331148734753321"/>
    <s v="United States"/>
    <x v="3"/>
    <x v="8"/>
    <s v="New York City"/>
    <n v="10024"/>
    <x v="114"/>
    <x v="3"/>
    <s v="2015"/>
    <d v="2015-04-28T00:00:00"/>
    <n v="19.04"/>
    <n v="34"/>
    <n v="109.86"/>
    <n v="13606"/>
    <x v="0"/>
    <x v="3"/>
  </r>
  <r>
    <n v="21212"/>
    <s v="Medium"/>
    <n v="0.04"/>
    <n v="419.19"/>
    <n v="19.989999999999998"/>
    <n v="2489"/>
    <x v="1"/>
    <s v="Craig Liu"/>
    <s v="Regular Air"/>
    <x v="1"/>
    <x v="0"/>
    <s v="Storage &amp; Organization"/>
    <s v="Small Box"/>
    <x v="697"/>
    <n v="0.57999999999999996"/>
    <n v="0.69"/>
    <s v="United States"/>
    <x v="1"/>
    <x v="7"/>
    <s v="Concord"/>
    <n v="94521"/>
    <x v="114"/>
    <x v="3"/>
    <s v="2015"/>
    <d v="2015-04-27T00:00:00"/>
    <n v="1388.3558999999998"/>
    <n v="5"/>
    <n v="2012.11"/>
    <n v="86885"/>
    <x v="0"/>
    <x v="3"/>
  </r>
  <r>
    <n v="1617"/>
    <s v="Low"/>
    <n v="0.06"/>
    <n v="4.28"/>
    <n v="0.94"/>
    <n v="2491"/>
    <x v="1"/>
    <s v="Sean N Boyer"/>
    <s v="Regular Air"/>
    <x v="2"/>
    <x v="0"/>
    <s v="Pens &amp; Art Supplies"/>
    <s v="Wrap Bag"/>
    <x v="145"/>
    <n v="0.56000000000000005"/>
    <n v="9.4969199178644558E-3"/>
    <s v="United States"/>
    <x v="1"/>
    <x v="7"/>
    <s v="Los Angeles"/>
    <n v="90045"/>
    <x v="114"/>
    <x v="3"/>
    <s v="2015"/>
    <d v="2015-04-28T00:00:00"/>
    <n v="0.36999999999999922"/>
    <n v="9"/>
    <n v="38.96"/>
    <n v="11712"/>
    <x v="0"/>
    <x v="3"/>
  </r>
  <r>
    <n v="3212"/>
    <s v="Medium"/>
    <n v="0.04"/>
    <n v="419.19"/>
    <n v="19.989999999999998"/>
    <n v="2491"/>
    <x v="1"/>
    <s v="Sean N Boyer"/>
    <s v="Regular Air"/>
    <x v="1"/>
    <x v="0"/>
    <s v="Storage &amp; Organization"/>
    <s v="Small Box"/>
    <x v="697"/>
    <n v="0.57999999999999996"/>
    <n v="0.24199317881082694"/>
    <s v="United States"/>
    <x v="1"/>
    <x v="7"/>
    <s v="Los Angeles"/>
    <n v="90045"/>
    <x v="114"/>
    <x v="3"/>
    <s v="2015"/>
    <d v="2015-04-27T00:00:00"/>
    <n v="1947.67"/>
    <n v="20"/>
    <n v="8048.45"/>
    <n v="23042"/>
    <x v="0"/>
    <x v="3"/>
  </r>
  <r>
    <n v="19617"/>
    <s v="Low"/>
    <n v="0.06"/>
    <n v="4.28"/>
    <n v="0.94"/>
    <n v="2495"/>
    <x v="0"/>
    <s v="Maria Block"/>
    <s v="Regular Air"/>
    <x v="2"/>
    <x v="0"/>
    <s v="Pens &amp; Art Supplies"/>
    <s v="Wrap Bag"/>
    <x v="145"/>
    <n v="0.56000000000000005"/>
    <n v="4.2725173210161574E-2"/>
    <s v="United States"/>
    <x v="1"/>
    <x v="45"/>
    <s v="Rock Springs"/>
    <n v="82901"/>
    <x v="114"/>
    <x v="3"/>
    <s v="2015"/>
    <d v="2015-04-28T00:00:00"/>
    <n v="0.36999999999999922"/>
    <n v="2"/>
    <n v="8.66"/>
    <n v="86885"/>
    <x v="0"/>
    <x v="3"/>
  </r>
  <r>
    <n v="22136"/>
    <s v="Not Specified"/>
    <n v="0.09"/>
    <n v="12.28"/>
    <n v="4.8600000000000003"/>
    <n v="202"/>
    <x v="1"/>
    <s v="Max Small"/>
    <s v="Regular Air"/>
    <x v="3"/>
    <x v="0"/>
    <s v="Paper"/>
    <s v="Small Box"/>
    <x v="596"/>
    <n v="0.38"/>
    <n v="4.9927849927849932E-2"/>
    <s v="United States"/>
    <x v="0"/>
    <x v="21"/>
    <s v="Bartlesville"/>
    <n v="74006"/>
    <x v="115"/>
    <x v="3"/>
    <s v="2015"/>
    <d v="2015-04-28T00:00:00"/>
    <n v="1.73"/>
    <n v="3"/>
    <n v="34.65"/>
    <n v="88971"/>
    <x v="0"/>
    <x v="3"/>
  </r>
  <r>
    <n v="20377"/>
    <s v="Not Specified"/>
    <n v="0"/>
    <n v="125.99"/>
    <n v="8.99"/>
    <n v="762"/>
    <x v="0"/>
    <s v="Stuart Holloway"/>
    <s v="Regular Air"/>
    <x v="0"/>
    <x v="1"/>
    <s v="Telephones and Communication"/>
    <s v="Small Box"/>
    <x v="248"/>
    <n v="0.56999999999999995"/>
    <n v="0.45066492438702099"/>
    <s v="United States"/>
    <x v="1"/>
    <x v="6"/>
    <s v="Vancouver"/>
    <n v="98661"/>
    <x v="115"/>
    <x v="3"/>
    <s v="2015"/>
    <d v="2015-04-29T00:00:00"/>
    <n v="613.89576"/>
    <n v="12"/>
    <n v="1362.2"/>
    <n v="87525"/>
    <x v="0"/>
    <x v="3"/>
  </r>
  <r>
    <n v="20010"/>
    <s v="Low"/>
    <n v="0.09"/>
    <n v="300.97000000000003"/>
    <n v="7.18"/>
    <n v="983"/>
    <x v="0"/>
    <s v="Sue Drake"/>
    <s v="Regular Air"/>
    <x v="3"/>
    <x v="1"/>
    <s v="Computer Peripherals"/>
    <s v="Small Box"/>
    <x v="703"/>
    <n v="0.48"/>
    <n v="6.2393360436458611E-3"/>
    <s v="United States"/>
    <x v="2"/>
    <x v="4"/>
    <s v="Searcy"/>
    <n v="72143"/>
    <x v="115"/>
    <x v="3"/>
    <s v="2015"/>
    <d v="2015-04-27T00:00:00"/>
    <n v="17.771999999999998"/>
    <n v="10"/>
    <n v="2848.38"/>
    <n v="90201"/>
    <x v="0"/>
    <x v="3"/>
  </r>
  <r>
    <n v="19766"/>
    <s v="Critical"/>
    <n v="0.09"/>
    <n v="58.1"/>
    <n v="1.49"/>
    <n v="2468"/>
    <x v="1"/>
    <s v="Rhonda Stein"/>
    <s v="Express Air"/>
    <x v="1"/>
    <x v="0"/>
    <s v="Binders and Binder Accessories"/>
    <s v="Small Box"/>
    <x v="195"/>
    <n v="0.38"/>
    <n v="4.5187654903812104"/>
    <s v="United States"/>
    <x v="2"/>
    <x v="13"/>
    <s v="Salisbury"/>
    <n v="28144"/>
    <x v="115"/>
    <x v="3"/>
    <s v="2015"/>
    <d v="2015-04-29T00:00:00"/>
    <n v="765.75"/>
    <n v="3"/>
    <n v="169.46"/>
    <n v="88135"/>
    <x v="0"/>
    <x v="3"/>
  </r>
  <r>
    <n v="20203"/>
    <s v="Not Specified"/>
    <n v="0.08"/>
    <n v="3.28"/>
    <n v="3.97"/>
    <n v="3320"/>
    <x v="1"/>
    <s v="Alicia Maynard"/>
    <s v="Regular Air"/>
    <x v="0"/>
    <x v="0"/>
    <s v="Pens &amp; Art Supplies"/>
    <s v="Wrap Bag"/>
    <x v="62"/>
    <n v="0.56000000000000005"/>
    <n v="7.4528301886793036E-3"/>
    <s v="United States"/>
    <x v="2"/>
    <x v="34"/>
    <s v="Jackson"/>
    <n v="38301"/>
    <x v="115"/>
    <x v="3"/>
    <s v="2015"/>
    <d v="2015-04-28T00:00:00"/>
    <n v="0.42660000000000337"/>
    <n v="18"/>
    <n v="57.24"/>
    <n v="90103"/>
    <x v="0"/>
    <x v="3"/>
  </r>
  <r>
    <n v="20204"/>
    <s v="Not Specified"/>
    <n v="0.09"/>
    <n v="40.97"/>
    <n v="8.99"/>
    <n v="3320"/>
    <x v="1"/>
    <s v="Alicia Maynard"/>
    <s v="Express Air"/>
    <x v="0"/>
    <x v="0"/>
    <s v="Pens &amp; Art Supplies"/>
    <s v="Small Pack"/>
    <x v="564"/>
    <n v="0.59"/>
    <n v="8.0291014914514361E-2"/>
    <s v="United States"/>
    <x v="2"/>
    <x v="34"/>
    <s v="Jackson"/>
    <n v="38301"/>
    <x v="115"/>
    <x v="3"/>
    <s v="2015"/>
    <d v="2015-04-29T00:00:00"/>
    <n v="66.215999999999994"/>
    <n v="22"/>
    <n v="824.7"/>
    <n v="90103"/>
    <x v="0"/>
    <x v="3"/>
  </r>
  <r>
    <n v="22044"/>
    <s v="Low"/>
    <n v="0.06"/>
    <n v="3.34"/>
    <n v="7.49"/>
    <n v="234"/>
    <x v="1"/>
    <s v="Don Cameron"/>
    <s v="Express Air"/>
    <x v="0"/>
    <x v="0"/>
    <s v="Pens &amp; Art Supplies"/>
    <s v="Wrap Bag"/>
    <x v="734"/>
    <n v="0.54"/>
    <n v="-6.4065573770491806"/>
    <s v="United States"/>
    <x v="0"/>
    <x v="20"/>
    <s v="Newton"/>
    <n v="50208"/>
    <x v="116"/>
    <x v="3"/>
    <s v="2015"/>
    <d v="2015-04-30T00:00:00"/>
    <n v="-175.86"/>
    <n v="8"/>
    <n v="27.45"/>
    <n v="90239"/>
    <x v="0"/>
    <x v="3"/>
  </r>
  <r>
    <n v="7632"/>
    <s v="Medium"/>
    <n v="0.09"/>
    <n v="130.97999999999999"/>
    <n v="30"/>
    <n v="1217"/>
    <x v="0"/>
    <s v="Billy Perry Browning"/>
    <s v="Delivery Truck"/>
    <x v="0"/>
    <x v="2"/>
    <s v="Chairs &amp; Chairmats"/>
    <s v="Jumbo Drum"/>
    <x v="698"/>
    <n v="0.78"/>
    <n v="-8.0198671215111789E-2"/>
    <s v="United States"/>
    <x v="3"/>
    <x v="35"/>
    <s v="Boston"/>
    <n v="2112"/>
    <x v="116"/>
    <x v="3"/>
    <s v="2015"/>
    <d v="2015-05-01T00:00:00"/>
    <n v="-421.76"/>
    <n v="41"/>
    <n v="5258.94"/>
    <n v="54595"/>
    <x v="0"/>
    <x v="3"/>
  </r>
  <r>
    <n v="25631"/>
    <s v="Medium"/>
    <n v="0.02"/>
    <n v="8.34"/>
    <n v="2.64"/>
    <n v="1226"/>
    <x v="0"/>
    <s v="Ken Cash"/>
    <s v="Regular Air"/>
    <x v="0"/>
    <x v="0"/>
    <s v="Scissors, Rulers and Trimmers"/>
    <s v="Small Pack"/>
    <x v="284"/>
    <n v="0.59"/>
    <n v="0.10173808810308661"/>
    <s v="United States"/>
    <x v="3"/>
    <x v="40"/>
    <s v="Pawtucket"/>
    <n v="2861"/>
    <x v="116"/>
    <x v="3"/>
    <s v="2015"/>
    <d v="2015-04-30T00:00:00"/>
    <n v="6.79"/>
    <n v="8"/>
    <n v="66.739999999999995"/>
    <n v="90800"/>
    <x v="0"/>
    <x v="3"/>
  </r>
  <r>
    <n v="25632"/>
    <s v="Medium"/>
    <n v="0.09"/>
    <n v="130.97999999999999"/>
    <n v="30"/>
    <n v="1227"/>
    <x v="0"/>
    <s v="Elsie Hwang"/>
    <s v="Delivery Truck"/>
    <x v="0"/>
    <x v="2"/>
    <s v="Chairs &amp; Chairmats"/>
    <s v="Jumbo Drum"/>
    <x v="698"/>
    <n v="0.78"/>
    <n v="-0.32881411430843471"/>
    <s v="United States"/>
    <x v="3"/>
    <x v="43"/>
    <s v="South Burlington"/>
    <n v="5403"/>
    <x v="116"/>
    <x v="3"/>
    <s v="2015"/>
    <d v="2015-05-01T00:00:00"/>
    <n v="-421.76"/>
    <n v="10"/>
    <n v="1282.67"/>
    <n v="90800"/>
    <x v="0"/>
    <x v="3"/>
  </r>
  <r>
    <n v="23415"/>
    <s v="Critical"/>
    <n v="0.05"/>
    <n v="6.48"/>
    <n v="6.22"/>
    <n v="1439"/>
    <x v="0"/>
    <s v="Kyle Kaufman"/>
    <s v="Regular Air"/>
    <x v="3"/>
    <x v="0"/>
    <s v="Paper"/>
    <s v="Small Box"/>
    <x v="349"/>
    <n v="0.37"/>
    <n v="-1.3546132339235788"/>
    <s v="United States"/>
    <x v="3"/>
    <x v="28"/>
    <s v="Euclid"/>
    <n v="44117"/>
    <x v="116"/>
    <x v="3"/>
    <s v="2015"/>
    <d v="2015-04-29T00:00:00"/>
    <n v="-29.07"/>
    <n v="3"/>
    <n v="21.46"/>
    <n v="90121"/>
    <x v="0"/>
    <x v="3"/>
  </r>
  <r>
    <n v="20639"/>
    <s v="High"/>
    <n v="0.1"/>
    <n v="48.91"/>
    <n v="5.97"/>
    <n v="2254"/>
    <x v="1"/>
    <s v="Jeff Meadows"/>
    <s v="Regular Air"/>
    <x v="3"/>
    <x v="0"/>
    <s v="Paper"/>
    <s v="Small Box"/>
    <x v="735"/>
    <n v="0.38"/>
    <n v="0.25323671965878242"/>
    <s v="United States"/>
    <x v="2"/>
    <x v="33"/>
    <s v="Paducah"/>
    <n v="42003"/>
    <x v="116"/>
    <x v="3"/>
    <s v="2015"/>
    <d v="2015-04-30T00:00:00"/>
    <n v="156.74339999999998"/>
    <n v="14"/>
    <n v="618.96"/>
    <n v="89279"/>
    <x v="0"/>
    <x v="3"/>
  </r>
  <r>
    <n v="20640"/>
    <s v="High"/>
    <n v="0.08"/>
    <n v="5.98"/>
    <n v="5.46"/>
    <n v="2254"/>
    <x v="1"/>
    <s v="Jeff Meadows"/>
    <s v="Regular Air"/>
    <x v="3"/>
    <x v="0"/>
    <s v="Paper"/>
    <s v="Small Box"/>
    <x v="371"/>
    <n v="0.36"/>
    <n v="1.42014444157854"/>
    <s v="United States"/>
    <x v="2"/>
    <x v="33"/>
    <s v="Paducah"/>
    <n v="42003"/>
    <x v="116"/>
    <x v="3"/>
    <s v="2015"/>
    <d v="2015-04-28T00:00:00"/>
    <n v="110.11799999999999"/>
    <n v="13"/>
    <n v="77.540000000000006"/>
    <n v="89279"/>
    <x v="0"/>
    <x v="3"/>
  </r>
  <r>
    <n v="21290"/>
    <s v="High"/>
    <n v="0.04"/>
    <n v="4.13"/>
    <n v="0.99"/>
    <n v="2912"/>
    <x v="1"/>
    <s v="Hannah Carver"/>
    <s v="Express Air"/>
    <x v="1"/>
    <x v="0"/>
    <s v="Labels"/>
    <s v="Small Box"/>
    <x v="92"/>
    <n v="0.39"/>
    <n v="0.69"/>
    <s v="United States"/>
    <x v="0"/>
    <x v="39"/>
    <s v="Grand Forks"/>
    <n v="58201"/>
    <x v="116"/>
    <x v="3"/>
    <s v="2015"/>
    <d v="2015-04-30T00:00:00"/>
    <n v="22.307699999999997"/>
    <n v="7"/>
    <n v="32.33"/>
    <n v="87396"/>
    <x v="0"/>
    <x v="3"/>
  </r>
  <r>
    <n v="21291"/>
    <s v="High"/>
    <n v="0.06"/>
    <n v="55.48"/>
    <n v="14.3"/>
    <n v="2912"/>
    <x v="1"/>
    <s v="Hannah Carver"/>
    <s v="Regular Air"/>
    <x v="1"/>
    <x v="0"/>
    <s v="Paper"/>
    <s v="Small Box"/>
    <x v="271"/>
    <n v="0.37"/>
    <n v="0.69"/>
    <s v="United States"/>
    <x v="0"/>
    <x v="39"/>
    <s v="Grand Forks"/>
    <n v="58201"/>
    <x v="116"/>
    <x v="3"/>
    <s v="2015"/>
    <d v="2015-04-30T00:00:00"/>
    <n v="443.02139999999991"/>
    <n v="12"/>
    <n v="642.05999999999995"/>
    <n v="87396"/>
    <x v="0"/>
    <x v="3"/>
  </r>
  <r>
    <n v="1041"/>
    <s v="Critical"/>
    <n v="0.03"/>
    <n v="300.64999999999998"/>
    <n v="24.49"/>
    <n v="3011"/>
    <x v="1"/>
    <s v="Tammy Raynor"/>
    <s v="Regular Air"/>
    <x v="3"/>
    <x v="0"/>
    <s v="Appliances"/>
    <s v="Large Box"/>
    <x v="736"/>
    <n v="0.52"/>
    <n v="0.13214170168132164"/>
    <s v="United States"/>
    <x v="3"/>
    <x v="35"/>
    <s v="Boston"/>
    <n v="2113"/>
    <x v="116"/>
    <x v="3"/>
    <s v="2015"/>
    <d v="2015-04-30T00:00:00"/>
    <n v="1282.4959999999999"/>
    <n v="32"/>
    <n v="9705.4599999999991"/>
    <n v="7623"/>
    <x v="0"/>
    <x v="3"/>
  </r>
  <r>
    <n v="1042"/>
    <s v="Critical"/>
    <n v="0.06"/>
    <n v="49.99"/>
    <n v="19.989999999999998"/>
    <n v="3011"/>
    <x v="1"/>
    <s v="Tammy Raynor"/>
    <s v="Regular Air"/>
    <x v="3"/>
    <x v="1"/>
    <s v="Computer Peripherals"/>
    <s v="Small Box"/>
    <x v="288"/>
    <n v="0.45"/>
    <n v="5.2963165965623209E-3"/>
    <s v="United States"/>
    <x v="3"/>
    <x v="35"/>
    <s v="Boston"/>
    <n v="2113"/>
    <x v="116"/>
    <x v="3"/>
    <s v="2015"/>
    <d v="2015-04-30T00:00:00"/>
    <n v="17.2"/>
    <n v="67"/>
    <n v="3247.54"/>
    <n v="7623"/>
    <x v="0"/>
    <x v="3"/>
  </r>
  <r>
    <n v="1043"/>
    <s v="Critical"/>
    <n v="0.1"/>
    <n v="104.85"/>
    <n v="4.6500000000000004"/>
    <n v="3011"/>
    <x v="1"/>
    <s v="Tammy Raynor"/>
    <s v="Regular Air"/>
    <x v="3"/>
    <x v="0"/>
    <s v="Paper"/>
    <s v="Small Box"/>
    <x v="737"/>
    <n v="0.37"/>
    <n v="0.21210791329534648"/>
    <s v="United States"/>
    <x v="3"/>
    <x v="35"/>
    <s v="Boston"/>
    <n v="2113"/>
    <x v="116"/>
    <x v="3"/>
    <s v="2015"/>
    <d v="2015-04-29T00:00:00"/>
    <n v="1184.1200000000001"/>
    <n v="58"/>
    <n v="5582.63"/>
    <n v="7623"/>
    <x v="0"/>
    <x v="3"/>
  </r>
  <r>
    <n v="19041"/>
    <s v="Critical"/>
    <n v="0.03"/>
    <n v="300.64999999999998"/>
    <n v="24.49"/>
    <n v="3012"/>
    <x v="1"/>
    <s v="Annie Livingston"/>
    <s v="Regular Air"/>
    <x v="3"/>
    <x v="0"/>
    <s v="Appliances"/>
    <s v="Large Box"/>
    <x v="736"/>
    <n v="0.52"/>
    <n v="0.60785308033432783"/>
    <s v="United States"/>
    <x v="3"/>
    <x v="8"/>
    <s v="Rochester"/>
    <n v="14609"/>
    <x v="116"/>
    <x v="3"/>
    <s v="2015"/>
    <d v="2015-04-30T00:00:00"/>
    <n v="1474.8703999999998"/>
    <n v="8"/>
    <n v="2426.36"/>
    <n v="86346"/>
    <x v="0"/>
    <x v="3"/>
  </r>
  <r>
    <n v="19042"/>
    <s v="Critical"/>
    <n v="0.06"/>
    <n v="49.99"/>
    <n v="19.989999999999998"/>
    <n v="3012"/>
    <x v="1"/>
    <s v="Annie Livingston"/>
    <s v="Regular Air"/>
    <x v="3"/>
    <x v="1"/>
    <s v="Computer Peripherals"/>
    <s v="Small Box"/>
    <x v="288"/>
    <n v="0.45"/>
    <n v="2.400485436893204E-2"/>
    <s v="United States"/>
    <x v="3"/>
    <x v="8"/>
    <s v="Rochester"/>
    <n v="14609"/>
    <x v="116"/>
    <x v="3"/>
    <s v="2015"/>
    <d v="2015-04-30T00:00:00"/>
    <n v="19.78"/>
    <n v="17"/>
    <n v="824"/>
    <n v="86346"/>
    <x v="0"/>
    <x v="3"/>
  </r>
  <r>
    <n v="19043"/>
    <s v="Critical"/>
    <n v="0.1"/>
    <n v="104.85"/>
    <n v="4.6500000000000004"/>
    <n v="3012"/>
    <x v="1"/>
    <s v="Annie Livingston"/>
    <s v="Regular Air"/>
    <x v="3"/>
    <x v="0"/>
    <s v="Paper"/>
    <s v="Small Box"/>
    <x v="737"/>
    <n v="0.37"/>
    <n v="0.69"/>
    <s v="United States"/>
    <x v="3"/>
    <x v="8"/>
    <s v="Rochester"/>
    <n v="14609"/>
    <x v="116"/>
    <x v="3"/>
    <s v="2015"/>
    <d v="2015-04-29T00:00:00"/>
    <n v="929.7956999999999"/>
    <n v="14"/>
    <n v="1347.53"/>
    <n v="86346"/>
    <x v="0"/>
    <x v="3"/>
  </r>
  <r>
    <n v="22597"/>
    <s v="High"/>
    <n v="0.09"/>
    <n v="28.53"/>
    <n v="1.49"/>
    <n v="3359"/>
    <x v="0"/>
    <s v="Jeffrey Cheng"/>
    <s v="Regular Air"/>
    <x v="1"/>
    <x v="0"/>
    <s v="Binders and Binder Accessories"/>
    <s v="Small Box"/>
    <x v="587"/>
    <n v="0.38"/>
    <n v="0.68298874976164736"/>
    <s v="United States"/>
    <x v="0"/>
    <x v="31"/>
    <s v="Wauwatosa"/>
    <n v="53213"/>
    <x v="116"/>
    <x v="3"/>
    <s v="2015"/>
    <d v="2015-04-30T00:00:00"/>
    <n v="107.45461999999999"/>
    <n v="6"/>
    <n v="157.33000000000001"/>
    <n v="91437"/>
    <x v="0"/>
    <x v="3"/>
  </r>
  <r>
    <n v="18492"/>
    <s v="Not Specified"/>
    <n v="0.02"/>
    <n v="15.57"/>
    <n v="1.39"/>
    <n v="617"/>
    <x v="1"/>
    <s v="Brett Schultz"/>
    <s v="Regular Air"/>
    <x v="2"/>
    <x v="0"/>
    <s v="Envelopes"/>
    <s v="Small Box"/>
    <x v="738"/>
    <n v="0.38"/>
    <n v="0.50925373134328356"/>
    <s v="United States"/>
    <x v="1"/>
    <x v="1"/>
    <s v="Pueblo"/>
    <n v="81001"/>
    <x v="117"/>
    <x v="3"/>
    <s v="2015"/>
    <d v="2015-04-30T00:00:00"/>
    <n v="23.5428"/>
    <n v="3"/>
    <n v="46.23"/>
    <n v="88198"/>
    <x v="0"/>
    <x v="3"/>
  </r>
  <r>
    <n v="18493"/>
    <s v="Not Specified"/>
    <n v="0.02"/>
    <n v="20.89"/>
    <n v="11.52"/>
    <n v="617"/>
    <x v="1"/>
    <s v="Brett Schultz"/>
    <s v="Regular Air"/>
    <x v="2"/>
    <x v="0"/>
    <s v="Storage &amp; Organization"/>
    <s v="Small Box"/>
    <x v="601"/>
    <n v="0.83"/>
    <n v="-0.98865940991120027"/>
    <s v="United States"/>
    <x v="1"/>
    <x v="1"/>
    <s v="Pueblo"/>
    <n v="81001"/>
    <x v="117"/>
    <x v="3"/>
    <s v="2015"/>
    <d v="2015-04-30T00:00:00"/>
    <n v="-276.11279999999999"/>
    <n v="13"/>
    <n v="279.27999999999997"/>
    <n v="88198"/>
    <x v="0"/>
    <x v="3"/>
  </r>
  <r>
    <n v="18490"/>
    <s v="Not Specified"/>
    <n v="0.06"/>
    <n v="5.38"/>
    <n v="5.24"/>
    <n v="618"/>
    <x v="1"/>
    <s v="Robert Cowan"/>
    <s v="Express Air"/>
    <x v="2"/>
    <x v="0"/>
    <s v="Binders and Binder Accessories"/>
    <s v="Small Box"/>
    <x v="739"/>
    <n v="0.36"/>
    <n v="-0.79040503544365692"/>
    <s v="United States"/>
    <x v="1"/>
    <x v="1"/>
    <s v="Pueblo West"/>
    <n v="81007"/>
    <x v="117"/>
    <x v="3"/>
    <s v="2015"/>
    <d v="2015-04-30T00:00:00"/>
    <n v="-64.670940000000002"/>
    <n v="14"/>
    <n v="81.819999999999993"/>
    <n v="88198"/>
    <x v="0"/>
    <x v="3"/>
  </r>
  <r>
    <n v="18491"/>
    <s v="Not Specified"/>
    <n v="0.03"/>
    <n v="7.35"/>
    <n v="5.96"/>
    <n v="618"/>
    <x v="1"/>
    <s v="Robert Cowan"/>
    <s v="Regular Air"/>
    <x v="2"/>
    <x v="0"/>
    <s v="Paper"/>
    <s v="Small Box"/>
    <x v="740"/>
    <n v="0.38"/>
    <n v="-0.84446808510638294"/>
    <s v="United States"/>
    <x v="1"/>
    <x v="1"/>
    <s v="Pueblo West"/>
    <n v="81007"/>
    <x v="117"/>
    <x v="3"/>
    <s v="2015"/>
    <d v="2015-04-30T00:00:00"/>
    <n v="-11.113199999999999"/>
    <n v="1"/>
    <n v="13.16"/>
    <n v="88198"/>
    <x v="0"/>
    <x v="3"/>
  </r>
  <r>
    <n v="20434"/>
    <s v="High"/>
    <n v="0.04"/>
    <n v="34.76"/>
    <n v="5.49"/>
    <n v="782"/>
    <x v="0"/>
    <s v="Sarah N Becker"/>
    <s v="Regular Air"/>
    <x v="0"/>
    <x v="0"/>
    <s v="Storage &amp; Organization"/>
    <s v="Small Box"/>
    <x v="741"/>
    <n v="0.6"/>
    <n v="0.69"/>
    <s v="United States"/>
    <x v="1"/>
    <x v="7"/>
    <s v="Whittier"/>
    <n v="90604"/>
    <x v="117"/>
    <x v="3"/>
    <s v="2015"/>
    <d v="2015-04-30T00:00:00"/>
    <n v="192.51689999999999"/>
    <n v="8"/>
    <n v="279.01"/>
    <n v="90962"/>
    <x v="0"/>
    <x v="3"/>
  </r>
  <r>
    <n v="22484"/>
    <s v="Medium"/>
    <n v="0.03"/>
    <n v="35.99"/>
    <n v="5"/>
    <n v="803"/>
    <x v="0"/>
    <s v="Marianne Goldstein"/>
    <s v="Regular Air"/>
    <x v="0"/>
    <x v="1"/>
    <s v="Telephones and Communication"/>
    <s v="Small Box"/>
    <x v="304"/>
    <n v="0.85"/>
    <n v="-1.9670432743551483"/>
    <s v="United States"/>
    <x v="2"/>
    <x v="9"/>
    <s v="New Smyrna Beach"/>
    <n v="32168"/>
    <x v="117"/>
    <x v="3"/>
    <s v="2015"/>
    <d v="2015-04-30T00:00:00"/>
    <n v="-184.548"/>
    <n v="3"/>
    <n v="93.82"/>
    <n v="90048"/>
    <x v="0"/>
    <x v="3"/>
  </r>
  <r>
    <n v="21153"/>
    <s v="Medium"/>
    <n v="0.02"/>
    <n v="95.95"/>
    <n v="74.349999999999994"/>
    <n v="2115"/>
    <x v="0"/>
    <s v="Jeffrey Lloyd"/>
    <s v="Delivery Truck"/>
    <x v="3"/>
    <x v="2"/>
    <s v="Chairs &amp; Chairmats"/>
    <s v="Jumbo Drum"/>
    <x v="742"/>
    <n v="0.56999999999999995"/>
    <n v="0.46209835494315621"/>
    <s v="United States"/>
    <x v="2"/>
    <x v="25"/>
    <s v="Oakton"/>
    <n v="22124"/>
    <x v="117"/>
    <x v="3"/>
    <s v="2015"/>
    <d v="2015-05-01T00:00:00"/>
    <n v="636.52199999999993"/>
    <n v="14"/>
    <n v="1377.46"/>
    <n v="88406"/>
    <x v="0"/>
    <x v="3"/>
  </r>
  <r>
    <n v="25338"/>
    <s v="Critical"/>
    <n v="0.04"/>
    <n v="5.98"/>
    <n v="0.96"/>
    <n v="2353"/>
    <x v="1"/>
    <s v="Patrick Lowry"/>
    <s v="Regular Air"/>
    <x v="3"/>
    <x v="0"/>
    <s v="Pens &amp; Art Supplies"/>
    <s v="Wrap Bag"/>
    <x v="409"/>
    <n v="0.6"/>
    <n v="0.39986038394415363"/>
    <s v="United States"/>
    <x v="3"/>
    <x v="5"/>
    <s v="Edgewood"/>
    <n v="21040"/>
    <x v="117"/>
    <x v="3"/>
    <s v="2015"/>
    <d v="2015-04-30T00:00:00"/>
    <n v="52.697600000000001"/>
    <n v="22"/>
    <n v="131.79"/>
    <n v="86164"/>
    <x v="0"/>
    <x v="3"/>
  </r>
  <r>
    <n v="25339"/>
    <s v="Critical"/>
    <n v="0.01"/>
    <n v="20.99"/>
    <n v="0.99"/>
    <n v="2353"/>
    <x v="1"/>
    <s v="Patrick Lowry"/>
    <s v="Regular Air"/>
    <x v="3"/>
    <x v="1"/>
    <s v="Telephones and Communication"/>
    <s v="Wrap Bag"/>
    <x v="743"/>
    <n v="0.56999999999999995"/>
    <n v="-2.2132510614208885"/>
    <s v="United States"/>
    <x v="3"/>
    <x v="5"/>
    <s v="Edgewood"/>
    <n v="21040"/>
    <x v="117"/>
    <x v="3"/>
    <s v="2015"/>
    <d v="2015-04-30T00:00:00"/>
    <n v="-78.194159999999982"/>
    <n v="2"/>
    <n v="35.33"/>
    <n v="86164"/>
    <x v="0"/>
    <x v="3"/>
  </r>
  <r>
    <n v="25841"/>
    <s v="Medium"/>
    <n v="0.02"/>
    <n v="28.53"/>
    <n v="1.49"/>
    <n v="3381"/>
    <x v="1"/>
    <s v="Christopher Norton Patterson"/>
    <s v="Regular Air"/>
    <x v="1"/>
    <x v="0"/>
    <s v="Binders and Binder Accessories"/>
    <s v="Small Box"/>
    <x v="587"/>
    <n v="0.38"/>
    <n v="3.8805446788615504E-3"/>
    <s v="United States"/>
    <x v="2"/>
    <x v="3"/>
    <s v="Macon"/>
    <n v="31204"/>
    <x v="117"/>
    <x v="3"/>
    <s v="2015"/>
    <d v="2015-04-29T00:00:00"/>
    <n v="1.9919999999999998"/>
    <n v="18"/>
    <n v="513.33000000000004"/>
    <n v="88840"/>
    <x v="0"/>
    <x v="3"/>
  </r>
  <r>
    <n v="18640"/>
    <s v="Medium"/>
    <n v="0.08"/>
    <n v="125.99"/>
    <n v="7.69"/>
    <n v="3393"/>
    <x v="1"/>
    <s v="Irene Murphy"/>
    <s v="Regular Air"/>
    <x v="2"/>
    <x v="1"/>
    <s v="Telephones and Communication"/>
    <s v="Small Box"/>
    <x v="199"/>
    <n v="0.59"/>
    <n v="0.527373444450701"/>
    <s v="United States"/>
    <x v="1"/>
    <x v="6"/>
    <s v="Pullman"/>
    <n v="99163"/>
    <x v="117"/>
    <x v="3"/>
    <s v="2015"/>
    <d v="2015-04-30T00:00:00"/>
    <n v="374.625"/>
    <n v="7"/>
    <n v="710.36"/>
    <n v="87908"/>
    <x v="0"/>
    <x v="3"/>
  </r>
  <r>
    <n v="24387"/>
    <s v="Critical"/>
    <n v="0.06"/>
    <n v="65.989999999999995"/>
    <n v="8.8000000000000007"/>
    <n v="638"/>
    <x v="1"/>
    <s v="Brooke Shepherd"/>
    <s v="Express Air"/>
    <x v="2"/>
    <x v="1"/>
    <s v="Telephones and Communication"/>
    <s v="Small Box"/>
    <x v="131"/>
    <n v="0.57999999999999996"/>
    <n v="0.56892057348236502"/>
    <s v="United States"/>
    <x v="1"/>
    <x v="7"/>
    <s v="Santa Cruz"/>
    <n v="95062"/>
    <x v="118"/>
    <x v="3"/>
    <s v="2015"/>
    <d v="2015-05-01T00:00:00"/>
    <n v="288.08999999999997"/>
    <n v="9"/>
    <n v="506.38"/>
    <n v="87954"/>
    <x v="0"/>
    <x v="3"/>
  </r>
  <r>
    <n v="24388"/>
    <s v="Critical"/>
    <n v="0"/>
    <n v="195.99"/>
    <n v="4.2"/>
    <n v="638"/>
    <x v="1"/>
    <s v="Brooke Shepherd"/>
    <s v="Express Air"/>
    <x v="2"/>
    <x v="1"/>
    <s v="Telephones and Communication"/>
    <s v="Small Box"/>
    <x v="744"/>
    <n v="0.56999999999999995"/>
    <n v="0.69"/>
    <s v="United States"/>
    <x v="1"/>
    <x v="7"/>
    <s v="Santa Cruz"/>
    <n v="95062"/>
    <x v="118"/>
    <x v="3"/>
    <s v="2015"/>
    <d v="2015-05-02T00:00:00"/>
    <n v="719.47679999999991"/>
    <n v="6"/>
    <n v="1042.72"/>
    <n v="87954"/>
    <x v="0"/>
    <x v="3"/>
  </r>
  <r>
    <n v="6387"/>
    <s v="Critical"/>
    <n v="0.06"/>
    <n v="65.989999999999995"/>
    <n v="8.8000000000000007"/>
    <n v="640"/>
    <x v="1"/>
    <s v="Neal Wolfe"/>
    <s v="Express Air"/>
    <x v="2"/>
    <x v="1"/>
    <s v="Telephones and Communication"/>
    <s v="Small Box"/>
    <x v="131"/>
    <n v="0.57999999999999996"/>
    <n v="0.15059749709876735"/>
    <s v="United States"/>
    <x v="1"/>
    <x v="6"/>
    <s v="Seattle"/>
    <n v="98119"/>
    <x v="118"/>
    <x v="3"/>
    <s v="2015"/>
    <d v="2015-05-01T00:00:00"/>
    <n v="288.08999999999997"/>
    <n v="34"/>
    <n v="1912.98"/>
    <n v="45380"/>
    <x v="0"/>
    <x v="3"/>
  </r>
  <r>
    <n v="6388"/>
    <s v="Critical"/>
    <n v="0"/>
    <n v="195.99"/>
    <n v="4.2"/>
    <n v="640"/>
    <x v="1"/>
    <s v="Neal Wolfe"/>
    <s v="Express Air"/>
    <x v="2"/>
    <x v="1"/>
    <s v="Telephones and Communication"/>
    <s v="Small Box"/>
    <x v="744"/>
    <n v="0.56999999999999995"/>
    <n v="0.24707291284552144"/>
    <s v="United States"/>
    <x v="1"/>
    <x v="6"/>
    <s v="Seattle"/>
    <n v="98119"/>
    <x v="118"/>
    <x v="3"/>
    <s v="2015"/>
    <d v="2015-05-02T00:00:00"/>
    <n v="1030.509"/>
    <n v="24"/>
    <n v="4170.87"/>
    <n v="45380"/>
    <x v="0"/>
    <x v="3"/>
  </r>
  <r>
    <n v="21353"/>
    <s v="Critical"/>
    <n v="0.06"/>
    <n v="1.26"/>
    <n v="0.7"/>
    <n v="851"/>
    <x v="1"/>
    <s v="Helen H Heller"/>
    <s v="Regular Air"/>
    <x v="3"/>
    <x v="0"/>
    <s v="Rubber Bands"/>
    <s v="Wrap Bag"/>
    <x v="745"/>
    <n v="0.81"/>
    <n v="-1.2518181818181817"/>
    <s v="United States"/>
    <x v="1"/>
    <x v="7"/>
    <s v="Hacienda Heights"/>
    <n v="91745"/>
    <x v="118"/>
    <x v="3"/>
    <s v="2015"/>
    <d v="2015-04-30T00:00:00"/>
    <n v="-6.6096000000000004"/>
    <n v="4"/>
    <n v="5.28"/>
    <n v="88571"/>
    <x v="0"/>
    <x v="3"/>
  </r>
  <r>
    <n v="21351"/>
    <s v="Critical"/>
    <n v="0.06"/>
    <n v="1.76"/>
    <n v="0.7"/>
    <n v="854"/>
    <x v="0"/>
    <s v="Karen Hendricks"/>
    <s v="Regular Air"/>
    <x v="3"/>
    <x v="0"/>
    <s v="Pens &amp; Art Supplies"/>
    <s v="Wrap Bag"/>
    <x v="538"/>
    <n v="0.56000000000000005"/>
    <n v="3.1166581762608253E-2"/>
    <s v="United States"/>
    <x v="3"/>
    <x v="22"/>
    <s v="Branford"/>
    <n v="6405"/>
    <x v="118"/>
    <x v="3"/>
    <s v="2015"/>
    <d v="2015-05-02T00:00:00"/>
    <n v="1.2236"/>
    <n v="22"/>
    <n v="39.26"/>
    <n v="88571"/>
    <x v="0"/>
    <x v="3"/>
  </r>
  <r>
    <n v="21352"/>
    <s v="Critical"/>
    <n v="0.02"/>
    <n v="24.98"/>
    <n v="8.7899999999999991"/>
    <n v="855"/>
    <x v="0"/>
    <s v="Jacob Lanier"/>
    <s v="Regular Air"/>
    <x v="3"/>
    <x v="0"/>
    <s v="Storage &amp; Organization"/>
    <s v="Small Box"/>
    <x v="746"/>
    <n v="0.66"/>
    <n v="7.114144861585135E-3"/>
    <s v="United States"/>
    <x v="3"/>
    <x v="22"/>
    <s v="Danbury"/>
    <n v="6810"/>
    <x v="118"/>
    <x v="3"/>
    <s v="2015"/>
    <d v="2015-05-01T00:00:00"/>
    <n v="4.3148"/>
    <n v="23"/>
    <n v="606.51"/>
    <n v="88571"/>
    <x v="0"/>
    <x v="3"/>
  </r>
  <r>
    <n v="21354"/>
    <s v="Critical"/>
    <n v="0.05"/>
    <n v="35.99"/>
    <n v="5.99"/>
    <n v="858"/>
    <x v="0"/>
    <s v="Arthur Brady"/>
    <s v="Express Air"/>
    <x v="3"/>
    <x v="1"/>
    <s v="Telephones and Communication"/>
    <s v="Wrap Bag"/>
    <x v="448"/>
    <n v="0.38"/>
    <n v="-1.9391733703190013"/>
    <s v="United States"/>
    <x v="3"/>
    <x v="30"/>
    <s v="Lewiston"/>
    <n v="4240"/>
    <x v="118"/>
    <x v="3"/>
    <s v="2015"/>
    <d v="2015-05-02T00:00:00"/>
    <n v="-125.83296"/>
    <n v="2"/>
    <n v="64.89"/>
    <n v="88571"/>
    <x v="0"/>
    <x v="3"/>
  </r>
  <r>
    <n v="20804"/>
    <s v="Low"/>
    <n v="0.1"/>
    <n v="2.62"/>
    <n v="0.8"/>
    <n v="1347"/>
    <x v="0"/>
    <s v="Vivian Goldstein"/>
    <s v="Regular Air"/>
    <x v="1"/>
    <x v="0"/>
    <s v="Rubber Bands"/>
    <s v="Wrap Bag"/>
    <x v="677"/>
    <n v="0.39"/>
    <n v="-1.8220381797146161"/>
    <s v="United States"/>
    <x v="2"/>
    <x v="9"/>
    <s v="Brandon"/>
    <n v="33511"/>
    <x v="118"/>
    <x v="3"/>
    <s v="2015"/>
    <d v="2015-05-06T00:00:00"/>
    <n v="-94.490899999999996"/>
    <n v="21"/>
    <n v="51.86"/>
    <n v="89686"/>
    <x v="0"/>
    <x v="3"/>
  </r>
  <r>
    <n v="24232"/>
    <s v="High"/>
    <n v="0.05"/>
    <n v="17.670000000000002"/>
    <n v="8.99"/>
    <n v="1352"/>
    <x v="0"/>
    <s v="Vivian Clarke"/>
    <s v="Regular Air"/>
    <x v="1"/>
    <x v="2"/>
    <s v="Office Furnishings"/>
    <s v="Small Pack"/>
    <x v="655"/>
    <n v="0.47"/>
    <n v="0.1624216765453006"/>
    <s v="United States"/>
    <x v="3"/>
    <x v="5"/>
    <s v="Camp Springs"/>
    <n v="20746"/>
    <x v="118"/>
    <x v="3"/>
    <s v="2015"/>
    <d v="2015-05-01T00:00:00"/>
    <n v="46.036799999999999"/>
    <n v="16"/>
    <n v="283.44"/>
    <n v="88234"/>
    <x v="0"/>
    <x v="3"/>
  </r>
  <r>
    <n v="21723"/>
    <s v="Medium"/>
    <n v="0.1"/>
    <n v="1.6"/>
    <n v="1.29"/>
    <n v="1989"/>
    <x v="1"/>
    <s v="David Weaver"/>
    <s v="Regular Air"/>
    <x v="1"/>
    <x v="0"/>
    <s v="Pens &amp; Art Supplies"/>
    <s v="Wrap Bag"/>
    <x v="747"/>
    <n v="0.42"/>
    <n v="-0.88805687203791484"/>
    <s v="United States"/>
    <x v="1"/>
    <x v="16"/>
    <s v="Holladay"/>
    <n v="84117"/>
    <x v="118"/>
    <x v="3"/>
    <s v="2015"/>
    <d v="2015-04-30T00:00:00"/>
    <n v="-14.990400000000001"/>
    <n v="11"/>
    <n v="16.88"/>
    <n v="90003"/>
    <x v="0"/>
    <x v="3"/>
  </r>
  <r>
    <n v="24151"/>
    <s v="Critical"/>
    <n v="0.06"/>
    <n v="3.6"/>
    <n v="2.2000000000000002"/>
    <n v="2704"/>
    <x v="1"/>
    <s v="Juan Gold"/>
    <s v="Regular Air"/>
    <x v="2"/>
    <x v="0"/>
    <s v="Paper"/>
    <s v="Wrap Bag"/>
    <x v="449"/>
    <n v="0.39"/>
    <n v="181.41159973666888"/>
    <s v="United States"/>
    <x v="2"/>
    <x v="9"/>
    <s v="Pensacola"/>
    <n v="32503"/>
    <x v="118"/>
    <x v="3"/>
    <s v="2015"/>
    <d v="2015-05-02T00:00:00"/>
    <n v="2755.6422000000002"/>
    <n v="4"/>
    <n v="15.19"/>
    <n v="91407"/>
    <x v="0"/>
    <x v="3"/>
  </r>
  <r>
    <n v="21979"/>
    <s v="Low"/>
    <n v="0.03"/>
    <n v="13.48"/>
    <n v="4.51"/>
    <n v="2704"/>
    <x v="1"/>
    <s v="Juan Gold"/>
    <s v="Express Air"/>
    <x v="2"/>
    <x v="0"/>
    <s v="Storage &amp; Organization"/>
    <s v="Small Box"/>
    <x v="576"/>
    <n v="0.59"/>
    <n v="-4.3035468145906881"/>
    <s v="United States"/>
    <x v="2"/>
    <x v="9"/>
    <s v="Pensacola"/>
    <n v="32503"/>
    <x v="118"/>
    <x v="3"/>
    <s v="2015"/>
    <d v="2015-05-04T00:00:00"/>
    <n v="-256.01800000000003"/>
    <n v="4"/>
    <n v="59.49"/>
    <n v="91408"/>
    <x v="0"/>
    <x v="3"/>
  </r>
  <r>
    <n v="23803"/>
    <s v="Low"/>
    <n v="0.02"/>
    <n v="21.98"/>
    <n v="2.87"/>
    <n v="2823"/>
    <x v="0"/>
    <s v="Max Hurley"/>
    <s v="Regular Air"/>
    <x v="3"/>
    <x v="0"/>
    <s v="Pens &amp; Art Supplies"/>
    <s v="Small Pack"/>
    <x v="565"/>
    <n v="0.55000000000000004"/>
    <n v="0.69"/>
    <s v="United States"/>
    <x v="1"/>
    <x v="27"/>
    <s v="North Las Vegas"/>
    <n v="89031"/>
    <x v="118"/>
    <x v="3"/>
    <s v="2015"/>
    <d v="2015-05-02T00:00:00"/>
    <n v="165.6345"/>
    <n v="11"/>
    <n v="240.05"/>
    <n v="87240"/>
    <x v="0"/>
    <x v="3"/>
  </r>
  <r>
    <n v="22401"/>
    <s v="Not Specified"/>
    <n v="7.0000000000000007E-2"/>
    <n v="415.88"/>
    <n v="11.37"/>
    <n v="381"/>
    <x v="0"/>
    <s v="Danielle Watts"/>
    <s v="Regular Air"/>
    <x v="3"/>
    <x v="0"/>
    <s v="Storage &amp; Organization"/>
    <s v="Small Box"/>
    <x v="446"/>
    <n v="0.56999999999999995"/>
    <n v="-1.3677473321335329"/>
    <s v="United States"/>
    <x v="0"/>
    <x v="12"/>
    <s v="Bloomington"/>
    <n v="61701"/>
    <x v="119"/>
    <x v="4"/>
    <s v="2015"/>
    <d v="2015-05-01T00:00:00"/>
    <n v="-539.59"/>
    <n v="1"/>
    <n v="394.51"/>
    <n v="88929"/>
    <x v="0"/>
    <x v="4"/>
  </r>
  <r>
    <n v="5468"/>
    <s v="Not Specified"/>
    <n v="0.03"/>
    <n v="5.98"/>
    <n v="1.49"/>
    <n v="1193"/>
    <x v="1"/>
    <s v="Louis Parrish"/>
    <s v="Regular Air"/>
    <x v="0"/>
    <x v="0"/>
    <s v="Binders and Binder Accessories"/>
    <s v="Small Box"/>
    <x v="520"/>
    <n v="0.39"/>
    <n v="7.3534807376653466E-2"/>
    <s v="United States"/>
    <x v="3"/>
    <x v="32"/>
    <s v="Washington"/>
    <n v="20016"/>
    <x v="119"/>
    <x v="4"/>
    <s v="2015"/>
    <d v="2015-05-03T00:00:00"/>
    <n v="38.08"/>
    <n v="85"/>
    <n v="517.85"/>
    <n v="38852"/>
    <x v="0"/>
    <x v="4"/>
  </r>
  <r>
    <n v="23468"/>
    <s v="Not Specified"/>
    <n v="0.03"/>
    <n v="5.98"/>
    <n v="1.49"/>
    <n v="1194"/>
    <x v="0"/>
    <s v="Sidney Brewer"/>
    <s v="Regular Air"/>
    <x v="0"/>
    <x v="0"/>
    <s v="Binders and Binder Accessories"/>
    <s v="Small Box"/>
    <x v="520"/>
    <n v="0.39"/>
    <n v="0.16020009379396588"/>
    <s v="United States"/>
    <x v="2"/>
    <x v="9"/>
    <s v="Immokalee"/>
    <n v="34142"/>
    <x v="119"/>
    <x v="4"/>
    <s v="2015"/>
    <d v="2015-05-03T00:00:00"/>
    <n v="20.495999999999995"/>
    <n v="21"/>
    <n v="127.94"/>
    <n v="87586"/>
    <x v="0"/>
    <x v="4"/>
  </r>
  <r>
    <n v="19398"/>
    <s v="Low"/>
    <n v="0.1"/>
    <n v="34.229999999999997"/>
    <n v="5.0199999999999996"/>
    <n v="1271"/>
    <x v="1"/>
    <s v="Joanne Church"/>
    <s v="Regular Air"/>
    <x v="3"/>
    <x v="2"/>
    <s v="Office Furnishings"/>
    <s v="Small Box"/>
    <x v="429"/>
    <n v="0.55000000000000004"/>
    <n v="0.69"/>
    <s v="United States"/>
    <x v="1"/>
    <x v="7"/>
    <s v="La Mesa"/>
    <n v="91941"/>
    <x v="119"/>
    <x v="4"/>
    <s v="2015"/>
    <d v="2015-05-06T00:00:00"/>
    <n v="151.56539999999998"/>
    <n v="7"/>
    <n v="219.66"/>
    <n v="88411"/>
    <x v="0"/>
    <x v="4"/>
  </r>
  <r>
    <n v="19018"/>
    <s v="Medium"/>
    <n v="0.03"/>
    <n v="2.23"/>
    <n v="4.57"/>
    <n v="1383"/>
    <x v="0"/>
    <s v="Christina Hanna"/>
    <s v="Regular Air"/>
    <x v="2"/>
    <x v="2"/>
    <s v="Office Furnishings"/>
    <s v="Small Pack"/>
    <x v="748"/>
    <n v="0.41"/>
    <n v="-3.2536636427076062"/>
    <s v="United States"/>
    <x v="1"/>
    <x v="16"/>
    <s v="West Valley City"/>
    <n v="84120"/>
    <x v="119"/>
    <x v="4"/>
    <s v="2015"/>
    <d v="2015-05-02T00:00:00"/>
    <n v="-93.25"/>
    <n v="12"/>
    <n v="28.66"/>
    <n v="89406"/>
    <x v="0"/>
    <x v="4"/>
  </r>
  <r>
    <n v="20197"/>
    <s v="Critical"/>
    <n v="0.01"/>
    <n v="11.7"/>
    <n v="5.63"/>
    <n v="2394"/>
    <x v="1"/>
    <s v="Tina Monroe"/>
    <s v="Regular Air"/>
    <x v="3"/>
    <x v="0"/>
    <s v="Binders and Binder Accessories"/>
    <s v="Small Box"/>
    <x v="749"/>
    <n v="0.4"/>
    <n v="0.19934922975240224"/>
    <s v="United States"/>
    <x v="2"/>
    <x v="3"/>
    <s v="Sandy Springs"/>
    <n v="30328"/>
    <x v="119"/>
    <x v="4"/>
    <s v="2015"/>
    <d v="2015-05-03T00:00:00"/>
    <n v="39.209999999999994"/>
    <n v="16"/>
    <n v="196.69"/>
    <n v="86949"/>
    <x v="0"/>
    <x v="4"/>
  </r>
  <r>
    <n v="20198"/>
    <s v="Critical"/>
    <n v="0.03"/>
    <n v="4.55"/>
    <n v="1.49"/>
    <n v="2394"/>
    <x v="1"/>
    <s v="Tina Monroe"/>
    <s v="Regular Air"/>
    <x v="3"/>
    <x v="0"/>
    <s v="Binders and Binder Accessories"/>
    <s v="Small Box"/>
    <x v="492"/>
    <n v="0.35"/>
    <n v="2.4920556107249259"/>
    <s v="United States"/>
    <x v="2"/>
    <x v="3"/>
    <s v="Sandy Springs"/>
    <n v="30328"/>
    <x v="119"/>
    <x v="4"/>
    <s v="2015"/>
    <d v="2015-05-01T00:00:00"/>
    <n v="100.38000000000001"/>
    <n v="9"/>
    <n v="40.28"/>
    <n v="86949"/>
    <x v="0"/>
    <x v="4"/>
  </r>
  <r>
    <n v="19907"/>
    <s v="Critical"/>
    <n v="0.06"/>
    <n v="4.9800000000000004"/>
    <n v="7.44"/>
    <n v="2724"/>
    <x v="1"/>
    <s v="Erika Clapp"/>
    <s v="Regular Air"/>
    <x v="1"/>
    <x v="0"/>
    <s v="Paper"/>
    <s v="Small Box"/>
    <x v="690"/>
    <n v="0.36"/>
    <n v="-0.70591993986092838"/>
    <s v="United States"/>
    <x v="2"/>
    <x v="34"/>
    <s v="Chattanooga"/>
    <n v="37421"/>
    <x v="119"/>
    <x v="4"/>
    <s v="2015"/>
    <d v="2015-05-02T00:00:00"/>
    <n v="-37.561999999999998"/>
    <n v="10"/>
    <n v="53.21"/>
    <n v="88959"/>
    <x v="0"/>
    <x v="4"/>
  </r>
  <r>
    <n v="19908"/>
    <s v="Critical"/>
    <n v="0.01"/>
    <n v="6.48"/>
    <n v="7.37"/>
    <n v="2724"/>
    <x v="1"/>
    <s v="Erika Clapp"/>
    <s v="Regular Air"/>
    <x v="1"/>
    <x v="0"/>
    <s v="Paper"/>
    <s v="Small Box"/>
    <x v="525"/>
    <n v="0.37"/>
    <n v="-3.66200325732899"/>
    <s v="United States"/>
    <x v="2"/>
    <x v="34"/>
    <s v="Chattanooga"/>
    <n v="37421"/>
    <x v="119"/>
    <x v="4"/>
    <s v="2015"/>
    <d v="2015-05-03T00:00:00"/>
    <n v="-449.69399999999996"/>
    <n v="18"/>
    <n v="122.8"/>
    <n v="88959"/>
    <x v="0"/>
    <x v="4"/>
  </r>
  <r>
    <n v="23967"/>
    <s v="Not Specified"/>
    <n v="0.04"/>
    <n v="4.1399999999999997"/>
    <n v="6.6"/>
    <n v="27"/>
    <x v="0"/>
    <s v="Guy Gallagher"/>
    <s v="Regular Air"/>
    <x v="3"/>
    <x v="2"/>
    <s v="Office Furnishings"/>
    <s v="Small Box"/>
    <x v="118"/>
    <n v="0.49"/>
    <n v="0.16235852500912751"/>
    <s v="United States"/>
    <x v="1"/>
    <x v="7"/>
    <s v="Lakewood"/>
    <n v="90712"/>
    <x v="120"/>
    <x v="4"/>
    <s v="2015"/>
    <d v="2015-05-04T00:00:00"/>
    <n v="8.8940000000000055"/>
    <n v="12"/>
    <n v="54.78"/>
    <n v="87652"/>
    <x v="0"/>
    <x v="4"/>
  </r>
  <r>
    <n v="19104"/>
    <s v="Low"/>
    <n v="7.0000000000000007E-2"/>
    <n v="29.17"/>
    <n v="6.27"/>
    <n v="408"/>
    <x v="0"/>
    <s v="Calvin Parsons Walter"/>
    <s v="Regular Air"/>
    <x v="3"/>
    <x v="0"/>
    <s v="Binders and Binder Accessories"/>
    <s v="Small Box"/>
    <x v="3"/>
    <n v="0.37"/>
    <n v="0.58989961794890999"/>
    <s v="United States"/>
    <x v="0"/>
    <x v="19"/>
    <s v="San Juan"/>
    <n v="78589"/>
    <x v="120"/>
    <x v="4"/>
    <s v="2015"/>
    <d v="2015-05-06T00:00:00"/>
    <n v="236.2371"/>
    <n v="14"/>
    <n v="400.47"/>
    <n v="89639"/>
    <x v="0"/>
    <x v="4"/>
  </r>
  <r>
    <n v="20496"/>
    <s v="Low"/>
    <n v="0.08"/>
    <n v="4.4800000000000004"/>
    <n v="49"/>
    <n v="2426"/>
    <x v="1"/>
    <s v="Dorothy Holt"/>
    <s v="Regular Air"/>
    <x v="0"/>
    <x v="0"/>
    <s v="Appliances"/>
    <s v="Large Box"/>
    <x v="137"/>
    <n v="0.6"/>
    <n v="0.69"/>
    <s v="United States"/>
    <x v="0"/>
    <x v="19"/>
    <s v="Irving"/>
    <n v="75061"/>
    <x v="120"/>
    <x v="4"/>
    <s v="2015"/>
    <d v="2015-05-02T00:00:00"/>
    <n v="139.58009999999999"/>
    <n v="37"/>
    <n v="202.29"/>
    <n v="90861"/>
    <x v="0"/>
    <x v="4"/>
  </r>
  <r>
    <n v="20497"/>
    <s v="Low"/>
    <n v="0"/>
    <n v="17.670000000000002"/>
    <n v="8.99"/>
    <n v="2426"/>
    <x v="1"/>
    <s v="Dorothy Holt"/>
    <s v="Regular Air"/>
    <x v="0"/>
    <x v="2"/>
    <s v="Office Furnishings"/>
    <s v="Small Pack"/>
    <x v="655"/>
    <n v="0.47"/>
    <n v="0.65005038231284462"/>
    <s v="United States"/>
    <x v="0"/>
    <x v="19"/>
    <s v="Irving"/>
    <n v="75061"/>
    <x v="120"/>
    <x v="4"/>
    <s v="2015"/>
    <d v="2015-05-09T00:00:00"/>
    <n v="109.67000000000002"/>
    <n v="9"/>
    <n v="168.71"/>
    <n v="90861"/>
    <x v="0"/>
    <x v="4"/>
  </r>
  <r>
    <n v="23782"/>
    <s v="Medium"/>
    <n v="0.08"/>
    <n v="4"/>
    <n v="1.3"/>
    <n v="2531"/>
    <x v="0"/>
    <s v="Rick Houston"/>
    <s v="Regular Air"/>
    <x v="0"/>
    <x v="0"/>
    <s v="Paper"/>
    <s v="Wrap Bag"/>
    <x v="106"/>
    <n v="0.37"/>
    <n v="0.54625889594152721"/>
    <s v="United States"/>
    <x v="1"/>
    <x v="7"/>
    <s v="Atascadero"/>
    <n v="93422"/>
    <x v="120"/>
    <x v="4"/>
    <s v="2015"/>
    <d v="2015-05-04T00:00:00"/>
    <n v="28.4"/>
    <n v="14"/>
    <n v="51.99"/>
    <n v="87452"/>
    <x v="0"/>
    <x v="4"/>
  </r>
  <r>
    <n v="20938"/>
    <s v="Low"/>
    <n v="0.04"/>
    <n v="8.6"/>
    <n v="6.19"/>
    <n v="2578"/>
    <x v="1"/>
    <s v="Kent Gill"/>
    <s v="Regular Air"/>
    <x v="1"/>
    <x v="0"/>
    <s v="Binders and Binder Accessories"/>
    <s v="Small Box"/>
    <x v="159"/>
    <n v="0.38"/>
    <n v="6.6107065101387397"/>
    <s v="United States"/>
    <x v="2"/>
    <x v="18"/>
    <s v="Opelika"/>
    <n v="36801"/>
    <x v="120"/>
    <x v="4"/>
    <s v="2015"/>
    <d v="2015-05-04T00:00:00"/>
    <n v="309.71159999999998"/>
    <n v="5"/>
    <n v="46.85"/>
    <n v="88298"/>
    <x v="0"/>
    <x v="4"/>
  </r>
  <r>
    <n v="20939"/>
    <s v="Low"/>
    <n v="0.01"/>
    <n v="3.58"/>
    <n v="1.63"/>
    <n v="2578"/>
    <x v="1"/>
    <s v="Kent Gill"/>
    <s v="Regular Air"/>
    <x v="1"/>
    <x v="0"/>
    <s v="Rubber Bands"/>
    <s v="Wrap Bag"/>
    <x v="706"/>
    <n v="0.36"/>
    <n v="-1.3771080474511062"/>
    <s v="United States"/>
    <x v="2"/>
    <x v="18"/>
    <s v="Opelika"/>
    <n v="36801"/>
    <x v="120"/>
    <x v="4"/>
    <s v="2015"/>
    <d v="2015-05-06T00:00:00"/>
    <n v="-128.85599999999999"/>
    <n v="26"/>
    <n v="93.57"/>
    <n v="88298"/>
    <x v="0"/>
    <x v="4"/>
  </r>
  <r>
    <n v="20940"/>
    <s v="Low"/>
    <n v="0.08"/>
    <n v="105.49"/>
    <n v="41.64"/>
    <n v="2578"/>
    <x v="1"/>
    <s v="Kent Gill"/>
    <s v="Delivery Truck"/>
    <x v="1"/>
    <x v="2"/>
    <s v="Tables"/>
    <s v="Jumbo Box"/>
    <x v="750"/>
    <n v="0.75"/>
    <n v="-1.3711685699334569E-2"/>
    <s v="United States"/>
    <x v="2"/>
    <x v="18"/>
    <s v="Opelika"/>
    <n v="36801"/>
    <x v="120"/>
    <x v="4"/>
    <s v="2015"/>
    <d v="2015-05-09T00:00:00"/>
    <n v="-36.945999999999998"/>
    <n v="34"/>
    <n v="2694.49"/>
    <n v="88298"/>
    <x v="0"/>
    <x v="4"/>
  </r>
  <r>
    <n v="23427"/>
    <s v="Critical"/>
    <n v="0.09"/>
    <n v="280.98"/>
    <n v="57"/>
    <n v="3139"/>
    <x v="0"/>
    <s v="David Powell"/>
    <s v="Delivery Truck"/>
    <x v="1"/>
    <x v="2"/>
    <s v="Chairs &amp; Chairmats"/>
    <s v="Jumbo Drum"/>
    <x v="276"/>
    <n v="0.78"/>
    <n v="3.1663073834273275E-2"/>
    <s v="United States"/>
    <x v="3"/>
    <x v="36"/>
    <s v="Cranford"/>
    <n v="7016"/>
    <x v="120"/>
    <x v="4"/>
    <s v="2015"/>
    <d v="2015-05-05T00:00:00"/>
    <n v="252.48800000000028"/>
    <n v="31"/>
    <n v="7974.21"/>
    <n v="86793"/>
    <x v="0"/>
    <x v="4"/>
  </r>
  <r>
    <n v="23428"/>
    <s v="Critical"/>
    <n v="0.08"/>
    <n v="30.97"/>
    <n v="4"/>
    <n v="3367"/>
    <x v="1"/>
    <s v="Renee McKenzie"/>
    <s v="Regular Air"/>
    <x v="1"/>
    <x v="1"/>
    <s v="Computer Peripherals"/>
    <s v="Small Box"/>
    <x v="688"/>
    <n v="0.74"/>
    <n v="1.4071702438831593E-2"/>
    <s v="United States"/>
    <x v="3"/>
    <x v="28"/>
    <s v="Upper Arlington"/>
    <n v="43221"/>
    <x v="120"/>
    <x v="4"/>
    <s v="2015"/>
    <d v="2015-05-03T00:00:00"/>
    <n v="10.680000000000014"/>
    <n v="26"/>
    <n v="758.97"/>
    <n v="90502"/>
    <x v="0"/>
    <x v="4"/>
  </r>
  <r>
    <n v="23429"/>
    <s v="Critical"/>
    <n v="0.1"/>
    <n v="4.13"/>
    <n v="0.5"/>
    <n v="3367"/>
    <x v="1"/>
    <s v="Renee McKenzie"/>
    <s v="Express Air"/>
    <x v="1"/>
    <x v="0"/>
    <s v="Labels"/>
    <s v="Small Box"/>
    <x v="751"/>
    <n v="0.39"/>
    <n v="0.69"/>
    <s v="United States"/>
    <x v="3"/>
    <x v="28"/>
    <s v="Upper Arlington"/>
    <n v="43221"/>
    <x v="120"/>
    <x v="4"/>
    <s v="2015"/>
    <d v="2015-05-04T00:00:00"/>
    <n v="58.263599999999997"/>
    <n v="18"/>
    <n v="84.44"/>
    <n v="90502"/>
    <x v="0"/>
    <x v="4"/>
  </r>
  <r>
    <n v="6243"/>
    <s v="Not Specified"/>
    <n v="0.04"/>
    <n v="160.97999999999999"/>
    <n v="30"/>
    <n v="94"/>
    <x v="1"/>
    <s v="Eddie House Mueller"/>
    <s v="Delivery Truck"/>
    <x v="1"/>
    <x v="2"/>
    <s v="Chairs &amp; Chairmats"/>
    <s v="Jumbo Drum"/>
    <x v="287"/>
    <n v="0.62"/>
    <n v="1.8498041852417171E-2"/>
    <s v="United States"/>
    <x v="0"/>
    <x v="12"/>
    <s v="Chicago"/>
    <n v="60601"/>
    <x v="121"/>
    <x v="4"/>
    <s v="2015"/>
    <d v="2015-05-05T00:00:00"/>
    <n v="116.1"/>
    <n v="37"/>
    <n v="6276.34"/>
    <n v="44231"/>
    <x v="0"/>
    <x v="4"/>
  </r>
  <r>
    <n v="6244"/>
    <s v="Not Specified"/>
    <n v="0.01"/>
    <n v="17.98"/>
    <n v="4"/>
    <n v="94"/>
    <x v="1"/>
    <s v="Eddie House Mueller"/>
    <s v="Regular Air"/>
    <x v="1"/>
    <x v="1"/>
    <s v="Computer Peripherals"/>
    <s v="Small Box"/>
    <x v="534"/>
    <n v="0.79"/>
    <n v="-3.3013061101936643E-2"/>
    <s v="United States"/>
    <x v="0"/>
    <x v="12"/>
    <s v="Chicago"/>
    <n v="60601"/>
    <x v="121"/>
    <x v="4"/>
    <s v="2015"/>
    <d v="2015-05-05T00:00:00"/>
    <n v="-87.96"/>
    <n v="146"/>
    <n v="2664.4"/>
    <n v="44231"/>
    <x v="0"/>
    <x v="4"/>
  </r>
  <r>
    <n v="24243"/>
    <s v="Not Specified"/>
    <n v="0.04"/>
    <n v="160.97999999999999"/>
    <n v="30"/>
    <n v="97"/>
    <x v="1"/>
    <s v="Max McKenna"/>
    <s v="Delivery Truck"/>
    <x v="1"/>
    <x v="2"/>
    <s v="Chairs &amp; Chairmats"/>
    <s v="Jumbo Drum"/>
    <x v="287"/>
    <n v="0.62"/>
    <n v="0.16730421568370582"/>
    <s v="United States"/>
    <x v="0"/>
    <x v="38"/>
    <s v="Manhattan"/>
    <n v="66502"/>
    <x v="121"/>
    <x v="4"/>
    <s v="2015"/>
    <d v="2015-05-05T00:00:00"/>
    <n v="255.42000000000002"/>
    <n v="9"/>
    <n v="1526.68"/>
    <n v="87306"/>
    <x v="0"/>
    <x v="4"/>
  </r>
  <r>
    <n v="24245"/>
    <s v="Not Specified"/>
    <n v="0.06"/>
    <n v="115.99"/>
    <n v="8.99"/>
    <n v="97"/>
    <x v="1"/>
    <s v="Max McKenna"/>
    <s v="Regular Air"/>
    <x v="1"/>
    <x v="1"/>
    <s v="Telephones and Communication"/>
    <s v="Small Box"/>
    <x v="675"/>
    <n v="0.57999999999999996"/>
    <n v="0.35113625189494818"/>
    <s v="United States"/>
    <x v="0"/>
    <x v="38"/>
    <s v="Manhattan"/>
    <n v="66502"/>
    <x v="121"/>
    <x v="4"/>
    <s v="2015"/>
    <d v="2015-05-04T00:00:00"/>
    <n v="685.6146"/>
    <n v="20"/>
    <n v="1952.56"/>
    <n v="87306"/>
    <x v="0"/>
    <x v="4"/>
  </r>
  <r>
    <n v="20163"/>
    <s v="Low"/>
    <n v="7.0000000000000007E-2"/>
    <n v="12.28"/>
    <n v="6.13"/>
    <n v="1391"/>
    <x v="1"/>
    <s v="Carolyn Greer"/>
    <s v="Regular Air"/>
    <x v="0"/>
    <x v="0"/>
    <s v="Storage &amp; Organization"/>
    <s v="Small Box"/>
    <x v="752"/>
    <n v="0.56999999999999995"/>
    <n v="3.9107779973818681E-2"/>
    <s v="United States"/>
    <x v="1"/>
    <x v="7"/>
    <s v="Sunnyvale"/>
    <n v="94086"/>
    <x v="121"/>
    <x v="4"/>
    <s v="2015"/>
    <d v="2015-05-10T00:00:00"/>
    <n v="15.236000000000018"/>
    <n v="33"/>
    <n v="389.59"/>
    <n v="88730"/>
    <x v="0"/>
    <x v="4"/>
  </r>
  <r>
    <n v="23524"/>
    <s v="Low"/>
    <n v="0.09"/>
    <n v="30.98"/>
    <n v="19.510000000000002"/>
    <n v="1680"/>
    <x v="1"/>
    <s v="Esther Whitaker"/>
    <s v="Regular Air"/>
    <x v="2"/>
    <x v="0"/>
    <s v="Envelopes"/>
    <s v="Small Box"/>
    <x v="753"/>
    <n v="0.36"/>
    <n v="-0.31776845050717034"/>
    <s v="United States"/>
    <x v="3"/>
    <x v="28"/>
    <s v="Fairfield"/>
    <n v="45014"/>
    <x v="121"/>
    <x v="4"/>
    <s v="2015"/>
    <d v="2015-05-05T00:00:00"/>
    <n v="-163.53"/>
    <n v="18"/>
    <n v="514.62"/>
    <n v="86645"/>
    <x v="0"/>
    <x v="4"/>
  </r>
  <r>
    <n v="23525"/>
    <s v="Low"/>
    <n v="0.03"/>
    <n v="49.34"/>
    <n v="10.25"/>
    <n v="1680"/>
    <x v="1"/>
    <s v="Esther Whitaker"/>
    <s v="Regular Air"/>
    <x v="2"/>
    <x v="2"/>
    <s v="Office Furnishings"/>
    <s v="Large Box"/>
    <x v="754"/>
    <n v="0.56999999999999995"/>
    <n v="0.67876719032936905"/>
    <s v="United States"/>
    <x v="3"/>
    <x v="28"/>
    <s v="Fairfield"/>
    <n v="45014"/>
    <x v="121"/>
    <x v="4"/>
    <s v="2015"/>
    <d v="2015-05-05T00:00:00"/>
    <n v="554.77"/>
    <n v="17"/>
    <n v="817.32"/>
    <n v="86645"/>
    <x v="0"/>
    <x v="4"/>
  </r>
  <r>
    <n v="22593"/>
    <s v="High"/>
    <n v="0.09"/>
    <n v="349.45"/>
    <n v="60"/>
    <n v="1739"/>
    <x v="0"/>
    <s v="Edna Pierce"/>
    <s v="Delivery Truck"/>
    <x v="3"/>
    <x v="2"/>
    <s v="Tables"/>
    <s v="Jumbo Drum"/>
    <x v="497"/>
    <m/>
    <n v="-1.5551263750104962E-2"/>
    <s v="United States"/>
    <x v="2"/>
    <x v="13"/>
    <s v="Goldsboro"/>
    <n v="27534"/>
    <x v="121"/>
    <x v="4"/>
    <s v="2015"/>
    <d v="2015-05-04T00:00:00"/>
    <n v="-90.74799999999999"/>
    <n v="17"/>
    <n v="5835.41"/>
    <n v="85867"/>
    <x v="0"/>
    <x v="4"/>
  </r>
  <r>
    <n v="18879"/>
    <s v="Not Specified"/>
    <n v="0.08"/>
    <n v="8.09"/>
    <n v="7.96"/>
    <n v="1869"/>
    <x v="0"/>
    <s v="Roberta Daniel"/>
    <s v="Regular Air"/>
    <x v="2"/>
    <x v="2"/>
    <s v="Office Furnishings"/>
    <s v="Small Box"/>
    <x v="160"/>
    <n v="0.49"/>
    <n v="-1.1054138145612944"/>
    <s v="United States"/>
    <x v="1"/>
    <x v="42"/>
    <s v="Alamogordo"/>
    <n v="88310"/>
    <x v="121"/>
    <x v="4"/>
    <s v="2015"/>
    <d v="2015-05-04T00:00:00"/>
    <n v="-88.82"/>
    <n v="10"/>
    <n v="80.349999999999994"/>
    <n v="89209"/>
    <x v="0"/>
    <x v="4"/>
  </r>
  <r>
    <n v="21975"/>
    <s v="High"/>
    <n v="7.0000000000000007E-2"/>
    <n v="30.93"/>
    <n v="3.92"/>
    <n v="2157"/>
    <x v="1"/>
    <s v="Tom Hoyle Honeycutt"/>
    <s v="Regular Air"/>
    <x v="1"/>
    <x v="2"/>
    <s v="Office Furnishings"/>
    <s v="Small Pack"/>
    <x v="539"/>
    <n v="0.44"/>
    <n v="0.69"/>
    <s v="United States"/>
    <x v="0"/>
    <x v="26"/>
    <s v="Warren"/>
    <n v="48093"/>
    <x v="121"/>
    <x v="4"/>
    <s v="2015"/>
    <d v="2015-05-04T00:00:00"/>
    <n v="398.30249999999995"/>
    <n v="19"/>
    <n v="577.25"/>
    <n v="90386"/>
    <x v="0"/>
    <x v="4"/>
  </r>
  <r>
    <n v="21976"/>
    <s v="High"/>
    <n v="0.05"/>
    <n v="297.48"/>
    <n v="18.059999999999999"/>
    <n v="2157"/>
    <x v="1"/>
    <s v="Tom Hoyle Honeycutt"/>
    <s v="Delivery Truck"/>
    <x v="1"/>
    <x v="1"/>
    <s v="Office Machines"/>
    <s v="Jumbo Drum"/>
    <x v="112"/>
    <n v="0.6"/>
    <n v="0.17418911557280908"/>
    <s v="United States"/>
    <x v="0"/>
    <x v="26"/>
    <s v="Warren"/>
    <n v="48093"/>
    <x v="121"/>
    <x v="4"/>
    <s v="2015"/>
    <d v="2015-05-04T00:00:00"/>
    <n v="709.85200000000009"/>
    <n v="14"/>
    <n v="4075.18"/>
    <n v="90386"/>
    <x v="0"/>
    <x v="4"/>
  </r>
  <r>
    <n v="21977"/>
    <s v="High"/>
    <n v="7.0000000000000007E-2"/>
    <n v="296.18"/>
    <n v="54.12"/>
    <n v="2157"/>
    <x v="1"/>
    <s v="Tom Hoyle Honeycutt"/>
    <s v="Delivery Truck"/>
    <x v="1"/>
    <x v="2"/>
    <s v="Tables"/>
    <s v="Jumbo Box"/>
    <x v="351"/>
    <n v="0.76"/>
    <n v="4.4938189219399127E-2"/>
    <s v="United States"/>
    <x v="0"/>
    <x v="26"/>
    <s v="Warren"/>
    <n v="48093"/>
    <x v="121"/>
    <x v="4"/>
    <s v="2015"/>
    <d v="2015-05-05T00:00:00"/>
    <n v="80.809200000000089"/>
    <n v="6"/>
    <n v="1798.23"/>
    <n v="90386"/>
    <x v="0"/>
    <x v="4"/>
  </r>
  <r>
    <n v="23190"/>
    <s v="Critical"/>
    <n v="0"/>
    <n v="2.61"/>
    <n v="0.5"/>
    <n v="3386"/>
    <x v="1"/>
    <s v="Carmen Elmore"/>
    <s v="Regular Air"/>
    <x v="3"/>
    <x v="0"/>
    <s v="Labels"/>
    <s v="Small Box"/>
    <x v="445"/>
    <n v="0.39"/>
    <n v="0.69"/>
    <s v="United States"/>
    <x v="3"/>
    <x v="28"/>
    <s v="Bowling Green"/>
    <n v="43402"/>
    <x v="121"/>
    <x v="4"/>
    <s v="2015"/>
    <d v="2015-05-05T00:00:00"/>
    <n v="19.554599999999997"/>
    <n v="10"/>
    <n v="28.34"/>
    <n v="88746"/>
    <x v="0"/>
    <x v="4"/>
  </r>
  <r>
    <n v="23191"/>
    <s v="Critical"/>
    <n v="0.04"/>
    <n v="25.38"/>
    <n v="8.99"/>
    <n v="3386"/>
    <x v="1"/>
    <s v="Carmen Elmore"/>
    <s v="Express Air"/>
    <x v="3"/>
    <x v="2"/>
    <s v="Office Furnishings"/>
    <s v="Small Pack"/>
    <x v="755"/>
    <n v="0.5"/>
    <n v="0.17703703703703708"/>
    <s v="United States"/>
    <x v="3"/>
    <x v="28"/>
    <s v="Bowling Green"/>
    <n v="43402"/>
    <x v="121"/>
    <x v="4"/>
    <s v="2015"/>
    <d v="2015-05-06T00:00:00"/>
    <n v="152.48200000000003"/>
    <n v="35"/>
    <n v="861.3"/>
    <n v="88746"/>
    <x v="0"/>
    <x v="4"/>
  </r>
  <r>
    <n v="18261"/>
    <s v="Critical"/>
    <n v="0.06"/>
    <n v="276.2"/>
    <n v="24.49"/>
    <n v="335"/>
    <x v="1"/>
    <s v="Curtis O'Connell"/>
    <s v="Regular Air"/>
    <x v="3"/>
    <x v="2"/>
    <s v="Chairs &amp; Chairmats"/>
    <s v="Large Box"/>
    <x v="493"/>
    <m/>
    <n v="0.69"/>
    <s v="United States"/>
    <x v="1"/>
    <x v="14"/>
    <s v="Medford"/>
    <n v="97504"/>
    <x v="122"/>
    <x v="4"/>
    <s v="2015"/>
    <d v="2015-05-05T00:00:00"/>
    <n v="2639.4708000000001"/>
    <n v="14"/>
    <n v="3825.32"/>
    <n v="87277"/>
    <x v="0"/>
    <x v="4"/>
  </r>
  <r>
    <n v="18262"/>
    <s v="Critical"/>
    <n v="0.09"/>
    <n v="6.28"/>
    <n v="5.29"/>
    <n v="335"/>
    <x v="1"/>
    <s v="Curtis O'Connell"/>
    <s v="Regular Air"/>
    <x v="3"/>
    <x v="2"/>
    <s v="Office Furnishings"/>
    <s v="Small Box"/>
    <x v="519"/>
    <n v="0.43"/>
    <n v="-0.60961313012895668"/>
    <s v="United States"/>
    <x v="1"/>
    <x v="14"/>
    <s v="Medford"/>
    <n v="97504"/>
    <x v="122"/>
    <x v="4"/>
    <s v="2015"/>
    <d v="2015-05-04T00:00:00"/>
    <n v="-5.2"/>
    <n v="1"/>
    <n v="8.5299999999999994"/>
    <n v="87277"/>
    <x v="0"/>
    <x v="4"/>
  </r>
  <r>
    <n v="480"/>
    <s v="Critical"/>
    <n v="0.01"/>
    <n v="3.26"/>
    <n v="1.86"/>
    <n v="342"/>
    <x v="0"/>
    <s v="Jacqueline Noble"/>
    <s v="Regular Air"/>
    <x v="3"/>
    <x v="0"/>
    <s v="Pens &amp; Art Supplies"/>
    <s v="Wrap Bag"/>
    <x v="756"/>
    <n v="0.41"/>
    <n v="-6.3110720562390157E-2"/>
    <s v="United States"/>
    <x v="2"/>
    <x v="9"/>
    <s v="Miami"/>
    <n v="33181"/>
    <x v="122"/>
    <x v="4"/>
    <s v="2015"/>
    <d v="2015-05-06T00:00:00"/>
    <n v="-4.6682999999999995"/>
    <n v="20"/>
    <n v="73.97"/>
    <n v="3332"/>
    <x v="0"/>
    <x v="4"/>
  </r>
  <r>
    <n v="18480"/>
    <s v="Critical"/>
    <n v="0.01"/>
    <n v="3.26"/>
    <n v="1.86"/>
    <n v="344"/>
    <x v="0"/>
    <s v="Rosemary English"/>
    <s v="Regular Air"/>
    <x v="3"/>
    <x v="0"/>
    <s v="Pens &amp; Art Supplies"/>
    <s v="Wrap Bag"/>
    <x v="756"/>
    <n v="0.41"/>
    <n v="3.7966468361276415E-2"/>
    <s v="United States"/>
    <x v="3"/>
    <x v="30"/>
    <s v="Portland"/>
    <n v="4101"/>
    <x v="122"/>
    <x v="4"/>
    <s v="2015"/>
    <d v="2015-05-06T00:00:00"/>
    <n v="0.70200000000000085"/>
    <n v="5"/>
    <n v="18.489999999999998"/>
    <n v="88152"/>
    <x v="0"/>
    <x v="4"/>
  </r>
  <r>
    <n v="18428"/>
    <s v="High"/>
    <n v="0.05"/>
    <n v="178.47"/>
    <n v="19.989999999999998"/>
    <n v="411"/>
    <x v="0"/>
    <s v="Carolyn Proctor"/>
    <s v="Express Air"/>
    <x v="2"/>
    <x v="0"/>
    <s v="Storage &amp; Organization"/>
    <s v="Small Box"/>
    <x v="326"/>
    <n v="0.55000000000000004"/>
    <n v="0.61581260489384904"/>
    <s v="United States"/>
    <x v="1"/>
    <x v="7"/>
    <s v="Oakland"/>
    <n v="94601"/>
    <x v="122"/>
    <x v="4"/>
    <s v="2015"/>
    <d v="2015-05-07T00:00:00"/>
    <n v="943"/>
    <n v="9"/>
    <n v="1531.31"/>
    <n v="87905"/>
    <x v="0"/>
    <x v="4"/>
  </r>
  <r>
    <n v="25054"/>
    <s v="Not Specified"/>
    <n v="0"/>
    <n v="5.77"/>
    <n v="4.97"/>
    <n v="1765"/>
    <x v="0"/>
    <s v="Ralph Woods Scott"/>
    <s v="Regular Air"/>
    <x v="2"/>
    <x v="0"/>
    <s v="Binders and Binder Accessories"/>
    <s v="Small Box"/>
    <x v="757"/>
    <n v="0.35"/>
    <n v="6.7863818424566152E-2"/>
    <s v="United States"/>
    <x v="0"/>
    <x v="10"/>
    <s v="Creve Coeur"/>
    <n v="63141"/>
    <x v="122"/>
    <x v="4"/>
    <s v="2015"/>
    <d v="2015-05-05T00:00:00"/>
    <n v="3.5581000000000031"/>
    <n v="8"/>
    <n v="52.43"/>
    <n v="89777"/>
    <x v="0"/>
    <x v="4"/>
  </r>
  <r>
    <n v="19243"/>
    <s v="Critical"/>
    <n v="0.01"/>
    <n v="7.59"/>
    <n v="4"/>
    <n v="2289"/>
    <x v="0"/>
    <s v="Ryan Herman"/>
    <s v="Regular Air"/>
    <x v="1"/>
    <x v="2"/>
    <s v="Office Furnishings"/>
    <s v="Wrap Bag"/>
    <x v="543"/>
    <n v="0.42"/>
    <n v="2.1798165137614685E-2"/>
    <s v="United States"/>
    <x v="0"/>
    <x v="11"/>
    <s v="Burnsville"/>
    <n v="55337"/>
    <x v="122"/>
    <x v="4"/>
    <s v="2015"/>
    <d v="2015-05-04T00:00:00"/>
    <n v="2.9700000000000006"/>
    <n v="17"/>
    <n v="136.25"/>
    <n v="88165"/>
    <x v="0"/>
    <x v="4"/>
  </r>
  <r>
    <n v="22904"/>
    <s v="Critical"/>
    <n v="0.05"/>
    <n v="35.99"/>
    <n v="5.99"/>
    <n v="2650"/>
    <x v="0"/>
    <s v="Joanne Chu"/>
    <s v="Regular Air"/>
    <x v="3"/>
    <x v="1"/>
    <s v="Telephones and Communication"/>
    <s v="Wrap Bag"/>
    <x v="448"/>
    <n v="0.38"/>
    <n v="0.69"/>
    <s v="United States"/>
    <x v="3"/>
    <x v="29"/>
    <s v="Baldwin"/>
    <n v="15234"/>
    <x v="122"/>
    <x v="4"/>
    <s v="2015"/>
    <d v="2015-05-05T00:00:00"/>
    <n v="524.31719999999996"/>
    <n v="26"/>
    <n v="759.88"/>
    <n v="88815"/>
    <x v="0"/>
    <x v="4"/>
  </r>
  <r>
    <n v="23299"/>
    <s v="Critical"/>
    <n v="0.09"/>
    <n v="3.75"/>
    <n v="0.5"/>
    <n v="2689"/>
    <x v="0"/>
    <s v="Marlene Gray"/>
    <s v="Regular Air"/>
    <x v="1"/>
    <x v="0"/>
    <s v="Labels"/>
    <s v="Small Box"/>
    <x v="758"/>
    <n v="0.37"/>
    <n v="0.69"/>
    <s v="United States"/>
    <x v="3"/>
    <x v="36"/>
    <s v="Clifton"/>
    <n v="7011"/>
    <x v="122"/>
    <x v="4"/>
    <s v="2015"/>
    <d v="2015-05-06T00:00:00"/>
    <n v="51.218699999999998"/>
    <n v="21"/>
    <n v="74.23"/>
    <n v="90624"/>
    <x v="0"/>
    <x v="4"/>
  </r>
  <r>
    <n v="23298"/>
    <s v="Critical"/>
    <n v="0.01"/>
    <n v="30.98"/>
    <n v="9.18"/>
    <n v="2693"/>
    <x v="0"/>
    <s v="Lloyd Cannon"/>
    <s v="Regular Air"/>
    <x v="1"/>
    <x v="0"/>
    <s v="Paper"/>
    <s v="Small Box"/>
    <x v="714"/>
    <n v="0.4"/>
    <n v="0.60662319233406148"/>
    <s v="United States"/>
    <x v="3"/>
    <x v="43"/>
    <s v="Bennington"/>
    <n v="5201"/>
    <x v="122"/>
    <x v="4"/>
    <s v="2015"/>
    <d v="2015-05-04T00:00:00"/>
    <n v="380.46800000000002"/>
    <n v="20"/>
    <n v="627.19000000000005"/>
    <n v="90624"/>
    <x v="0"/>
    <x v="4"/>
  </r>
  <r>
    <n v="21961"/>
    <s v="High"/>
    <n v="0.06"/>
    <n v="10.97"/>
    <n v="6.5"/>
    <n v="3176"/>
    <x v="1"/>
    <s v="Jackie McCullough"/>
    <s v="Regular Air"/>
    <x v="2"/>
    <x v="1"/>
    <s v="Computer Peripherals"/>
    <s v="Small Box"/>
    <x v="759"/>
    <n v="0.64"/>
    <n v="0.30475261324041814"/>
    <s v="United States"/>
    <x v="2"/>
    <x v="9"/>
    <s v="Jacksonville"/>
    <n v="32216"/>
    <x v="122"/>
    <x v="4"/>
    <s v="2015"/>
    <d v="2015-05-06T00:00:00"/>
    <n v="65.597999999999999"/>
    <n v="19"/>
    <n v="215.25"/>
    <n v="90820"/>
    <x v="0"/>
    <x v="4"/>
  </r>
  <r>
    <n v="18628"/>
    <s v="Medium"/>
    <n v="7.0000000000000007E-2"/>
    <n v="5.34"/>
    <n v="5.63"/>
    <n v="3356"/>
    <x v="1"/>
    <s v="Richard Tan"/>
    <s v="Regular Air"/>
    <x v="3"/>
    <x v="0"/>
    <s v="Binders and Binder Accessories"/>
    <s v="Small Box"/>
    <x v="558"/>
    <n v="0.39"/>
    <n v="-1.7456189047261814"/>
    <s v="United States"/>
    <x v="1"/>
    <x v="37"/>
    <s v="Eagle"/>
    <n v="83616"/>
    <x v="122"/>
    <x v="4"/>
    <s v="2015"/>
    <d v="2015-05-06T00:00:00"/>
    <n v="-116.3455"/>
    <n v="13"/>
    <n v="66.650000000000006"/>
    <n v="88588"/>
    <x v="0"/>
    <x v="4"/>
  </r>
  <r>
    <n v="18629"/>
    <s v="Medium"/>
    <n v="0.03"/>
    <n v="160.97999999999999"/>
    <n v="30"/>
    <n v="3356"/>
    <x v="1"/>
    <s v="Richard Tan"/>
    <s v="Delivery Truck"/>
    <x v="3"/>
    <x v="2"/>
    <s v="Chairs &amp; Chairmats"/>
    <s v="Jumbo Drum"/>
    <x v="287"/>
    <n v="0.62"/>
    <n v="0.44472694058947032"/>
    <s v="United States"/>
    <x v="1"/>
    <x v="37"/>
    <s v="Eagle"/>
    <n v="83616"/>
    <x v="122"/>
    <x v="4"/>
    <s v="2015"/>
    <d v="2015-05-05T00:00:00"/>
    <n v="1304.9000000000001"/>
    <n v="18"/>
    <n v="2934.16"/>
    <n v="88588"/>
    <x v="0"/>
    <x v="4"/>
  </r>
  <r>
    <n v="18630"/>
    <s v="Medium"/>
    <n v="0.04"/>
    <n v="65.989999999999995"/>
    <n v="5.63"/>
    <n v="3356"/>
    <x v="1"/>
    <s v="Richard Tan"/>
    <s v="Express Air"/>
    <x v="3"/>
    <x v="1"/>
    <s v="Telephones and Communication"/>
    <s v="Small Box"/>
    <x v="760"/>
    <n v="0.56000000000000005"/>
    <n v="0.69"/>
    <s v="United States"/>
    <x v="1"/>
    <x v="37"/>
    <s v="Eagle"/>
    <n v="83616"/>
    <x v="122"/>
    <x v="4"/>
    <s v="2015"/>
    <d v="2015-05-04T00:00:00"/>
    <n v="605.04719999999998"/>
    <n v="15"/>
    <n v="876.88"/>
    <n v="88588"/>
    <x v="0"/>
    <x v="4"/>
  </r>
  <r>
    <n v="18810"/>
    <s v="High"/>
    <n v="0"/>
    <n v="230.98"/>
    <n v="23.78"/>
    <n v="693"/>
    <x v="1"/>
    <s v="Richard McClure"/>
    <s v="Delivery Truck"/>
    <x v="0"/>
    <x v="2"/>
    <s v="Tables"/>
    <s v="Jumbo Box"/>
    <x v="500"/>
    <n v="0.6"/>
    <n v="0.69"/>
    <s v="United States"/>
    <x v="1"/>
    <x v="1"/>
    <s v="Thornton"/>
    <n v="80229"/>
    <x v="123"/>
    <x v="4"/>
    <s v="2015"/>
    <d v="2015-05-07T00:00:00"/>
    <n v="6095.8601999999992"/>
    <n v="36"/>
    <n v="8834.58"/>
    <n v="87813"/>
    <x v="0"/>
    <x v="4"/>
  </r>
  <r>
    <n v="22537"/>
    <s v="Medium"/>
    <n v="0.02"/>
    <n v="15.14"/>
    <n v="4.53"/>
    <n v="1101"/>
    <x v="0"/>
    <s v="Kimberly McCarthy"/>
    <s v="Regular Air"/>
    <x v="0"/>
    <x v="0"/>
    <s v="Storage &amp; Organization"/>
    <s v="Small Box"/>
    <x v="444"/>
    <n v="0.81"/>
    <n v="0.11532732261858109"/>
    <s v="United States"/>
    <x v="1"/>
    <x v="7"/>
    <s v="Oxnard"/>
    <n v="93030"/>
    <x v="123"/>
    <x v="4"/>
    <s v="2015"/>
    <d v="2015-05-06T00:00:00"/>
    <n v="5.8840000000000074"/>
    <n v="3"/>
    <n v="51.02"/>
    <n v="91488"/>
    <x v="0"/>
    <x v="4"/>
  </r>
  <r>
    <n v="21692"/>
    <s v="Not Specified"/>
    <n v="0.05"/>
    <n v="20.99"/>
    <n v="3.3"/>
    <n v="1979"/>
    <x v="0"/>
    <s v="Marianne Weiner Ennis"/>
    <s v="Regular Air"/>
    <x v="3"/>
    <x v="1"/>
    <s v="Telephones and Communication"/>
    <s v="Small Pack"/>
    <x v="517"/>
    <n v="0.81"/>
    <n v="0.30080274914089378"/>
    <s v="United States"/>
    <x v="1"/>
    <x v="1"/>
    <s v="Littleton"/>
    <n v="80122"/>
    <x v="123"/>
    <x v="4"/>
    <s v="2015"/>
    <d v="2015-05-06T00:00:00"/>
    <n v="21.883400000000023"/>
    <n v="4"/>
    <n v="72.75"/>
    <n v="87757"/>
    <x v="0"/>
    <x v="4"/>
  </r>
  <r>
    <n v="23416"/>
    <s v="Low"/>
    <n v="0.04"/>
    <n v="120.98"/>
    <n v="3.99"/>
    <n v="2273"/>
    <x v="1"/>
    <s v="Debra Block"/>
    <s v="Regular Air"/>
    <x v="3"/>
    <x v="0"/>
    <s v="Appliances"/>
    <s v="Small Box"/>
    <x v="761"/>
    <n v="0.6"/>
    <n v="0.69"/>
    <s v="United States"/>
    <x v="0"/>
    <x v="19"/>
    <s v="Harlingen"/>
    <n v="78550"/>
    <x v="123"/>
    <x v="4"/>
    <s v="2015"/>
    <d v="2015-05-05T00:00:00"/>
    <n v="1389.5771999999999"/>
    <n v="17"/>
    <n v="2013.88"/>
    <n v="90109"/>
    <x v="0"/>
    <x v="4"/>
  </r>
  <r>
    <n v="23417"/>
    <s v="Low"/>
    <n v="0.02"/>
    <n v="55.99"/>
    <n v="5"/>
    <n v="2273"/>
    <x v="1"/>
    <s v="Debra Block"/>
    <s v="Regular Air"/>
    <x v="3"/>
    <x v="1"/>
    <s v="Telephones and Communication"/>
    <s v="Small Pack"/>
    <x v="628"/>
    <n v="0.83"/>
    <n v="-1.1067752831313333"/>
    <s v="United States"/>
    <x v="0"/>
    <x v="19"/>
    <s v="Harlingen"/>
    <n v="78550"/>
    <x v="123"/>
    <x v="4"/>
    <s v="2015"/>
    <d v="2015-05-05T00:00:00"/>
    <n v="-222.816"/>
    <n v="4"/>
    <n v="201.32"/>
    <n v="90109"/>
    <x v="0"/>
    <x v="4"/>
  </r>
  <r>
    <n v="23418"/>
    <s v="Low"/>
    <n v="0.05"/>
    <n v="23.99"/>
    <n v="15.68"/>
    <n v="2274"/>
    <x v="0"/>
    <s v="Marlene Harrison"/>
    <s v="Delivery Truck"/>
    <x v="3"/>
    <x v="2"/>
    <s v="Office Furnishings"/>
    <s v="Jumbo Drum"/>
    <x v="762"/>
    <n v="0.62"/>
    <n v="-0.44792469264011259"/>
    <s v="United States"/>
    <x v="0"/>
    <x v="19"/>
    <s v="Houston"/>
    <n v="77036"/>
    <x v="123"/>
    <x v="4"/>
    <s v="2015"/>
    <d v="2015-05-09T00:00:00"/>
    <n v="-133.71"/>
    <n v="12"/>
    <n v="298.51"/>
    <n v="90109"/>
    <x v="0"/>
    <x v="4"/>
  </r>
  <r>
    <n v="18151"/>
    <s v="Low"/>
    <n v="0.06"/>
    <n v="122.99"/>
    <n v="19.989999999999998"/>
    <n v="2379"/>
    <x v="0"/>
    <s v="Mildred Briggs"/>
    <s v="Regular Air"/>
    <x v="0"/>
    <x v="0"/>
    <s v="Binders and Binder Accessories"/>
    <s v="Small Box"/>
    <x v="763"/>
    <n v="0.37"/>
    <n v="0.69"/>
    <s v="United States"/>
    <x v="0"/>
    <x v="26"/>
    <s v="Garden City"/>
    <n v="48135"/>
    <x v="123"/>
    <x v="4"/>
    <s v="2015"/>
    <d v="2015-05-07T00:00:00"/>
    <n v="1019.7095999999999"/>
    <n v="12"/>
    <n v="1477.84"/>
    <n v="86655"/>
    <x v="0"/>
    <x v="4"/>
  </r>
  <r>
    <n v="18152"/>
    <s v="Low"/>
    <n v="0.08"/>
    <n v="68.81"/>
    <n v="60"/>
    <n v="2380"/>
    <x v="1"/>
    <s v="Lisa Branch"/>
    <s v="Delivery Truck"/>
    <x v="0"/>
    <x v="0"/>
    <s v="Appliances"/>
    <s v="Jumbo Drum"/>
    <x v="545"/>
    <n v="0.41"/>
    <n v="-0.92022091082703916"/>
    <s v="United States"/>
    <x v="0"/>
    <x v="26"/>
    <s v="Grand Rapids"/>
    <n v="49505"/>
    <x v="123"/>
    <x v="4"/>
    <s v="2015"/>
    <d v="2015-05-07T00:00:00"/>
    <n v="-1069.72"/>
    <n v="17"/>
    <n v="1162.46"/>
    <n v="86655"/>
    <x v="0"/>
    <x v="4"/>
  </r>
  <r>
    <n v="151"/>
    <s v="Low"/>
    <n v="0.06"/>
    <n v="122.99"/>
    <n v="19.989999999999998"/>
    <n v="2382"/>
    <x v="1"/>
    <s v="Geoffrey Saunders"/>
    <s v="Regular Air"/>
    <x v="0"/>
    <x v="0"/>
    <s v="Binders and Binder Accessories"/>
    <s v="Small Box"/>
    <x v="763"/>
    <n v="0.37"/>
    <n v="0.23821741226623358"/>
    <s v="United States"/>
    <x v="3"/>
    <x v="8"/>
    <s v="New York City"/>
    <n v="10024"/>
    <x v="123"/>
    <x v="4"/>
    <s v="2015"/>
    <d v="2015-05-07T00:00:00"/>
    <n v="1408.1865"/>
    <n v="48"/>
    <n v="5911.35"/>
    <n v="962"/>
    <x v="0"/>
    <x v="4"/>
  </r>
  <r>
    <n v="152"/>
    <s v="Low"/>
    <n v="0.08"/>
    <n v="68.81"/>
    <n v="60"/>
    <n v="2382"/>
    <x v="1"/>
    <s v="Geoffrey Saunders"/>
    <s v="Delivery Truck"/>
    <x v="0"/>
    <x v="0"/>
    <s v="Appliances"/>
    <s v="Jumbo Drum"/>
    <x v="545"/>
    <n v="0.41"/>
    <n v="-0.23005473294837467"/>
    <s v="United States"/>
    <x v="3"/>
    <x v="8"/>
    <s v="New York City"/>
    <n v="10024"/>
    <x v="123"/>
    <x v="4"/>
    <s v="2015"/>
    <d v="2015-05-07T00:00:00"/>
    <n v="-1069.72"/>
    <n v="68"/>
    <n v="4649.8500000000004"/>
    <n v="962"/>
    <x v="0"/>
    <x v="4"/>
  </r>
  <r>
    <n v="21918"/>
    <s v="Medium"/>
    <n v="0.05"/>
    <n v="30.98"/>
    <n v="9.18"/>
    <n v="2509"/>
    <x v="0"/>
    <s v="Sidney Larson"/>
    <s v="Regular Air"/>
    <x v="1"/>
    <x v="0"/>
    <s v="Paper"/>
    <s v="Small Box"/>
    <x v="714"/>
    <n v="0.4"/>
    <n v="0.66729359880666717"/>
    <s v="United States"/>
    <x v="3"/>
    <x v="30"/>
    <s v="South Portland"/>
    <n v="4106"/>
    <x v="123"/>
    <x v="4"/>
    <s v="2015"/>
    <d v="2015-05-05T00:00:00"/>
    <n v="308.67"/>
    <n v="15"/>
    <n v="462.57"/>
    <n v="87029"/>
    <x v="0"/>
    <x v="4"/>
  </r>
  <r>
    <n v="25129"/>
    <s v="Critical"/>
    <n v="0.02"/>
    <n v="417.4"/>
    <n v="75.23"/>
    <n v="1416"/>
    <x v="1"/>
    <s v="Betsy Gibson"/>
    <s v="Delivery Truck"/>
    <x v="0"/>
    <x v="2"/>
    <s v="Tables"/>
    <s v="Jumbo Box"/>
    <x v="387"/>
    <n v="0.79"/>
    <n v="-1.3473088431909341"/>
    <s v="United States"/>
    <x v="0"/>
    <x v="0"/>
    <s v="Indianapolis"/>
    <n v="46203"/>
    <x v="124"/>
    <x v="4"/>
    <s v="2015"/>
    <d v="2015-05-07T00:00:00"/>
    <n v="-634.86540000000002"/>
    <n v="1"/>
    <n v="471.21"/>
    <n v="90538"/>
    <x v="0"/>
    <x v="4"/>
  </r>
  <r>
    <n v="20568"/>
    <s v="Not Specified"/>
    <n v="0.01"/>
    <n v="15.31"/>
    <n v="8.7799999999999994"/>
    <n v="1986"/>
    <x v="1"/>
    <s v="Lynda Rosenthal"/>
    <s v="Regular Air"/>
    <x v="1"/>
    <x v="0"/>
    <s v="Storage &amp; Organization"/>
    <s v="Small Box"/>
    <x v="764"/>
    <n v="0.56999999999999995"/>
    <n v="3.2217506631299755E-2"/>
    <s v="United States"/>
    <x v="0"/>
    <x v="19"/>
    <s v="Midland"/>
    <n v="79701"/>
    <x v="124"/>
    <x v="4"/>
    <s v="2015"/>
    <d v="2015-05-07T00:00:00"/>
    <n v="12.146000000000008"/>
    <n v="23"/>
    <n v="377"/>
    <n v="90888"/>
    <x v="0"/>
    <x v="4"/>
  </r>
  <r>
    <n v="20569"/>
    <s v="Not Specified"/>
    <n v="0.05"/>
    <n v="7.99"/>
    <n v="5.03"/>
    <n v="1986"/>
    <x v="1"/>
    <s v="Lynda Rosenthal"/>
    <s v="Express Air"/>
    <x v="1"/>
    <x v="1"/>
    <s v="Telephones and Communication"/>
    <s v="Medium Box"/>
    <x v="136"/>
    <n v="0.6"/>
    <n v="0.13228657827401741"/>
    <s v="United States"/>
    <x v="0"/>
    <x v="19"/>
    <s v="Midland"/>
    <n v="79701"/>
    <x v="124"/>
    <x v="4"/>
    <s v="2015"/>
    <d v="2015-05-08T00:00:00"/>
    <n v="5.6870000000000083"/>
    <n v="4"/>
    <n v="42.99"/>
    <n v="90888"/>
    <x v="0"/>
    <x v="4"/>
  </r>
  <r>
    <n v="25271"/>
    <s v="High"/>
    <n v="0.04"/>
    <n v="9.11"/>
    <n v="2.15"/>
    <n v="2420"/>
    <x v="0"/>
    <s v="Wesley Cho"/>
    <s v="Regular Air"/>
    <x v="2"/>
    <x v="0"/>
    <s v="Paper"/>
    <s v="Wrap Bag"/>
    <x v="18"/>
    <n v="0.4"/>
    <n v="-0.22873004857737683"/>
    <s v="United States"/>
    <x v="2"/>
    <x v="25"/>
    <s v="Richmond"/>
    <n v="23223"/>
    <x v="124"/>
    <x v="4"/>
    <s v="2015"/>
    <d v="2015-05-06T00:00:00"/>
    <n v="-23.072000000000003"/>
    <n v="11"/>
    <n v="100.87"/>
    <n v="86752"/>
    <x v="0"/>
    <x v="4"/>
  </r>
  <r>
    <n v="21771"/>
    <s v="Critical"/>
    <n v="0.02"/>
    <n v="73.98"/>
    <n v="14.52"/>
    <n v="1261"/>
    <x v="0"/>
    <s v="Vickie Gonzalez"/>
    <s v="Regular Air"/>
    <x v="1"/>
    <x v="1"/>
    <s v="Computer Peripherals"/>
    <s v="Small Box"/>
    <x v="81"/>
    <n v="0.65"/>
    <n v="0.11510985379266586"/>
    <s v="United States"/>
    <x v="1"/>
    <x v="1"/>
    <s v="Broomfield"/>
    <n v="80020"/>
    <x v="125"/>
    <x v="4"/>
    <s v="2015"/>
    <d v="2015-05-10T00:00:00"/>
    <n v="43.538000000000011"/>
    <n v="5"/>
    <n v="378.23"/>
    <n v="89730"/>
    <x v="0"/>
    <x v="4"/>
  </r>
  <r>
    <n v="21682"/>
    <s v="Critical"/>
    <n v="0.08"/>
    <n v="3.69"/>
    <n v="0.5"/>
    <n v="1502"/>
    <x v="1"/>
    <s v="Renee Huang"/>
    <s v="Regular Air"/>
    <x v="0"/>
    <x v="0"/>
    <s v="Labels"/>
    <s v="Small Box"/>
    <x v="613"/>
    <n v="0.38"/>
    <n v="-2.8236884802595997E-2"/>
    <s v="United States"/>
    <x v="2"/>
    <x v="9"/>
    <s v="Coral Springs"/>
    <n v="33065"/>
    <x v="125"/>
    <x v="4"/>
    <s v="2015"/>
    <d v="2015-05-10T00:00:00"/>
    <n v="-3.6547000000000001"/>
    <n v="38"/>
    <n v="129.43"/>
    <n v="89193"/>
    <x v="0"/>
    <x v="4"/>
  </r>
  <r>
    <n v="18244"/>
    <s v="High"/>
    <n v="0.05"/>
    <n v="35.99"/>
    <n v="1.1000000000000001"/>
    <n v="1725"/>
    <x v="0"/>
    <s v="Linda Blake"/>
    <s v="Regular Air"/>
    <x v="3"/>
    <x v="1"/>
    <s v="Telephones and Communication"/>
    <s v="Small Box"/>
    <x v="61"/>
    <n v="0.55000000000000004"/>
    <n v="0.57029362287811591"/>
    <s v="United States"/>
    <x v="3"/>
    <x v="28"/>
    <s v="Hilliard"/>
    <n v="43026"/>
    <x v="125"/>
    <x v="4"/>
    <s v="2015"/>
    <d v="2015-05-09T00:00:00"/>
    <n v="149.166"/>
    <n v="9"/>
    <n v="261.56"/>
    <n v="87193"/>
    <x v="0"/>
    <x v="4"/>
  </r>
  <r>
    <n v="19581"/>
    <s v="Medium"/>
    <n v="0.01"/>
    <n v="16.48"/>
    <n v="1.99"/>
    <n v="1997"/>
    <x v="1"/>
    <s v="Harriet Bowman"/>
    <s v="Regular Air"/>
    <x v="2"/>
    <x v="1"/>
    <s v="Computer Peripherals"/>
    <s v="Small Pack"/>
    <x v="187"/>
    <n v="0.42"/>
    <n v="6.0170340844382979"/>
    <s v="United States"/>
    <x v="2"/>
    <x v="23"/>
    <s v="Hilton Head Island"/>
    <n v="29915"/>
    <x v="125"/>
    <x v="4"/>
    <s v="2015"/>
    <d v="2015-05-08T00:00:00"/>
    <n v="739.67399999999998"/>
    <n v="7"/>
    <n v="122.93"/>
    <n v="90334"/>
    <x v="0"/>
    <x v="4"/>
  </r>
  <r>
    <n v="20390"/>
    <s v="High"/>
    <n v="7.0000000000000007E-2"/>
    <n v="4.76"/>
    <n v="0.88"/>
    <n v="2962"/>
    <x v="0"/>
    <s v="Leonard Strauss"/>
    <s v="Express Air"/>
    <x v="2"/>
    <x v="0"/>
    <s v="Paper"/>
    <s v="Wrap Bag"/>
    <x v="765"/>
    <n v="0.39"/>
    <n v="0.69"/>
    <s v="United States"/>
    <x v="1"/>
    <x v="1"/>
    <s v="Louisville"/>
    <n v="80027"/>
    <x v="125"/>
    <x v="4"/>
    <s v="2015"/>
    <d v="2015-05-09T00:00:00"/>
    <n v="33.347699999999996"/>
    <n v="10"/>
    <n v="48.33"/>
    <n v="88611"/>
    <x v="0"/>
    <x v="4"/>
  </r>
  <r>
    <n v="23816"/>
    <s v="Medium"/>
    <n v="7.0000000000000007E-2"/>
    <n v="300.97000000000003"/>
    <n v="7.18"/>
    <n v="3077"/>
    <x v="0"/>
    <s v="Lynne Reid"/>
    <s v="Regular Air"/>
    <x v="0"/>
    <x v="1"/>
    <s v="Computer Peripherals"/>
    <s v="Small Box"/>
    <x v="703"/>
    <n v="0.48"/>
    <n v="-1.3871350051528684"/>
    <s v="United States"/>
    <x v="3"/>
    <x v="28"/>
    <s v="Strongsville"/>
    <n v="44136"/>
    <x v="125"/>
    <x v="4"/>
    <s v="2015"/>
    <d v="2015-05-09T00:00:00"/>
    <n v="-807.59"/>
    <n v="2"/>
    <n v="582.20000000000005"/>
    <n v="88239"/>
    <x v="0"/>
    <x v="4"/>
  </r>
  <r>
    <n v="5816"/>
    <s v="Medium"/>
    <n v="7.0000000000000007E-2"/>
    <n v="300.97000000000003"/>
    <n v="7.18"/>
    <n v="3079"/>
    <x v="1"/>
    <s v="Andrew Levine"/>
    <s v="Regular Air"/>
    <x v="0"/>
    <x v="1"/>
    <s v="Computer Peripherals"/>
    <s v="Small Box"/>
    <x v="703"/>
    <n v="0.48"/>
    <n v="-0.39632623215503832"/>
    <s v="United States"/>
    <x v="3"/>
    <x v="29"/>
    <s v="Philadelphia"/>
    <n v="19112"/>
    <x v="125"/>
    <x v="4"/>
    <s v="2015"/>
    <d v="2015-05-09T00:00:00"/>
    <n v="-807.59"/>
    <n v="7"/>
    <n v="2037.69"/>
    <n v="41253"/>
    <x v="0"/>
    <x v="4"/>
  </r>
  <r>
    <n v="18265"/>
    <s v="High"/>
    <n v="7.0000000000000007E-2"/>
    <n v="2.78"/>
    <n v="1.49"/>
    <n v="3248"/>
    <x v="0"/>
    <s v="Earl Donnelly"/>
    <s v="Regular Air"/>
    <x v="0"/>
    <x v="0"/>
    <s v="Binders and Binder Accessories"/>
    <s v="Small Box"/>
    <x v="694"/>
    <n v="0.36"/>
    <n v="-7.2268909168081494"/>
    <s v="United States"/>
    <x v="2"/>
    <x v="15"/>
    <s v="Slidell"/>
    <n v="70458"/>
    <x v="125"/>
    <x v="4"/>
    <s v="2015"/>
    <d v="2015-05-08T00:00:00"/>
    <n v="-340.53109999999998"/>
    <n v="17"/>
    <n v="47.12"/>
    <n v="87297"/>
    <x v="0"/>
    <x v="4"/>
  </r>
  <r>
    <n v="21429"/>
    <s v="High"/>
    <n v="0.08"/>
    <n v="6.48"/>
    <n v="8.4"/>
    <n v="3338"/>
    <x v="0"/>
    <s v="Constance Robertson"/>
    <s v="Regular Air"/>
    <x v="2"/>
    <x v="0"/>
    <s v="Paper"/>
    <s v="Small Box"/>
    <x v="630"/>
    <n v="0.37"/>
    <n v="1.3069333333333333"/>
    <s v="United States"/>
    <x v="2"/>
    <x v="9"/>
    <s v="Tampa"/>
    <n v="33614"/>
    <x v="125"/>
    <x v="4"/>
    <s v="2015"/>
    <d v="2015-05-07T00:00:00"/>
    <n v="58.811999999999998"/>
    <n v="7"/>
    <n v="45"/>
    <n v="85979"/>
    <x v="0"/>
    <x v="4"/>
  </r>
  <r>
    <n v="22318"/>
    <s v="Not Specified"/>
    <n v="0.03"/>
    <n v="29.34"/>
    <n v="7.87"/>
    <n v="453"/>
    <x v="0"/>
    <s v="George Terry"/>
    <s v="Regular Air"/>
    <x v="3"/>
    <x v="2"/>
    <s v="Office Furnishings"/>
    <s v="Small Box"/>
    <x v="537"/>
    <n v="0.54"/>
    <n v="-1.2753086419753088"/>
    <s v="United States"/>
    <x v="1"/>
    <x v="7"/>
    <s v="Los Gatos"/>
    <n v="95032"/>
    <x v="126"/>
    <x v="4"/>
    <s v="2015"/>
    <d v="2015-05-10T00:00:00"/>
    <n v="-41.32"/>
    <n v="1"/>
    <n v="32.4"/>
    <n v="86011"/>
    <x v="0"/>
    <x v="4"/>
  </r>
  <r>
    <n v="23398"/>
    <s v="Not Specified"/>
    <n v="0.05"/>
    <n v="83.1"/>
    <n v="6.13"/>
    <n v="1028"/>
    <x v="1"/>
    <s v="Marguerite Rodgers"/>
    <s v="Express Air"/>
    <x v="0"/>
    <x v="1"/>
    <s v="Computer Peripherals"/>
    <s v="Small Box"/>
    <x v="766"/>
    <n v="0.45"/>
    <n v="0.69"/>
    <s v="United States"/>
    <x v="3"/>
    <x v="8"/>
    <s v="Commack"/>
    <n v="11725"/>
    <x v="126"/>
    <x v="4"/>
    <s v="2015"/>
    <d v="2015-05-09T00:00:00"/>
    <n v="1152.5276999999999"/>
    <n v="20"/>
    <n v="1670.33"/>
    <n v="89007"/>
    <x v="0"/>
    <x v="4"/>
  </r>
  <r>
    <n v="23312"/>
    <s v="Not Specified"/>
    <n v="0.08"/>
    <n v="13.9"/>
    <n v="7.59"/>
    <n v="1080"/>
    <x v="0"/>
    <s v="Colleen Fletcher"/>
    <s v="Regular Air"/>
    <x v="3"/>
    <x v="0"/>
    <s v="Scissors, Rulers and Trimmers"/>
    <s v="Small Pack"/>
    <x v="767"/>
    <n v="0.56000000000000005"/>
    <n v="5.021129270403752E-2"/>
    <s v="United States"/>
    <x v="0"/>
    <x v="12"/>
    <s v="Saint Charles"/>
    <n v="60174"/>
    <x v="126"/>
    <x v="4"/>
    <s v="2015"/>
    <d v="2015-05-09T00:00:00"/>
    <n v="9.862000000000009"/>
    <n v="14"/>
    <n v="196.41"/>
    <n v="88461"/>
    <x v="0"/>
    <x v="4"/>
  </r>
  <r>
    <n v="25759"/>
    <s v="Low"/>
    <n v="0.06"/>
    <n v="300.97000000000003"/>
    <n v="7.18"/>
    <n v="2063"/>
    <x v="0"/>
    <s v="Todd D Norris"/>
    <s v="Regular Air"/>
    <x v="3"/>
    <x v="1"/>
    <s v="Computer Peripherals"/>
    <s v="Small Box"/>
    <x v="703"/>
    <n v="0.48"/>
    <n v="-2.5051063829787235"/>
    <s v="United States"/>
    <x v="2"/>
    <x v="25"/>
    <s v="Newport News"/>
    <n v="23602"/>
    <x v="126"/>
    <x v="4"/>
    <s v="2015"/>
    <d v="2015-05-08T00:00:00"/>
    <n v="-729.98799999999994"/>
    <n v="1"/>
    <n v="291.39999999999998"/>
    <n v="87147"/>
    <x v="0"/>
    <x v="4"/>
  </r>
  <r>
    <n v="19008"/>
    <s v="High"/>
    <n v="0.09"/>
    <n v="16.98"/>
    <n v="12.39"/>
    <n v="2187"/>
    <x v="0"/>
    <s v="Joanne Spivey"/>
    <s v="Regular Air"/>
    <x v="3"/>
    <x v="0"/>
    <s v="Envelopes"/>
    <s v="Small Box"/>
    <x v="768"/>
    <n v="0.35"/>
    <n v="-0.55956221198156686"/>
    <s v="United States"/>
    <x v="0"/>
    <x v="10"/>
    <s v="Independence"/>
    <n v="64055"/>
    <x v="126"/>
    <x v="4"/>
    <s v="2015"/>
    <d v="2015-05-10T00:00:00"/>
    <n v="-48.57"/>
    <n v="5"/>
    <n v="86.8"/>
    <n v="89440"/>
    <x v="0"/>
    <x v="4"/>
  </r>
  <r>
    <n v="1008"/>
    <s v="High"/>
    <n v="0.09"/>
    <n v="16.98"/>
    <n v="12.39"/>
    <n v="2189"/>
    <x v="0"/>
    <s v="Frank Cross"/>
    <s v="Regular Air"/>
    <x v="3"/>
    <x v="0"/>
    <s v="Envelopes"/>
    <s v="Small Box"/>
    <x v="768"/>
    <n v="0.35"/>
    <n v="-0.12717655992249483"/>
    <s v="United States"/>
    <x v="3"/>
    <x v="8"/>
    <s v="New York City"/>
    <n v="10177"/>
    <x v="126"/>
    <x v="4"/>
    <s v="2015"/>
    <d v="2015-05-10T00:00:00"/>
    <n v="-48.57"/>
    <n v="22"/>
    <n v="381.91"/>
    <n v="7364"/>
    <x v="0"/>
    <x v="4"/>
  </r>
  <r>
    <n v="20315"/>
    <s v="Low"/>
    <n v="0.09"/>
    <n v="243.98"/>
    <n v="43.32"/>
    <n v="2880"/>
    <x v="1"/>
    <s v="Grace Black"/>
    <s v="Delivery Truck"/>
    <x v="0"/>
    <x v="2"/>
    <s v="Chairs &amp; Chairmats"/>
    <s v="Jumbo Drum"/>
    <x v="50"/>
    <n v="0.55000000000000004"/>
    <n v="0.18956851333866628"/>
    <s v="United States"/>
    <x v="2"/>
    <x v="9"/>
    <s v="North Miami Beach"/>
    <n v="33160"/>
    <x v="126"/>
    <x v="4"/>
    <s v="2015"/>
    <d v="2015-05-13T00:00:00"/>
    <n v="1059.288"/>
    <n v="25"/>
    <n v="5587.89"/>
    <n v="88627"/>
    <x v="0"/>
    <x v="4"/>
  </r>
  <r>
    <n v="22473"/>
    <s v="Low"/>
    <n v="0.05"/>
    <n v="70.97"/>
    <n v="3.5"/>
    <n v="2991"/>
    <x v="0"/>
    <s v="Sean Herbert"/>
    <s v="Regular Air"/>
    <x v="1"/>
    <x v="0"/>
    <s v="Appliances"/>
    <s v="Small Box"/>
    <x v="691"/>
    <n v="0.59"/>
    <n v="0.1286672787626246"/>
    <s v="United States"/>
    <x v="0"/>
    <x v="31"/>
    <s v="Racine"/>
    <n v="53402"/>
    <x v="126"/>
    <x v="4"/>
    <s v="2015"/>
    <d v="2015-05-13T00:00:00"/>
    <n v="18.218000000000018"/>
    <n v="2"/>
    <n v="141.59"/>
    <n v="91466"/>
    <x v="0"/>
    <x v="4"/>
  </r>
  <r>
    <n v="22476"/>
    <s v="Low"/>
    <n v="0"/>
    <n v="5.28"/>
    <n v="6.26"/>
    <n v="2992"/>
    <x v="0"/>
    <s v="Lindsay Webb"/>
    <s v="Regular Air"/>
    <x v="1"/>
    <x v="0"/>
    <s v="Paper"/>
    <s v="Small Box"/>
    <x v="769"/>
    <n v="0.4"/>
    <n v="0.1234080275794141"/>
    <s v="United States"/>
    <x v="0"/>
    <x v="31"/>
    <s v="Sheboygan"/>
    <n v="53081"/>
    <x v="126"/>
    <x v="4"/>
    <s v="2015"/>
    <d v="2015-05-15T00:00:00"/>
    <n v="25.058000000000035"/>
    <n v="36"/>
    <n v="203.05"/>
    <n v="91466"/>
    <x v="0"/>
    <x v="4"/>
  </r>
  <r>
    <n v="22890"/>
    <s v="High"/>
    <n v="0.02"/>
    <n v="5.98"/>
    <n v="5.15"/>
    <n v="62"/>
    <x v="1"/>
    <s v="Pam Gilbert"/>
    <s v="Regular Air"/>
    <x v="3"/>
    <x v="0"/>
    <s v="Paper"/>
    <s v="Small Box"/>
    <x v="770"/>
    <n v="0.36"/>
    <n v="9.3654266958424603E-2"/>
    <s v="United States"/>
    <x v="0"/>
    <x v="19"/>
    <s v="Round Rock"/>
    <n v="78664"/>
    <x v="127"/>
    <x v="4"/>
    <s v="2015"/>
    <d v="2015-05-11T00:00:00"/>
    <n v="2.1400000000000023"/>
    <n v="3"/>
    <n v="22.85"/>
    <n v="87407"/>
    <x v="0"/>
    <x v="4"/>
  </r>
  <r>
    <n v="24016"/>
    <s v="High"/>
    <n v="0.05"/>
    <n v="6.48"/>
    <n v="2.74"/>
    <n v="1650"/>
    <x v="1"/>
    <s v="Dan Lamm"/>
    <s v="Regular Air"/>
    <x v="3"/>
    <x v="1"/>
    <s v="Computer Peripherals"/>
    <s v="Small Pack"/>
    <x v="771"/>
    <n v="0.71"/>
    <n v="0.16013578020579189"/>
    <s v="United States"/>
    <x v="2"/>
    <x v="13"/>
    <s v="Asheboro"/>
    <n v="27203"/>
    <x v="127"/>
    <x v="4"/>
    <s v="2015"/>
    <d v="2015-05-09T00:00:00"/>
    <n v="15.096"/>
    <n v="15"/>
    <n v="94.27"/>
    <n v="91042"/>
    <x v="0"/>
    <x v="4"/>
  </r>
  <r>
    <n v="24017"/>
    <s v="High"/>
    <n v="0.09"/>
    <n v="12.53"/>
    <n v="0.5"/>
    <n v="1650"/>
    <x v="1"/>
    <s v="Dan Lamm"/>
    <s v="Regular Air"/>
    <x v="3"/>
    <x v="0"/>
    <s v="Labels"/>
    <s v="Small Box"/>
    <x v="661"/>
    <n v="0.38"/>
    <n v="0.18139399099866196"/>
    <s v="United States"/>
    <x v="2"/>
    <x v="13"/>
    <s v="Asheboro"/>
    <n v="27203"/>
    <x v="127"/>
    <x v="4"/>
    <s v="2015"/>
    <d v="2015-05-10T00:00:00"/>
    <n v="14.912399999999998"/>
    <n v="7"/>
    <n v="82.21"/>
    <n v="91042"/>
    <x v="0"/>
    <x v="4"/>
  </r>
  <r>
    <n v="24019"/>
    <s v="High"/>
    <n v="0.08"/>
    <n v="65.989999999999995"/>
    <n v="8.99"/>
    <n v="1650"/>
    <x v="1"/>
    <s v="Dan Lamm"/>
    <s v="Express Air"/>
    <x v="3"/>
    <x v="1"/>
    <s v="Telephones and Communication"/>
    <s v="Small Box"/>
    <x v="526"/>
    <n v="0.55000000000000004"/>
    <n v="-0.32391788631518431"/>
    <s v="United States"/>
    <x v="2"/>
    <x v="13"/>
    <s v="Asheboro"/>
    <n v="27203"/>
    <x v="127"/>
    <x v="4"/>
    <s v="2015"/>
    <d v="2015-05-11T00:00:00"/>
    <n v="-135.226"/>
    <n v="8"/>
    <n v="417.47"/>
    <n v="91042"/>
    <x v="0"/>
    <x v="4"/>
  </r>
  <r>
    <n v="694"/>
    <s v="Critical"/>
    <n v="0.05"/>
    <n v="6.48"/>
    <n v="8.73"/>
    <n v="2882"/>
    <x v="1"/>
    <s v="Andrew Gonzalez"/>
    <s v="Regular Air"/>
    <x v="2"/>
    <x v="0"/>
    <s v="Paper"/>
    <s v="Small Box"/>
    <x v="34"/>
    <n v="0.37"/>
    <n v="-0.6898266666666667"/>
    <s v="United States"/>
    <x v="2"/>
    <x v="13"/>
    <s v="Charlotte"/>
    <n v="28206"/>
    <x v="127"/>
    <x v="4"/>
    <s v="2015"/>
    <d v="2015-05-09T00:00:00"/>
    <n v="-160.38470000000001"/>
    <n v="35"/>
    <n v="232.5"/>
    <n v="4839"/>
    <x v="0"/>
    <x v="4"/>
  </r>
  <r>
    <n v="18694"/>
    <s v="Critical"/>
    <n v="0.05"/>
    <n v="6.48"/>
    <n v="8.73"/>
    <n v="2883"/>
    <x v="0"/>
    <s v="Stuart Sharma"/>
    <s v="Regular Air"/>
    <x v="2"/>
    <x v="0"/>
    <s v="Paper"/>
    <s v="Small Box"/>
    <x v="34"/>
    <n v="0.37"/>
    <n v="-2.0168924569325974"/>
    <s v="United States"/>
    <x v="3"/>
    <x v="28"/>
    <s v="North Olmsted"/>
    <n v="44070"/>
    <x v="127"/>
    <x v="4"/>
    <s v="2015"/>
    <d v="2015-05-09T00:00:00"/>
    <n v="-120.59"/>
    <n v="9"/>
    <n v="59.79"/>
    <n v="87632"/>
    <x v="0"/>
    <x v="4"/>
  </r>
  <r>
    <n v="25933"/>
    <s v="High"/>
    <n v="0"/>
    <n v="99.99"/>
    <n v="19.989999999999998"/>
    <n v="43"/>
    <x v="0"/>
    <s v="Theodore Moran"/>
    <s v="Regular Air"/>
    <x v="2"/>
    <x v="1"/>
    <s v="Office Machines"/>
    <s v="Small Box"/>
    <x v="512"/>
    <n v="0.52"/>
    <n v="4.0047939171959777E-2"/>
    <s v="United States"/>
    <x v="1"/>
    <x v="6"/>
    <s v="Redmond"/>
    <n v="98052"/>
    <x v="128"/>
    <x v="4"/>
    <s v="2015"/>
    <d v="2015-05-11T00:00:00"/>
    <n v="25.913820000000015"/>
    <n v="6"/>
    <n v="647.07000000000005"/>
    <n v="91454"/>
    <x v="0"/>
    <x v="4"/>
  </r>
  <r>
    <n v="23840"/>
    <s v="Low"/>
    <n v="0.09"/>
    <n v="7.64"/>
    <n v="5.83"/>
    <n v="995"/>
    <x v="0"/>
    <s v="Lloyd Spencer"/>
    <s v="Regular Air"/>
    <x v="0"/>
    <x v="0"/>
    <s v="Paper"/>
    <s v="Wrap Bag"/>
    <x v="47"/>
    <n v="0.36"/>
    <n v="5.5361801455444233E-2"/>
    <s v="United States"/>
    <x v="3"/>
    <x v="30"/>
    <s v="West Scarborough"/>
    <n v="4070"/>
    <x v="128"/>
    <x v="4"/>
    <s v="2015"/>
    <d v="2015-05-15T00:00:00"/>
    <n v="4.0320000000000036"/>
    <n v="9"/>
    <n v="72.83"/>
    <n v="89434"/>
    <x v="0"/>
    <x v="4"/>
  </r>
  <r>
    <n v="24577"/>
    <s v="Medium"/>
    <n v="0.04"/>
    <n v="95.43"/>
    <n v="19.989999999999998"/>
    <n v="1709"/>
    <x v="1"/>
    <s v="Dennis Bowen"/>
    <s v="Regular Air"/>
    <x v="0"/>
    <x v="0"/>
    <s v="Storage &amp; Organization"/>
    <s v="Small Box"/>
    <x v="462"/>
    <n v="0.79"/>
    <n v="4.1626688316480963E-3"/>
    <s v="United States"/>
    <x v="3"/>
    <x v="29"/>
    <s v="Pottstown"/>
    <n v="19464"/>
    <x v="128"/>
    <x v="4"/>
    <s v="2015"/>
    <d v="2015-05-12T00:00:00"/>
    <n v="13.536000000000016"/>
    <n v="33"/>
    <n v="3251.76"/>
    <n v="88783"/>
    <x v="0"/>
    <x v="4"/>
  </r>
  <r>
    <n v="25498"/>
    <s v="High"/>
    <n v="0.06"/>
    <n v="13.99"/>
    <n v="7.51"/>
    <n v="1778"/>
    <x v="1"/>
    <s v="Ray Oakley"/>
    <s v="Regular Air"/>
    <x v="2"/>
    <x v="1"/>
    <s v="Office Machines"/>
    <s v="Medium Box"/>
    <x v="346"/>
    <n v="0.39"/>
    <n v="2.2512031667766247E-2"/>
    <s v="United States"/>
    <x v="0"/>
    <x v="0"/>
    <s v="West Lafayette"/>
    <n v="47906"/>
    <x v="128"/>
    <x v="4"/>
    <s v="2015"/>
    <d v="2015-05-12T00:00:00"/>
    <n v="6.4832400000000021"/>
    <n v="21"/>
    <n v="287.99"/>
    <n v="89943"/>
    <x v="0"/>
    <x v="4"/>
  </r>
  <r>
    <n v="25499"/>
    <s v="High"/>
    <n v="0.06"/>
    <n v="15.04"/>
    <n v="1.97"/>
    <n v="1778"/>
    <x v="1"/>
    <s v="Ray Oakley"/>
    <s v="Regular Air"/>
    <x v="2"/>
    <x v="0"/>
    <s v="Paper"/>
    <s v="Wrap Bag"/>
    <x v="19"/>
    <n v="0.39"/>
    <n v="4.9765258215962449E-2"/>
    <s v="United States"/>
    <x v="0"/>
    <x v="0"/>
    <s v="West Lafayette"/>
    <n v="47906"/>
    <x v="128"/>
    <x v="4"/>
    <s v="2015"/>
    <d v="2015-05-10T00:00:00"/>
    <n v="2.3320000000000003"/>
    <n v="3"/>
    <n v="46.86"/>
    <n v="89943"/>
    <x v="0"/>
    <x v="4"/>
  </r>
  <r>
    <n v="24373"/>
    <s v="Low"/>
    <n v="0.08"/>
    <n v="6.48"/>
    <n v="2.74"/>
    <n v="2820"/>
    <x v="1"/>
    <s v="Laurence Simon"/>
    <s v="Regular Air"/>
    <x v="1"/>
    <x v="1"/>
    <s v="Computer Peripherals"/>
    <s v="Small Pack"/>
    <x v="771"/>
    <n v="0.71"/>
    <n v="-0.72695285010555943"/>
    <s v="United States"/>
    <x v="0"/>
    <x v="10"/>
    <s v="Oakville"/>
    <n v="63129"/>
    <x v="128"/>
    <x v="4"/>
    <s v="2015"/>
    <d v="2015-05-12T00:00:00"/>
    <n v="-82.64"/>
    <n v="18"/>
    <n v="113.68"/>
    <n v="87899"/>
    <x v="0"/>
    <x v="4"/>
  </r>
  <r>
    <n v="23211"/>
    <s v="High"/>
    <n v="0.03"/>
    <n v="17.48"/>
    <n v="1.99"/>
    <n v="3283"/>
    <x v="1"/>
    <s v="William Woodard"/>
    <s v="Regular Air"/>
    <x v="3"/>
    <x v="1"/>
    <s v="Computer Peripherals"/>
    <s v="Small Pack"/>
    <x v="13"/>
    <n v="0.45"/>
    <n v="1.3216946820379323"/>
    <s v="United States"/>
    <x v="2"/>
    <x v="9"/>
    <s v="Kendall"/>
    <n v="33156"/>
    <x v="128"/>
    <x v="4"/>
    <s v="2015"/>
    <d v="2015-05-11T00:00:00"/>
    <n v="710.80739999999992"/>
    <n v="31"/>
    <n v="537.79999999999995"/>
    <n v="90753"/>
    <x v="0"/>
    <x v="4"/>
  </r>
  <r>
    <n v="21059"/>
    <s v="High"/>
    <n v="0.01"/>
    <n v="500.98"/>
    <n v="26"/>
    <n v="1595"/>
    <x v="1"/>
    <s v="Chad Henson"/>
    <s v="Delivery Truck"/>
    <x v="3"/>
    <x v="2"/>
    <s v="Chairs &amp; Chairmats"/>
    <s v="Jumbo Drum"/>
    <x v="731"/>
    <n v="0.6"/>
    <n v="0.69"/>
    <s v="United States"/>
    <x v="3"/>
    <x v="44"/>
    <s v="Huntington"/>
    <n v="25705"/>
    <x v="129"/>
    <x v="4"/>
    <s v="2015"/>
    <d v="2015-05-12T00:00:00"/>
    <n v="5078.5379999999996"/>
    <n v="14"/>
    <n v="7360.2"/>
    <n v="90796"/>
    <x v="0"/>
    <x v="4"/>
  </r>
  <r>
    <n v="21060"/>
    <s v="High"/>
    <n v="0.08"/>
    <n v="9.77"/>
    <n v="6.02"/>
    <n v="1595"/>
    <x v="1"/>
    <s v="Chad Henson"/>
    <s v="Regular Air"/>
    <x v="3"/>
    <x v="2"/>
    <s v="Office Furnishings"/>
    <s v="Medium Box"/>
    <x v="674"/>
    <n v="0.48"/>
    <n v="0.26135189759712557"/>
    <s v="United States"/>
    <x v="3"/>
    <x v="44"/>
    <s v="Huntington"/>
    <n v="25705"/>
    <x v="129"/>
    <x v="4"/>
    <s v="2015"/>
    <d v="2015-05-12T00:00:00"/>
    <n v="23.276000000000003"/>
    <n v="9"/>
    <n v="89.06"/>
    <n v="90796"/>
    <x v="0"/>
    <x v="4"/>
  </r>
  <r>
    <n v="21061"/>
    <s v="High"/>
    <n v="0.09"/>
    <n v="3.28"/>
    <n v="0.98"/>
    <n v="1595"/>
    <x v="1"/>
    <s v="Chad Henson"/>
    <s v="Regular Air"/>
    <x v="3"/>
    <x v="0"/>
    <s v="Pens &amp; Art Supplies"/>
    <s v="Wrap Bag"/>
    <x v="772"/>
    <n v="0.59"/>
    <n v="0.13154034229828851"/>
    <s v="United States"/>
    <x v="3"/>
    <x v="44"/>
    <s v="Huntington"/>
    <n v="25705"/>
    <x v="129"/>
    <x v="4"/>
    <s v="2015"/>
    <d v="2015-05-13T00:00:00"/>
    <n v="17.754000000000001"/>
    <n v="42"/>
    <n v="134.97"/>
    <n v="90796"/>
    <x v="0"/>
    <x v="4"/>
  </r>
  <r>
    <n v="22682"/>
    <s v="High"/>
    <n v="0.03"/>
    <n v="2.16"/>
    <n v="6.05"/>
    <n v="1609"/>
    <x v="1"/>
    <s v="Jerry Ennis"/>
    <s v="Regular Air"/>
    <x v="2"/>
    <x v="0"/>
    <s v="Binders and Binder Accessories"/>
    <s v="Small Box"/>
    <x v="290"/>
    <n v="0.37"/>
    <n v="-5.2331311380704797"/>
    <s v="United States"/>
    <x v="1"/>
    <x v="7"/>
    <s v="Sacramento"/>
    <n v="95823"/>
    <x v="129"/>
    <x v="4"/>
    <s v="2015"/>
    <d v="2015-05-12T00:00:00"/>
    <n v="-90.585499999999996"/>
    <n v="7"/>
    <n v="17.309999999999999"/>
    <n v="87824"/>
    <x v="0"/>
    <x v="4"/>
  </r>
  <r>
    <n v="22683"/>
    <s v="High"/>
    <n v="0.03"/>
    <n v="9.7100000000000009"/>
    <n v="9.4499999999999993"/>
    <n v="1609"/>
    <x v="1"/>
    <s v="Jerry Ennis"/>
    <s v="Regular Air"/>
    <x v="2"/>
    <x v="0"/>
    <s v="Storage &amp; Organization"/>
    <s v="Small Box"/>
    <x v="384"/>
    <n v="0.6"/>
    <n v="-1.5662139219015281"/>
    <s v="United States"/>
    <x v="1"/>
    <x v="7"/>
    <s v="Sacramento"/>
    <n v="95823"/>
    <x v="129"/>
    <x v="4"/>
    <s v="2015"/>
    <d v="2015-05-11T00:00:00"/>
    <n v="-36.9"/>
    <n v="2"/>
    <n v="23.56"/>
    <n v="87824"/>
    <x v="0"/>
    <x v="4"/>
  </r>
  <r>
    <n v="21262"/>
    <s v="Low"/>
    <n v="0.01"/>
    <n v="15.67"/>
    <n v="1.39"/>
    <n v="1693"/>
    <x v="1"/>
    <s v="Melinda Thornton"/>
    <s v="Express Air"/>
    <x v="2"/>
    <x v="0"/>
    <s v="Envelopes"/>
    <s v="Small Box"/>
    <x v="773"/>
    <n v="0.38"/>
    <n v="-1.4566430963900261"/>
    <s v="United States"/>
    <x v="2"/>
    <x v="25"/>
    <s v="Reston"/>
    <n v="20190"/>
    <x v="129"/>
    <x v="4"/>
    <s v="2015"/>
    <d v="2015-05-11T00:00:00"/>
    <n v="-273.98"/>
    <n v="11"/>
    <n v="188.09"/>
    <n v="90190"/>
    <x v="0"/>
    <x v="4"/>
  </r>
  <r>
    <n v="25859"/>
    <s v="High"/>
    <n v="0.09"/>
    <n v="1.74"/>
    <n v="4.08"/>
    <n v="2464"/>
    <x v="1"/>
    <s v="Joe George"/>
    <s v="Express Air"/>
    <x v="2"/>
    <x v="2"/>
    <s v="Office Furnishings"/>
    <s v="Small Pack"/>
    <x v="247"/>
    <n v="0.53"/>
    <n v="58.430547550432273"/>
    <s v="United States"/>
    <x v="2"/>
    <x v="15"/>
    <s v="Bossier City"/>
    <n v="71111"/>
    <x v="129"/>
    <x v="4"/>
    <s v="2015"/>
    <d v="2015-05-13T00:00:00"/>
    <n v="608.26199999999994"/>
    <n v="4"/>
    <n v="10.41"/>
    <n v="88713"/>
    <x v="0"/>
    <x v="4"/>
  </r>
  <r>
    <n v="25860"/>
    <s v="High"/>
    <n v="0.08"/>
    <n v="227.55"/>
    <n v="32.479999999999997"/>
    <n v="2464"/>
    <x v="1"/>
    <s v="Joe George"/>
    <s v="Delivery Truck"/>
    <x v="2"/>
    <x v="2"/>
    <s v="Tables"/>
    <s v="Jumbo Box"/>
    <x v="774"/>
    <n v="0.68"/>
    <n v="-0.20008478263921059"/>
    <s v="United States"/>
    <x v="2"/>
    <x v="15"/>
    <s v="Bossier City"/>
    <n v="71111"/>
    <x v="129"/>
    <x v="4"/>
    <s v="2015"/>
    <d v="2015-05-11T00:00:00"/>
    <n v="-570.16960000000006"/>
    <n v="16"/>
    <n v="2849.64"/>
    <n v="88713"/>
    <x v="0"/>
    <x v="4"/>
  </r>
  <r>
    <n v="24995"/>
    <s v="Low"/>
    <n v="0.02"/>
    <n v="3.8"/>
    <n v="1.49"/>
    <n v="2935"/>
    <x v="0"/>
    <s v="Shirley Riley"/>
    <s v="Regular Air"/>
    <x v="0"/>
    <x v="0"/>
    <s v="Binders and Binder Accessories"/>
    <s v="Small Box"/>
    <x v="385"/>
    <n v="0.38"/>
    <n v="0.35728250244379273"/>
    <s v="United States"/>
    <x v="3"/>
    <x v="35"/>
    <s v="Boston"/>
    <n v="2215"/>
    <x v="129"/>
    <x v="4"/>
    <s v="2015"/>
    <d v="2015-05-15T00:00:00"/>
    <n v="7.31"/>
    <n v="5"/>
    <n v="20.46"/>
    <n v="87617"/>
    <x v="0"/>
    <x v="4"/>
  </r>
  <r>
    <n v="19464"/>
    <s v="Not Specified"/>
    <n v="0.03"/>
    <n v="95.99"/>
    <n v="35"/>
    <n v="3388"/>
    <x v="0"/>
    <s v="Aaron Shaffer"/>
    <s v="Regular Air"/>
    <x v="3"/>
    <x v="0"/>
    <s v="Storage &amp; Organization"/>
    <s v="Large Box"/>
    <x v="5"/>
    <m/>
    <n v="7.4903871948493309E-2"/>
    <s v="United States"/>
    <x v="1"/>
    <x v="7"/>
    <s v="Fairfield"/>
    <n v="94533"/>
    <x v="129"/>
    <x v="4"/>
    <s v="2015"/>
    <d v="2015-05-12T00:00:00"/>
    <n v="67.012000000000057"/>
    <n v="9"/>
    <n v="894.64"/>
    <n v="90154"/>
    <x v="0"/>
    <x v="4"/>
  </r>
  <r>
    <n v="24844"/>
    <s v="Medium"/>
    <n v="0.09"/>
    <n v="78.69"/>
    <n v="19.989999999999998"/>
    <n v="14"/>
    <x v="1"/>
    <s v="Gwendolyn F Tyson"/>
    <s v="Regular Air"/>
    <x v="0"/>
    <x v="2"/>
    <s v="Office Furnishings"/>
    <s v="Small Box"/>
    <x v="391"/>
    <n v="0.43"/>
    <n v="0.69"/>
    <s v="United States"/>
    <x v="0"/>
    <x v="11"/>
    <s v="Prior Lake"/>
    <n v="55372"/>
    <x v="130"/>
    <x v="4"/>
    <s v="2015"/>
    <d v="2015-05-14T00:00:00"/>
    <n v="803.47050000000002"/>
    <n v="16"/>
    <n v="1164.45"/>
    <n v="86838"/>
    <x v="0"/>
    <x v="4"/>
  </r>
  <r>
    <n v="24846"/>
    <s v="Medium"/>
    <n v="0.08"/>
    <n v="3.28"/>
    <n v="2.31"/>
    <n v="14"/>
    <x v="1"/>
    <s v="Gwendolyn F Tyson"/>
    <s v="Regular Air"/>
    <x v="0"/>
    <x v="0"/>
    <s v="Pens &amp; Art Supplies"/>
    <s v="Wrap Bag"/>
    <x v="775"/>
    <n v="0.56000000000000005"/>
    <n v="-1.0809716599190284"/>
    <s v="United States"/>
    <x v="0"/>
    <x v="11"/>
    <s v="Prior Lake"/>
    <n v="55372"/>
    <x v="130"/>
    <x v="4"/>
    <s v="2015"/>
    <d v="2015-05-13T00:00:00"/>
    <n v="-24.03"/>
    <n v="7"/>
    <n v="22.23"/>
    <n v="86838"/>
    <x v="0"/>
    <x v="4"/>
  </r>
  <r>
    <n v="24847"/>
    <s v="Medium"/>
    <n v="0.05"/>
    <n v="3.28"/>
    <n v="4.2"/>
    <n v="14"/>
    <x v="1"/>
    <s v="Gwendolyn F Tyson"/>
    <s v="Regular Air"/>
    <x v="0"/>
    <x v="0"/>
    <s v="Pens &amp; Art Supplies"/>
    <s v="Wrap Bag"/>
    <x v="776"/>
    <n v="0.56000000000000005"/>
    <n v="-2.6468906361686919"/>
    <s v="United States"/>
    <x v="0"/>
    <x v="11"/>
    <s v="Prior Lake"/>
    <n v="55372"/>
    <x v="130"/>
    <x v="4"/>
    <s v="2015"/>
    <d v="2015-05-13T00:00:00"/>
    <n v="-37.03"/>
    <n v="4"/>
    <n v="13.99"/>
    <n v="86838"/>
    <x v="0"/>
    <x v="4"/>
  </r>
  <r>
    <n v="24848"/>
    <s v="Medium"/>
    <n v="0.05"/>
    <n v="3.58"/>
    <n v="1.63"/>
    <n v="14"/>
    <x v="1"/>
    <s v="Gwendolyn F Tyson"/>
    <s v="Regular Air"/>
    <x v="0"/>
    <x v="0"/>
    <s v="Rubber Bands"/>
    <s v="Wrap Bag"/>
    <x v="706"/>
    <n v="0.36"/>
    <n v="-4.978962131837307E-2"/>
    <s v="United States"/>
    <x v="0"/>
    <x v="11"/>
    <s v="Prior Lake"/>
    <n v="55372"/>
    <x v="130"/>
    <x v="4"/>
    <s v="2015"/>
    <d v="2015-05-13T00:00:00"/>
    <n v="-0.71"/>
    <n v="4"/>
    <n v="14.26"/>
    <n v="86838"/>
    <x v="0"/>
    <x v="4"/>
  </r>
  <r>
    <n v="21848"/>
    <s v="Not Specified"/>
    <n v="0.08"/>
    <n v="128.24"/>
    <n v="12.65"/>
    <n v="1267"/>
    <x v="1"/>
    <s v="Rosemary Branch"/>
    <s v="Regular Air"/>
    <x v="3"/>
    <x v="2"/>
    <s v="Chairs &amp; Chairmats"/>
    <s v="Medium Box"/>
    <x v="286"/>
    <m/>
    <n v="-1.0352144962340355"/>
    <s v="United States"/>
    <x v="2"/>
    <x v="9"/>
    <s v="Boca Raton"/>
    <n v="33433"/>
    <x v="130"/>
    <x v="4"/>
    <s v="2015"/>
    <d v="2015-05-13T00:00:00"/>
    <n v="-379.34399999999999"/>
    <n v="3"/>
    <n v="366.44"/>
    <n v="89515"/>
    <x v="0"/>
    <x v="4"/>
  </r>
  <r>
    <n v="21849"/>
    <s v="Not Specified"/>
    <n v="0.04"/>
    <n v="5.98"/>
    <n v="4.38"/>
    <n v="1267"/>
    <x v="1"/>
    <s v="Rosemary Branch"/>
    <s v="Regular Air"/>
    <x v="3"/>
    <x v="1"/>
    <s v="Computer Peripherals"/>
    <s v="Small Pack"/>
    <x v="777"/>
    <n v="0.75"/>
    <n v="-21.825146953405017"/>
    <s v="United States"/>
    <x v="2"/>
    <x v="9"/>
    <s v="Boca Raton"/>
    <n v="33433"/>
    <x v="130"/>
    <x v="4"/>
    <s v="2015"/>
    <d v="2015-05-14T00:00:00"/>
    <n v="-1522.3039999999999"/>
    <n v="11"/>
    <n v="69.75"/>
    <n v="89515"/>
    <x v="0"/>
    <x v="4"/>
  </r>
  <r>
    <n v="22007"/>
    <s v="Critical"/>
    <n v="0.03"/>
    <n v="223.98"/>
    <n v="15.01"/>
    <n v="1671"/>
    <x v="1"/>
    <s v="Mitchell Ross"/>
    <s v="Regular Air"/>
    <x v="0"/>
    <x v="0"/>
    <s v="Binders and Binder Accessories"/>
    <s v="Small Box"/>
    <x v="778"/>
    <n v="0.38"/>
    <n v="1.4256919522147386E-4"/>
    <s v="United States"/>
    <x v="2"/>
    <x v="25"/>
    <s v="Burke"/>
    <n v="22015"/>
    <x v="130"/>
    <x v="4"/>
    <s v="2015"/>
    <d v="2015-05-13T00:00:00"/>
    <n v="0.69599999999999995"/>
    <n v="21"/>
    <n v="4881.84"/>
    <n v="86725"/>
    <x v="0"/>
    <x v="4"/>
  </r>
  <r>
    <n v="18199"/>
    <s v="Medium"/>
    <n v="0"/>
    <n v="9.27"/>
    <n v="4.3899999999999997"/>
    <n v="1826"/>
    <x v="1"/>
    <s v="Kate Peck"/>
    <s v="Regular Air"/>
    <x v="3"/>
    <x v="0"/>
    <s v="Paper"/>
    <s v="Wrap Bag"/>
    <x v="779"/>
    <n v="0.38"/>
    <n v="-0.71455399061032865"/>
    <s v="United States"/>
    <x v="0"/>
    <x v="20"/>
    <s v="Bettendorf"/>
    <n v="52722"/>
    <x v="130"/>
    <x v="4"/>
    <s v="2015"/>
    <d v="2015-05-14T00:00:00"/>
    <n v="-7.61"/>
    <n v="1"/>
    <n v="10.65"/>
    <n v="86959"/>
    <x v="0"/>
    <x v="4"/>
  </r>
  <r>
    <n v="18664"/>
    <s v="Medium"/>
    <n v="0.03"/>
    <n v="162.93"/>
    <n v="19.989999999999998"/>
    <n v="578"/>
    <x v="0"/>
    <s v="Evan K Bullard"/>
    <s v="Regular Air"/>
    <x v="3"/>
    <x v="0"/>
    <s v="Envelopes"/>
    <s v="Small Box"/>
    <x v="780"/>
    <n v="0.39"/>
    <n v="0.56823292238505074"/>
    <s v="United States"/>
    <x v="3"/>
    <x v="22"/>
    <s v="Naugatuck"/>
    <n v="6770"/>
    <x v="131"/>
    <x v="4"/>
    <s v="2015"/>
    <d v="2015-05-14T00:00:00"/>
    <n v="293.14"/>
    <n v="3"/>
    <n v="515.88"/>
    <n v="88644"/>
    <x v="0"/>
    <x v="4"/>
  </r>
  <r>
    <n v="18665"/>
    <s v="Medium"/>
    <n v="0.01"/>
    <n v="11.58"/>
    <n v="5.72"/>
    <n v="579"/>
    <x v="0"/>
    <s v="Marlene Abrams"/>
    <s v="Regular Air"/>
    <x v="3"/>
    <x v="0"/>
    <s v="Envelopes"/>
    <s v="Small Box"/>
    <x v="193"/>
    <n v="0.35"/>
    <n v="-0.26376695929768557"/>
    <s v="United States"/>
    <x v="3"/>
    <x v="22"/>
    <s v="Seymour"/>
    <n v="6478"/>
    <x v="131"/>
    <x v="4"/>
    <s v="2015"/>
    <d v="2015-05-15T00:00:00"/>
    <n v="-6.61"/>
    <n v="2"/>
    <n v="25.06"/>
    <n v="88644"/>
    <x v="0"/>
    <x v="4"/>
  </r>
  <r>
    <n v="18662"/>
    <s v="Medium"/>
    <n v="0.01"/>
    <n v="55.99"/>
    <n v="5"/>
    <n v="580"/>
    <x v="0"/>
    <s v="Kathryn Patrick"/>
    <s v="Regular Air"/>
    <x v="3"/>
    <x v="1"/>
    <s v="Telephones and Communication"/>
    <s v="Small Pack"/>
    <x v="624"/>
    <n v="0.8"/>
    <n v="-9.9510583840619823E-2"/>
    <s v="United States"/>
    <x v="3"/>
    <x v="30"/>
    <s v="Auburn"/>
    <n v="4210"/>
    <x v="131"/>
    <x v="4"/>
    <s v="2015"/>
    <d v="2015-05-14T00:00:00"/>
    <n v="-57.541000000000004"/>
    <n v="12"/>
    <n v="578.24"/>
    <n v="88644"/>
    <x v="0"/>
    <x v="4"/>
  </r>
  <r>
    <n v="18663"/>
    <s v="Medium"/>
    <n v="0.06"/>
    <n v="13.9"/>
    <n v="7.59"/>
    <n v="585"/>
    <x v="0"/>
    <s v="William Larson"/>
    <s v="Regular Air"/>
    <x v="3"/>
    <x v="0"/>
    <s v="Scissors, Rulers and Trimmers"/>
    <s v="Small Pack"/>
    <x v="767"/>
    <n v="0.56000000000000005"/>
    <n v="-0.39653857436198303"/>
    <s v="United States"/>
    <x v="3"/>
    <x v="47"/>
    <s v="Concord"/>
    <n v="3301"/>
    <x v="131"/>
    <x v="4"/>
    <s v="2015"/>
    <d v="2015-05-14T00:00:00"/>
    <n v="-67.59"/>
    <n v="12"/>
    <n v="170.45"/>
    <n v="88644"/>
    <x v="0"/>
    <x v="4"/>
  </r>
  <r>
    <n v="23104"/>
    <s v="Not Specified"/>
    <n v="0.06"/>
    <n v="30.42"/>
    <n v="8.65"/>
    <n v="1085"/>
    <x v="1"/>
    <s v="Ted Dunlap"/>
    <s v="Regular Air"/>
    <x v="3"/>
    <x v="1"/>
    <s v="Computer Peripherals"/>
    <s v="Small Box"/>
    <x v="111"/>
    <n v="0.74"/>
    <n v="-0.51528878822197055"/>
    <s v="United States"/>
    <x v="3"/>
    <x v="8"/>
    <s v="Deer Park"/>
    <n v="11729"/>
    <x v="131"/>
    <x v="4"/>
    <s v="2015"/>
    <d v="2015-05-15T00:00:00"/>
    <n v="-159.25"/>
    <n v="10"/>
    <n v="309.05"/>
    <n v="86124"/>
    <x v="0"/>
    <x v="4"/>
  </r>
  <r>
    <n v="23105"/>
    <s v="Not Specified"/>
    <n v="0.02"/>
    <n v="37.94"/>
    <n v="5.08"/>
    <n v="1085"/>
    <x v="1"/>
    <s v="Ted Dunlap"/>
    <s v="Regular Air"/>
    <x v="3"/>
    <x v="0"/>
    <s v="Paper"/>
    <s v="Wrap Bag"/>
    <x v="354"/>
    <n v="0.38"/>
    <n v="0.69"/>
    <s v="United States"/>
    <x v="3"/>
    <x v="8"/>
    <s v="Deer Park"/>
    <n v="11729"/>
    <x v="131"/>
    <x v="4"/>
    <s v="2015"/>
    <d v="2015-05-14T00:00:00"/>
    <n v="206.517"/>
    <n v="8"/>
    <n v="299.3"/>
    <n v="86124"/>
    <x v="0"/>
    <x v="4"/>
  </r>
  <r>
    <n v="19852"/>
    <s v="High"/>
    <n v="0.08"/>
    <n v="2.62"/>
    <n v="0.8"/>
    <n v="1389"/>
    <x v="1"/>
    <s v="Jean Khan"/>
    <s v="Express Air"/>
    <x v="0"/>
    <x v="0"/>
    <s v="Rubber Bands"/>
    <s v="Wrap Bag"/>
    <x v="677"/>
    <n v="0.39"/>
    <n v="0.69"/>
    <s v="United States"/>
    <x v="1"/>
    <x v="7"/>
    <s v="Menlo Park"/>
    <n v="94025"/>
    <x v="131"/>
    <x v="4"/>
    <s v="2015"/>
    <d v="2015-05-15T00:00:00"/>
    <n v="21.769499999999997"/>
    <n v="12"/>
    <n v="31.55"/>
    <n v="88728"/>
    <x v="0"/>
    <x v="4"/>
  </r>
  <r>
    <n v="21852"/>
    <s v="Medium"/>
    <n v="0"/>
    <n v="25.38"/>
    <n v="8.99"/>
    <n v="3257"/>
    <x v="1"/>
    <s v="Sharon Marcus"/>
    <s v="Regular Air"/>
    <x v="2"/>
    <x v="2"/>
    <s v="Office Furnishings"/>
    <s v="Small Pack"/>
    <x v="755"/>
    <n v="0.5"/>
    <n v="0.67151811082080493"/>
    <s v="United States"/>
    <x v="1"/>
    <x v="6"/>
    <s v="Longview"/>
    <n v="98632"/>
    <x v="131"/>
    <x v="4"/>
    <s v="2015"/>
    <d v="2015-05-15T00:00:00"/>
    <n v="470.33799999999997"/>
    <n v="26"/>
    <n v="700.41"/>
    <n v="88826"/>
    <x v="0"/>
    <x v="4"/>
  </r>
  <r>
    <n v="22329"/>
    <s v="Critical"/>
    <n v="0.01"/>
    <n v="95.99"/>
    <n v="4.9000000000000004"/>
    <n v="156"/>
    <x v="1"/>
    <s v="Diana Xu"/>
    <s v="Regular Air"/>
    <x v="3"/>
    <x v="1"/>
    <s v="Telephones and Communication"/>
    <s v="Small Box"/>
    <x v="241"/>
    <n v="0.56000000000000005"/>
    <n v="0.679833917415816"/>
    <s v="United States"/>
    <x v="1"/>
    <x v="1"/>
    <s v="Fort Collins"/>
    <n v="80525"/>
    <x v="132"/>
    <x v="4"/>
    <s v="2015"/>
    <d v="2015-05-15T00:00:00"/>
    <n v="713.88"/>
    <n v="13"/>
    <n v="1050.08"/>
    <n v="87671"/>
    <x v="0"/>
    <x v="4"/>
  </r>
  <r>
    <n v="19107"/>
    <s v="Low"/>
    <n v="0.08"/>
    <n v="4.8899999999999997"/>
    <n v="4.93"/>
    <n v="353"/>
    <x v="1"/>
    <s v="Bonnie Chambers"/>
    <s v="Express Air"/>
    <x v="1"/>
    <x v="1"/>
    <s v="Computer Peripherals"/>
    <s v="Small Pack"/>
    <x v="330"/>
    <n v="0.66"/>
    <n v="-1.9519820670127417"/>
    <s v="United States"/>
    <x v="1"/>
    <x v="41"/>
    <s v="Glendale"/>
    <n v="85301"/>
    <x v="132"/>
    <x v="4"/>
    <s v="2015"/>
    <d v="2015-05-14T00:00:00"/>
    <n v="-165.45"/>
    <n v="17"/>
    <n v="84.76"/>
    <n v="89647"/>
    <x v="0"/>
    <x v="4"/>
  </r>
  <r>
    <n v="19108"/>
    <s v="Low"/>
    <n v="7.0000000000000007E-2"/>
    <n v="6.68"/>
    <n v="6.92"/>
    <n v="353"/>
    <x v="1"/>
    <s v="Bonnie Chambers"/>
    <s v="Regular Air"/>
    <x v="1"/>
    <x v="0"/>
    <s v="Paper"/>
    <s v="Small Box"/>
    <x v="781"/>
    <n v="0.37"/>
    <n v="-1.346051125524609"/>
    <s v="United States"/>
    <x v="1"/>
    <x v="41"/>
    <s v="Glendale"/>
    <n v="85301"/>
    <x v="132"/>
    <x v="4"/>
    <s v="2015"/>
    <d v="2015-05-21T00:00:00"/>
    <n v="-141.12"/>
    <n v="16"/>
    <n v="104.84"/>
    <n v="89647"/>
    <x v="0"/>
    <x v="4"/>
  </r>
  <r>
    <n v="26315"/>
    <s v="Critical"/>
    <n v="7.0000000000000007E-2"/>
    <n v="152.47999999999999"/>
    <n v="6.5"/>
    <n v="497"/>
    <x v="0"/>
    <s v="Steve McKee"/>
    <s v="Regular Air"/>
    <x v="0"/>
    <x v="1"/>
    <s v="Computer Peripherals"/>
    <s v="Small Box"/>
    <x v="579"/>
    <n v="0.74"/>
    <n v="3.3943533715622157E-2"/>
    <s v="United States"/>
    <x v="2"/>
    <x v="34"/>
    <s v="Murfreesboro"/>
    <n v="37130"/>
    <x v="132"/>
    <x v="4"/>
    <s v="2015"/>
    <d v="2015-05-16T00:00:00"/>
    <n v="171.83879999999999"/>
    <n v="35"/>
    <n v="5062.49"/>
    <n v="90706"/>
    <x v="0"/>
    <x v="4"/>
  </r>
  <r>
    <n v="20811"/>
    <s v="Medium"/>
    <n v="0.05"/>
    <n v="59.78"/>
    <n v="10.29"/>
    <n v="539"/>
    <x v="0"/>
    <s v="Alice Coley"/>
    <s v="Regular Air"/>
    <x v="0"/>
    <x v="0"/>
    <s v="Binders and Binder Accessories"/>
    <s v="Small Box"/>
    <x v="782"/>
    <n v="0.39"/>
    <n v="0.38488190306159387"/>
    <s v="United States"/>
    <x v="0"/>
    <x v="12"/>
    <s v="Urbana"/>
    <n v="61801"/>
    <x v="132"/>
    <x v="4"/>
    <s v="2015"/>
    <d v="2015-05-15T00:00:00"/>
    <n v="159.52970000000005"/>
    <n v="7"/>
    <n v="414.49"/>
    <n v="91174"/>
    <x v="0"/>
    <x v="4"/>
  </r>
  <r>
    <n v="20812"/>
    <s v="Medium"/>
    <n v="0.08"/>
    <n v="20.99"/>
    <n v="1.25"/>
    <n v="540"/>
    <x v="1"/>
    <s v="Ruth Lamm"/>
    <s v="Regular Air"/>
    <x v="0"/>
    <x v="1"/>
    <s v="Telephones and Communication"/>
    <s v="Small Pack"/>
    <x v="783"/>
    <n v="0.83"/>
    <n v="3.2726692073495302E-2"/>
    <s v="United States"/>
    <x v="0"/>
    <x v="12"/>
    <s v="Vernon Hills"/>
    <n v="60061"/>
    <x v="132"/>
    <x v="4"/>
    <s v="2015"/>
    <d v="2015-05-16T00:00:00"/>
    <n v="15.371400000000008"/>
    <n v="28"/>
    <n v="469.69"/>
    <n v="91174"/>
    <x v="0"/>
    <x v="4"/>
  </r>
  <r>
    <n v="19480"/>
    <s v="Critical"/>
    <n v="0"/>
    <n v="5.28"/>
    <n v="5.61"/>
    <n v="910"/>
    <x v="0"/>
    <s v="Carla Hauser"/>
    <s v="Regular Air"/>
    <x v="3"/>
    <x v="0"/>
    <s v="Paper"/>
    <s v="Small Box"/>
    <x v="723"/>
    <n v="0.4"/>
    <n v="-1.7500821018062396"/>
    <s v="United States"/>
    <x v="2"/>
    <x v="4"/>
    <s v="Texarkana"/>
    <n v="71854"/>
    <x v="132"/>
    <x v="4"/>
    <s v="2015"/>
    <d v="2015-05-14T00:00:00"/>
    <n v="-149.21199999999999"/>
    <n v="15"/>
    <n v="85.26"/>
    <n v="90187"/>
    <x v="0"/>
    <x v="4"/>
  </r>
  <r>
    <n v="24737"/>
    <s v="Medium"/>
    <n v="0.02"/>
    <n v="15.94"/>
    <n v="5.45"/>
    <n v="1069"/>
    <x v="0"/>
    <s v="Pam Bennett"/>
    <s v="Regular Air"/>
    <x v="1"/>
    <x v="0"/>
    <s v="Pens &amp; Art Supplies"/>
    <s v="Small Pack"/>
    <x v="784"/>
    <n v="0.55000000000000004"/>
    <n v="0.21015142848541413"/>
    <s v="United States"/>
    <x v="0"/>
    <x v="12"/>
    <s v="Carbondale"/>
    <n v="62901"/>
    <x v="132"/>
    <x v="4"/>
    <s v="2015"/>
    <d v="2015-05-15T00:00:00"/>
    <n v="139.61200000000002"/>
    <n v="41"/>
    <n v="664.34"/>
    <n v="87110"/>
    <x v="0"/>
    <x v="4"/>
  </r>
  <r>
    <n v="23890"/>
    <s v="High"/>
    <n v="0.05"/>
    <n v="26.48"/>
    <n v="6.93"/>
    <n v="18"/>
    <x v="0"/>
    <s v="Laurie Hanna"/>
    <s v="Regular Air"/>
    <x v="0"/>
    <x v="2"/>
    <s v="Office Furnishings"/>
    <s v="Small Box"/>
    <x v="785"/>
    <n v="0.49"/>
    <n v="0.69"/>
    <s v="United States"/>
    <x v="1"/>
    <x v="24"/>
    <s v="Helena"/>
    <n v="59601"/>
    <x v="133"/>
    <x v="4"/>
    <s v="2015"/>
    <d v="2015-05-16T00:00:00"/>
    <n v="314.48129999999998"/>
    <n v="17"/>
    <n v="455.77"/>
    <n v="90031"/>
    <x v="0"/>
    <x v="4"/>
  </r>
  <r>
    <n v="5890"/>
    <s v="High"/>
    <n v="0.05"/>
    <n v="26.48"/>
    <n v="6.93"/>
    <n v="21"/>
    <x v="1"/>
    <s v="Tony Wilkins Winters"/>
    <s v="Regular Air"/>
    <x v="0"/>
    <x v="2"/>
    <s v="Office Furnishings"/>
    <s v="Small Box"/>
    <x v="785"/>
    <n v="0.49"/>
    <n v="0.20481805732433167"/>
    <s v="United States"/>
    <x v="3"/>
    <x v="8"/>
    <s v="New York City"/>
    <n v="10012"/>
    <x v="133"/>
    <x v="4"/>
    <s v="2015"/>
    <d v="2015-05-16T00:00:00"/>
    <n v="384.38"/>
    <n v="70"/>
    <n v="1876.69"/>
    <n v="41793"/>
    <x v="0"/>
    <x v="4"/>
  </r>
  <r>
    <n v="19823"/>
    <s v="Medium"/>
    <n v="0.08"/>
    <n v="6.48"/>
    <n v="7.03"/>
    <n v="266"/>
    <x v="1"/>
    <s v="Ross Frederick"/>
    <s v="Regular Air"/>
    <x v="3"/>
    <x v="0"/>
    <s v="Paper"/>
    <s v="Small Box"/>
    <x v="786"/>
    <n v="0.37"/>
    <n v="0.13162393162393177"/>
    <s v="United States"/>
    <x v="0"/>
    <x v="19"/>
    <s v="San Antonio"/>
    <n v="78207"/>
    <x v="133"/>
    <x v="4"/>
    <s v="2015"/>
    <d v="2015-05-16T00:00:00"/>
    <n v="8.9320000000000093"/>
    <n v="10"/>
    <n v="67.86"/>
    <n v="90594"/>
    <x v="0"/>
    <x v="4"/>
  </r>
  <r>
    <n v="19824"/>
    <s v="Medium"/>
    <n v="0.01"/>
    <n v="20.34"/>
    <n v="35"/>
    <n v="266"/>
    <x v="1"/>
    <s v="Ross Frederick"/>
    <s v="Regular Air"/>
    <x v="3"/>
    <x v="0"/>
    <s v="Storage &amp; Organization"/>
    <s v="Large Box"/>
    <x v="70"/>
    <n v="0.84"/>
    <n v="0.30729846911465603"/>
    <s v="United States"/>
    <x v="0"/>
    <x v="19"/>
    <s v="San Antonio"/>
    <n v="78207"/>
    <x v="133"/>
    <x v="4"/>
    <s v="2015"/>
    <d v="2015-05-16T00:00:00"/>
    <n v="229.63800000000015"/>
    <n v="33"/>
    <n v="747.28"/>
    <n v="90594"/>
    <x v="0"/>
    <x v="4"/>
  </r>
  <r>
    <n v="1147"/>
    <s v="Medium"/>
    <n v="0.08"/>
    <n v="2.94"/>
    <n v="0.96"/>
    <n v="491"/>
    <x v="1"/>
    <s v="Toni Swanson"/>
    <s v="Regular Air"/>
    <x v="2"/>
    <x v="0"/>
    <s v="Pens &amp; Art Supplies"/>
    <s v="Wrap Bag"/>
    <x v="265"/>
    <n v="0.57999999999999996"/>
    <n v="-3.1784107946026985E-2"/>
    <s v="United States"/>
    <x v="3"/>
    <x v="8"/>
    <s v="New York City"/>
    <n v="10154"/>
    <x v="133"/>
    <x v="4"/>
    <s v="2015"/>
    <d v="2015-05-17T00:00:00"/>
    <n v="-2.12"/>
    <n v="23"/>
    <n v="66.7"/>
    <n v="8353"/>
    <x v="0"/>
    <x v="4"/>
  </r>
  <r>
    <n v="19146"/>
    <s v="Medium"/>
    <n v="0.06"/>
    <n v="8.32"/>
    <n v="2.38"/>
    <n v="494"/>
    <x v="1"/>
    <s v="Jimmy Alston Holder"/>
    <s v="Regular Air"/>
    <x v="2"/>
    <x v="1"/>
    <s v="Computer Peripherals"/>
    <s v="Small Pack"/>
    <x v="470"/>
    <n v="0.74"/>
    <n v="-0.36174205016788469"/>
    <s v="United States"/>
    <x v="1"/>
    <x v="6"/>
    <s v="Seattle"/>
    <n v="98115"/>
    <x v="133"/>
    <x v="4"/>
    <s v="2015"/>
    <d v="2015-05-17T00:00:00"/>
    <n v="-36.630000000000003"/>
    <n v="12"/>
    <n v="101.26"/>
    <n v="88905"/>
    <x v="0"/>
    <x v="4"/>
  </r>
  <r>
    <n v="19147"/>
    <s v="Medium"/>
    <n v="0.08"/>
    <n v="2.94"/>
    <n v="0.96"/>
    <n v="494"/>
    <x v="1"/>
    <s v="Jimmy Alston Holder"/>
    <s v="Regular Air"/>
    <x v="2"/>
    <x v="0"/>
    <s v="Pens &amp; Art Supplies"/>
    <s v="Wrap Bag"/>
    <x v="265"/>
    <n v="0.57999999999999996"/>
    <n v="-0.12183908045977013"/>
    <s v="United States"/>
    <x v="1"/>
    <x v="6"/>
    <s v="Seattle"/>
    <n v="98115"/>
    <x v="133"/>
    <x v="4"/>
    <s v="2015"/>
    <d v="2015-05-17T00:00:00"/>
    <n v="-2.12"/>
    <n v="6"/>
    <n v="17.399999999999999"/>
    <n v="88905"/>
    <x v="0"/>
    <x v="4"/>
  </r>
  <r>
    <n v="18921"/>
    <s v="Critical"/>
    <n v="0.02"/>
    <n v="39.06"/>
    <n v="10.55"/>
    <n v="1023"/>
    <x v="1"/>
    <s v="Glen Newman"/>
    <s v="Regular Air"/>
    <x v="0"/>
    <x v="0"/>
    <s v="Binders and Binder Accessories"/>
    <s v="Small Box"/>
    <x v="66"/>
    <n v="0.37"/>
    <n v="0.69"/>
    <s v="United States"/>
    <x v="3"/>
    <x v="29"/>
    <s v="Wilkinsburg"/>
    <n v="15221"/>
    <x v="133"/>
    <x v="4"/>
    <s v="2015"/>
    <d v="2015-05-15T00:00:00"/>
    <n v="442.0899"/>
    <n v="16"/>
    <n v="640.71"/>
    <n v="88633"/>
    <x v="0"/>
    <x v="4"/>
  </r>
  <r>
    <n v="18922"/>
    <s v="Critical"/>
    <n v="0.1"/>
    <n v="37.700000000000003"/>
    <n v="2.99"/>
    <n v="1023"/>
    <x v="1"/>
    <s v="Glen Newman"/>
    <s v="Regular Air"/>
    <x v="0"/>
    <x v="0"/>
    <s v="Binders and Binder Accessories"/>
    <s v="Small Box"/>
    <x v="787"/>
    <n v="0.35"/>
    <n v="0.69"/>
    <s v="United States"/>
    <x v="3"/>
    <x v="29"/>
    <s v="Wilkinsburg"/>
    <n v="15221"/>
    <x v="133"/>
    <x v="4"/>
    <s v="2015"/>
    <d v="2015-05-16T00:00:00"/>
    <n v="455.12399999999997"/>
    <n v="18"/>
    <n v="659.6"/>
    <n v="88633"/>
    <x v="0"/>
    <x v="4"/>
  </r>
  <r>
    <n v="20554"/>
    <s v="High"/>
    <n v="0.01"/>
    <n v="30.98"/>
    <n v="6.5"/>
    <n v="1989"/>
    <x v="1"/>
    <s v="David Weaver"/>
    <s v="Regular Air"/>
    <x v="3"/>
    <x v="1"/>
    <s v="Computer Peripherals"/>
    <s v="Small Box"/>
    <x v="788"/>
    <n v="0.64"/>
    <n v="0.12739081377108732"/>
    <s v="United States"/>
    <x v="1"/>
    <x v="16"/>
    <s v="Holladay"/>
    <n v="84117"/>
    <x v="133"/>
    <x v="4"/>
    <s v="2015"/>
    <d v="2015-05-16T00:00:00"/>
    <n v="46.29"/>
    <n v="11"/>
    <n v="363.37"/>
    <n v="90001"/>
    <x v="0"/>
    <x v="4"/>
  </r>
  <r>
    <n v="20555"/>
    <s v="High"/>
    <n v="0.01"/>
    <n v="40.99"/>
    <n v="19.989999999999998"/>
    <n v="1989"/>
    <x v="1"/>
    <s v="David Weaver"/>
    <s v="Regular Air"/>
    <x v="3"/>
    <x v="0"/>
    <s v="Paper"/>
    <s v="Small Box"/>
    <x v="400"/>
    <n v="0.36"/>
    <n v="0.36981799271970878"/>
    <s v="United States"/>
    <x v="1"/>
    <x v="16"/>
    <s v="Holladay"/>
    <n v="84117"/>
    <x v="133"/>
    <x v="4"/>
    <s v="2015"/>
    <d v="2015-05-18T00:00:00"/>
    <n v="177.79"/>
    <n v="11"/>
    <n v="480.75"/>
    <n v="90001"/>
    <x v="0"/>
    <x v="4"/>
  </r>
  <r>
    <n v="19381"/>
    <s v="Not Specified"/>
    <n v="0.08"/>
    <n v="73.98"/>
    <n v="4"/>
    <n v="3041"/>
    <x v="1"/>
    <s v="Carrie Duke"/>
    <s v="Regular Air"/>
    <x v="3"/>
    <x v="1"/>
    <s v="Computer Peripherals"/>
    <s v="Small Box"/>
    <x v="235"/>
    <n v="0.77"/>
    <n v="8.2222617143534085E-2"/>
    <s v="United States"/>
    <x v="0"/>
    <x v="38"/>
    <s v="Garden City"/>
    <n v="67846"/>
    <x v="133"/>
    <x v="4"/>
    <s v="2015"/>
    <d v="2015-05-18T00:00:00"/>
    <n v="97.159999999999926"/>
    <n v="17"/>
    <n v="1181.67"/>
    <n v="86102"/>
    <x v="0"/>
    <x v="4"/>
  </r>
  <r>
    <n v="19382"/>
    <s v="Not Specified"/>
    <n v="0.02"/>
    <n v="3.68"/>
    <n v="1.32"/>
    <n v="3041"/>
    <x v="1"/>
    <s v="Carrie Duke"/>
    <s v="Regular Air"/>
    <x v="3"/>
    <x v="0"/>
    <s v="Scissors, Rulers and Trimmers"/>
    <s v="Wrap Bag"/>
    <x v="789"/>
    <n v="0.83"/>
    <n v="-0.68994320080187099"/>
    <s v="United States"/>
    <x v="0"/>
    <x v="38"/>
    <s v="Garden City"/>
    <n v="67846"/>
    <x v="133"/>
    <x v="4"/>
    <s v="2015"/>
    <d v="2015-05-17T00:00:00"/>
    <n v="-20.65"/>
    <n v="8"/>
    <n v="29.93"/>
    <n v="86102"/>
    <x v="0"/>
    <x v="4"/>
  </r>
  <r>
    <n v="25762"/>
    <s v="Critical"/>
    <n v="0.04"/>
    <n v="18.97"/>
    <n v="9.5399999999999991"/>
    <n v="136"/>
    <x v="1"/>
    <s v="Dale Gillespie"/>
    <s v="Regular Air"/>
    <x v="0"/>
    <x v="0"/>
    <s v="Paper"/>
    <s v="Small Box"/>
    <x v="143"/>
    <n v="0.37"/>
    <n v="2.9880086494987249E-2"/>
    <s v="United States"/>
    <x v="1"/>
    <x v="7"/>
    <s v="Petaluma"/>
    <n v="94952"/>
    <x v="134"/>
    <x v="4"/>
    <s v="2015"/>
    <d v="2015-05-17T00:00:00"/>
    <n v="3.0400000000000027"/>
    <n v="5"/>
    <n v="101.74"/>
    <n v="88534"/>
    <x v="0"/>
    <x v="4"/>
  </r>
  <r>
    <n v="25764"/>
    <s v="Critical"/>
    <n v="0.09"/>
    <n v="10.98"/>
    <n v="3.37"/>
    <n v="136"/>
    <x v="1"/>
    <s v="Dale Gillespie"/>
    <s v="Regular Air"/>
    <x v="0"/>
    <x v="0"/>
    <s v="Scissors, Rulers and Trimmers"/>
    <s v="Small Pack"/>
    <x v="678"/>
    <n v="0.56999999999999995"/>
    <n v="3.2016090866067222E-2"/>
    <s v="United States"/>
    <x v="1"/>
    <x v="7"/>
    <s v="Petaluma"/>
    <n v="94952"/>
    <x v="134"/>
    <x v="4"/>
    <s v="2015"/>
    <d v="2015-05-17T00:00:00"/>
    <n v="2.7060000000000013"/>
    <n v="8"/>
    <n v="84.52"/>
    <n v="88534"/>
    <x v="0"/>
    <x v="4"/>
  </r>
  <r>
    <n v="21411"/>
    <s v="Critical"/>
    <n v="7.0000000000000007E-2"/>
    <n v="279.48"/>
    <n v="35"/>
    <n v="688"/>
    <x v="1"/>
    <s v="Ashley Reese"/>
    <s v="Regular Air"/>
    <x v="0"/>
    <x v="0"/>
    <s v="Storage &amp; Organization"/>
    <s v="Large Box"/>
    <x v="49"/>
    <n v="0.8"/>
    <n v="-7.6315586007827424E-2"/>
    <s v="United States"/>
    <x v="0"/>
    <x v="10"/>
    <s v="Saint Louis"/>
    <n v="63116"/>
    <x v="134"/>
    <x v="4"/>
    <s v="2015"/>
    <d v="2015-05-16T00:00:00"/>
    <n v="-207.28"/>
    <n v="10"/>
    <n v="2716.09"/>
    <n v="88503"/>
    <x v="0"/>
    <x v="4"/>
  </r>
  <r>
    <n v="20937"/>
    <s v="Critical"/>
    <n v="0"/>
    <n v="14.42"/>
    <n v="6.75"/>
    <n v="1042"/>
    <x v="0"/>
    <s v="Jerome Burch"/>
    <s v="Express Air"/>
    <x v="0"/>
    <x v="0"/>
    <s v="Appliances"/>
    <s v="Medium Box"/>
    <x v="117"/>
    <n v="0.52"/>
    <n v="9.4280517380759904E-2"/>
    <s v="United States"/>
    <x v="1"/>
    <x v="7"/>
    <s v="Yuba City"/>
    <n v="95991"/>
    <x v="134"/>
    <x v="4"/>
    <s v="2015"/>
    <d v="2015-05-17T00:00:00"/>
    <n v="9.33"/>
    <n v="6"/>
    <n v="98.96"/>
    <n v="87847"/>
    <x v="0"/>
    <x v="4"/>
  </r>
  <r>
    <n v="18702"/>
    <s v="Critical"/>
    <n v="0.1"/>
    <n v="8.17"/>
    <n v="1.69"/>
    <n v="1390"/>
    <x v="1"/>
    <s v="Hazel Jones"/>
    <s v="Regular Air"/>
    <x v="3"/>
    <x v="0"/>
    <s v="Paper"/>
    <s v="Wrap Bag"/>
    <x v="790"/>
    <n v="0.38"/>
    <n v="0.69"/>
    <s v="United States"/>
    <x v="1"/>
    <x v="7"/>
    <s v="Stockton"/>
    <n v="95207"/>
    <x v="134"/>
    <x v="4"/>
    <s v="2015"/>
    <d v="2015-05-16T00:00:00"/>
    <n v="100.2984"/>
    <n v="19"/>
    <n v="145.36000000000001"/>
    <n v="88731"/>
    <x v="0"/>
    <x v="4"/>
  </r>
  <r>
    <n v="18703"/>
    <s v="Critical"/>
    <n v="0.03"/>
    <n v="110.99"/>
    <n v="2.5"/>
    <n v="1390"/>
    <x v="1"/>
    <s v="Hazel Jones"/>
    <s v="Regular Air"/>
    <x v="3"/>
    <x v="1"/>
    <s v="Telephones and Communication"/>
    <s v="Small Box"/>
    <x v="27"/>
    <n v="0.56999999999999995"/>
    <n v="0.69"/>
    <s v="United States"/>
    <x v="1"/>
    <x v="7"/>
    <s v="Stockton"/>
    <n v="95207"/>
    <x v="134"/>
    <x v="4"/>
    <s v="2015"/>
    <d v="2015-05-18T00:00:00"/>
    <n v="2495.3987999999999"/>
    <n v="38"/>
    <n v="3616.52"/>
    <n v="88731"/>
    <x v="0"/>
    <x v="4"/>
  </r>
  <r>
    <n v="22596"/>
    <s v="High"/>
    <n v="0.04"/>
    <n v="12.44"/>
    <n v="6.27"/>
    <n v="1721"/>
    <x v="0"/>
    <s v="Jennifer Zimmerman"/>
    <s v="Regular Air"/>
    <x v="3"/>
    <x v="0"/>
    <s v="Storage &amp; Organization"/>
    <s v="Medium Box"/>
    <x v="791"/>
    <n v="0.56999999999999995"/>
    <n v="-0.556127672387835"/>
    <s v="United States"/>
    <x v="2"/>
    <x v="4"/>
    <s v="Jonesboro"/>
    <n v="72401"/>
    <x v="134"/>
    <x v="4"/>
    <s v="2015"/>
    <d v="2015-05-17T00:00:00"/>
    <n v="-258.56600000000003"/>
    <n v="37"/>
    <n v="464.94"/>
    <n v="90787"/>
    <x v="0"/>
    <x v="4"/>
  </r>
  <r>
    <n v="4596"/>
    <s v="High"/>
    <n v="0.04"/>
    <n v="12.44"/>
    <n v="6.27"/>
    <n v="1723"/>
    <x v="1"/>
    <s v="Constance Flowers"/>
    <s v="Regular Air"/>
    <x v="3"/>
    <x v="0"/>
    <s v="Storage &amp; Organization"/>
    <s v="Medium Box"/>
    <x v="791"/>
    <n v="0.56999999999999995"/>
    <n v="-3.2192128027210144E-2"/>
    <s v="United States"/>
    <x v="1"/>
    <x v="7"/>
    <s v="San Diego"/>
    <n v="92037"/>
    <x v="134"/>
    <x v="4"/>
    <s v="2015"/>
    <d v="2015-05-17T00:00:00"/>
    <n v="-59.06"/>
    <n v="146"/>
    <n v="1834.61"/>
    <n v="32710"/>
    <x v="0"/>
    <x v="4"/>
  </r>
  <r>
    <n v="24935"/>
    <s v="Not Specified"/>
    <n v="0.1"/>
    <n v="7.37"/>
    <n v="5.53"/>
    <n v="1984"/>
    <x v="0"/>
    <s v="Lynne Wilcox"/>
    <s v="Regular Air"/>
    <x v="2"/>
    <x v="1"/>
    <s v="Computer Peripherals"/>
    <s v="Small Pack"/>
    <x v="164"/>
    <n v="0.69"/>
    <n v="1.077496008613968"/>
    <s v="United States"/>
    <x v="2"/>
    <x v="23"/>
    <s v="Hilton Head Island"/>
    <n v="29915"/>
    <x v="134"/>
    <x v="4"/>
    <s v="2015"/>
    <d v="2015-05-16T00:00:00"/>
    <n v="290.202"/>
    <n v="38"/>
    <n v="269.33"/>
    <n v="91258"/>
    <x v="0"/>
    <x v="4"/>
  </r>
  <r>
    <n v="19567"/>
    <s v="Low"/>
    <n v="7.0000000000000007E-2"/>
    <n v="35.99"/>
    <n v="5.99"/>
    <n v="2070"/>
    <x v="0"/>
    <s v="Kelly Collins"/>
    <s v="Regular Air"/>
    <x v="3"/>
    <x v="1"/>
    <s v="Telephones and Communication"/>
    <s v="Wrap Bag"/>
    <x v="448"/>
    <n v="0.38"/>
    <n v="0.11613697024933278"/>
    <s v="United States"/>
    <x v="0"/>
    <x v="26"/>
    <s v="Eastpointe"/>
    <n v="48021"/>
    <x v="134"/>
    <x v="4"/>
    <s v="2015"/>
    <d v="2015-05-20T00:00:00"/>
    <n v="17.839800000000011"/>
    <n v="5"/>
    <n v="153.61000000000001"/>
    <n v="88558"/>
    <x v="0"/>
    <x v="4"/>
  </r>
  <r>
    <n v="19568"/>
    <s v="Low"/>
    <n v="0.08"/>
    <n v="65.989999999999995"/>
    <n v="5.92"/>
    <n v="2071"/>
    <x v="1"/>
    <s v="Victor Cherry"/>
    <s v="Express Air"/>
    <x v="3"/>
    <x v="1"/>
    <s v="Telephones and Communication"/>
    <s v="Small Box"/>
    <x v="337"/>
    <n v="0.57999999999999996"/>
    <n v="0.17281563437079933"/>
    <s v="United States"/>
    <x v="0"/>
    <x v="26"/>
    <s v="Farmington Hills"/>
    <n v="48336"/>
    <x v="134"/>
    <x v="4"/>
    <s v="2015"/>
    <d v="2015-05-23T00:00:00"/>
    <n v="183.84300000000002"/>
    <n v="20"/>
    <n v="1063.81"/>
    <n v="88558"/>
    <x v="0"/>
    <x v="4"/>
  </r>
  <r>
    <n v="18046"/>
    <s v="High"/>
    <n v="0.09"/>
    <n v="5.4"/>
    <n v="7.78"/>
    <n v="2610"/>
    <x v="0"/>
    <s v="Tommy Lutz"/>
    <s v="Regular Air"/>
    <x v="3"/>
    <x v="0"/>
    <s v="Binders and Binder Accessories"/>
    <s v="Small Box"/>
    <x v="483"/>
    <n v="0.37"/>
    <n v="-2.7670999187652314"/>
    <s v="United States"/>
    <x v="1"/>
    <x v="7"/>
    <s v="Davis"/>
    <n v="95616"/>
    <x v="134"/>
    <x v="4"/>
    <s v="2015"/>
    <d v="2015-05-17T00:00:00"/>
    <n v="-136.25200000000001"/>
    <n v="9"/>
    <n v="49.24"/>
    <n v="86118"/>
    <x v="0"/>
    <x v="4"/>
  </r>
  <r>
    <n v="19838"/>
    <s v="High"/>
    <n v="0.03"/>
    <n v="28.53"/>
    <n v="1.49"/>
    <n v="3354"/>
    <x v="1"/>
    <s v="Sara Faulkner"/>
    <s v="Regular Air"/>
    <x v="3"/>
    <x v="0"/>
    <s v="Binders and Binder Accessories"/>
    <s v="Small Box"/>
    <x v="587"/>
    <n v="0.38"/>
    <n v="0.68999999999999984"/>
    <s v="United States"/>
    <x v="1"/>
    <x v="7"/>
    <s v="Calexico"/>
    <n v="92231"/>
    <x v="134"/>
    <x v="4"/>
    <s v="2015"/>
    <d v="2015-05-17T00:00:00"/>
    <n v="137.67569999999998"/>
    <n v="7"/>
    <n v="199.53"/>
    <n v="88589"/>
    <x v="0"/>
    <x v="4"/>
  </r>
  <r>
    <n v="19839"/>
    <s v="High"/>
    <n v="7.0000000000000007E-2"/>
    <n v="5.98"/>
    <n v="7.15"/>
    <n v="3354"/>
    <x v="1"/>
    <s v="Sara Faulkner"/>
    <s v="Regular Air"/>
    <x v="3"/>
    <x v="0"/>
    <s v="Paper"/>
    <s v="Small Box"/>
    <x v="792"/>
    <n v="0.36"/>
    <n v="-1.6734143049932524"/>
    <s v="United States"/>
    <x v="1"/>
    <x v="7"/>
    <s v="Calexico"/>
    <n v="92231"/>
    <x v="134"/>
    <x v="4"/>
    <s v="2015"/>
    <d v="2015-05-18T00:00:00"/>
    <n v="-62"/>
    <n v="6"/>
    <n v="37.049999999999997"/>
    <n v="88589"/>
    <x v="0"/>
    <x v="4"/>
  </r>
  <r>
    <n v="23071"/>
    <s v="High"/>
    <n v="7.0000000000000007E-2"/>
    <n v="19.84"/>
    <n v="4.0999999999999996"/>
    <n v="91"/>
    <x v="1"/>
    <s v="Wallace Werner"/>
    <s v="Regular Air"/>
    <x v="1"/>
    <x v="0"/>
    <s v="Pens &amp; Art Supplies"/>
    <s v="Wrap Bag"/>
    <x v="793"/>
    <n v="0.44"/>
    <n v="0.69"/>
    <s v="United States"/>
    <x v="1"/>
    <x v="7"/>
    <s v="Vallejo"/>
    <n v="94591"/>
    <x v="135"/>
    <x v="4"/>
    <s v="2015"/>
    <d v="2015-05-18T00:00:00"/>
    <n v="117.852"/>
    <n v="9"/>
    <n v="170.8"/>
    <n v="87175"/>
    <x v="0"/>
    <x v="4"/>
  </r>
  <r>
    <n v="23069"/>
    <s v="High"/>
    <n v="7.0000000000000007E-2"/>
    <n v="8.34"/>
    <n v="1.43"/>
    <n v="92"/>
    <x v="1"/>
    <s v="Victoria Baker Hoover"/>
    <s v="Regular Air"/>
    <x v="1"/>
    <x v="0"/>
    <s v="Paper"/>
    <s v="Wrap Bag"/>
    <x v="794"/>
    <n v="0.35"/>
    <n v="-1.4436705027256205"/>
    <s v="United States"/>
    <x v="2"/>
    <x v="15"/>
    <s v="Terrytown"/>
    <n v="70056"/>
    <x v="135"/>
    <x v="4"/>
    <s v="2015"/>
    <d v="2015-05-19T00:00:00"/>
    <n v="-190.67999999999998"/>
    <n v="16"/>
    <n v="132.08000000000001"/>
    <n v="87175"/>
    <x v="0"/>
    <x v="4"/>
  </r>
  <r>
    <n v="23070"/>
    <s v="High"/>
    <n v="0.09"/>
    <n v="4.9800000000000004"/>
    <n v="6.07"/>
    <n v="92"/>
    <x v="1"/>
    <s v="Victoria Baker Hoover"/>
    <s v="Regular Air"/>
    <x v="1"/>
    <x v="0"/>
    <s v="Paper"/>
    <s v="Small Box"/>
    <x v="249"/>
    <n v="0.36"/>
    <n v="7.176841640935157"/>
    <s v="United States"/>
    <x v="2"/>
    <x v="15"/>
    <s v="Terrytown"/>
    <n v="70056"/>
    <x v="135"/>
    <x v="4"/>
    <s v="2015"/>
    <d v="2015-05-18T00:00:00"/>
    <n v="325.39800000000002"/>
    <n v="9"/>
    <n v="45.34"/>
    <n v="87175"/>
    <x v="0"/>
    <x v="4"/>
  </r>
  <r>
    <n v="20967"/>
    <s v="Low"/>
    <n v="0.02"/>
    <n v="4.0599999999999996"/>
    <n v="6.89"/>
    <n v="772"/>
    <x v="1"/>
    <s v="Jean Webster"/>
    <s v="Express Air"/>
    <x v="0"/>
    <x v="0"/>
    <s v="Appliances"/>
    <s v="Small Box"/>
    <x v="417"/>
    <n v="0.6"/>
    <n v="0.19726750504580062"/>
    <s v="United States"/>
    <x v="3"/>
    <x v="29"/>
    <s v="Allentown"/>
    <n v="18103"/>
    <x v="135"/>
    <x v="4"/>
    <s v="2015"/>
    <d v="2015-05-21T00:00:00"/>
    <n v="12.706000000000017"/>
    <n v="12"/>
    <n v="64.41"/>
    <n v="88668"/>
    <x v="0"/>
    <x v="4"/>
  </r>
  <r>
    <n v="20968"/>
    <s v="Low"/>
    <n v="7.0000000000000007E-2"/>
    <n v="9.49"/>
    <n v="5.76"/>
    <n v="772"/>
    <x v="1"/>
    <s v="Jean Webster"/>
    <s v="Regular Air"/>
    <x v="0"/>
    <x v="1"/>
    <s v="Office Machines"/>
    <s v="Medium Box"/>
    <x v="795"/>
    <n v="0.39"/>
    <n v="2.2390689845314463E-2"/>
    <s v="United States"/>
    <x v="3"/>
    <x v="29"/>
    <s v="Allentown"/>
    <n v="18103"/>
    <x v="135"/>
    <x v="4"/>
    <s v="2015"/>
    <d v="2015-05-21T00:00:00"/>
    <n v="7.7151600000000045"/>
    <n v="37"/>
    <n v="344.57"/>
    <n v="88668"/>
    <x v="0"/>
    <x v="4"/>
  </r>
  <r>
    <n v="19048"/>
    <s v="Low"/>
    <n v="7.0000000000000007E-2"/>
    <n v="172.99"/>
    <n v="19.989999999999998"/>
    <n v="1906"/>
    <x v="0"/>
    <s v="Penny Tuttle"/>
    <s v="Regular Air"/>
    <x v="3"/>
    <x v="0"/>
    <s v="Binders and Binder Accessories"/>
    <s v="Small Box"/>
    <x v="796"/>
    <n v="0.39"/>
    <n v="0.69"/>
    <s v="United States"/>
    <x v="3"/>
    <x v="28"/>
    <s v="Lima"/>
    <n v="45801"/>
    <x v="135"/>
    <x v="4"/>
    <s v="2015"/>
    <d v="2015-05-17T00:00:00"/>
    <n v="2502.6851999999999"/>
    <n v="22"/>
    <n v="3627.08"/>
    <n v="86500"/>
    <x v="0"/>
    <x v="4"/>
  </r>
  <r>
    <n v="19049"/>
    <s v="Low"/>
    <n v="0.09"/>
    <n v="7.64"/>
    <n v="1.39"/>
    <n v="1907"/>
    <x v="0"/>
    <s v="Amy Hall"/>
    <s v="Regular Air"/>
    <x v="3"/>
    <x v="0"/>
    <s v="Envelopes"/>
    <s v="Small Box"/>
    <x v="509"/>
    <n v="0.36"/>
    <n v="8.249400479616309E-2"/>
    <s v="United States"/>
    <x v="3"/>
    <x v="28"/>
    <s v="Lorain"/>
    <n v="44052"/>
    <x v="135"/>
    <x v="4"/>
    <s v="2015"/>
    <d v="2015-05-26T00:00:00"/>
    <n v="0.68800000000000017"/>
    <n v="1"/>
    <n v="8.34"/>
    <n v="86500"/>
    <x v="0"/>
    <x v="4"/>
  </r>
  <r>
    <n v="18516"/>
    <s v="Medium"/>
    <n v="0.06"/>
    <n v="2.94"/>
    <n v="0.96"/>
    <n v="2858"/>
    <x v="1"/>
    <s v="Jerry Webster"/>
    <s v="Regular Air"/>
    <x v="3"/>
    <x v="0"/>
    <s v="Pens &amp; Art Supplies"/>
    <s v="Wrap Bag"/>
    <x v="265"/>
    <n v="0.57999999999999996"/>
    <n v="-1.0097838452787258"/>
    <s v="United States"/>
    <x v="2"/>
    <x v="9"/>
    <s v="Fruit Cove"/>
    <n v="32259"/>
    <x v="135"/>
    <x v="4"/>
    <s v="2015"/>
    <d v="2015-05-18T00:00:00"/>
    <n v="-8.8759999999999994"/>
    <n v="3"/>
    <n v="8.7899999999999991"/>
    <n v="88279"/>
    <x v="0"/>
    <x v="4"/>
  </r>
  <r>
    <n v="21120"/>
    <s v="Not Specified"/>
    <n v="7.0000000000000007E-2"/>
    <n v="34.54"/>
    <n v="14.72"/>
    <n v="3113"/>
    <x v="1"/>
    <s v="Wayne English"/>
    <s v="Regular Air"/>
    <x v="3"/>
    <x v="0"/>
    <s v="Binders and Binder Accessories"/>
    <s v="Small Box"/>
    <x v="797"/>
    <n v="0.37"/>
    <n v="-3.5101413986816703E-2"/>
    <s v="United States"/>
    <x v="2"/>
    <x v="15"/>
    <s v="New Iberia"/>
    <n v="70560"/>
    <x v="135"/>
    <x v="4"/>
    <s v="2015"/>
    <d v="2015-05-18T00:00:00"/>
    <n v="-20.182259999999999"/>
    <n v="17"/>
    <n v="574.97"/>
    <n v="86860"/>
    <x v="0"/>
    <x v="4"/>
  </r>
  <r>
    <n v="21121"/>
    <s v="Not Specified"/>
    <n v="0.02"/>
    <n v="12.28"/>
    <n v="6.47"/>
    <n v="3113"/>
    <x v="1"/>
    <s v="Wayne English"/>
    <s v="Regular Air"/>
    <x v="3"/>
    <x v="0"/>
    <s v="Paper"/>
    <s v="Small Box"/>
    <x v="798"/>
    <n v="0.38"/>
    <n v="-1.3623693803159176"/>
    <s v="United States"/>
    <x v="2"/>
    <x v="15"/>
    <s v="New Iberia"/>
    <n v="70560"/>
    <x v="135"/>
    <x v="4"/>
    <s v="2015"/>
    <d v="2015-05-17T00:00:00"/>
    <n v="-156.97220000000002"/>
    <n v="9"/>
    <n v="115.22"/>
    <n v="86860"/>
    <x v="0"/>
    <x v="4"/>
  </r>
  <r>
    <n v="21122"/>
    <s v="Not Specified"/>
    <n v="0.06"/>
    <n v="34.58"/>
    <n v="8.99"/>
    <n v="3113"/>
    <x v="1"/>
    <s v="Wayne English"/>
    <s v="Express Air"/>
    <x v="3"/>
    <x v="0"/>
    <s v="Pens &amp; Art Supplies"/>
    <s v="Small Pack"/>
    <x v="799"/>
    <n v="0.56000000000000005"/>
    <n v="0.84214004117569763"/>
    <s v="United States"/>
    <x v="2"/>
    <x v="15"/>
    <s v="New Iberia"/>
    <n v="70560"/>
    <x v="135"/>
    <x v="4"/>
    <s v="2015"/>
    <d v="2015-05-19T00:00:00"/>
    <n v="384.5043"/>
    <n v="13"/>
    <n v="456.58"/>
    <n v="86860"/>
    <x v="0"/>
    <x v="4"/>
  </r>
  <r>
    <n v="19258"/>
    <s v="Medium"/>
    <n v="0.04"/>
    <n v="62.05"/>
    <n v="3.99"/>
    <n v="3132"/>
    <x v="1"/>
    <s v="Anita Kang"/>
    <s v="Regular Air"/>
    <x v="3"/>
    <x v="0"/>
    <s v="Appliances"/>
    <s v="Small Box"/>
    <x v="800"/>
    <n v="0.55000000000000004"/>
    <n v="0.69"/>
    <s v="United States"/>
    <x v="0"/>
    <x v="12"/>
    <s v="Mundelein"/>
    <n v="60060"/>
    <x v="135"/>
    <x v="4"/>
    <s v="2015"/>
    <d v="2015-05-18T00:00:00"/>
    <n v="1644.0767999999998"/>
    <n v="40"/>
    <n v="2382.7199999999998"/>
    <n v="86794"/>
    <x v="0"/>
    <x v="4"/>
  </r>
  <r>
    <n v="20858"/>
    <s v="Not Specified"/>
    <n v="0"/>
    <n v="73.98"/>
    <n v="12.14"/>
    <n v="266"/>
    <x v="1"/>
    <s v="Ross Frederick"/>
    <s v="Express Air"/>
    <x v="3"/>
    <x v="1"/>
    <s v="Computer Peripherals"/>
    <s v="Small Box"/>
    <x v="235"/>
    <n v="0.67"/>
    <n v="0.25080526748718107"/>
    <s v="United States"/>
    <x v="0"/>
    <x v="19"/>
    <s v="San Antonio"/>
    <n v="78207"/>
    <x v="136"/>
    <x v="4"/>
    <s v="2015"/>
    <d v="2015-05-20T00:00:00"/>
    <n v="326.25"/>
    <n v="17"/>
    <n v="1300.81"/>
    <n v="90593"/>
    <x v="0"/>
    <x v="4"/>
  </r>
  <r>
    <n v="23394"/>
    <s v="Medium"/>
    <n v="0.1"/>
    <n v="3.36"/>
    <n v="6.27"/>
    <n v="487"/>
    <x v="0"/>
    <s v="Molly Vincent"/>
    <s v="Express Air"/>
    <x v="3"/>
    <x v="0"/>
    <s v="Binders and Binder Accessories"/>
    <s v="Small Box"/>
    <x v="41"/>
    <n v="0.4"/>
    <n v="-3.213057019645424"/>
    <s v="United States"/>
    <x v="3"/>
    <x v="30"/>
    <s v="Sanford"/>
    <n v="4073"/>
    <x v="136"/>
    <x v="4"/>
    <s v="2015"/>
    <d v="2015-05-19T00:00:00"/>
    <n v="-67.0565"/>
    <n v="5"/>
    <n v="20.87"/>
    <n v="91063"/>
    <x v="0"/>
    <x v="4"/>
  </r>
  <r>
    <n v="23395"/>
    <s v="Medium"/>
    <n v="7.0000000000000007E-2"/>
    <n v="12.28"/>
    <n v="4.8600000000000003"/>
    <n v="488"/>
    <x v="0"/>
    <s v="Ronnie Creech"/>
    <s v="Regular Air"/>
    <x v="3"/>
    <x v="0"/>
    <s v="Paper"/>
    <s v="Small Box"/>
    <x v="596"/>
    <n v="0.38"/>
    <n v="-0.30894941634241246"/>
    <s v="United States"/>
    <x v="3"/>
    <x v="30"/>
    <s v="South Portland"/>
    <n v="4106"/>
    <x v="136"/>
    <x v="4"/>
    <s v="2015"/>
    <d v="2015-05-20T00:00:00"/>
    <n v="-7.94"/>
    <n v="2"/>
    <n v="25.7"/>
    <n v="91063"/>
    <x v="0"/>
    <x v="4"/>
  </r>
  <r>
    <n v="23393"/>
    <s v="Medium"/>
    <n v="0.09"/>
    <n v="20.99"/>
    <n v="0.99"/>
    <n v="489"/>
    <x v="0"/>
    <s v="Eileen Cheek"/>
    <s v="Regular Air"/>
    <x v="3"/>
    <x v="1"/>
    <s v="Telephones and Communication"/>
    <s v="Wrap Bag"/>
    <x v="743"/>
    <n v="0.56999999999999995"/>
    <n v="0.53270026571416129"/>
    <s v="United States"/>
    <x v="3"/>
    <x v="35"/>
    <s v="Norwood"/>
    <n v="2062"/>
    <x v="136"/>
    <x v="4"/>
    <s v="2015"/>
    <d v="2015-05-18T00:00:00"/>
    <n v="122.292"/>
    <n v="14"/>
    <n v="229.57"/>
    <n v="91063"/>
    <x v="0"/>
    <x v="4"/>
  </r>
  <r>
    <n v="26135"/>
    <s v="High"/>
    <n v="0.04"/>
    <n v="10.98"/>
    <n v="3.99"/>
    <n v="1554"/>
    <x v="1"/>
    <s v="Joan Floyd"/>
    <s v="Regular Air"/>
    <x v="0"/>
    <x v="0"/>
    <s v="Appliances"/>
    <s v="Small Box"/>
    <x v="550"/>
    <n v="0.57999999999999996"/>
    <n v="2.7931250725815815"/>
    <s v="United States"/>
    <x v="2"/>
    <x v="2"/>
    <s v="Gulfport"/>
    <n v="39503"/>
    <x v="136"/>
    <x v="4"/>
    <s v="2015"/>
    <d v="2015-05-18T00:00:00"/>
    <n v="481.03199999999998"/>
    <n v="15"/>
    <n v="172.22"/>
    <n v="87485"/>
    <x v="0"/>
    <x v="4"/>
  </r>
  <r>
    <n v="25918"/>
    <s v="Critical"/>
    <n v="0.1"/>
    <n v="1.89"/>
    <n v="0.76"/>
    <n v="2035"/>
    <x v="0"/>
    <s v="Jon Ward"/>
    <s v="Regular Air"/>
    <x v="2"/>
    <x v="0"/>
    <s v="Rubber Bands"/>
    <s v="Wrap Bag"/>
    <x v="801"/>
    <n v="0.83"/>
    <n v="-1.1010893246187365"/>
    <s v="United States"/>
    <x v="2"/>
    <x v="9"/>
    <s v="Palm Beach Gardens"/>
    <n v="33403"/>
    <x v="136"/>
    <x v="4"/>
    <s v="2015"/>
    <d v="2015-05-20T00:00:00"/>
    <n v="-40.432000000000002"/>
    <n v="20"/>
    <n v="36.72"/>
    <n v="87117"/>
    <x v="0"/>
    <x v="4"/>
  </r>
  <r>
    <n v="20008"/>
    <s v="High"/>
    <n v="0.05"/>
    <n v="39.99"/>
    <n v="10.25"/>
    <n v="3086"/>
    <x v="0"/>
    <s v="Ted Durham"/>
    <s v="Express Air"/>
    <x v="2"/>
    <x v="1"/>
    <s v="Computer Peripherals"/>
    <s v="Small Box"/>
    <x v="802"/>
    <n v="0.55000000000000004"/>
    <n v="3.2770605759682228E-2"/>
    <s v="United States"/>
    <x v="2"/>
    <x v="9"/>
    <s v="North Port"/>
    <n v="34287"/>
    <x v="136"/>
    <x v="4"/>
    <s v="2015"/>
    <d v="2015-05-19T00:00:00"/>
    <n v="4.29"/>
    <n v="3"/>
    <n v="130.91"/>
    <n v="88380"/>
    <x v="0"/>
    <x v="4"/>
  </r>
  <r>
    <n v="20124"/>
    <s v="High"/>
    <n v="7.0000000000000007E-2"/>
    <n v="300.98"/>
    <n v="64.73"/>
    <n v="1433"/>
    <x v="1"/>
    <s v="Frances Jackson"/>
    <s v="Delivery Truck"/>
    <x v="3"/>
    <x v="2"/>
    <s v="Chairs &amp; Chairmats"/>
    <s v="Jumbo Drum"/>
    <x v="437"/>
    <n v="0.56000000000000005"/>
    <n v="0.32659442406593309"/>
    <s v="United States"/>
    <x v="0"/>
    <x v="0"/>
    <s v="Jeffersonville"/>
    <n v="47130"/>
    <x v="137"/>
    <x v="4"/>
    <s v="2015"/>
    <d v="2015-05-21T00:00:00"/>
    <n v="1399.6400000000003"/>
    <n v="14"/>
    <n v="4285.5600000000004"/>
    <n v="86828"/>
    <x v="0"/>
    <x v="4"/>
  </r>
  <r>
    <n v="20125"/>
    <s v="High"/>
    <n v="0.01"/>
    <n v="20.98"/>
    <n v="45"/>
    <n v="1433"/>
    <x v="1"/>
    <s v="Frances Jackson"/>
    <s v="Delivery Truck"/>
    <x v="3"/>
    <x v="0"/>
    <s v="Storage &amp; Organization"/>
    <s v="Jumbo Drum"/>
    <x v="803"/>
    <n v="0.61"/>
    <n v="0.36847173606601563"/>
    <s v="United States"/>
    <x v="0"/>
    <x v="0"/>
    <s v="Jeffersonville"/>
    <n v="47130"/>
    <x v="137"/>
    <x v="4"/>
    <s v="2015"/>
    <d v="2015-05-19T00:00:00"/>
    <n v="232.64200000000028"/>
    <n v="28"/>
    <n v="631.37"/>
    <n v="86828"/>
    <x v="0"/>
    <x v="4"/>
  </r>
  <r>
    <n v="819"/>
    <s v="High"/>
    <n v="7.0000000000000007E-2"/>
    <n v="155.06"/>
    <n v="7.07"/>
    <n v="2431"/>
    <x v="1"/>
    <s v="Troy Cassidy"/>
    <s v="Regular Air"/>
    <x v="2"/>
    <x v="0"/>
    <s v="Storage &amp; Organization"/>
    <s v="Small Box"/>
    <x v="8"/>
    <n v="0.59"/>
    <n v="-5.9708592642724378E-2"/>
    <s v="United States"/>
    <x v="1"/>
    <x v="7"/>
    <s v="Los Angeles"/>
    <n v="90004"/>
    <x v="137"/>
    <x v="4"/>
    <s v="2015"/>
    <d v="2015-05-19T00:00:00"/>
    <n v="-121.75"/>
    <n v="14"/>
    <n v="2039.07"/>
    <n v="5920"/>
    <x v="0"/>
    <x v="4"/>
  </r>
  <r>
    <n v="18819"/>
    <s v="High"/>
    <n v="7.0000000000000007E-2"/>
    <n v="155.06"/>
    <n v="7.07"/>
    <n v="2432"/>
    <x v="1"/>
    <s v="Lindsay Tate"/>
    <s v="Regular Air"/>
    <x v="2"/>
    <x v="0"/>
    <s v="Storage &amp; Organization"/>
    <s v="Small Box"/>
    <x v="8"/>
    <n v="0.59"/>
    <n v="5.5728475305533993E-2"/>
    <s v="United States"/>
    <x v="0"/>
    <x v="21"/>
    <s v="Midwest City"/>
    <n v="73110"/>
    <x v="137"/>
    <x v="4"/>
    <s v="2015"/>
    <d v="2015-05-19T00:00:00"/>
    <n v="24.350000000000023"/>
    <n v="3"/>
    <n v="436.94"/>
    <n v="89096"/>
    <x v="0"/>
    <x v="4"/>
  </r>
  <r>
    <n v="19214"/>
    <s v="Medium"/>
    <n v="0.04"/>
    <n v="9.99"/>
    <n v="11.59"/>
    <n v="3264"/>
    <x v="0"/>
    <s v="Becky Puckett"/>
    <s v="Regular Air"/>
    <x v="3"/>
    <x v="0"/>
    <s v="Paper"/>
    <s v="Small Box"/>
    <x v="701"/>
    <n v="0.4"/>
    <n v="-1.7723171434056437"/>
    <s v="United States"/>
    <x v="1"/>
    <x v="7"/>
    <s v="Eureka"/>
    <n v="95501"/>
    <x v="137"/>
    <x v="4"/>
    <s v="2015"/>
    <d v="2015-05-21T00:00:00"/>
    <n v="-92.32"/>
    <n v="5"/>
    <n v="52.09"/>
    <n v="89835"/>
    <x v="0"/>
    <x v="4"/>
  </r>
  <r>
    <n v="448"/>
    <s v="Medium"/>
    <n v="0.1"/>
    <n v="4.26"/>
    <n v="1.2"/>
    <n v="699"/>
    <x v="1"/>
    <s v="Jenny Gold"/>
    <s v="Regular Air"/>
    <x v="2"/>
    <x v="0"/>
    <s v="Pens &amp; Art Supplies"/>
    <s v="Wrap Bag"/>
    <x v="21"/>
    <n v="0.44"/>
    <n v="4.3861645238366137E-2"/>
    <s v="United States"/>
    <x v="1"/>
    <x v="7"/>
    <s v="Los Angeles"/>
    <n v="90041"/>
    <x v="138"/>
    <x v="4"/>
    <s v="2015"/>
    <d v="2015-05-21T00:00:00"/>
    <n v="15.42"/>
    <n v="88"/>
    <n v="351.56"/>
    <n v="3042"/>
    <x v="0"/>
    <x v="4"/>
  </r>
  <r>
    <n v="18448"/>
    <s v="Medium"/>
    <n v="0.1"/>
    <n v="4.26"/>
    <n v="1.2"/>
    <n v="700"/>
    <x v="0"/>
    <s v="Joseph Grossman"/>
    <s v="Regular Air"/>
    <x v="2"/>
    <x v="0"/>
    <s v="Pens &amp; Art Supplies"/>
    <s v="Wrap Bag"/>
    <x v="21"/>
    <n v="0.44"/>
    <n v="0.38598247809762204"/>
    <s v="United States"/>
    <x v="1"/>
    <x v="7"/>
    <s v="Santa Maria"/>
    <n v="93454"/>
    <x v="138"/>
    <x v="4"/>
    <s v="2015"/>
    <d v="2015-05-21T00:00:00"/>
    <n v="33.923999999999999"/>
    <n v="22"/>
    <n v="87.89"/>
    <n v="87980"/>
    <x v="0"/>
    <x v="4"/>
  </r>
  <r>
    <n v="22547"/>
    <s v="Not Specified"/>
    <n v="0.01"/>
    <n v="5.94"/>
    <n v="9.92"/>
    <n v="871"/>
    <x v="1"/>
    <s v="Sandy Ellington"/>
    <s v="Regular Air"/>
    <x v="1"/>
    <x v="0"/>
    <s v="Binders and Binder Accessories"/>
    <s v="Small Box"/>
    <x v="804"/>
    <n v="0.38"/>
    <n v="-3.2006820917480274"/>
    <s v="United States"/>
    <x v="1"/>
    <x v="27"/>
    <s v="Reno"/>
    <n v="89502"/>
    <x v="138"/>
    <x v="4"/>
    <s v="2015"/>
    <d v="2015-05-23T00:00:00"/>
    <n v="-239.315"/>
    <n v="12"/>
    <n v="74.77"/>
    <n v="90578"/>
    <x v="0"/>
    <x v="4"/>
  </r>
  <r>
    <n v="22548"/>
    <s v="Not Specified"/>
    <n v="0"/>
    <n v="6.48"/>
    <n v="5.1100000000000003"/>
    <n v="871"/>
    <x v="1"/>
    <s v="Sandy Ellington"/>
    <s v="Regular Air"/>
    <x v="1"/>
    <x v="0"/>
    <s v="Paper"/>
    <s v="Small Box"/>
    <x v="805"/>
    <n v="0.37"/>
    <n v="-0.26062123464517645"/>
    <s v="United States"/>
    <x v="1"/>
    <x v="27"/>
    <s v="Reno"/>
    <n v="89502"/>
    <x v="138"/>
    <x v="4"/>
    <s v="2015"/>
    <d v="2015-05-22T00:00:00"/>
    <n v="-33.31"/>
    <n v="18"/>
    <n v="127.81"/>
    <n v="90578"/>
    <x v="0"/>
    <x v="4"/>
  </r>
  <r>
    <n v="19772"/>
    <s v="Critical"/>
    <n v="0.09"/>
    <n v="58.14"/>
    <n v="36.61"/>
    <n v="918"/>
    <x v="1"/>
    <s v="Kerry Jernigan"/>
    <s v="Delivery Truck"/>
    <x v="3"/>
    <x v="2"/>
    <s v="Bookcases"/>
    <s v="Jumbo Box"/>
    <x v="806"/>
    <n v="0.61"/>
    <n v="8.8608360992123283E-2"/>
    <s v="United States"/>
    <x v="1"/>
    <x v="7"/>
    <s v="Rancho Cucamonga"/>
    <n v="91730"/>
    <x v="138"/>
    <x v="4"/>
    <s v="2015"/>
    <d v="2015-05-21T00:00:00"/>
    <n v="187.41200000000026"/>
    <n v="39"/>
    <n v="2115.06"/>
    <n v="90493"/>
    <x v="0"/>
    <x v="4"/>
  </r>
  <r>
    <n v="18395"/>
    <s v="Not Specified"/>
    <n v="0.01"/>
    <n v="65.989999999999995"/>
    <n v="8.99"/>
    <n v="922"/>
    <x v="0"/>
    <s v="Dolores Abrams"/>
    <s v="Express Air"/>
    <x v="0"/>
    <x v="1"/>
    <s v="Telephones and Communication"/>
    <s v="Small Box"/>
    <x v="807"/>
    <n v="0.56000000000000005"/>
    <n v="0.50763682864450121"/>
    <s v="United States"/>
    <x v="1"/>
    <x v="7"/>
    <s v="Rancho Cucamonga"/>
    <n v="91730"/>
    <x v="138"/>
    <x v="4"/>
    <s v="2015"/>
    <d v="2015-05-21T00:00:00"/>
    <n v="396.97199999999998"/>
    <n v="14"/>
    <n v="782"/>
    <n v="87135"/>
    <x v="0"/>
    <x v="4"/>
  </r>
  <r>
    <n v="2808"/>
    <s v="Medium"/>
    <n v="0.04"/>
    <n v="6.35"/>
    <n v="1.02"/>
    <n v="1106"/>
    <x v="1"/>
    <s v="Maxine Collier Grady"/>
    <s v="Regular Air"/>
    <x v="0"/>
    <x v="0"/>
    <s v="Paper"/>
    <s v="Wrap Bag"/>
    <x v="163"/>
    <n v="0.39"/>
    <n v="0.25719848023361697"/>
    <s v="United States"/>
    <x v="0"/>
    <x v="19"/>
    <s v="Dallas"/>
    <n v="75220"/>
    <x v="138"/>
    <x v="4"/>
    <s v="2015"/>
    <d v="2015-05-23T00:00:00"/>
    <n v="81.91"/>
    <n v="52"/>
    <n v="318.47000000000003"/>
    <n v="20261"/>
    <x v="0"/>
    <x v="4"/>
  </r>
  <r>
    <n v="20807"/>
    <s v="Medium"/>
    <n v="0.09"/>
    <n v="31.74"/>
    <n v="12.62"/>
    <n v="1108"/>
    <x v="1"/>
    <s v="Dwight Bishop"/>
    <s v="Express Air"/>
    <x v="0"/>
    <x v="0"/>
    <s v="Binders and Binder Accessories"/>
    <s v="Small Box"/>
    <x v="498"/>
    <n v="0.37"/>
    <n v="0.24804102753649973"/>
    <s v="United States"/>
    <x v="0"/>
    <x v="19"/>
    <s v="Lancaster"/>
    <n v="75146"/>
    <x v="138"/>
    <x v="4"/>
    <s v="2015"/>
    <d v="2015-05-20T00:00:00"/>
    <n v="67.107500000000002"/>
    <n v="9"/>
    <n v="270.55"/>
    <n v="86409"/>
    <x v="0"/>
    <x v="4"/>
  </r>
  <r>
    <n v="20808"/>
    <s v="Medium"/>
    <n v="0.04"/>
    <n v="6.35"/>
    <n v="1.02"/>
    <n v="1108"/>
    <x v="1"/>
    <s v="Dwight Bishop"/>
    <s v="Regular Air"/>
    <x v="0"/>
    <x v="0"/>
    <s v="Paper"/>
    <s v="Wrap Bag"/>
    <x v="163"/>
    <n v="0.39"/>
    <n v="0.69"/>
    <s v="United States"/>
    <x v="0"/>
    <x v="19"/>
    <s v="Lancaster"/>
    <n v="75146"/>
    <x v="138"/>
    <x v="4"/>
    <s v="2015"/>
    <d v="2015-05-23T00:00:00"/>
    <n v="54.937799999999996"/>
    <n v="13"/>
    <n v="79.62"/>
    <n v="86409"/>
    <x v="0"/>
    <x v="4"/>
  </r>
  <r>
    <n v="20809"/>
    <s v="Medium"/>
    <n v="0.02"/>
    <n v="65.989999999999995"/>
    <n v="8.99"/>
    <n v="1108"/>
    <x v="1"/>
    <s v="Dwight Bishop"/>
    <s v="Express Air"/>
    <x v="0"/>
    <x v="1"/>
    <s v="Telephones and Communication"/>
    <s v="Small Box"/>
    <x v="598"/>
    <n v="0.56000000000000005"/>
    <n v="0.35064715813168257"/>
    <s v="United States"/>
    <x v="0"/>
    <x v="19"/>
    <s v="Lancaster"/>
    <n v="75146"/>
    <x v="138"/>
    <x v="4"/>
    <s v="2015"/>
    <d v="2015-05-21T00:00:00"/>
    <n v="168.23699999999999"/>
    <n v="8"/>
    <n v="479.79"/>
    <n v="86409"/>
    <x v="0"/>
    <x v="4"/>
  </r>
  <r>
    <n v="20897"/>
    <s v="High"/>
    <n v="0.04"/>
    <n v="100.98"/>
    <n v="35.840000000000003"/>
    <n v="1159"/>
    <x v="0"/>
    <s v="Arlene Weeks"/>
    <s v="Delivery Truck"/>
    <x v="2"/>
    <x v="2"/>
    <s v="Bookcases"/>
    <s v="Jumbo Box"/>
    <x v="11"/>
    <n v="0.62"/>
    <n v="-1.3793227990970653"/>
    <s v="United States"/>
    <x v="3"/>
    <x v="36"/>
    <s v="Union City"/>
    <n v="7086"/>
    <x v="138"/>
    <x v="4"/>
    <s v="2015"/>
    <d v="2015-05-21T00:00:00"/>
    <n v="-152.76"/>
    <n v="1"/>
    <n v="110.75"/>
    <n v="90854"/>
    <x v="0"/>
    <x v="4"/>
  </r>
  <r>
    <n v="26037"/>
    <s v="Not Specified"/>
    <n v="0.03"/>
    <n v="205.99"/>
    <n v="3"/>
    <n v="1708"/>
    <x v="1"/>
    <s v="Lillian Day"/>
    <s v="Regular Air"/>
    <x v="0"/>
    <x v="1"/>
    <s v="Telephones and Communication"/>
    <s v="Small Box"/>
    <x v="121"/>
    <n v="0.57999999999999996"/>
    <n v="0.69"/>
    <s v="United States"/>
    <x v="3"/>
    <x v="28"/>
    <s v="Shaker Heights"/>
    <n v="44118"/>
    <x v="138"/>
    <x v="4"/>
    <s v="2015"/>
    <d v="2015-05-21T00:00:00"/>
    <n v="3670.3514999999998"/>
    <n v="29"/>
    <n v="5319.35"/>
    <n v="88784"/>
    <x v="0"/>
    <x v="4"/>
  </r>
  <r>
    <n v="18795"/>
    <s v="Medium"/>
    <n v="0.09"/>
    <n v="20.48"/>
    <n v="6.32"/>
    <n v="1974"/>
    <x v="1"/>
    <s v="Robert Brantley"/>
    <s v="Regular Air"/>
    <x v="2"/>
    <x v="0"/>
    <s v="Appliances"/>
    <s v="Small Box"/>
    <x v="334"/>
    <n v="0.57999999999999996"/>
    <n v="-0.17057160169662697"/>
    <s v="United States"/>
    <x v="0"/>
    <x v="26"/>
    <s v="Dearborn Heights"/>
    <n v="48127"/>
    <x v="138"/>
    <x v="4"/>
    <s v="2015"/>
    <d v="2015-05-21T00:00:00"/>
    <n v="-16.89"/>
    <n v="5"/>
    <n v="99.02"/>
    <n v="89040"/>
    <x v="0"/>
    <x v="4"/>
  </r>
  <r>
    <n v="18796"/>
    <s v="Medium"/>
    <n v="0.06"/>
    <n v="15.67"/>
    <n v="1.39"/>
    <n v="1974"/>
    <x v="1"/>
    <s v="Robert Brantley"/>
    <s v="Regular Air"/>
    <x v="2"/>
    <x v="0"/>
    <s v="Envelopes"/>
    <s v="Small Box"/>
    <x v="773"/>
    <n v="0.38"/>
    <n v="0.54978448275862069"/>
    <s v="United States"/>
    <x v="0"/>
    <x v="26"/>
    <s v="Dearborn Heights"/>
    <n v="48127"/>
    <x v="138"/>
    <x v="4"/>
    <s v="2015"/>
    <d v="2015-05-21T00:00:00"/>
    <n v="25.51"/>
    <n v="3"/>
    <n v="46.4"/>
    <n v="89040"/>
    <x v="0"/>
    <x v="4"/>
  </r>
  <r>
    <n v="23775"/>
    <s v="Medium"/>
    <n v="0.08"/>
    <n v="30.98"/>
    <n v="8.74"/>
    <n v="2159"/>
    <x v="0"/>
    <s v="Wesley Field"/>
    <s v="Regular Air"/>
    <x v="3"/>
    <x v="0"/>
    <s v="Paper"/>
    <s v="Small Box"/>
    <x v="808"/>
    <n v="0.4"/>
    <n v="0.51055005500550055"/>
    <s v="United States"/>
    <x v="0"/>
    <x v="26"/>
    <s v="Westland"/>
    <n v="48185"/>
    <x v="138"/>
    <x v="4"/>
    <s v="2015"/>
    <d v="2015-05-21T00:00:00"/>
    <n v="371.27200000000005"/>
    <n v="25"/>
    <n v="727.2"/>
    <n v="90387"/>
    <x v="0"/>
    <x v="4"/>
  </r>
  <r>
    <n v="23773"/>
    <s v="Medium"/>
    <n v="0.09"/>
    <n v="159.31"/>
    <n v="60"/>
    <n v="2162"/>
    <x v="1"/>
    <s v="Brenda Jain"/>
    <s v="Delivery Truck"/>
    <x v="3"/>
    <x v="2"/>
    <s v="Tables"/>
    <s v="Jumbo Drum"/>
    <x v="809"/>
    <n v="0.55000000000000004"/>
    <n v="1.2472972096504062E-2"/>
    <s v="United States"/>
    <x v="3"/>
    <x v="29"/>
    <s v="Sharon"/>
    <n v="16146"/>
    <x v="138"/>
    <x v="4"/>
    <s v="2015"/>
    <d v="2015-05-22T00:00:00"/>
    <n v="77.000895400000104"/>
    <n v="41"/>
    <n v="6173.42"/>
    <n v="90387"/>
    <x v="0"/>
    <x v="4"/>
  </r>
  <r>
    <n v="23774"/>
    <s v="Medium"/>
    <n v="0.06"/>
    <n v="55.99"/>
    <n v="5"/>
    <n v="2162"/>
    <x v="1"/>
    <s v="Brenda Jain"/>
    <s v="Regular Air"/>
    <x v="3"/>
    <x v="1"/>
    <s v="Telephones and Communication"/>
    <s v="Small Pack"/>
    <x v="628"/>
    <n v="0.83"/>
    <n v="1.8001287249790828E-2"/>
    <s v="United States"/>
    <x v="3"/>
    <x v="29"/>
    <s v="Sharon"/>
    <n v="16146"/>
    <x v="138"/>
    <x v="4"/>
    <s v="2015"/>
    <d v="2015-05-22T00:00:00"/>
    <n v="27.968600000000009"/>
    <n v="33"/>
    <n v="1553.7"/>
    <n v="90387"/>
    <x v="0"/>
    <x v="4"/>
  </r>
  <r>
    <n v="21627"/>
    <s v="High"/>
    <n v="0.1"/>
    <n v="218.75"/>
    <n v="69.64"/>
    <n v="2346"/>
    <x v="1"/>
    <s v="Sylvia Kumar"/>
    <s v="Delivery Truck"/>
    <x v="3"/>
    <x v="2"/>
    <s v="Tables"/>
    <s v="Jumbo Box"/>
    <x v="281"/>
    <n v="0.77"/>
    <n v="2.2208200543280644E-2"/>
    <s v="United States"/>
    <x v="2"/>
    <x v="33"/>
    <s v="Pleasure Ridge Park"/>
    <n v="40258"/>
    <x v="138"/>
    <x v="4"/>
    <s v="2015"/>
    <d v="2015-05-21T00:00:00"/>
    <n v="62.297999999999995"/>
    <n v="17"/>
    <n v="2805.18"/>
    <n v="89505"/>
    <x v="0"/>
    <x v="4"/>
  </r>
  <r>
    <n v="22660"/>
    <s v="Low"/>
    <n v="0.02"/>
    <n v="27.48"/>
    <n v="4"/>
    <n v="2825"/>
    <x v="1"/>
    <s v="Carole Rosen"/>
    <s v="Regular Air"/>
    <x v="2"/>
    <x v="1"/>
    <s v="Computer Peripherals"/>
    <s v="Small Box"/>
    <x v="659"/>
    <n v="0.75"/>
    <n v="0.22139662882696964"/>
    <s v="United States"/>
    <x v="1"/>
    <x v="37"/>
    <s v="Boise"/>
    <n v="83701"/>
    <x v="138"/>
    <x v="4"/>
    <s v="2015"/>
    <d v="2015-05-27T00:00:00"/>
    <n v="19.308000000000021"/>
    <n v="3"/>
    <n v="87.21"/>
    <n v="89497"/>
    <x v="0"/>
    <x v="4"/>
  </r>
  <r>
    <n v="22661"/>
    <s v="Low"/>
    <n v="0.08"/>
    <n v="10.06"/>
    <n v="2.06"/>
    <n v="2825"/>
    <x v="1"/>
    <s v="Carole Rosen"/>
    <s v="Regular Air"/>
    <x v="2"/>
    <x v="0"/>
    <s v="Paper"/>
    <s v="Wrap Bag"/>
    <x v="28"/>
    <n v="0.39"/>
    <n v="8.2191780821917037E-3"/>
    <s v="United States"/>
    <x v="1"/>
    <x v="37"/>
    <s v="Boise"/>
    <n v="83701"/>
    <x v="138"/>
    <x v="4"/>
    <s v="2015"/>
    <d v="2015-05-24T00:00:00"/>
    <n v="0.32999999999999691"/>
    <n v="4"/>
    <n v="40.15"/>
    <n v="89497"/>
    <x v="0"/>
    <x v="4"/>
  </r>
  <r>
    <n v="24770"/>
    <s v="Critical"/>
    <n v="0.1"/>
    <n v="442.14"/>
    <n v="14.7"/>
    <n v="2973"/>
    <x v="1"/>
    <s v="Sally Liu"/>
    <s v="Delivery Truck"/>
    <x v="1"/>
    <x v="1"/>
    <s v="Office Machines"/>
    <s v="Jumbo Drum"/>
    <x v="426"/>
    <n v="0.56000000000000005"/>
    <n v="5.7098045558029942E-2"/>
    <s v="United States"/>
    <x v="0"/>
    <x v="31"/>
    <s v="New Berlin"/>
    <n v="53151"/>
    <x v="138"/>
    <x v="4"/>
    <s v="2015"/>
    <d v="2015-05-21T00:00:00"/>
    <n v="137.68794000000014"/>
    <n v="6"/>
    <n v="2411.4299999999998"/>
    <n v="87187"/>
    <x v="0"/>
    <x v="4"/>
  </r>
  <r>
    <n v="24063"/>
    <s v="Not Specified"/>
    <n v="7.0000000000000007E-2"/>
    <n v="12.99"/>
    <n v="9.44"/>
    <n v="19"/>
    <x v="0"/>
    <s v="Jim Rodgers"/>
    <s v="Regular Air"/>
    <x v="0"/>
    <x v="1"/>
    <s v="Office Machines"/>
    <s v="Medium Box"/>
    <x v="810"/>
    <n v="0.39"/>
    <n v="-0.4945851848656112"/>
    <s v="United States"/>
    <x v="1"/>
    <x v="24"/>
    <s v="Missoula"/>
    <n v="59801"/>
    <x v="139"/>
    <x v="4"/>
    <s v="2015"/>
    <d v="2015-05-23T00:00:00"/>
    <n v="-114.63990000000001"/>
    <n v="18"/>
    <n v="231.79"/>
    <n v="90032"/>
    <x v="0"/>
    <x v="4"/>
  </r>
  <r>
    <n v="6062"/>
    <s v="Not Specified"/>
    <n v="0.08"/>
    <n v="5"/>
    <n v="3.39"/>
    <n v="21"/>
    <x v="1"/>
    <s v="Tony Wilkins Winters"/>
    <s v="Regular Air"/>
    <x v="0"/>
    <x v="0"/>
    <s v="Rubber Bands"/>
    <s v="Wrap Bag"/>
    <x v="811"/>
    <n v="0.37"/>
    <n v="-5.9680611478878043E-2"/>
    <s v="United States"/>
    <x v="3"/>
    <x v="8"/>
    <s v="New York City"/>
    <n v="10012"/>
    <x v="139"/>
    <x v="4"/>
    <s v="2015"/>
    <d v="2015-05-22T00:00:00"/>
    <n v="-17.489999999999998"/>
    <n v="58"/>
    <n v="293.06"/>
    <n v="42949"/>
    <x v="0"/>
    <x v="4"/>
  </r>
  <r>
    <n v="6063"/>
    <s v="Not Specified"/>
    <n v="7.0000000000000007E-2"/>
    <n v="12.99"/>
    <n v="9.44"/>
    <n v="21"/>
    <x v="1"/>
    <s v="Tony Wilkins Winters"/>
    <s v="Regular Air"/>
    <x v="0"/>
    <x v="1"/>
    <s v="Office Machines"/>
    <s v="Medium Box"/>
    <x v="810"/>
    <n v="0.39"/>
    <n v="-0.12538680287436155"/>
    <s v="United States"/>
    <x v="3"/>
    <x v="8"/>
    <s v="New York City"/>
    <n v="10012"/>
    <x v="139"/>
    <x v="4"/>
    <s v="2015"/>
    <d v="2015-05-23T00:00:00"/>
    <n v="-114.63990000000001"/>
    <n v="71"/>
    <n v="914.29"/>
    <n v="42949"/>
    <x v="0"/>
    <x v="4"/>
  </r>
  <r>
    <n v="23504"/>
    <s v="Critical"/>
    <n v="0.04"/>
    <n v="1.98"/>
    <n v="0.7"/>
    <n v="276"/>
    <x v="0"/>
    <s v="Lucille Rankin"/>
    <s v="Express Air"/>
    <x v="3"/>
    <x v="0"/>
    <s v="Rubber Bands"/>
    <s v="Wrap Bag"/>
    <x v="128"/>
    <n v="0.83"/>
    <n v="-0.12048192771084336"/>
    <s v="United States"/>
    <x v="3"/>
    <x v="22"/>
    <s v="Newington"/>
    <n v="6111"/>
    <x v="139"/>
    <x v="4"/>
    <s v="2015"/>
    <d v="2015-05-22T00:00:00"/>
    <n v="-1"/>
    <n v="3"/>
    <n v="8.3000000000000007"/>
    <n v="89291"/>
    <x v="0"/>
    <x v="4"/>
  </r>
  <r>
    <n v="23503"/>
    <s v="Critical"/>
    <n v="0.03"/>
    <n v="55.99"/>
    <n v="5"/>
    <n v="282"/>
    <x v="0"/>
    <s v="Vickie Andrews"/>
    <s v="Regular Air"/>
    <x v="3"/>
    <x v="1"/>
    <s v="Telephones and Communication"/>
    <s v="Small Pack"/>
    <x v="628"/>
    <n v="0.83"/>
    <n v="-0.5306487588439861"/>
    <s v="United States"/>
    <x v="3"/>
    <x v="36"/>
    <s v="Belleville"/>
    <n v="7109"/>
    <x v="139"/>
    <x v="4"/>
    <s v="2015"/>
    <d v="2015-05-22T00:00:00"/>
    <n v="-221.25399999999999"/>
    <n v="9"/>
    <n v="416.95"/>
    <n v="89291"/>
    <x v="0"/>
    <x v="4"/>
  </r>
  <r>
    <n v="21570"/>
    <s v="High"/>
    <n v="0.03"/>
    <n v="4.9800000000000004"/>
    <n v="0.8"/>
    <n v="406"/>
    <x v="0"/>
    <s v="June Frank Hammond"/>
    <s v="Regular Air"/>
    <x v="0"/>
    <x v="0"/>
    <s v="Paper"/>
    <s v="Wrap Bag"/>
    <x v="289"/>
    <n v="0.36"/>
    <n v="0.69"/>
    <s v="United States"/>
    <x v="3"/>
    <x v="36"/>
    <s v="South Vineland"/>
    <n v="8360"/>
    <x v="139"/>
    <x v="4"/>
    <s v="2015"/>
    <d v="2015-05-22T00:00:00"/>
    <n v="50.2044"/>
    <n v="15"/>
    <n v="72.760000000000005"/>
    <n v="87804"/>
    <x v="0"/>
    <x v="4"/>
  </r>
  <r>
    <n v="21942"/>
    <s v="Low"/>
    <n v="0.09"/>
    <n v="5.84"/>
    <n v="0.83"/>
    <n v="820"/>
    <x v="0"/>
    <s v="Catherine Mullins"/>
    <s v="Regular Air"/>
    <x v="0"/>
    <x v="0"/>
    <s v="Pens &amp; Art Supplies"/>
    <s v="Wrap Bag"/>
    <x v="812"/>
    <n v="0.49"/>
    <n v="-0.48644067796610169"/>
    <s v="United States"/>
    <x v="1"/>
    <x v="6"/>
    <s v="Walla Walla"/>
    <n v="99362"/>
    <x v="139"/>
    <x v="4"/>
    <s v="2015"/>
    <d v="2015-05-25T00:00:00"/>
    <n v="-2.87"/>
    <n v="1"/>
    <n v="5.9"/>
    <n v="90244"/>
    <x v="0"/>
    <x v="4"/>
  </r>
  <r>
    <n v="21350"/>
    <s v="Critical"/>
    <n v="0"/>
    <n v="11.97"/>
    <n v="4.9800000000000004"/>
    <n v="825"/>
    <x v="0"/>
    <s v="Marvin Hunt"/>
    <s v="Regular Air"/>
    <x v="1"/>
    <x v="0"/>
    <s v="Appliances"/>
    <s v="Small Box"/>
    <x v="262"/>
    <n v="0.57999999999999996"/>
    <n v="6.3489681050656735E-2"/>
    <s v="United States"/>
    <x v="0"/>
    <x v="19"/>
    <s v="Abilene"/>
    <n v="79605"/>
    <x v="139"/>
    <x v="4"/>
    <s v="2015"/>
    <d v="2015-05-24T00:00:00"/>
    <n v="3.3840000000000039"/>
    <n v="4"/>
    <n v="53.3"/>
    <n v="89258"/>
    <x v="0"/>
    <x v="4"/>
  </r>
  <r>
    <n v="106"/>
    <s v="High"/>
    <n v="0.01"/>
    <n v="9.31"/>
    <n v="3.98"/>
    <n v="1106"/>
    <x v="1"/>
    <s v="Maxine Collier Grady"/>
    <s v="Regular Air"/>
    <x v="0"/>
    <x v="0"/>
    <s v="Scissors, Rulers and Trimmers"/>
    <s v="Small Pack"/>
    <x v="813"/>
    <n v="0.56000000000000005"/>
    <n v="-1.8570260324383261E-2"/>
    <s v="United States"/>
    <x v="0"/>
    <x v="19"/>
    <s v="Dallas"/>
    <n v="75220"/>
    <x v="139"/>
    <x v="4"/>
    <s v="2015"/>
    <d v="2015-05-22T00:00:00"/>
    <n v="-10.9"/>
    <n v="61"/>
    <n v="586.96"/>
    <n v="646"/>
    <x v="0"/>
    <x v="4"/>
  </r>
  <r>
    <n v="18106"/>
    <s v="High"/>
    <n v="0.01"/>
    <n v="9.31"/>
    <n v="3.98"/>
    <n v="1107"/>
    <x v="0"/>
    <s v="Joanna Keith"/>
    <s v="Regular Air"/>
    <x v="0"/>
    <x v="0"/>
    <s v="Scissors, Rulers and Trimmers"/>
    <s v="Small Pack"/>
    <x v="813"/>
    <n v="0.56000000000000005"/>
    <n v="1.510427492551792E-2"/>
    <s v="United States"/>
    <x v="0"/>
    <x v="19"/>
    <s v="Lake Jackson"/>
    <n v="77566"/>
    <x v="139"/>
    <x v="4"/>
    <s v="2015"/>
    <d v="2015-05-22T00:00:00"/>
    <n v="2.1800000000000015"/>
    <n v="15"/>
    <n v="144.33000000000001"/>
    <n v="86411"/>
    <x v="0"/>
    <x v="4"/>
  </r>
  <r>
    <n v="1917"/>
    <s v="Medium"/>
    <n v="0.02"/>
    <n v="7.64"/>
    <n v="1.39"/>
    <n v="1129"/>
    <x v="1"/>
    <s v="Pam Patton"/>
    <s v="Regular Air"/>
    <x v="1"/>
    <x v="0"/>
    <s v="Envelopes"/>
    <s v="Small Box"/>
    <x v="509"/>
    <n v="0.36"/>
    <n v="0.2884667371163156"/>
    <s v="United States"/>
    <x v="3"/>
    <x v="35"/>
    <s v="Boston"/>
    <n v="2118"/>
    <x v="139"/>
    <x v="4"/>
    <s v="2015"/>
    <d v="2015-05-23T00:00:00"/>
    <n v="117.38"/>
    <n v="52"/>
    <n v="406.91"/>
    <n v="13735"/>
    <x v="0"/>
    <x v="4"/>
  </r>
  <r>
    <n v="19917"/>
    <s v="Medium"/>
    <n v="0.02"/>
    <n v="7.64"/>
    <n v="1.39"/>
    <n v="1131"/>
    <x v="0"/>
    <s v="Benjamin Strauss"/>
    <s v="Regular Air"/>
    <x v="1"/>
    <x v="0"/>
    <s v="Envelopes"/>
    <s v="Small Box"/>
    <x v="509"/>
    <n v="0.36"/>
    <n v="0.69"/>
    <s v="United States"/>
    <x v="0"/>
    <x v="19"/>
    <s v="El Paso"/>
    <n v="79907"/>
    <x v="139"/>
    <x v="4"/>
    <s v="2015"/>
    <d v="2015-05-23T00:00:00"/>
    <n v="70.193699999999993"/>
    <n v="13"/>
    <n v="101.73"/>
    <n v="88103"/>
    <x v="0"/>
    <x v="4"/>
  </r>
  <r>
    <n v="23455"/>
    <s v="Medium"/>
    <n v="0.04"/>
    <n v="2.08"/>
    <n v="1.49"/>
    <n v="1254"/>
    <x v="1"/>
    <s v="Anne Bland"/>
    <s v="Regular Air"/>
    <x v="1"/>
    <x v="0"/>
    <s v="Binders and Binder Accessories"/>
    <s v="Small Box"/>
    <x v="459"/>
    <n v="0.36"/>
    <n v="-0.33406870002961209"/>
    <s v="United States"/>
    <x v="0"/>
    <x v="19"/>
    <s v="Channelview"/>
    <n v="77530"/>
    <x v="139"/>
    <x v="4"/>
    <s v="2015"/>
    <d v="2015-05-23T00:00:00"/>
    <n v="-11.281500000000001"/>
    <n v="16"/>
    <n v="33.770000000000003"/>
    <n v="89982"/>
    <x v="0"/>
    <x v="4"/>
  </r>
  <r>
    <n v="21455"/>
    <s v="Low"/>
    <n v="0.09"/>
    <n v="50.98"/>
    <n v="6.5"/>
    <n v="1527"/>
    <x v="1"/>
    <s v="Neil Parker"/>
    <s v="Regular Air"/>
    <x v="1"/>
    <x v="1"/>
    <s v="Computer Peripherals"/>
    <s v="Small Box"/>
    <x v="600"/>
    <n v="0.73"/>
    <n v="5.0290595595559713E-2"/>
    <s v="United States"/>
    <x v="2"/>
    <x v="18"/>
    <s v="Decatur"/>
    <n v="35601"/>
    <x v="139"/>
    <x v="4"/>
    <s v="2015"/>
    <d v="2015-05-28T00:00:00"/>
    <n v="70.175999999999988"/>
    <n v="28"/>
    <n v="1395.41"/>
    <n v="86815"/>
    <x v="0"/>
    <x v="4"/>
  </r>
  <r>
    <n v="21229"/>
    <s v="Not Specified"/>
    <n v="0.06"/>
    <n v="218.08"/>
    <n v="18.059999999999999"/>
    <n v="3206"/>
    <x v="1"/>
    <s v="Dana Rankin"/>
    <s v="Express Air"/>
    <x v="2"/>
    <x v="2"/>
    <s v="Chairs &amp; Chairmats"/>
    <s v="Large Box"/>
    <x v="814"/>
    <n v="0.56999999999999995"/>
    <n v="0.65126871838281231"/>
    <s v="United States"/>
    <x v="1"/>
    <x v="37"/>
    <s v="Twin Falls"/>
    <n v="83301"/>
    <x v="139"/>
    <x v="4"/>
    <s v="2015"/>
    <d v="2015-05-23T00:00:00"/>
    <n v="969.42"/>
    <n v="7"/>
    <n v="1488.51"/>
    <n v="87934"/>
    <x v="0"/>
    <x v="4"/>
  </r>
  <r>
    <n v="19422"/>
    <s v="Low"/>
    <n v="0.03"/>
    <n v="20.98"/>
    <n v="1.49"/>
    <n v="3319"/>
    <x v="0"/>
    <s v="Marlene Davidson"/>
    <s v="Regular Air"/>
    <x v="0"/>
    <x v="0"/>
    <s v="Binders and Binder Accessories"/>
    <s v="Small Box"/>
    <x v="815"/>
    <n v="0.35"/>
    <n v="6.9591822543633955E-2"/>
    <s v="United States"/>
    <x v="2"/>
    <x v="34"/>
    <s v="Hendersonville"/>
    <n v="37075"/>
    <x v="139"/>
    <x v="4"/>
    <s v="2015"/>
    <d v="2015-05-21T00:00:00"/>
    <n v="30.023999999999997"/>
    <n v="20"/>
    <n v="431.43"/>
    <n v="90104"/>
    <x v="0"/>
    <x v="4"/>
  </r>
  <r>
    <n v="522"/>
    <s v="High"/>
    <n v="7.0000000000000007E-2"/>
    <n v="1.68"/>
    <n v="1.57"/>
    <n v="181"/>
    <x v="1"/>
    <s v="Wesley Waller"/>
    <s v="Regular Air"/>
    <x v="3"/>
    <x v="0"/>
    <s v="Pens &amp; Art Supplies"/>
    <s v="Wrap Bag"/>
    <x v="180"/>
    <n v="0.59"/>
    <n v="-0.19159654858245351"/>
    <s v="United States"/>
    <x v="1"/>
    <x v="7"/>
    <s v="San Francisco"/>
    <n v="94122"/>
    <x v="140"/>
    <x v="4"/>
    <s v="2015"/>
    <d v="2015-05-23T00:00:00"/>
    <n v="-35.75"/>
    <n v="116"/>
    <n v="186.59"/>
    <n v="3585"/>
    <x v="0"/>
    <x v="4"/>
  </r>
  <r>
    <n v="18521"/>
    <s v="High"/>
    <n v="7.0000000000000007E-2"/>
    <n v="10.06"/>
    <n v="2.06"/>
    <n v="188"/>
    <x v="1"/>
    <s v="Alex Harrell"/>
    <s v="Regular Air"/>
    <x v="3"/>
    <x v="0"/>
    <s v="Paper"/>
    <s v="Wrap Bag"/>
    <x v="28"/>
    <n v="0.39"/>
    <n v="0.69"/>
    <s v="United States"/>
    <x v="0"/>
    <x v="19"/>
    <s v="Gainesville"/>
    <n v="76240"/>
    <x v="140"/>
    <x v="4"/>
    <s v="2015"/>
    <d v="2015-05-22T00:00:00"/>
    <n v="152.65559999999999"/>
    <n v="23"/>
    <n v="221.24"/>
    <n v="88361"/>
    <x v="0"/>
    <x v="4"/>
  </r>
  <r>
    <n v="18522"/>
    <s v="High"/>
    <n v="7.0000000000000007E-2"/>
    <n v="1.68"/>
    <n v="1.57"/>
    <n v="188"/>
    <x v="1"/>
    <s v="Alex Harrell"/>
    <s v="Regular Air"/>
    <x v="3"/>
    <x v="0"/>
    <s v="Pens &amp; Art Supplies"/>
    <s v="Wrap Bag"/>
    <x v="180"/>
    <n v="0.59"/>
    <n v="0.15326902465166142"/>
    <s v="United States"/>
    <x v="0"/>
    <x v="19"/>
    <s v="Gainesville"/>
    <n v="76240"/>
    <x v="140"/>
    <x v="4"/>
    <s v="2015"/>
    <d v="2015-05-23T00:00:00"/>
    <n v="7.1500000000000057"/>
    <n v="29"/>
    <n v="46.65"/>
    <n v="88361"/>
    <x v="0"/>
    <x v="4"/>
  </r>
  <r>
    <n v="6581"/>
    <s v="Low"/>
    <n v="0.03"/>
    <n v="256.99"/>
    <n v="11.25"/>
    <n v="1246"/>
    <x v="1"/>
    <s v="Lois Hansen"/>
    <s v="Regular Air"/>
    <x v="1"/>
    <x v="1"/>
    <s v="Computer Peripherals"/>
    <s v="Small Box"/>
    <x v="816"/>
    <n v="0.51"/>
    <n v="0.18132293446669293"/>
    <s v="United States"/>
    <x v="3"/>
    <x v="8"/>
    <s v="New York City"/>
    <n v="10009"/>
    <x v="140"/>
    <x v="4"/>
    <s v="2015"/>
    <d v="2015-05-22T00:00:00"/>
    <n v="1489.8"/>
    <n v="32"/>
    <n v="8216.2800000000007"/>
    <n v="46853"/>
    <x v="0"/>
    <x v="4"/>
  </r>
  <r>
    <n v="18131"/>
    <s v="Medium"/>
    <n v="0.01"/>
    <n v="115.99"/>
    <n v="56.14"/>
    <n v="1257"/>
    <x v="1"/>
    <s v="Ryan Foster"/>
    <s v="Delivery Truck"/>
    <x v="1"/>
    <x v="1"/>
    <s v="Office Machines"/>
    <s v="Jumbo Drum"/>
    <x v="144"/>
    <n v="0.4"/>
    <n v="-0.27201985604368334"/>
    <s v="United States"/>
    <x v="1"/>
    <x v="1"/>
    <s v="Aurora"/>
    <n v="80013"/>
    <x v="140"/>
    <x v="4"/>
    <s v="2015"/>
    <d v="2015-05-23T00:00:00"/>
    <n v="-164.39520000000002"/>
    <n v="5"/>
    <n v="604.35"/>
    <n v="86535"/>
    <x v="0"/>
    <x v="4"/>
  </r>
  <r>
    <n v="26083"/>
    <s v="Not Specified"/>
    <n v="0.03"/>
    <n v="25.98"/>
    <n v="4.08"/>
    <n v="2198"/>
    <x v="1"/>
    <s v="Lester Woodward Maynard"/>
    <s v="Regular Air"/>
    <x v="0"/>
    <x v="0"/>
    <s v="Pens &amp; Art Supplies"/>
    <s v="Small Pack"/>
    <x v="817"/>
    <n v="0.56999999999999995"/>
    <n v="0.69"/>
    <s v="United States"/>
    <x v="3"/>
    <x v="8"/>
    <s v="Lindenhurst"/>
    <n v="11757"/>
    <x v="140"/>
    <x v="4"/>
    <s v="2015"/>
    <d v="2015-05-25T00:00:00"/>
    <n v="295.90649999999999"/>
    <n v="16"/>
    <n v="428.85"/>
    <n v="89174"/>
    <x v="0"/>
    <x v="4"/>
  </r>
  <r>
    <n v="26084"/>
    <s v="Not Specified"/>
    <n v="0.1"/>
    <n v="20.98"/>
    <n v="53.03"/>
    <n v="2198"/>
    <x v="1"/>
    <s v="Lester Woodward Maynard"/>
    <s v="Delivery Truck"/>
    <x v="0"/>
    <x v="0"/>
    <s v="Storage &amp; Organization"/>
    <s v="Jumbo Drum"/>
    <x v="353"/>
    <n v="0.78"/>
    <n v="-6.1638348805978866"/>
    <s v="United States"/>
    <x v="3"/>
    <x v="8"/>
    <s v="Lindenhurst"/>
    <n v="11757"/>
    <x v="140"/>
    <x v="4"/>
    <s v="2015"/>
    <d v="2015-05-22T00:00:00"/>
    <n v="-2111.36"/>
    <n v="16"/>
    <n v="342.54"/>
    <n v="89174"/>
    <x v="0"/>
    <x v="4"/>
  </r>
  <r>
    <n v="21171"/>
    <s v="Critical"/>
    <n v="0.1"/>
    <n v="130.97999999999999"/>
    <n v="30"/>
    <n v="2385"/>
    <x v="0"/>
    <s v="Janice Frye"/>
    <s v="Delivery Truck"/>
    <x v="0"/>
    <x v="2"/>
    <s v="Chairs &amp; Chairmats"/>
    <s v="Jumbo Drum"/>
    <x v="698"/>
    <n v="0.78"/>
    <n v="0.88500834074487056"/>
    <s v="United States"/>
    <x v="1"/>
    <x v="42"/>
    <s v="Las Cruces"/>
    <n v="88001"/>
    <x v="140"/>
    <x v="4"/>
    <s v="2015"/>
    <d v="2015-05-24T00:00:00"/>
    <n v="2000.11"/>
    <n v="18"/>
    <n v="2259.9899999999998"/>
    <n v="89184"/>
    <x v="0"/>
    <x v="4"/>
  </r>
  <r>
    <n v="21580"/>
    <s v="Critical"/>
    <n v="0.06"/>
    <n v="4.9800000000000004"/>
    <n v="4.95"/>
    <n v="2699"/>
    <x v="1"/>
    <s v="Marcia Greenberg"/>
    <s v="Regular Air"/>
    <x v="3"/>
    <x v="0"/>
    <s v="Binders and Binder Accessories"/>
    <s v="Small Box"/>
    <x v="818"/>
    <n v="0.37"/>
    <n v="-1.3067983289023928"/>
    <s v="United States"/>
    <x v="1"/>
    <x v="41"/>
    <s v="Bullhead City"/>
    <n v="86442"/>
    <x v="140"/>
    <x v="4"/>
    <s v="2015"/>
    <d v="2015-05-24T00:00:00"/>
    <n v="-103.224"/>
    <n v="16"/>
    <n v="78.989999999999995"/>
    <n v="87677"/>
    <x v="0"/>
    <x v="4"/>
  </r>
  <r>
    <n v="19599"/>
    <s v="Medium"/>
    <n v="0.01"/>
    <n v="35.99"/>
    <n v="0.99"/>
    <n v="2976"/>
    <x v="0"/>
    <s v="Fred Barber"/>
    <s v="Regular Air"/>
    <x v="0"/>
    <x v="1"/>
    <s v="Telephones and Communication"/>
    <s v="Small Pack"/>
    <x v="644"/>
    <n v="0.35"/>
    <n v="0.69"/>
    <s v="United States"/>
    <x v="0"/>
    <x v="31"/>
    <s v="Oak Creek"/>
    <n v="53154"/>
    <x v="140"/>
    <x v="4"/>
    <s v="2015"/>
    <d v="2015-05-23T00:00:00"/>
    <n v="882.48239999999998"/>
    <n v="41"/>
    <n v="1278.96"/>
    <n v="89047"/>
    <x v="0"/>
    <x v="4"/>
  </r>
  <r>
    <n v="24471"/>
    <s v="Medium"/>
    <n v="0.05"/>
    <n v="63.94"/>
    <n v="14.48"/>
    <n v="398"/>
    <x v="0"/>
    <s v="Bruce Stark"/>
    <s v="Regular Air"/>
    <x v="3"/>
    <x v="2"/>
    <s v="Office Furnishings"/>
    <s v="Small Box"/>
    <x v="643"/>
    <n v="0.46"/>
    <n v="0.69"/>
    <s v="United States"/>
    <x v="3"/>
    <x v="28"/>
    <s v="Dayton"/>
    <n v="45406"/>
    <x v="141"/>
    <x v="4"/>
    <s v="2015"/>
    <d v="2015-05-25T00:00:00"/>
    <n v="1372.6307999999999"/>
    <n v="31"/>
    <n v="1989.32"/>
    <n v="89320"/>
    <x v="0"/>
    <x v="4"/>
  </r>
  <r>
    <n v="22874"/>
    <s v="Low"/>
    <n v="7.0000000000000007E-2"/>
    <n v="16.91"/>
    <n v="6.25"/>
    <n v="460"/>
    <x v="0"/>
    <s v="Anne Armstrong"/>
    <s v="Regular Air"/>
    <x v="1"/>
    <x v="0"/>
    <s v="Storage &amp; Organization"/>
    <s v="Small Box"/>
    <x v="819"/>
    <n v="0.57999999999999996"/>
    <n v="1.6027591803611293E-2"/>
    <s v="United States"/>
    <x v="3"/>
    <x v="36"/>
    <s v="Millville"/>
    <n v="8332"/>
    <x v="141"/>
    <x v="4"/>
    <s v="2015"/>
    <d v="2015-05-30T00:00:00"/>
    <n v="7.9000000000000057"/>
    <n v="31"/>
    <n v="492.9"/>
    <n v="86014"/>
    <x v="0"/>
    <x v="4"/>
  </r>
  <r>
    <n v="24783"/>
    <s v="Medium"/>
    <n v="0.05"/>
    <n v="204.1"/>
    <n v="13.99"/>
    <n v="540"/>
    <x v="1"/>
    <s v="Ruth Lamm"/>
    <s v="Regular Air"/>
    <x v="0"/>
    <x v="1"/>
    <s v="Office Machines"/>
    <s v="Medium Box"/>
    <x v="820"/>
    <n v="0.37"/>
    <n v="0.69"/>
    <s v="United States"/>
    <x v="0"/>
    <x v="12"/>
    <s v="Vernon Hills"/>
    <n v="60061"/>
    <x v="141"/>
    <x v="4"/>
    <s v="2015"/>
    <d v="2015-05-25T00:00:00"/>
    <n v="5924.1122999999998"/>
    <n v="41"/>
    <n v="8585.67"/>
    <n v="91175"/>
    <x v="0"/>
    <x v="4"/>
  </r>
  <r>
    <n v="19484"/>
    <s v="High"/>
    <n v="7.0000000000000007E-2"/>
    <n v="2.61"/>
    <n v="0.5"/>
    <n v="1182"/>
    <x v="0"/>
    <s v="Jesse Williamson"/>
    <s v="Regular Air"/>
    <x v="1"/>
    <x v="0"/>
    <s v="Labels"/>
    <s v="Small Box"/>
    <x v="445"/>
    <n v="0.39"/>
    <n v="0.69"/>
    <s v="United States"/>
    <x v="1"/>
    <x v="16"/>
    <s v="Spanish Fork"/>
    <n v="84660"/>
    <x v="141"/>
    <x v="4"/>
    <s v="2015"/>
    <d v="2015-05-23T00:00:00"/>
    <n v="27.013499999999997"/>
    <n v="15"/>
    <n v="39.15"/>
    <n v="86913"/>
    <x v="0"/>
    <x v="4"/>
  </r>
  <r>
    <n v="21746"/>
    <s v="Not Specified"/>
    <n v="0.09"/>
    <n v="77.510000000000005"/>
    <n v="4"/>
    <n v="1814"/>
    <x v="1"/>
    <s v="Albert Tyson"/>
    <s v="Express Air"/>
    <x v="1"/>
    <x v="1"/>
    <s v="Computer Peripherals"/>
    <s v="Small Box"/>
    <x v="658"/>
    <n v="0.76"/>
    <n v="-0.75854952558168143"/>
    <s v="United States"/>
    <x v="2"/>
    <x v="2"/>
    <s v="Olive Branch"/>
    <n v="38654"/>
    <x v="141"/>
    <x v="4"/>
    <s v="2015"/>
    <d v="2015-05-25T00:00:00"/>
    <n v="-986.52399999999989"/>
    <n v="17"/>
    <n v="1300.54"/>
    <n v="90524"/>
    <x v="0"/>
    <x v="4"/>
  </r>
  <r>
    <n v="21747"/>
    <s v="Not Specified"/>
    <n v="0"/>
    <n v="2.88"/>
    <n v="0.7"/>
    <n v="1814"/>
    <x v="1"/>
    <s v="Albert Tyson"/>
    <s v="Regular Air"/>
    <x v="1"/>
    <x v="0"/>
    <s v="Pens &amp; Art Supplies"/>
    <s v="Wrap Bag"/>
    <x v="196"/>
    <n v="0.56000000000000005"/>
    <n v="-3.7221755123489224"/>
    <s v="United States"/>
    <x v="2"/>
    <x v="2"/>
    <s v="Olive Branch"/>
    <n v="38654"/>
    <x v="141"/>
    <x v="4"/>
    <s v="2015"/>
    <d v="2015-05-25T00:00:00"/>
    <n v="-141.666"/>
    <n v="13"/>
    <n v="38.06"/>
    <n v="90524"/>
    <x v="0"/>
    <x v="4"/>
  </r>
  <r>
    <n v="20687"/>
    <s v="Not Specified"/>
    <n v="0.08"/>
    <n v="4.13"/>
    <n v="1.17"/>
    <n v="2450"/>
    <x v="0"/>
    <s v="Tonya Miller"/>
    <s v="Regular Air"/>
    <x v="1"/>
    <x v="0"/>
    <s v="Pens &amp; Art Supplies"/>
    <s v="Wrap Bag"/>
    <x v="821"/>
    <n v="0.56999999999999995"/>
    <n v="-1.3159144893111638"/>
    <s v="United States"/>
    <x v="0"/>
    <x v="31"/>
    <s v="Janesville"/>
    <n v="53545"/>
    <x v="141"/>
    <x v="4"/>
    <s v="2015"/>
    <d v="2015-05-25T00:00:00"/>
    <n v="-5.54"/>
    <n v="1"/>
    <n v="4.21"/>
    <n v="90322"/>
    <x v="0"/>
    <x v="4"/>
  </r>
  <r>
    <n v="21190"/>
    <s v="Medium"/>
    <n v="0.05"/>
    <n v="12.88"/>
    <n v="4.59"/>
    <n v="2458"/>
    <x v="1"/>
    <s v="Troy Casey"/>
    <s v="Regular Air"/>
    <x v="1"/>
    <x v="0"/>
    <s v="Scissors, Rulers and Trimmers"/>
    <s v="Wrap Bag"/>
    <x v="651"/>
    <n v="0.82"/>
    <n v="0.14120425029515948"/>
    <s v="United States"/>
    <x v="0"/>
    <x v="11"/>
    <s v="Edina"/>
    <n v="55410"/>
    <x v="141"/>
    <x v="4"/>
    <s v="2015"/>
    <d v="2015-05-25T00:00:00"/>
    <n v="5.980000000000004"/>
    <n v="3"/>
    <n v="42.35"/>
    <n v="91286"/>
    <x v="0"/>
    <x v="4"/>
  </r>
  <r>
    <n v="18866"/>
    <s v="Critical"/>
    <n v="0.01"/>
    <n v="2.16"/>
    <n v="6.05"/>
    <n v="2526"/>
    <x v="0"/>
    <s v="Derek Sweeney"/>
    <s v="Regular Air"/>
    <x v="3"/>
    <x v="0"/>
    <s v="Binders and Binder Accessories"/>
    <s v="Small Box"/>
    <x v="290"/>
    <n v="0.37"/>
    <n v="6.8175710594315246"/>
    <s v="United States"/>
    <x v="2"/>
    <x v="15"/>
    <s v="Lafayette"/>
    <n v="70506"/>
    <x v="141"/>
    <x v="4"/>
    <s v="2015"/>
    <d v="2015-05-25T00:00:00"/>
    <n v="395.76"/>
    <n v="24"/>
    <n v="58.05"/>
    <n v="87208"/>
    <x v="0"/>
    <x v="4"/>
  </r>
  <r>
    <n v="18867"/>
    <s v="Critical"/>
    <n v="7.0000000000000007E-2"/>
    <n v="21.38"/>
    <n v="8.99"/>
    <n v="2527"/>
    <x v="0"/>
    <s v="Gretchen Orr"/>
    <s v="Regular Air"/>
    <x v="3"/>
    <x v="0"/>
    <s v="Pens &amp; Art Supplies"/>
    <s v="Small Pack"/>
    <x v="546"/>
    <n v="0.59"/>
    <n v="-0.57395104895104898"/>
    <s v="United States"/>
    <x v="2"/>
    <x v="15"/>
    <s v="Lake Charles"/>
    <n v="70601"/>
    <x v="141"/>
    <x v="4"/>
    <s v="2015"/>
    <d v="2015-05-25T00:00:00"/>
    <n v="-39.396000000000001"/>
    <n v="3"/>
    <n v="68.64"/>
    <n v="87208"/>
    <x v="0"/>
    <x v="4"/>
  </r>
  <r>
    <n v="18506"/>
    <s v="Low"/>
    <n v="0.04"/>
    <n v="67.28"/>
    <n v="19.989999999999998"/>
    <n v="2858"/>
    <x v="1"/>
    <s v="Jerry Webster"/>
    <s v="Regular Air"/>
    <x v="3"/>
    <x v="0"/>
    <s v="Binders and Binder Accessories"/>
    <s v="Small Box"/>
    <x v="629"/>
    <n v="0.4"/>
    <n v="7.1911799110972478E-3"/>
    <s v="United States"/>
    <x v="2"/>
    <x v="9"/>
    <s v="Fruit Cove"/>
    <n v="32259"/>
    <x v="141"/>
    <x v="4"/>
    <s v="2015"/>
    <d v="2015-05-28T00:00:00"/>
    <n v="14.754"/>
    <n v="30"/>
    <n v="2051.6799999999998"/>
    <n v="88282"/>
    <x v="0"/>
    <x v="4"/>
  </r>
  <r>
    <n v="18507"/>
    <s v="Low"/>
    <n v="0.1"/>
    <n v="130.97999999999999"/>
    <n v="54.74"/>
    <n v="2858"/>
    <x v="1"/>
    <s v="Jerry Webster"/>
    <s v="Delivery Truck"/>
    <x v="3"/>
    <x v="2"/>
    <s v="Bookcases"/>
    <s v="Jumbo Box"/>
    <x v="454"/>
    <n v="0.69"/>
    <n v="0.12646047331176594"/>
    <s v="United States"/>
    <x v="2"/>
    <x v="9"/>
    <s v="Fruit Cove"/>
    <n v="32259"/>
    <x v="141"/>
    <x v="4"/>
    <s v="2015"/>
    <d v="2015-05-23T00:00:00"/>
    <n v="669.61199999999997"/>
    <n v="42"/>
    <n v="5295.03"/>
    <n v="88282"/>
    <x v="0"/>
    <x v="4"/>
  </r>
  <r>
    <n v="18508"/>
    <s v="Low"/>
    <n v="0.04"/>
    <n v="2.78"/>
    <n v="1.25"/>
    <n v="2858"/>
    <x v="1"/>
    <s v="Jerry Webster"/>
    <s v="Regular Air"/>
    <x v="3"/>
    <x v="0"/>
    <s v="Pens &amp; Art Supplies"/>
    <s v="Wrap Bag"/>
    <x v="114"/>
    <n v="0.59"/>
    <n v="2.6535442880279061"/>
    <s v="United States"/>
    <x v="2"/>
    <x v="9"/>
    <s v="Fruit Cove"/>
    <n v="32259"/>
    <x v="141"/>
    <x v="4"/>
    <s v="2015"/>
    <d v="2015-05-23T00:00:00"/>
    <n v="213"/>
    <n v="28"/>
    <n v="80.27"/>
    <n v="88282"/>
    <x v="0"/>
    <x v="4"/>
  </r>
  <r>
    <n v="25820"/>
    <s v="High"/>
    <n v="0.03"/>
    <n v="42.8"/>
    <n v="2.99"/>
    <n v="3249"/>
    <x v="0"/>
    <s v="Nicole Goldstein"/>
    <s v="Regular Air"/>
    <x v="3"/>
    <x v="0"/>
    <s v="Binders and Binder Accessories"/>
    <s v="Small Box"/>
    <x v="822"/>
    <n v="0.36"/>
    <n v="0.69"/>
    <s v="United States"/>
    <x v="3"/>
    <x v="5"/>
    <s v="Annapolis"/>
    <n v="21403"/>
    <x v="141"/>
    <x v="4"/>
    <s v="2015"/>
    <d v="2015-05-24T00:00:00"/>
    <n v="462.92099999999994"/>
    <n v="16"/>
    <n v="670.9"/>
    <n v="87298"/>
    <x v="0"/>
    <x v="4"/>
  </r>
  <r>
    <n v="20760"/>
    <s v="Critical"/>
    <n v="7.0000000000000007E-2"/>
    <n v="124.49"/>
    <n v="51.94"/>
    <n v="357"/>
    <x v="0"/>
    <s v="Barbara McNamara"/>
    <s v="Delivery Truck"/>
    <x v="3"/>
    <x v="2"/>
    <s v="Tables"/>
    <s v="Jumbo Box"/>
    <x v="369"/>
    <n v="0.63"/>
    <n v="0.62652119911599891"/>
    <s v="United States"/>
    <x v="1"/>
    <x v="41"/>
    <s v="Kingman"/>
    <n v="86401"/>
    <x v="142"/>
    <x v="4"/>
    <s v="2015"/>
    <d v="2015-05-25T00:00:00"/>
    <n v="1074.44"/>
    <n v="14"/>
    <n v="1714.93"/>
    <n v="91131"/>
    <x v="0"/>
    <x v="4"/>
  </r>
  <r>
    <n v="19401"/>
    <s v="Critical"/>
    <n v="0.06"/>
    <n v="25.98"/>
    <n v="14.36"/>
    <n v="885"/>
    <x v="0"/>
    <s v="Malcolm Robertson"/>
    <s v="Delivery Truck"/>
    <x v="3"/>
    <x v="2"/>
    <s v="Chairs &amp; Chairmats"/>
    <s v="Jumbo Drum"/>
    <x v="257"/>
    <n v="0.6"/>
    <n v="5.4073300050311579E-2"/>
    <s v="United States"/>
    <x v="0"/>
    <x v="19"/>
    <s v="Amarillo"/>
    <n v="79109"/>
    <x v="142"/>
    <x v="4"/>
    <s v="2015"/>
    <d v="2015-05-25T00:00:00"/>
    <n v="55.888000000000034"/>
    <n v="41"/>
    <n v="1033.56"/>
    <n v="89537"/>
    <x v="0"/>
    <x v="4"/>
  </r>
  <r>
    <n v="23793"/>
    <s v="Medium"/>
    <n v="0.1"/>
    <n v="218.08"/>
    <n v="18.059999999999999"/>
    <n v="1450"/>
    <x v="0"/>
    <s v="Veronica Peck"/>
    <s v="Express Air"/>
    <x v="2"/>
    <x v="2"/>
    <s v="Chairs &amp; Chairmats"/>
    <s v="Large Box"/>
    <x v="814"/>
    <n v="0.56999999999999995"/>
    <n v="0.55728900363826894"/>
    <s v="United States"/>
    <x v="1"/>
    <x v="7"/>
    <s v="South Lake Tahoe"/>
    <n v="96150"/>
    <x v="142"/>
    <x v="4"/>
    <s v="2015"/>
    <d v="2015-05-25T00:00:00"/>
    <n v="1318.83"/>
    <n v="12"/>
    <n v="2366.5100000000002"/>
    <n v="86735"/>
    <x v="0"/>
    <x v="4"/>
  </r>
  <r>
    <n v="23750"/>
    <s v="High"/>
    <n v="0.06"/>
    <n v="15.01"/>
    <n v="8.4"/>
    <n v="1623"/>
    <x v="1"/>
    <s v="Patrick Adcock"/>
    <s v="Regular Air"/>
    <x v="0"/>
    <x v="0"/>
    <s v="Binders and Binder Accessories"/>
    <s v="Small Box"/>
    <x v="823"/>
    <n v="0.39"/>
    <n v="4.8549723756906105E-3"/>
    <s v="United States"/>
    <x v="0"/>
    <x v="0"/>
    <s v="Schererville"/>
    <n v="46375"/>
    <x v="142"/>
    <x v="4"/>
    <s v="2015"/>
    <d v="2015-05-26T00:00:00"/>
    <n v="1.6169000000000011"/>
    <n v="22"/>
    <n v="333.04"/>
    <n v="87611"/>
    <x v="0"/>
    <x v="4"/>
  </r>
  <r>
    <n v="23751"/>
    <s v="High"/>
    <n v="0.09"/>
    <n v="40.479999999999997"/>
    <n v="19.989999999999998"/>
    <n v="1623"/>
    <x v="1"/>
    <s v="Patrick Adcock"/>
    <s v="Regular Air"/>
    <x v="0"/>
    <x v="1"/>
    <s v="Computer Peripherals"/>
    <s v="Small Box"/>
    <x v="656"/>
    <n v="0.77"/>
    <n v="0.13841757683515379"/>
    <s v="United States"/>
    <x v="0"/>
    <x v="0"/>
    <s v="Schererville"/>
    <n v="46375"/>
    <x v="142"/>
    <x v="4"/>
    <s v="2015"/>
    <d v="2015-05-26T00:00:00"/>
    <n v="65.394000000000062"/>
    <n v="12"/>
    <n v="472.44"/>
    <n v="87611"/>
    <x v="0"/>
    <x v="4"/>
  </r>
  <r>
    <n v="23752"/>
    <s v="High"/>
    <n v="0.05"/>
    <n v="12.28"/>
    <n v="6.13"/>
    <n v="1623"/>
    <x v="1"/>
    <s v="Patrick Adcock"/>
    <s v="Regular Air"/>
    <x v="0"/>
    <x v="0"/>
    <s v="Storage &amp; Organization"/>
    <s v="Small Box"/>
    <x v="752"/>
    <n v="0.56999999999999995"/>
    <n v="7.1329418045915652E-2"/>
    <s v="United States"/>
    <x v="0"/>
    <x v="0"/>
    <s v="Schererville"/>
    <n v="46375"/>
    <x v="142"/>
    <x v="4"/>
    <s v="2015"/>
    <d v="2015-05-25T00:00:00"/>
    <n v="1.3360000000000003"/>
    <n v="1"/>
    <n v="18.73"/>
    <n v="87611"/>
    <x v="0"/>
    <x v="4"/>
  </r>
  <r>
    <n v="18802"/>
    <s v="Not Specified"/>
    <n v="0.05"/>
    <n v="150.97999999999999"/>
    <n v="43.71"/>
    <n v="2422"/>
    <x v="1"/>
    <s v="Arlene Wiggins Dalton"/>
    <s v="Delivery Truck"/>
    <x v="1"/>
    <x v="2"/>
    <s v="Chairs &amp; Chairmats"/>
    <s v="Jumbo Drum"/>
    <x v="824"/>
    <n v="0.55000000000000004"/>
    <n v="0.3501733904839856"/>
    <s v="United States"/>
    <x v="0"/>
    <x v="19"/>
    <s v="Huntsville"/>
    <n v="77340"/>
    <x v="142"/>
    <x v="4"/>
    <s v="2015"/>
    <d v="2015-05-25T00:00:00"/>
    <n v="650.29999999999995"/>
    <n v="12"/>
    <n v="1857.08"/>
    <n v="89053"/>
    <x v="0"/>
    <x v="4"/>
  </r>
  <r>
    <n v="19652"/>
    <s v="Not Specified"/>
    <n v="0.03"/>
    <n v="20.99"/>
    <n v="0.99"/>
    <n v="3063"/>
    <x v="1"/>
    <s v="Ann Steele"/>
    <s v="Regular Air"/>
    <x v="2"/>
    <x v="1"/>
    <s v="Telephones and Communication"/>
    <s v="Wrap Bag"/>
    <x v="743"/>
    <n v="0.56999999999999995"/>
    <n v="2.6324667967520646E-2"/>
    <s v="United States"/>
    <x v="1"/>
    <x v="6"/>
    <s v="Kirkland"/>
    <n v="98034"/>
    <x v="142"/>
    <x v="4"/>
    <s v="2015"/>
    <d v="2015-05-26T00:00:00"/>
    <n v="4.1822000000000052"/>
    <n v="9"/>
    <n v="158.87"/>
    <n v="88449"/>
    <x v="0"/>
    <x v="4"/>
  </r>
  <r>
    <n v="21235"/>
    <s v="High"/>
    <n v="0.08"/>
    <n v="40.98"/>
    <n v="7.2"/>
    <n v="3096"/>
    <x v="1"/>
    <s v="Mike Howard"/>
    <s v="Express Air"/>
    <x v="2"/>
    <x v="0"/>
    <s v="Appliances"/>
    <s v="Small Box"/>
    <x v="825"/>
    <n v="0.6"/>
    <n v="-0.13882863340563992"/>
    <s v="United States"/>
    <x v="3"/>
    <x v="28"/>
    <s v="Hilliard"/>
    <n v="43026"/>
    <x v="142"/>
    <x v="4"/>
    <s v="2015"/>
    <d v="2015-05-25T00:00:00"/>
    <n v="-16.64"/>
    <n v="3"/>
    <n v="119.86"/>
    <n v="86221"/>
    <x v="0"/>
    <x v="4"/>
  </r>
  <r>
    <n v="21236"/>
    <s v="High"/>
    <n v="0.08"/>
    <n v="8.1199999999999992"/>
    <n v="2.83"/>
    <n v="3096"/>
    <x v="1"/>
    <s v="Mike Howard"/>
    <s v="Express Air"/>
    <x v="2"/>
    <x v="1"/>
    <s v="Computer Peripherals"/>
    <s v="Small Pack"/>
    <x v="547"/>
    <n v="0.77"/>
    <n v="-0.60473828085451042"/>
    <s v="United States"/>
    <x v="3"/>
    <x v="28"/>
    <s v="Hilliard"/>
    <n v="43026"/>
    <x v="142"/>
    <x v="4"/>
    <s v="2015"/>
    <d v="2015-05-25T00:00:00"/>
    <n v="-59.73"/>
    <n v="12"/>
    <n v="98.77"/>
    <n v="86221"/>
    <x v="0"/>
    <x v="4"/>
  </r>
  <r>
    <n v="21237"/>
    <s v="High"/>
    <n v="0.02"/>
    <n v="262.11"/>
    <n v="62.74"/>
    <n v="3096"/>
    <x v="1"/>
    <s v="Mike Howard"/>
    <s v="Delivery Truck"/>
    <x v="2"/>
    <x v="2"/>
    <s v="Tables"/>
    <s v="Jumbo Box"/>
    <x v="826"/>
    <n v="0.75"/>
    <n v="-0.25384865329512907"/>
    <s v="United States"/>
    <x v="3"/>
    <x v="28"/>
    <s v="Hilliard"/>
    <n v="43026"/>
    <x v="142"/>
    <x v="4"/>
    <s v="2015"/>
    <d v="2015-05-25T00:00:00"/>
    <n v="-633.44123700000023"/>
    <n v="9"/>
    <n v="2495.35"/>
    <n v="86221"/>
    <x v="0"/>
    <x v="4"/>
  </r>
  <r>
    <n v="19749"/>
    <s v="Low"/>
    <n v="0.1"/>
    <n v="80.97"/>
    <n v="33.6"/>
    <n v="3366"/>
    <x v="1"/>
    <s v="Dana Boyle"/>
    <s v="Delivery Truck"/>
    <x v="1"/>
    <x v="1"/>
    <s v="Office Machines"/>
    <s v="Jumbo Drum"/>
    <x v="298"/>
    <n v="0.37"/>
    <n v="7.9062048545196217E-2"/>
    <s v="United States"/>
    <x v="3"/>
    <x v="28"/>
    <s v="Troy"/>
    <n v="45373"/>
    <x v="142"/>
    <x v="4"/>
    <s v="2015"/>
    <d v="2015-05-29T00:00:00"/>
    <n v="66.22"/>
    <n v="11"/>
    <n v="837.57"/>
    <n v="90501"/>
    <x v="0"/>
    <x v="4"/>
  </r>
  <r>
    <n v="19750"/>
    <s v="Low"/>
    <n v="0.02"/>
    <n v="6.48"/>
    <n v="5.1100000000000003"/>
    <n v="3366"/>
    <x v="1"/>
    <s v="Dana Boyle"/>
    <s v="Regular Air"/>
    <x v="1"/>
    <x v="0"/>
    <s v="Paper"/>
    <s v="Small Box"/>
    <x v="805"/>
    <n v="0.37"/>
    <n v="-0.41853432942013519"/>
    <s v="United States"/>
    <x v="3"/>
    <x v="28"/>
    <s v="Troy"/>
    <n v="45373"/>
    <x v="142"/>
    <x v="4"/>
    <s v="2015"/>
    <d v="2015-05-28T00:00:00"/>
    <n v="-23.53"/>
    <n v="8"/>
    <n v="56.22"/>
    <n v="90501"/>
    <x v="0"/>
    <x v="4"/>
  </r>
  <r>
    <n v="18161"/>
    <s v="Not Specified"/>
    <n v="7.0000000000000007E-2"/>
    <n v="15.74"/>
    <n v="1.39"/>
    <n v="129"/>
    <x v="1"/>
    <s v="Kara Allison"/>
    <s v="Regular Air"/>
    <x v="0"/>
    <x v="0"/>
    <s v="Envelopes"/>
    <s v="Small Box"/>
    <x v="827"/>
    <n v="0.4"/>
    <n v="0.69"/>
    <s v="United States"/>
    <x v="0"/>
    <x v="12"/>
    <s v="Alton"/>
    <n v="62002"/>
    <x v="143"/>
    <x v="4"/>
    <s v="2015"/>
    <d v="2015-05-26T00:00:00"/>
    <n v="149.88869999999997"/>
    <n v="14"/>
    <n v="217.23"/>
    <n v="86694"/>
    <x v="0"/>
    <x v="4"/>
  </r>
  <r>
    <n v="25813"/>
    <s v="Critical"/>
    <n v="0"/>
    <n v="7.59"/>
    <n v="4"/>
    <n v="444"/>
    <x v="0"/>
    <s v="Thelma Abrams"/>
    <s v="Regular Air"/>
    <x v="0"/>
    <x v="2"/>
    <s v="Office Furnishings"/>
    <s v="Wrap Bag"/>
    <x v="543"/>
    <n v="0.42"/>
    <n v="0.24285794560575411"/>
    <s v="United States"/>
    <x v="0"/>
    <x v="12"/>
    <s v="Urbana"/>
    <n v="61801"/>
    <x v="143"/>
    <x v="4"/>
    <s v="2015"/>
    <d v="2015-05-28T00:00:00"/>
    <n v="86.438000000000002"/>
    <n v="43"/>
    <n v="355.92"/>
    <n v="88085"/>
    <x v="0"/>
    <x v="4"/>
  </r>
  <r>
    <n v="22176"/>
    <s v="High"/>
    <n v="0.09"/>
    <n v="17.98"/>
    <n v="8.51"/>
    <n v="526"/>
    <x v="1"/>
    <s v="April Hu"/>
    <s v="Regular Air"/>
    <x v="1"/>
    <x v="1"/>
    <s v="Office Machines"/>
    <s v="Medium Box"/>
    <x v="605"/>
    <n v="0.4"/>
    <n v="-3.1317197934921666E-2"/>
    <s v="United States"/>
    <x v="1"/>
    <x v="41"/>
    <s v="Mesa"/>
    <n v="85204"/>
    <x v="143"/>
    <x v="4"/>
    <s v="2015"/>
    <d v="2015-05-27T00:00:00"/>
    <n v="-6.6120000000000108"/>
    <n v="12"/>
    <n v="211.13"/>
    <n v="90026"/>
    <x v="0"/>
    <x v="4"/>
  </r>
  <r>
    <n v="19505"/>
    <s v="Low"/>
    <n v="0.09"/>
    <n v="125.99"/>
    <n v="8.99"/>
    <n v="744"/>
    <x v="1"/>
    <s v="Joy Maxwell"/>
    <s v="Regular Air"/>
    <x v="2"/>
    <x v="1"/>
    <s v="Telephones and Communication"/>
    <s v="Small Box"/>
    <x v="533"/>
    <n v="0.55000000000000004"/>
    <n v="0.43547978850255831"/>
    <s v="United States"/>
    <x v="1"/>
    <x v="41"/>
    <s v="Oro Valley"/>
    <n v="85737"/>
    <x v="143"/>
    <x v="4"/>
    <s v="2015"/>
    <d v="2015-06-02T00:00:00"/>
    <n v="916.68060000000014"/>
    <n v="20"/>
    <n v="2104.9899999999998"/>
    <n v="87727"/>
    <x v="0"/>
    <x v="4"/>
  </r>
  <r>
    <n v="24842"/>
    <s v="Medium"/>
    <n v="0.01"/>
    <n v="6.98"/>
    <n v="1.6"/>
    <n v="827"/>
    <x v="0"/>
    <s v="Sheryl Marsh"/>
    <s v="Regular Air"/>
    <x v="1"/>
    <x v="0"/>
    <s v="Paper"/>
    <s v="Wrap Bag"/>
    <x v="226"/>
    <n v="0.38"/>
    <n v="1.5777473780209762E-2"/>
    <s v="United States"/>
    <x v="0"/>
    <x v="19"/>
    <s v="Amarillo"/>
    <n v="79109"/>
    <x v="143"/>
    <x v="4"/>
    <s v="2015"/>
    <d v="2015-05-26T00:00:00"/>
    <n v="0.34600000000000009"/>
    <n v="3"/>
    <n v="21.93"/>
    <n v="89259"/>
    <x v="0"/>
    <x v="4"/>
  </r>
  <r>
    <n v="18529"/>
    <s v="High"/>
    <n v="0.01"/>
    <n v="3.15"/>
    <n v="0.49"/>
    <n v="1008"/>
    <x v="0"/>
    <s v="Priscilla Frank"/>
    <s v="Regular Air"/>
    <x v="1"/>
    <x v="0"/>
    <s v="Labels"/>
    <s v="Small Box"/>
    <x v="828"/>
    <n v="0.37"/>
    <n v="0.69"/>
    <s v="United States"/>
    <x v="3"/>
    <x v="30"/>
    <s v="Gorham"/>
    <n v="4038"/>
    <x v="143"/>
    <x v="4"/>
    <s v="2015"/>
    <d v="2015-05-27T00:00:00"/>
    <n v="17.505299999999998"/>
    <n v="8"/>
    <n v="25.37"/>
    <n v="88371"/>
    <x v="0"/>
    <x v="4"/>
  </r>
  <r>
    <n v="26259"/>
    <s v="Not Specified"/>
    <n v="0.03"/>
    <n v="5.44"/>
    <n v="7.46"/>
    <n v="1054"/>
    <x v="1"/>
    <s v="Keith R Atkinson"/>
    <s v="Express Air"/>
    <x v="3"/>
    <x v="0"/>
    <s v="Binders and Binder Accessories"/>
    <s v="Small Box"/>
    <x v="401"/>
    <n v="0.36"/>
    <n v="-1.9651843405549223"/>
    <s v="United States"/>
    <x v="1"/>
    <x v="41"/>
    <s v="Surprise"/>
    <n v="85374"/>
    <x v="143"/>
    <x v="4"/>
    <s v="2015"/>
    <d v="2015-05-27T00:00:00"/>
    <n v="-51.704000000000001"/>
    <n v="4"/>
    <n v="26.31"/>
    <n v="90069"/>
    <x v="0"/>
    <x v="4"/>
  </r>
  <r>
    <n v="26260"/>
    <s v="Not Specified"/>
    <n v="0.08"/>
    <n v="26.38"/>
    <n v="5.58"/>
    <n v="1054"/>
    <x v="1"/>
    <s v="Keith R Atkinson"/>
    <s v="Regular Air"/>
    <x v="3"/>
    <x v="0"/>
    <s v="Paper"/>
    <s v="Small Box"/>
    <x v="829"/>
    <n v="0.39"/>
    <n v="0.69"/>
    <s v="United States"/>
    <x v="1"/>
    <x v="41"/>
    <s v="Surprise"/>
    <n v="85374"/>
    <x v="143"/>
    <x v="4"/>
    <s v="2015"/>
    <d v="2015-05-26T00:00:00"/>
    <n v="144.7482"/>
    <n v="8"/>
    <n v="209.78"/>
    <n v="90069"/>
    <x v="0"/>
    <x v="4"/>
  </r>
  <r>
    <n v="26261"/>
    <s v="Not Specified"/>
    <n v="0.06"/>
    <n v="20.99"/>
    <n v="2.5"/>
    <n v="1054"/>
    <x v="1"/>
    <s v="Keith R Atkinson"/>
    <s v="Regular Air"/>
    <x v="3"/>
    <x v="1"/>
    <s v="Telephones and Communication"/>
    <s v="Wrap Bag"/>
    <x v="393"/>
    <n v="0.81"/>
    <n v="-6.2921480650588899"/>
    <s v="United States"/>
    <x v="1"/>
    <x v="41"/>
    <s v="Surprise"/>
    <n v="85374"/>
    <x v="143"/>
    <x v="4"/>
    <s v="2015"/>
    <d v="2015-05-27T00:00:00"/>
    <n v="-112.18899999999999"/>
    <n v="1"/>
    <n v="17.829999999999998"/>
    <n v="90069"/>
    <x v="0"/>
    <x v="4"/>
  </r>
  <r>
    <n v="20432"/>
    <s v="Medium"/>
    <n v="0.05"/>
    <n v="300.98"/>
    <n v="13.99"/>
    <n v="1237"/>
    <x v="1"/>
    <s v="Eva Simpson"/>
    <s v="Regular Air"/>
    <x v="3"/>
    <x v="1"/>
    <s v="Office Machines"/>
    <s v="Medium Box"/>
    <x v="830"/>
    <n v="0.39"/>
    <n v="0.69"/>
    <s v="United States"/>
    <x v="0"/>
    <x v="19"/>
    <s v="Carrollton"/>
    <n v="75007"/>
    <x v="143"/>
    <x v="4"/>
    <s v="2015"/>
    <d v="2015-05-26T00:00:00"/>
    <n v="3985.3089"/>
    <n v="20"/>
    <n v="5775.81"/>
    <n v="86077"/>
    <x v="0"/>
    <x v="4"/>
  </r>
  <r>
    <n v="20433"/>
    <s v="Medium"/>
    <n v="0.04"/>
    <n v="205.99"/>
    <n v="5"/>
    <n v="1237"/>
    <x v="1"/>
    <s v="Eva Simpson"/>
    <s v="Express Air"/>
    <x v="3"/>
    <x v="1"/>
    <s v="Telephones and Communication"/>
    <s v="Small Box"/>
    <x v="831"/>
    <n v="0.59"/>
    <n v="7.4307862679955788E-3"/>
    <s v="United States"/>
    <x v="0"/>
    <x v="19"/>
    <s v="Carrollton"/>
    <n v="75007"/>
    <x v="143"/>
    <x v="4"/>
    <s v="2015"/>
    <d v="2015-05-26T00:00:00"/>
    <n v="13.956800000000015"/>
    <n v="11"/>
    <n v="1878.24"/>
    <n v="86077"/>
    <x v="0"/>
    <x v="4"/>
  </r>
  <r>
    <n v="22313"/>
    <s v="Medium"/>
    <n v="0.05"/>
    <n v="20.27"/>
    <n v="3.99"/>
    <n v="1472"/>
    <x v="1"/>
    <s v="Tommy Ellis Ritchie"/>
    <s v="Regular Air"/>
    <x v="1"/>
    <x v="0"/>
    <s v="Appliances"/>
    <s v="Small Box"/>
    <x v="580"/>
    <n v="0.56999999999999995"/>
    <n v="0.49754488705836936"/>
    <s v="United States"/>
    <x v="3"/>
    <x v="28"/>
    <s v="Westlake"/>
    <n v="44145"/>
    <x v="143"/>
    <x v="4"/>
    <s v="2015"/>
    <d v="2015-05-26T00:00:00"/>
    <n v="309.25400000000002"/>
    <n v="30"/>
    <n v="621.55999999999995"/>
    <n v="87079"/>
    <x v="0"/>
    <x v="4"/>
  </r>
  <r>
    <n v="22526"/>
    <s v="Medium"/>
    <n v="0.05"/>
    <n v="11.58"/>
    <n v="6.97"/>
    <n v="2339"/>
    <x v="0"/>
    <s v="Gordon Boswell"/>
    <s v="Regular Air"/>
    <x v="1"/>
    <x v="0"/>
    <s v="Envelopes"/>
    <s v="Small Box"/>
    <x v="193"/>
    <n v="0.35"/>
    <n v="3.7939426717144439E-2"/>
    <s v="United States"/>
    <x v="0"/>
    <x v="19"/>
    <s v="Cloverleaf"/>
    <n v="77015"/>
    <x v="143"/>
    <x v="4"/>
    <s v="2015"/>
    <d v="2015-05-28T00:00:00"/>
    <n v="2.8060000000000027"/>
    <n v="6"/>
    <n v="73.959999999999994"/>
    <n v="91482"/>
    <x v="0"/>
    <x v="4"/>
  </r>
  <r>
    <n v="23557"/>
    <s v="Not Specified"/>
    <n v="0.06"/>
    <n v="4.7699999999999996"/>
    <n v="2.39"/>
    <n v="2391"/>
    <x v="1"/>
    <s v="Jacob McNeill"/>
    <s v="Regular Air"/>
    <x v="3"/>
    <x v="1"/>
    <s v="Computer Peripherals"/>
    <s v="Small Pack"/>
    <x v="832"/>
    <n v="0.72"/>
    <n v="-1.0748940178991993"/>
    <s v="United States"/>
    <x v="3"/>
    <x v="8"/>
    <s v="Oceanside"/>
    <n v="11572"/>
    <x v="143"/>
    <x v="4"/>
    <s v="2015"/>
    <d v="2015-05-26T00:00:00"/>
    <n v="-45.64"/>
    <n v="9"/>
    <n v="42.46"/>
    <n v="91122"/>
    <x v="0"/>
    <x v="4"/>
  </r>
  <r>
    <n v="23558"/>
    <s v="Not Specified"/>
    <n v="0.1"/>
    <n v="27.18"/>
    <n v="8.23"/>
    <n v="2391"/>
    <x v="1"/>
    <s v="Jacob McNeill"/>
    <s v="Regular Air"/>
    <x v="3"/>
    <x v="0"/>
    <s v="Envelopes"/>
    <s v="Small Box"/>
    <x v="833"/>
    <n v="0.38"/>
    <n v="0.65111762083678282"/>
    <s v="United States"/>
    <x v="3"/>
    <x v="8"/>
    <s v="Oceanside"/>
    <n v="11572"/>
    <x v="143"/>
    <x v="4"/>
    <s v="2015"/>
    <d v="2015-05-27T00:00:00"/>
    <n v="204.49"/>
    <n v="12"/>
    <n v="314.06"/>
    <n v="91122"/>
    <x v="0"/>
    <x v="4"/>
  </r>
  <r>
    <n v="18949"/>
    <s v="Medium"/>
    <n v="0.06"/>
    <n v="47.9"/>
    <n v="5.86"/>
    <n v="2652"/>
    <x v="0"/>
    <s v="Brenda Ross"/>
    <s v="Regular Air"/>
    <x v="2"/>
    <x v="0"/>
    <s v="Paper"/>
    <s v="Small Box"/>
    <x v="428"/>
    <n v="0.37"/>
    <n v="0.23121019108280255"/>
    <s v="United States"/>
    <x v="1"/>
    <x v="7"/>
    <s v="Bakersfield"/>
    <n v="93309"/>
    <x v="143"/>
    <x v="4"/>
    <s v="2015"/>
    <d v="2015-05-27T00:00:00"/>
    <n v="21.78"/>
    <n v="2"/>
    <n v="94.2"/>
    <n v="89361"/>
    <x v="0"/>
    <x v="4"/>
  </r>
  <r>
    <n v="19293"/>
    <s v="Not Specified"/>
    <n v="0.08"/>
    <n v="15.99"/>
    <n v="13.18"/>
    <n v="2868"/>
    <x v="1"/>
    <s v="Eugene Clayton"/>
    <s v="Express Air"/>
    <x v="3"/>
    <x v="0"/>
    <s v="Binders and Binder Accessories"/>
    <s v="Small Box"/>
    <x v="80"/>
    <n v="0.37"/>
    <n v="-1.0085580127234171"/>
    <s v="United States"/>
    <x v="1"/>
    <x v="6"/>
    <s v="Edmonds"/>
    <n v="98026"/>
    <x v="143"/>
    <x v="4"/>
    <s v="2015"/>
    <d v="2015-05-27T00:00:00"/>
    <n v="-66.584999999999994"/>
    <n v="4"/>
    <n v="66.02"/>
    <n v="85828"/>
    <x v="0"/>
    <x v="4"/>
  </r>
  <r>
    <n v="21567"/>
    <s v="Low"/>
    <n v="0.08"/>
    <n v="30.56"/>
    <n v="2.99"/>
    <n v="3287"/>
    <x v="0"/>
    <s v="Mary Norman"/>
    <s v="Regular Air"/>
    <x v="0"/>
    <x v="0"/>
    <s v="Binders and Binder Accessories"/>
    <s v="Small Box"/>
    <x v="342"/>
    <n v="0.35"/>
    <n v="0.69"/>
    <s v="United States"/>
    <x v="1"/>
    <x v="7"/>
    <s v="Granite Bay"/>
    <n v="95746"/>
    <x v="143"/>
    <x v="4"/>
    <s v="2015"/>
    <d v="2015-05-27T00:00:00"/>
    <n v="352.87979999999999"/>
    <n v="17"/>
    <n v="511.42"/>
    <n v="89897"/>
    <x v="0"/>
    <x v="4"/>
  </r>
  <r>
    <n v="25264"/>
    <s v="Low"/>
    <n v="0.01"/>
    <n v="5.94"/>
    <n v="9.92"/>
    <n v="241"/>
    <x v="1"/>
    <s v="Amy Ellis Holder"/>
    <s v="Regular Air"/>
    <x v="0"/>
    <x v="0"/>
    <s v="Binders and Binder Accessories"/>
    <s v="Small Box"/>
    <x v="804"/>
    <n v="0.38"/>
    <n v="-3.2092956336794694"/>
    <s v="United States"/>
    <x v="1"/>
    <x v="1"/>
    <s v="Grand Junction"/>
    <n v="81503"/>
    <x v="144"/>
    <x v="4"/>
    <s v="2015"/>
    <d v="2015-06-02T00:00:00"/>
    <n v="-256.51900000000001"/>
    <n v="13"/>
    <n v="79.930000000000007"/>
    <n v="90480"/>
    <x v="0"/>
    <x v="4"/>
  </r>
  <r>
    <n v="25265"/>
    <s v="Low"/>
    <n v="0.02"/>
    <n v="125.99"/>
    <n v="3"/>
    <n v="241"/>
    <x v="1"/>
    <s v="Amy Ellis Holder"/>
    <s v="Regular Air"/>
    <x v="0"/>
    <x v="1"/>
    <s v="Telephones and Communication"/>
    <s v="Small Box"/>
    <x v="834"/>
    <n v="0.59"/>
    <n v="0.45621521335807053"/>
    <s v="United States"/>
    <x v="1"/>
    <x v="1"/>
    <s v="Grand Junction"/>
    <n v="81503"/>
    <x v="144"/>
    <x v="4"/>
    <s v="2015"/>
    <d v="2015-05-26T00:00:00"/>
    <n v="398.358"/>
    <n v="8"/>
    <n v="873.18"/>
    <n v="90480"/>
    <x v="0"/>
    <x v="4"/>
  </r>
  <r>
    <n v="25996"/>
    <s v="Critical"/>
    <n v="0.02"/>
    <n v="11.33"/>
    <n v="6.12"/>
    <n v="2266"/>
    <x v="1"/>
    <s v="Brandon Beach"/>
    <s v="Regular Air"/>
    <x v="3"/>
    <x v="0"/>
    <s v="Appliances"/>
    <s v="Medium Box"/>
    <x v="633"/>
    <n v="0.42"/>
    <n v="-0.41074964639321071"/>
    <s v="United States"/>
    <x v="0"/>
    <x v="10"/>
    <s v="Kirkwood"/>
    <n v="63122"/>
    <x v="144"/>
    <x v="4"/>
    <s v="2015"/>
    <d v="2015-05-28T00:00:00"/>
    <n v="-14.52"/>
    <n v="3"/>
    <n v="35.35"/>
    <n v="86610"/>
    <x v="0"/>
    <x v="4"/>
  </r>
  <r>
    <n v="25997"/>
    <s v="Critical"/>
    <n v="0.01"/>
    <n v="15.67"/>
    <n v="1.39"/>
    <n v="2266"/>
    <x v="1"/>
    <s v="Brandon Beach"/>
    <s v="Regular Air"/>
    <x v="3"/>
    <x v="0"/>
    <s v="Envelopes"/>
    <s v="Small Box"/>
    <x v="773"/>
    <n v="0.38"/>
    <n v="0.69"/>
    <s v="United States"/>
    <x v="0"/>
    <x v="10"/>
    <s v="Kirkwood"/>
    <n v="63122"/>
    <x v="144"/>
    <x v="4"/>
    <s v="2015"/>
    <d v="2015-05-27T00:00:00"/>
    <n v="171.26489999999998"/>
    <n v="16"/>
    <n v="248.21"/>
    <n v="86610"/>
    <x v="0"/>
    <x v="4"/>
  </r>
  <r>
    <n v="25817"/>
    <s v="Critical"/>
    <n v="0.02"/>
    <n v="5.58"/>
    <n v="2.99"/>
    <n v="2928"/>
    <x v="1"/>
    <s v="Leslie Woodard"/>
    <s v="Regular Air"/>
    <x v="2"/>
    <x v="0"/>
    <s v="Binders and Binder Accessories"/>
    <s v="Small Box"/>
    <x v="835"/>
    <n v="0.37"/>
    <n v="2.9106447662880544"/>
    <s v="United States"/>
    <x v="2"/>
    <x v="23"/>
    <s v="Charleston"/>
    <n v="29418"/>
    <x v="144"/>
    <x v="4"/>
    <s v="2015"/>
    <d v="2015-05-28T00:00:00"/>
    <n v="689.32799999999997"/>
    <n v="42"/>
    <n v="236.83"/>
    <n v="90218"/>
    <x v="0"/>
    <x v="4"/>
  </r>
  <r>
    <n v="25819"/>
    <s v="Critical"/>
    <n v="0.02"/>
    <n v="54.1"/>
    <n v="19.989999999999998"/>
    <n v="2928"/>
    <x v="1"/>
    <s v="Leslie Woodard"/>
    <s v="Regular Air"/>
    <x v="2"/>
    <x v="0"/>
    <s v="Storage &amp; Organization"/>
    <s v="Small Box"/>
    <x v="411"/>
    <n v="0.59"/>
    <n v="-1.7269020551502156E-2"/>
    <s v="United States"/>
    <x v="2"/>
    <x v="23"/>
    <s v="Charleston"/>
    <n v="29418"/>
    <x v="144"/>
    <x v="4"/>
    <s v="2015"/>
    <d v="2015-05-27T00:00:00"/>
    <n v="-33.585999999999999"/>
    <n v="36"/>
    <n v="1944.87"/>
    <n v="90218"/>
    <x v="0"/>
    <x v="4"/>
  </r>
  <r>
    <n v="23567"/>
    <s v="Critical"/>
    <n v="0.05"/>
    <n v="2.62"/>
    <n v="0.8"/>
    <n v="2941"/>
    <x v="0"/>
    <s v="Leah Pollock"/>
    <s v="Regular Air"/>
    <x v="0"/>
    <x v="0"/>
    <s v="Rubber Bands"/>
    <s v="Wrap Bag"/>
    <x v="677"/>
    <n v="0.39"/>
    <n v="0.593647828117702"/>
    <s v="United States"/>
    <x v="3"/>
    <x v="36"/>
    <s v="Morristown"/>
    <n v="7960"/>
    <x v="144"/>
    <x v="4"/>
    <s v="2015"/>
    <d v="2015-05-27T00:00:00"/>
    <n v="12.71"/>
    <n v="8"/>
    <n v="21.41"/>
    <n v="87618"/>
    <x v="0"/>
    <x v="4"/>
  </r>
  <r>
    <n v="18728"/>
    <s v="Not Specified"/>
    <n v="0.01"/>
    <n v="349.45"/>
    <n v="60"/>
    <n v="3257"/>
    <x v="1"/>
    <s v="Sharon Marcus"/>
    <s v="Delivery Truck"/>
    <x v="2"/>
    <x v="2"/>
    <s v="Tables"/>
    <s v="Jumbo Drum"/>
    <x v="497"/>
    <m/>
    <n v="0.69"/>
    <s v="United States"/>
    <x v="1"/>
    <x v="6"/>
    <s v="Longview"/>
    <n v="98632"/>
    <x v="144"/>
    <x v="4"/>
    <s v="2015"/>
    <d v="2015-05-27T00:00:00"/>
    <n v="3739.3928999999998"/>
    <n v="15"/>
    <n v="5419.41"/>
    <n v="88825"/>
    <x v="0"/>
    <x v="4"/>
  </r>
  <r>
    <n v="20401"/>
    <s v="Not Specified"/>
    <n v="0.02"/>
    <n v="20.99"/>
    <n v="4.8099999999999996"/>
    <n v="370"/>
    <x v="0"/>
    <s v="Sam Oh"/>
    <s v="Regular Air"/>
    <x v="3"/>
    <x v="1"/>
    <s v="Telephones and Communication"/>
    <s v="Medium Box"/>
    <x v="465"/>
    <n v="0.57999999999999996"/>
    <n v="0.18689890761665229"/>
    <s v="United States"/>
    <x v="3"/>
    <x v="30"/>
    <s v="Lewiston"/>
    <n v="4240"/>
    <x v="145"/>
    <x v="4"/>
    <s v="2015"/>
    <d v="2015-05-29T00:00:00"/>
    <n v="49.787999999999997"/>
    <n v="15"/>
    <n v="266.39"/>
    <n v="90291"/>
    <x v="0"/>
    <x v="4"/>
  </r>
  <r>
    <n v="20400"/>
    <s v="Not Specified"/>
    <n v="0.05"/>
    <n v="5.4"/>
    <n v="7.78"/>
    <n v="371"/>
    <x v="0"/>
    <s v="Roberta Mullins Peters"/>
    <s v="Express Air"/>
    <x v="3"/>
    <x v="0"/>
    <s v="Binders and Binder Accessories"/>
    <s v="Small Box"/>
    <x v="483"/>
    <n v="0.37"/>
    <n v="-2.5594268622153611"/>
    <s v="United States"/>
    <x v="3"/>
    <x v="35"/>
    <s v="Everett"/>
    <n v="2149"/>
    <x v="145"/>
    <x v="4"/>
    <s v="2015"/>
    <d v="2015-05-29T00:00:00"/>
    <n v="-132.62950000000001"/>
    <n v="9"/>
    <n v="51.82"/>
    <n v="90291"/>
    <x v="0"/>
    <x v="4"/>
  </r>
  <r>
    <n v="21117"/>
    <s v="Critical"/>
    <n v="0.04"/>
    <n v="37.700000000000003"/>
    <n v="2.99"/>
    <n v="451"/>
    <x v="1"/>
    <s v="Joyce Murray"/>
    <s v="Regular Air"/>
    <x v="1"/>
    <x v="0"/>
    <s v="Binders and Binder Accessories"/>
    <s v="Small Box"/>
    <x v="787"/>
    <n v="0.35"/>
    <n v="0.69000000000000006"/>
    <s v="United States"/>
    <x v="1"/>
    <x v="7"/>
    <s v="Los Altos"/>
    <n v="94024"/>
    <x v="145"/>
    <x v="4"/>
    <s v="2015"/>
    <d v="2015-05-28T00:00:00"/>
    <n v="299.6739"/>
    <n v="12"/>
    <n v="434.31"/>
    <n v="86012"/>
    <x v="0"/>
    <x v="4"/>
  </r>
  <r>
    <n v="21118"/>
    <s v="Critical"/>
    <n v="0.01"/>
    <n v="55.99"/>
    <n v="5"/>
    <n v="452"/>
    <x v="0"/>
    <s v="Leslie Rowland"/>
    <s v="Regular Air"/>
    <x v="1"/>
    <x v="1"/>
    <s v="Telephones and Communication"/>
    <s v="Small Pack"/>
    <x v="628"/>
    <n v="0.83"/>
    <n v="-4.5513216284005402"/>
    <s v="United States"/>
    <x v="1"/>
    <x v="7"/>
    <s v="Los Banos"/>
    <n v="93635"/>
    <x v="145"/>
    <x v="4"/>
    <s v="2015"/>
    <d v="2015-05-28T00:00:00"/>
    <n v="-235.89500000000001"/>
    <n v="1"/>
    <n v="51.83"/>
    <n v="86012"/>
    <x v="0"/>
    <x v="4"/>
  </r>
  <r>
    <n v="21214"/>
    <s v="Critical"/>
    <n v="0.03"/>
    <n v="14.2"/>
    <n v="5.3"/>
    <n v="865"/>
    <x v="1"/>
    <s v="Dana Burgess"/>
    <s v="Regular Air"/>
    <x v="3"/>
    <x v="2"/>
    <s v="Office Furnishings"/>
    <s v="Wrap Bag"/>
    <x v="79"/>
    <n v="0.46"/>
    <n v="0.45737275449101794"/>
    <s v="United States"/>
    <x v="0"/>
    <x v="0"/>
    <s v="East Chicago"/>
    <n v="46312"/>
    <x v="145"/>
    <x v="4"/>
    <s v="2015"/>
    <d v="2015-05-28T00:00:00"/>
    <n v="122.21"/>
    <n v="18"/>
    <n v="267.2"/>
    <n v="90674"/>
    <x v="0"/>
    <x v="4"/>
  </r>
  <r>
    <n v="20925"/>
    <s v="Medium"/>
    <n v="0.01"/>
    <n v="35.94"/>
    <n v="6.66"/>
    <n v="15"/>
    <x v="1"/>
    <s v="Timothy Reese"/>
    <s v="Regular Air"/>
    <x v="0"/>
    <x v="0"/>
    <s v="Envelopes"/>
    <s v="Small Box"/>
    <x v="679"/>
    <n v="0.4"/>
    <n v="0.68999999999999984"/>
    <s v="United States"/>
    <x v="3"/>
    <x v="8"/>
    <s v="Smithtown"/>
    <n v="11787"/>
    <x v="146"/>
    <x v="4"/>
    <s v="2015"/>
    <d v="2015-05-28T00:00:00"/>
    <n v="261.87569999999994"/>
    <n v="10"/>
    <n v="379.53"/>
    <n v="86839"/>
    <x v="0"/>
    <x v="4"/>
  </r>
  <r>
    <n v="18773"/>
    <s v="Critical"/>
    <n v="0.02"/>
    <n v="2.58"/>
    <n v="1.3"/>
    <n v="250"/>
    <x v="1"/>
    <s v="Brenda Nelson Blanchard"/>
    <s v="Express Air"/>
    <x v="3"/>
    <x v="0"/>
    <s v="Pens &amp; Art Supplies"/>
    <s v="Wrap Bag"/>
    <x v="836"/>
    <n v="0.59"/>
    <n v="1.0096591944596332E-2"/>
    <s v="United States"/>
    <x v="0"/>
    <x v="11"/>
    <s v="Richfield"/>
    <n v="55423"/>
    <x v="146"/>
    <x v="4"/>
    <s v="2015"/>
    <d v="2015-05-29T00:00:00"/>
    <n v="1.1080000000000014"/>
    <n v="39"/>
    <n v="109.74"/>
    <n v="87214"/>
    <x v="0"/>
    <x v="4"/>
  </r>
  <r>
    <n v="18774"/>
    <s v="Critical"/>
    <n v="0.02"/>
    <n v="65.989999999999995"/>
    <n v="3.9"/>
    <n v="250"/>
    <x v="1"/>
    <s v="Brenda Nelson Blanchard"/>
    <s v="Regular Air"/>
    <x v="3"/>
    <x v="1"/>
    <s v="Telephones and Communication"/>
    <s v="Small Box"/>
    <x v="837"/>
    <n v="0.55000000000000004"/>
    <n v="0.6876220401023615"/>
    <s v="United States"/>
    <x v="0"/>
    <x v="11"/>
    <s v="Richfield"/>
    <n v="55423"/>
    <x v="146"/>
    <x v="4"/>
    <s v="2015"/>
    <d v="2015-05-29T00:00:00"/>
    <n v="1061.3790000000001"/>
    <n v="27"/>
    <n v="1543.55"/>
    <n v="87214"/>
    <x v="0"/>
    <x v="4"/>
  </r>
  <r>
    <n v="23604"/>
    <s v="High"/>
    <n v="0.06"/>
    <n v="43.57"/>
    <n v="16.36"/>
    <n v="1627"/>
    <x v="0"/>
    <s v="Aaron Day"/>
    <s v="Regular Air"/>
    <x v="3"/>
    <x v="0"/>
    <s v="Storage &amp; Organization"/>
    <s v="Small Box"/>
    <x v="838"/>
    <n v="0.55000000000000004"/>
    <n v="-5.4646840148698889E-2"/>
    <s v="United States"/>
    <x v="2"/>
    <x v="34"/>
    <s v="Greeneville"/>
    <n v="37743"/>
    <x v="146"/>
    <x v="4"/>
    <s v="2015"/>
    <d v="2015-05-30T00:00:00"/>
    <n v="-38.808"/>
    <n v="17"/>
    <n v="710.16"/>
    <n v="90602"/>
    <x v="0"/>
    <x v="4"/>
  </r>
  <r>
    <n v="18898"/>
    <s v="Medium"/>
    <n v="7.0000000000000007E-2"/>
    <n v="60.97"/>
    <n v="4.5"/>
    <n v="2709"/>
    <x v="1"/>
    <s v="Stanley Steele"/>
    <s v="Regular Air"/>
    <x v="2"/>
    <x v="0"/>
    <s v="Appliances"/>
    <s v="Small Box"/>
    <x v="20"/>
    <n v="0.56000000000000005"/>
    <n v="-0.72216459197786997"/>
    <s v="United States"/>
    <x v="3"/>
    <x v="5"/>
    <s v="Ellicott City"/>
    <n v="21042"/>
    <x v="146"/>
    <x v="4"/>
    <s v="2015"/>
    <d v="2015-05-30T00:00:00"/>
    <n v="-41.77"/>
    <n v="1"/>
    <n v="57.84"/>
    <n v="89240"/>
    <x v="0"/>
    <x v="4"/>
  </r>
  <r>
    <n v="18899"/>
    <s v="Medium"/>
    <n v="0"/>
    <n v="90.98"/>
    <n v="56.2"/>
    <n v="2709"/>
    <x v="1"/>
    <s v="Stanley Steele"/>
    <s v="Regular Air"/>
    <x v="2"/>
    <x v="2"/>
    <s v="Office Furnishings"/>
    <s v="Medium Box"/>
    <x v="251"/>
    <n v="0.74"/>
    <n v="-0.71130173737997204"/>
    <s v="United States"/>
    <x v="3"/>
    <x v="5"/>
    <s v="Ellicott City"/>
    <n v="21042"/>
    <x v="146"/>
    <x v="4"/>
    <s v="2015"/>
    <d v="2015-05-30T00:00:00"/>
    <n v="-1014.11"/>
    <n v="15"/>
    <n v="1425.71"/>
    <n v="89240"/>
    <x v="0"/>
    <x v="4"/>
  </r>
  <r>
    <n v="26156"/>
    <s v="Low"/>
    <n v="0.03"/>
    <n v="5.85"/>
    <n v="2.27"/>
    <n v="2765"/>
    <x v="0"/>
    <s v="Tracy Schultz"/>
    <s v="Regular Air"/>
    <x v="3"/>
    <x v="0"/>
    <s v="Pens &amp; Art Supplies"/>
    <s v="Wrap Bag"/>
    <x v="839"/>
    <n v="0.56000000000000005"/>
    <n v="-0.12270531400966184"/>
    <s v="United States"/>
    <x v="3"/>
    <x v="36"/>
    <s v="Lindenwold"/>
    <n v="8021"/>
    <x v="146"/>
    <x v="4"/>
    <s v="2015"/>
    <d v="2015-05-30T00:00:00"/>
    <n v="-5.08"/>
    <n v="7"/>
    <n v="41.4"/>
    <n v="90725"/>
    <x v="0"/>
    <x v="4"/>
  </r>
  <r>
    <n v="7898"/>
    <s v="Critical"/>
    <n v="0.03"/>
    <n v="5.98"/>
    <n v="5.35"/>
    <n v="3011"/>
    <x v="1"/>
    <s v="Tammy Raynor"/>
    <s v="Regular Air"/>
    <x v="3"/>
    <x v="0"/>
    <s v="Paper"/>
    <s v="Small Box"/>
    <x v="252"/>
    <n v="0.4"/>
    <n v="-0.21946208442286141"/>
    <s v="United States"/>
    <x v="3"/>
    <x v="35"/>
    <s v="Boston"/>
    <n v="2113"/>
    <x v="146"/>
    <x v="4"/>
    <s v="2015"/>
    <d v="2015-05-29T00:00:00"/>
    <n v="-23.5"/>
    <n v="16"/>
    <n v="107.08"/>
    <n v="56486"/>
    <x v="0"/>
    <x v="4"/>
  </r>
  <r>
    <n v="20253"/>
    <s v="Critical"/>
    <n v="0.03"/>
    <n v="17.7"/>
    <n v="9.4700000000000006"/>
    <n v="3154"/>
    <x v="1"/>
    <s v="Faye Manning"/>
    <s v="Regular Air"/>
    <x v="2"/>
    <x v="0"/>
    <s v="Storage &amp; Organization"/>
    <s v="Small Box"/>
    <x v="340"/>
    <n v="0.59"/>
    <n v="0.13967685979085095"/>
    <s v="United States"/>
    <x v="2"/>
    <x v="9"/>
    <s v="Saint Petersburg"/>
    <n v="33710"/>
    <x v="146"/>
    <x v="4"/>
    <s v="2015"/>
    <d v="2015-05-30T00:00:00"/>
    <n v="28.182599999999997"/>
    <n v="11"/>
    <n v="201.77"/>
    <n v="86900"/>
    <x v="0"/>
    <x v="4"/>
  </r>
  <r>
    <n v="20156"/>
    <s v="Not Specified"/>
    <n v="0.05"/>
    <n v="35.44"/>
    <n v="5.09"/>
    <n v="3206"/>
    <x v="1"/>
    <s v="Dana Rankin"/>
    <s v="Regular Air"/>
    <x v="2"/>
    <x v="0"/>
    <s v="Paper"/>
    <s v="Small Box"/>
    <x v="669"/>
    <n v="0.38"/>
    <n v="0.69"/>
    <s v="United States"/>
    <x v="1"/>
    <x v="37"/>
    <s v="Twin Falls"/>
    <n v="83301"/>
    <x v="146"/>
    <x v="4"/>
    <s v="2015"/>
    <d v="2015-05-29T00:00:00"/>
    <n v="553.33169999999996"/>
    <n v="23"/>
    <n v="801.93"/>
    <n v="87935"/>
    <x v="0"/>
    <x v="4"/>
  </r>
  <r>
    <n v="23154"/>
    <s v="Medium"/>
    <n v="0.02"/>
    <n v="3.78"/>
    <n v="0.71"/>
    <n v="649"/>
    <x v="0"/>
    <s v="Roger Meyer"/>
    <s v="Regular Air"/>
    <x v="1"/>
    <x v="0"/>
    <s v="Rubber Bands"/>
    <s v="Wrap Bag"/>
    <x v="840"/>
    <n v="0.39"/>
    <n v="0.69"/>
    <s v="United States"/>
    <x v="0"/>
    <x v="12"/>
    <s v="Buffalo Grove"/>
    <n v="60089"/>
    <x v="147"/>
    <x v="4"/>
    <s v="2015"/>
    <d v="2015-05-30T00:00:00"/>
    <n v="106.7499"/>
    <n v="40"/>
    <n v="154.71"/>
    <n v="91366"/>
    <x v="0"/>
    <x v="4"/>
  </r>
  <r>
    <n v="23487"/>
    <s v="Critical"/>
    <n v="0.02"/>
    <n v="14.58"/>
    <n v="7.4"/>
    <n v="663"/>
    <x v="0"/>
    <s v="Hilda Bennett"/>
    <s v="Regular Air"/>
    <x v="1"/>
    <x v="2"/>
    <s v="Office Furnishings"/>
    <s v="Small Box"/>
    <x v="841"/>
    <n v="0.48"/>
    <n v="4.1333129256906721E-2"/>
    <s v="United States"/>
    <x v="3"/>
    <x v="28"/>
    <s v="Steubenville"/>
    <n v="43952"/>
    <x v="147"/>
    <x v="4"/>
    <s v="2015"/>
    <d v="2015-06-01T00:00:00"/>
    <n v="10.802000000000001"/>
    <n v="17"/>
    <n v="261.33999999999997"/>
    <n v="90922"/>
    <x v="0"/>
    <x v="4"/>
  </r>
  <r>
    <n v="21110"/>
    <s v="Low"/>
    <n v="0"/>
    <n v="20.99"/>
    <n v="3.3"/>
    <n v="759"/>
    <x v="0"/>
    <s v="Bernice F Day"/>
    <s v="Regular Air"/>
    <x v="0"/>
    <x v="1"/>
    <s v="Telephones and Communication"/>
    <s v="Small Pack"/>
    <x v="517"/>
    <n v="0.81"/>
    <n v="-1.0000107573149744"/>
    <s v="United States"/>
    <x v="0"/>
    <x v="12"/>
    <s v="Quincy"/>
    <n v="62301"/>
    <x v="147"/>
    <x v="4"/>
    <s v="2015"/>
    <d v="2015-06-05T00:00:00"/>
    <n v="-92.961000000000013"/>
    <n v="5"/>
    <n v="92.96"/>
    <n v="86639"/>
    <x v="0"/>
    <x v="4"/>
  </r>
  <r>
    <n v="20872"/>
    <s v="High"/>
    <n v="0.1"/>
    <n v="5.98"/>
    <n v="3.85"/>
    <n v="1026"/>
    <x v="1"/>
    <s v="Eugene Kerr"/>
    <s v="Regular Air"/>
    <x v="0"/>
    <x v="1"/>
    <s v="Computer Peripherals"/>
    <s v="Small Pack"/>
    <x v="350"/>
    <n v="0.68"/>
    <n v="0.12485648300890802"/>
    <s v="United States"/>
    <x v="3"/>
    <x v="8"/>
    <s v="Central Islip"/>
    <n v="11722"/>
    <x v="147"/>
    <x v="4"/>
    <s v="2015"/>
    <d v="2015-05-30T00:00:00"/>
    <n v="18.922000000000011"/>
    <n v="26"/>
    <n v="151.55000000000001"/>
    <n v="89008"/>
    <x v="0"/>
    <x v="4"/>
  </r>
  <r>
    <n v="20873"/>
    <s v="High"/>
    <n v="7.0000000000000007E-2"/>
    <n v="2.61"/>
    <n v="0.5"/>
    <n v="1026"/>
    <x v="1"/>
    <s v="Eugene Kerr"/>
    <s v="Regular Air"/>
    <x v="0"/>
    <x v="0"/>
    <s v="Labels"/>
    <s v="Small Box"/>
    <x v="445"/>
    <n v="0.39"/>
    <n v="0.69"/>
    <s v="United States"/>
    <x v="3"/>
    <x v="8"/>
    <s v="Central Islip"/>
    <n v="11722"/>
    <x v="147"/>
    <x v="4"/>
    <s v="2015"/>
    <d v="2015-06-01T00:00:00"/>
    <n v="39.350699999999996"/>
    <n v="22"/>
    <n v="57.03"/>
    <n v="89008"/>
    <x v="0"/>
    <x v="4"/>
  </r>
  <r>
    <n v="25078"/>
    <s v="High"/>
    <n v="0.01"/>
    <n v="23.99"/>
    <n v="6.3"/>
    <n v="1713"/>
    <x v="0"/>
    <s v="Rosemary Stark"/>
    <s v="Regular Air"/>
    <x v="3"/>
    <x v="1"/>
    <s v="Office Machines"/>
    <s v="Medium Box"/>
    <x v="842"/>
    <n v="0.38"/>
    <n v="-2.1808080452899187E-2"/>
    <s v="United States"/>
    <x v="2"/>
    <x v="3"/>
    <s v="Newnan"/>
    <n v="30265"/>
    <x v="147"/>
    <x v="4"/>
    <s v="2015"/>
    <d v="2015-05-31T00:00:00"/>
    <n v="-6.202"/>
    <n v="11"/>
    <n v="284.39"/>
    <n v="87748"/>
    <x v="0"/>
    <x v="4"/>
  </r>
  <r>
    <n v="18277"/>
    <s v="Medium"/>
    <n v="0.02"/>
    <n v="6.48"/>
    <n v="7.91"/>
    <n v="2393"/>
    <x v="1"/>
    <s v="Debbie Dillon"/>
    <s v="Regular Air"/>
    <x v="3"/>
    <x v="0"/>
    <s v="Paper"/>
    <s v="Small Box"/>
    <x v="527"/>
    <n v="0.37"/>
    <n v="-72.213696969696969"/>
    <s v="United States"/>
    <x v="2"/>
    <x v="3"/>
    <s v="Roswell"/>
    <n v="30076"/>
    <x v="147"/>
    <x v="4"/>
    <s v="2015"/>
    <d v="2015-05-31T00:00:00"/>
    <n v="-1191.5260000000001"/>
    <n v="2"/>
    <n v="16.5"/>
    <n v="86950"/>
    <x v="0"/>
    <x v="4"/>
  </r>
  <r>
    <n v="5338"/>
    <s v="High"/>
    <n v="0.05"/>
    <n v="165.2"/>
    <n v="19.989999999999998"/>
    <n v="2670"/>
    <x v="1"/>
    <s v="Yvonne Mann"/>
    <s v="Regular Air"/>
    <x v="1"/>
    <x v="0"/>
    <s v="Storage &amp; Organization"/>
    <s v="Small Box"/>
    <x v="141"/>
    <n v="0.59"/>
    <n v="7.2812192456379779E-2"/>
    <s v="United States"/>
    <x v="1"/>
    <x v="7"/>
    <s v="Los Angeles"/>
    <n v="90049"/>
    <x v="147"/>
    <x v="4"/>
    <s v="2015"/>
    <d v="2015-05-29T00:00:00"/>
    <n v="2008.71"/>
    <n v="167"/>
    <n v="27587.55"/>
    <n v="37924"/>
    <x v="0"/>
    <x v="4"/>
  </r>
  <r>
    <n v="5339"/>
    <s v="High"/>
    <n v="0.09"/>
    <n v="17.989999999999998"/>
    <n v="8.65"/>
    <n v="2670"/>
    <x v="1"/>
    <s v="Yvonne Mann"/>
    <s v="Regular Air"/>
    <x v="1"/>
    <x v="0"/>
    <s v="Pens &amp; Art Supplies"/>
    <s v="Small Box"/>
    <x v="843"/>
    <n v="0.56999999999999995"/>
    <n v="-6.7582537471256657E-2"/>
    <s v="United States"/>
    <x v="1"/>
    <x v="7"/>
    <s v="Los Angeles"/>
    <n v="90049"/>
    <x v="147"/>
    <x v="4"/>
    <s v="2015"/>
    <d v="2015-05-29T00:00:00"/>
    <n v="-80.53"/>
    <n v="71"/>
    <n v="1191.58"/>
    <n v="37924"/>
    <x v="0"/>
    <x v="4"/>
  </r>
  <r>
    <n v="23338"/>
    <s v="High"/>
    <n v="0.05"/>
    <n v="165.2"/>
    <n v="19.989999999999998"/>
    <n v="2671"/>
    <x v="0"/>
    <s v="Lloyd Fuller"/>
    <s v="Regular Air"/>
    <x v="1"/>
    <x v="0"/>
    <s v="Storage &amp; Organization"/>
    <s v="Small Box"/>
    <x v="141"/>
    <n v="0.59"/>
    <n v="-7.0563071925098626E-3"/>
    <s v="United States"/>
    <x v="2"/>
    <x v="34"/>
    <s v="Brentwood"/>
    <n v="37027"/>
    <x v="147"/>
    <x v="4"/>
    <s v="2015"/>
    <d v="2015-05-29T00:00:00"/>
    <n v="-48.957999999999998"/>
    <n v="42"/>
    <n v="6938.19"/>
    <n v="90551"/>
    <x v="0"/>
    <x v="4"/>
  </r>
  <r>
    <n v="7980"/>
    <s v="Low"/>
    <n v="7.0000000000000007E-2"/>
    <n v="6.3"/>
    <n v="0.5"/>
    <n v="1060"/>
    <x v="1"/>
    <s v="Gene Gilliam"/>
    <s v="Regular Air"/>
    <x v="0"/>
    <x v="0"/>
    <s v="Labels"/>
    <s v="Small Box"/>
    <x v="120"/>
    <n v="0.39"/>
    <n v="3.4195454172478865E-2"/>
    <s v="United States"/>
    <x v="2"/>
    <x v="3"/>
    <s v="Atlanta"/>
    <n v="30318"/>
    <x v="148"/>
    <x v="4"/>
    <s v="2015"/>
    <d v="2015-05-30T00:00:00"/>
    <n v="4.1673999999999998"/>
    <n v="20"/>
    <n v="121.87"/>
    <n v="57061"/>
    <x v="0"/>
    <x v="4"/>
  </r>
  <r>
    <n v="25979"/>
    <s v="Low"/>
    <n v="0.04"/>
    <n v="22.38"/>
    <n v="15.1"/>
    <n v="1062"/>
    <x v="1"/>
    <s v="Willie Robinson"/>
    <s v="Regular Air"/>
    <x v="0"/>
    <x v="0"/>
    <s v="Binders and Binder Accessories"/>
    <s v="Small Box"/>
    <x v="348"/>
    <n v="0.38"/>
    <n v="3.9704111218496804E-2"/>
    <s v="United States"/>
    <x v="3"/>
    <x v="8"/>
    <s v="Coram"/>
    <n v="11727"/>
    <x v="148"/>
    <x v="4"/>
    <s v="2015"/>
    <d v="2015-06-07T00:00:00"/>
    <n v="16.021800000000013"/>
    <n v="18"/>
    <n v="403.53"/>
    <n v="91355"/>
    <x v="0"/>
    <x v="4"/>
  </r>
  <r>
    <n v="25981"/>
    <s v="Low"/>
    <n v="0.06"/>
    <n v="17.78"/>
    <n v="5.03"/>
    <n v="1062"/>
    <x v="1"/>
    <s v="Willie Robinson"/>
    <s v="Regular Air"/>
    <x v="0"/>
    <x v="2"/>
    <s v="Office Furnishings"/>
    <s v="Small Box"/>
    <x v="844"/>
    <n v="0.54"/>
    <n v="0.69"/>
    <s v="United States"/>
    <x v="3"/>
    <x v="8"/>
    <s v="Coram"/>
    <n v="11727"/>
    <x v="148"/>
    <x v="4"/>
    <s v="2015"/>
    <d v="2015-06-02T00:00:00"/>
    <n v="38.067299999999996"/>
    <n v="3"/>
    <n v="55.17"/>
    <n v="91355"/>
    <x v="0"/>
    <x v="4"/>
  </r>
  <r>
    <n v="19697"/>
    <s v="Low"/>
    <n v="0.04"/>
    <n v="180.98"/>
    <n v="30"/>
    <n v="1934"/>
    <x v="0"/>
    <s v="Scott Moore"/>
    <s v="Delivery Truck"/>
    <x v="1"/>
    <x v="2"/>
    <s v="Chairs &amp; Chairmats"/>
    <s v="Jumbo Drum"/>
    <x v="305"/>
    <n v="0.69"/>
    <n v="9.434345232796236E-2"/>
    <s v="United States"/>
    <x v="0"/>
    <x v="19"/>
    <s v="Georgetown"/>
    <n v="78626"/>
    <x v="148"/>
    <x v="4"/>
    <s v="2015"/>
    <d v="2015-05-30T00:00:00"/>
    <n v="52.988000000000056"/>
    <n v="3"/>
    <n v="561.65"/>
    <n v="86688"/>
    <x v="0"/>
    <x v="4"/>
  </r>
  <r>
    <n v="19698"/>
    <s v="Low"/>
    <n v="0.06"/>
    <n v="3.25"/>
    <n v="49"/>
    <n v="1935"/>
    <x v="1"/>
    <s v="Diana Coble Hubbard"/>
    <s v="Regular Air"/>
    <x v="1"/>
    <x v="0"/>
    <s v="Appliances"/>
    <s v="Large Box"/>
    <x v="845"/>
    <n v="0.56000000000000005"/>
    <n v="0.18899280575539584"/>
    <s v="United States"/>
    <x v="0"/>
    <x v="19"/>
    <s v="Grand Prairie"/>
    <n v="75051"/>
    <x v="148"/>
    <x v="4"/>
    <s v="2015"/>
    <d v="2015-06-05T00:00:00"/>
    <n v="10.50800000000001"/>
    <n v="2"/>
    <n v="55.6"/>
    <n v="86688"/>
    <x v="0"/>
    <x v="4"/>
  </r>
  <r>
    <n v="19699"/>
    <s v="Low"/>
    <n v="0.01"/>
    <n v="110.98"/>
    <n v="13.99"/>
    <n v="1935"/>
    <x v="1"/>
    <s v="Diana Coble Hubbard"/>
    <s v="Regular Air"/>
    <x v="1"/>
    <x v="2"/>
    <s v="Office Furnishings"/>
    <s v="Medium Box"/>
    <x v="169"/>
    <n v="0.69"/>
    <n v="0.69"/>
    <s v="United States"/>
    <x v="0"/>
    <x v="19"/>
    <s v="Grand Prairie"/>
    <n v="75051"/>
    <x v="148"/>
    <x v="4"/>
    <s v="2015"/>
    <d v="2015-06-04T00:00:00"/>
    <n v="1448.7309"/>
    <n v="19"/>
    <n v="2099.61"/>
    <n v="86688"/>
    <x v="0"/>
    <x v="4"/>
  </r>
  <r>
    <n v="19700"/>
    <s v="Low"/>
    <n v="0.05"/>
    <n v="3.95"/>
    <n v="2"/>
    <n v="1935"/>
    <x v="1"/>
    <s v="Diana Coble Hubbard"/>
    <s v="Express Air"/>
    <x v="1"/>
    <x v="0"/>
    <s v="Rubber Bands"/>
    <s v="Wrap Bag"/>
    <x v="584"/>
    <n v="0.53"/>
    <n v="1.0393374741200834E-2"/>
    <s v="United States"/>
    <x v="0"/>
    <x v="19"/>
    <s v="Grand Prairie"/>
    <n v="75051"/>
    <x v="148"/>
    <x v="4"/>
    <s v="2015"/>
    <d v="2015-06-07T00:00:00"/>
    <n v="1.0040000000000004"/>
    <n v="23"/>
    <n v="96.6"/>
    <n v="86688"/>
    <x v="0"/>
    <x v="4"/>
  </r>
  <r>
    <n v="23110"/>
    <s v="Low"/>
    <n v="0.04"/>
    <n v="2.88"/>
    <n v="1.01"/>
    <n v="2980"/>
    <x v="1"/>
    <s v="Joanna Kenney"/>
    <s v="Regular Air"/>
    <x v="3"/>
    <x v="0"/>
    <s v="Pens &amp; Art Supplies"/>
    <s v="Wrap Bag"/>
    <x v="317"/>
    <n v="0.55000000000000004"/>
    <n v="0.13622230164403146"/>
    <s v="United States"/>
    <x v="3"/>
    <x v="28"/>
    <s v="Sandusky"/>
    <n v="44870"/>
    <x v="148"/>
    <x v="4"/>
    <s v="2015"/>
    <d v="2015-06-04T00:00:00"/>
    <n v="15.246"/>
    <n v="39"/>
    <n v="111.92"/>
    <n v="86548"/>
    <x v="0"/>
    <x v="4"/>
  </r>
  <r>
    <n v="25060"/>
    <s v="Not Specified"/>
    <n v="0.05"/>
    <n v="120.98"/>
    <n v="9.07"/>
    <n v="3124"/>
    <x v="0"/>
    <s v="Neil Barbee"/>
    <s v="Regular Air"/>
    <x v="1"/>
    <x v="0"/>
    <s v="Binders and Binder Accessories"/>
    <s v="Small Box"/>
    <x v="469"/>
    <n v="0.35"/>
    <n v="0.69"/>
    <s v="United States"/>
    <x v="0"/>
    <x v="12"/>
    <s v="Moline"/>
    <n v="61265"/>
    <x v="148"/>
    <x v="4"/>
    <s v="2015"/>
    <d v="2015-05-31T00:00:00"/>
    <n v="881.04719999999998"/>
    <n v="11"/>
    <n v="1276.8800000000001"/>
    <n v="87286"/>
    <x v="0"/>
    <x v="4"/>
  </r>
  <r>
    <n v="19011"/>
    <s v="Not Specified"/>
    <n v="0.04"/>
    <n v="9.11"/>
    <n v="2.25"/>
    <n v="797"/>
    <x v="1"/>
    <s v="Eileen Riddle"/>
    <s v="Regular Air"/>
    <x v="3"/>
    <x v="0"/>
    <s v="Pens &amp; Art Supplies"/>
    <s v="Wrap Bag"/>
    <x v="846"/>
    <n v="0.52"/>
    <n v="-0.18805809575040344"/>
    <s v="United States"/>
    <x v="1"/>
    <x v="16"/>
    <s v="Roy"/>
    <n v="84067"/>
    <x v="149"/>
    <x v="5"/>
    <s v="2015"/>
    <d v="2015-06-04T00:00:00"/>
    <n v="-3.496"/>
    <n v="2"/>
    <n v="18.59"/>
    <n v="86868"/>
    <x v="0"/>
    <x v="5"/>
  </r>
  <r>
    <n v="19012"/>
    <s v="Not Specified"/>
    <n v="7.0000000000000007E-2"/>
    <n v="64.650000000000006"/>
    <n v="35"/>
    <n v="797"/>
    <x v="1"/>
    <s v="Eileen Riddle"/>
    <s v="Regular Air"/>
    <x v="3"/>
    <x v="0"/>
    <s v="Storage &amp; Organization"/>
    <s v="Large Box"/>
    <x v="320"/>
    <n v="0.8"/>
    <n v="-0.85971609437943597"/>
    <s v="United States"/>
    <x v="1"/>
    <x v="16"/>
    <s v="Roy"/>
    <n v="84067"/>
    <x v="149"/>
    <x v="5"/>
    <s v="2015"/>
    <d v="2015-06-03T00:00:00"/>
    <n v="-717.072"/>
    <n v="13"/>
    <n v="834.08"/>
    <n v="86868"/>
    <x v="0"/>
    <x v="5"/>
  </r>
  <r>
    <n v="18294"/>
    <s v="Not Specified"/>
    <n v="0.06"/>
    <n v="2.89"/>
    <n v="0.99"/>
    <n v="1556"/>
    <x v="1"/>
    <s v="Carol Wood"/>
    <s v="Regular Air"/>
    <x v="2"/>
    <x v="0"/>
    <s v="Labels"/>
    <s v="Small Box"/>
    <x v="847"/>
    <n v="0.38"/>
    <n v="-0.12055788842231553"/>
    <s v="United States"/>
    <x v="2"/>
    <x v="25"/>
    <s v="Alexandria"/>
    <n v="22304"/>
    <x v="149"/>
    <x v="5"/>
    <s v="2015"/>
    <d v="2015-06-03T00:00:00"/>
    <n v="-2.0097"/>
    <n v="6"/>
    <n v="16.670000000000002"/>
    <n v="87425"/>
    <x v="0"/>
    <x v="5"/>
  </r>
  <r>
    <n v="18295"/>
    <s v="Not Specified"/>
    <n v="0.08"/>
    <n v="22.84"/>
    <n v="11.54"/>
    <n v="1556"/>
    <x v="1"/>
    <s v="Carol Wood"/>
    <s v="Regular Air"/>
    <x v="2"/>
    <x v="0"/>
    <s v="Paper"/>
    <s v="Small Box"/>
    <x v="590"/>
    <n v="0.39"/>
    <n v="-2.4460545193687233"/>
    <s v="United States"/>
    <x v="2"/>
    <x v="25"/>
    <s v="Alexandria"/>
    <n v="22304"/>
    <x v="149"/>
    <x v="5"/>
    <s v="2015"/>
    <d v="2015-06-03T00:00:00"/>
    <n v="-477.37200000000007"/>
    <n v="9"/>
    <n v="195.16"/>
    <n v="87425"/>
    <x v="0"/>
    <x v="5"/>
  </r>
  <r>
    <n v="23626"/>
    <s v="Not Specified"/>
    <n v="0.09"/>
    <n v="95.43"/>
    <n v="19.989999999999998"/>
    <n v="1690"/>
    <x v="1"/>
    <s v="Neil Bailey"/>
    <s v="Regular Air"/>
    <x v="3"/>
    <x v="0"/>
    <s v="Storage &amp; Organization"/>
    <s v="Small Box"/>
    <x v="462"/>
    <n v="0.79"/>
    <n v="-6.9748246980911574E-2"/>
    <s v="United States"/>
    <x v="3"/>
    <x v="29"/>
    <s v="Harrisburg"/>
    <n v="17112"/>
    <x v="149"/>
    <x v="5"/>
    <s v="2015"/>
    <d v="2015-06-02T00:00:00"/>
    <n v="-143.23500000000001"/>
    <n v="22"/>
    <n v="2053.6"/>
    <n v="91078"/>
    <x v="0"/>
    <x v="5"/>
  </r>
  <r>
    <n v="22986"/>
    <s v="Critical"/>
    <n v="0.04"/>
    <n v="3.68"/>
    <n v="1.32"/>
    <n v="1802"/>
    <x v="0"/>
    <s v="Jack Morse"/>
    <s v="Regular Air"/>
    <x v="3"/>
    <x v="0"/>
    <s v="Scissors, Rulers and Trimmers"/>
    <s v="Wrap Bag"/>
    <x v="789"/>
    <n v="0.83"/>
    <n v="7.2881036570598203"/>
    <s v="United States"/>
    <x v="2"/>
    <x v="9"/>
    <s v="Dunedin"/>
    <n v="34698"/>
    <x v="149"/>
    <x v="5"/>
    <s v="2015"/>
    <d v="2015-06-02T00:00:00"/>
    <n v="300.92579999999998"/>
    <n v="11"/>
    <n v="41.29"/>
    <n v="91543"/>
    <x v="0"/>
    <x v="5"/>
  </r>
  <r>
    <n v="25304"/>
    <s v="Not Specified"/>
    <n v="0.06"/>
    <n v="2.2799999999999998"/>
    <n v="5.2"/>
    <n v="2443"/>
    <x v="1"/>
    <s v="Danny Richmond"/>
    <s v="Regular Air"/>
    <x v="3"/>
    <x v="0"/>
    <s v="Pens &amp; Art Supplies"/>
    <s v="Wrap Bag"/>
    <x v="848"/>
    <n v="0.41"/>
    <n v="-65.72469314079423"/>
    <s v="United States"/>
    <x v="2"/>
    <x v="9"/>
    <s v="Miami"/>
    <n v="33142"/>
    <x v="149"/>
    <x v="5"/>
    <s v="2015"/>
    <d v="2015-06-03T00:00:00"/>
    <n v="-2002.6314000000002"/>
    <n v="13"/>
    <n v="30.47"/>
    <n v="89301"/>
    <x v="0"/>
    <x v="5"/>
  </r>
  <r>
    <n v="18790"/>
    <s v="Medium"/>
    <n v="0.03"/>
    <n v="15.31"/>
    <n v="8.7799999999999994"/>
    <n v="2737"/>
    <x v="1"/>
    <s v="Rachel Bates"/>
    <s v="Regular Air"/>
    <x v="0"/>
    <x v="0"/>
    <s v="Storage &amp; Organization"/>
    <s v="Small Box"/>
    <x v="764"/>
    <n v="0.56999999999999995"/>
    <n v="-0.29657873042044519"/>
    <s v="United States"/>
    <x v="3"/>
    <x v="43"/>
    <s v="Rutland"/>
    <n v="5701"/>
    <x v="149"/>
    <x v="5"/>
    <s v="2015"/>
    <d v="2015-06-02T00:00:00"/>
    <n v="-57.56"/>
    <n v="12"/>
    <n v="194.08"/>
    <n v="89019"/>
    <x v="0"/>
    <x v="5"/>
  </r>
  <r>
    <n v="24044"/>
    <s v="High"/>
    <n v="0.05"/>
    <n v="4.71"/>
    <n v="0.7"/>
    <n v="2817"/>
    <x v="1"/>
    <s v="Paul W French"/>
    <s v="Express Air"/>
    <x v="3"/>
    <x v="0"/>
    <s v="Rubber Bands"/>
    <s v="Wrap Bag"/>
    <x v="849"/>
    <n v="0.8"/>
    <n v="-0.19539473684210529"/>
    <s v="United States"/>
    <x v="3"/>
    <x v="28"/>
    <s v="Newark"/>
    <n v="43055"/>
    <x v="149"/>
    <x v="5"/>
    <s v="2015"/>
    <d v="2015-06-02T00:00:00"/>
    <n v="-2.3760000000000003"/>
    <n v="2"/>
    <n v="12.16"/>
    <n v="89743"/>
    <x v="0"/>
    <x v="5"/>
  </r>
  <r>
    <n v="24045"/>
    <s v="High"/>
    <n v="0.04"/>
    <n v="55.99"/>
    <n v="1.25"/>
    <n v="2817"/>
    <x v="1"/>
    <s v="Paul W French"/>
    <s v="Express Air"/>
    <x v="3"/>
    <x v="1"/>
    <s v="Telephones and Communication"/>
    <s v="Small Pack"/>
    <x v="850"/>
    <n v="0.35"/>
    <n v="-0.12416373000813229"/>
    <s v="United States"/>
    <x v="3"/>
    <x v="28"/>
    <s v="Newark"/>
    <n v="43055"/>
    <x v="149"/>
    <x v="5"/>
    <s v="2015"/>
    <d v="2015-06-02T00:00:00"/>
    <n v="-18.3216"/>
    <n v="3"/>
    <n v="147.56"/>
    <n v="89743"/>
    <x v="0"/>
    <x v="5"/>
  </r>
  <r>
    <n v="23431"/>
    <s v="Medium"/>
    <n v="7.0000000000000007E-2"/>
    <n v="39.479999999999997"/>
    <n v="1.99"/>
    <n v="2828"/>
    <x v="1"/>
    <s v="Monica Howard"/>
    <s v="Regular Air"/>
    <x v="3"/>
    <x v="1"/>
    <s v="Computer Peripherals"/>
    <s v="Small Pack"/>
    <x v="407"/>
    <n v="0.54"/>
    <n v="0.69"/>
    <s v="United States"/>
    <x v="1"/>
    <x v="7"/>
    <s v="El Centro"/>
    <n v="92243"/>
    <x v="149"/>
    <x v="5"/>
    <s v="2015"/>
    <d v="2015-06-02T00:00:00"/>
    <n v="322.25069999999994"/>
    <n v="12"/>
    <n v="467.03"/>
    <n v="87721"/>
    <x v="0"/>
    <x v="5"/>
  </r>
  <r>
    <n v="21027"/>
    <s v="High"/>
    <n v="0.03"/>
    <n v="120.98"/>
    <n v="30"/>
    <n v="3069"/>
    <x v="1"/>
    <s v="Tiffany Merrill"/>
    <s v="Delivery Truck"/>
    <x v="2"/>
    <x v="2"/>
    <s v="Chairs &amp; Chairmats"/>
    <s v="Jumbo Drum"/>
    <x v="368"/>
    <n v="0.64"/>
    <n v="0.33678798595898546"/>
    <s v="United States"/>
    <x v="0"/>
    <x v="11"/>
    <s v="Oakdale"/>
    <n v="55128"/>
    <x v="149"/>
    <x v="5"/>
    <s v="2015"/>
    <d v="2015-06-03T00:00:00"/>
    <n v="638.02800000000002"/>
    <n v="15"/>
    <n v="1894.45"/>
    <n v="88191"/>
    <x v="0"/>
    <x v="5"/>
  </r>
  <r>
    <n v="21028"/>
    <s v="High"/>
    <n v="0.01"/>
    <n v="15.68"/>
    <n v="3.73"/>
    <n v="3069"/>
    <x v="1"/>
    <s v="Tiffany Merrill"/>
    <s v="Regular Air"/>
    <x v="2"/>
    <x v="2"/>
    <s v="Office Furnishings"/>
    <s v="Small Pack"/>
    <x v="851"/>
    <n v="0.46"/>
    <n v="0.69"/>
    <s v="United States"/>
    <x v="0"/>
    <x v="11"/>
    <s v="Oakdale"/>
    <n v="55128"/>
    <x v="149"/>
    <x v="5"/>
    <s v="2015"/>
    <d v="2015-06-03T00:00:00"/>
    <n v="138.49679999999998"/>
    <n v="12"/>
    <n v="200.72"/>
    <n v="88191"/>
    <x v="0"/>
    <x v="5"/>
  </r>
  <r>
    <n v="18917"/>
    <s v="Low"/>
    <n v="0.09"/>
    <n v="6.84"/>
    <n v="8.3699999999999992"/>
    <n v="3141"/>
    <x v="1"/>
    <s v="Jerome McIntosh"/>
    <s v="Regular Air"/>
    <x v="2"/>
    <x v="0"/>
    <s v="Scissors, Rulers and Trimmers"/>
    <s v="Small Pack"/>
    <x v="233"/>
    <n v="0.57999999999999996"/>
    <n v="-1.0170493685419058"/>
    <s v="United States"/>
    <x v="0"/>
    <x v="19"/>
    <s v="Pasadena"/>
    <n v="77506"/>
    <x v="149"/>
    <x v="5"/>
    <s v="2015"/>
    <d v="2015-06-08T00:00:00"/>
    <n v="-88.584999999999994"/>
    <n v="13"/>
    <n v="87.1"/>
    <n v="86369"/>
    <x v="0"/>
    <x v="5"/>
  </r>
  <r>
    <n v="18918"/>
    <s v="Low"/>
    <n v="7.0000000000000007E-2"/>
    <n v="48.91"/>
    <n v="35"/>
    <n v="3141"/>
    <x v="1"/>
    <s v="Jerome McIntosh"/>
    <s v="Express Air"/>
    <x v="2"/>
    <x v="0"/>
    <s v="Storage &amp; Organization"/>
    <s v="Large Box"/>
    <x v="585"/>
    <n v="0.83"/>
    <n v="-0.65912113562956332"/>
    <s v="United States"/>
    <x v="0"/>
    <x v="19"/>
    <s v="Pasadena"/>
    <n v="77506"/>
    <x v="149"/>
    <x v="5"/>
    <s v="2015"/>
    <d v="2015-06-03T00:00:00"/>
    <n v="-485.68"/>
    <n v="15"/>
    <n v="736.86"/>
    <n v="86369"/>
    <x v="0"/>
    <x v="5"/>
  </r>
  <r>
    <n v="24803"/>
    <s v="Critical"/>
    <n v="0.03"/>
    <n v="22.84"/>
    <n v="11.54"/>
    <n v="142"/>
    <x v="0"/>
    <s v="Brooke Weeks Taylor"/>
    <s v="Regular Air"/>
    <x v="0"/>
    <x v="0"/>
    <s v="Paper"/>
    <s v="Small Box"/>
    <x v="590"/>
    <n v="0.39"/>
    <n v="0.29417447775040789"/>
    <s v="United States"/>
    <x v="3"/>
    <x v="22"/>
    <s v="Ansonia"/>
    <n v="6401"/>
    <x v="150"/>
    <x v="5"/>
    <s v="2015"/>
    <d v="2015-06-03T00:00:00"/>
    <n v="91.955999999999989"/>
    <n v="13"/>
    <n v="312.58999999999997"/>
    <n v="91087"/>
    <x v="0"/>
    <x v="5"/>
  </r>
  <r>
    <n v="24805"/>
    <s v="Critical"/>
    <n v="0.05"/>
    <n v="10.98"/>
    <n v="3.37"/>
    <n v="144"/>
    <x v="0"/>
    <s v="Marguerite Moss"/>
    <s v="Regular Air"/>
    <x v="0"/>
    <x v="0"/>
    <s v="Scissors, Rulers and Trimmers"/>
    <s v="Small Pack"/>
    <x v="678"/>
    <n v="0.56999999999999995"/>
    <n v="-3.9503105590062107E-2"/>
    <s v="United States"/>
    <x v="3"/>
    <x v="35"/>
    <s v="Yarmouth"/>
    <n v="2664"/>
    <x v="150"/>
    <x v="5"/>
    <s v="2015"/>
    <d v="2015-06-03T00:00:00"/>
    <n v="-2.544"/>
    <n v="6"/>
    <n v="64.400000000000006"/>
    <n v="91087"/>
    <x v="0"/>
    <x v="5"/>
  </r>
  <r>
    <n v="23097"/>
    <s v="Medium"/>
    <n v="0.09"/>
    <n v="5.4"/>
    <n v="7.78"/>
    <n v="210"/>
    <x v="1"/>
    <s v="Floyd Dale"/>
    <s v="Express Air"/>
    <x v="1"/>
    <x v="0"/>
    <s v="Binders and Binder Accessories"/>
    <s v="Small Box"/>
    <x v="483"/>
    <n v="0.37"/>
    <n v="-0.78709706959706949"/>
    <s v="United States"/>
    <x v="3"/>
    <x v="8"/>
    <s v="Troy"/>
    <n v="12180"/>
    <x v="150"/>
    <x v="5"/>
    <s v="2015"/>
    <d v="2015-06-02T00:00:00"/>
    <n v="-21.487749999999998"/>
    <n v="4"/>
    <n v="27.3"/>
    <n v="85966"/>
    <x v="0"/>
    <x v="5"/>
  </r>
  <r>
    <n v="23098"/>
    <s v="Medium"/>
    <n v="0.02"/>
    <n v="20.28"/>
    <n v="6.68"/>
    <n v="210"/>
    <x v="1"/>
    <s v="Floyd Dale"/>
    <s v="Regular Air"/>
    <x v="1"/>
    <x v="2"/>
    <s v="Office Furnishings"/>
    <s v="Small Box"/>
    <x v="852"/>
    <n v="0.53"/>
    <n v="0.69"/>
    <s v="United States"/>
    <x v="3"/>
    <x v="8"/>
    <s v="Troy"/>
    <n v="12180"/>
    <x v="150"/>
    <x v="5"/>
    <s v="2015"/>
    <d v="2015-06-02T00:00:00"/>
    <n v="44.677499999999995"/>
    <n v="3"/>
    <n v="64.75"/>
    <n v="85966"/>
    <x v="0"/>
    <x v="5"/>
  </r>
  <r>
    <n v="23099"/>
    <s v="Medium"/>
    <n v="0"/>
    <n v="11.55"/>
    <n v="2.36"/>
    <n v="210"/>
    <x v="1"/>
    <s v="Floyd Dale"/>
    <s v="Regular Air"/>
    <x v="1"/>
    <x v="0"/>
    <s v="Pens &amp; Art Supplies"/>
    <s v="Wrap Bag"/>
    <x v="110"/>
    <n v="0.55000000000000004"/>
    <n v="0.37464274372816769"/>
    <s v="United States"/>
    <x v="3"/>
    <x v="8"/>
    <s v="Troy"/>
    <n v="12180"/>
    <x v="150"/>
    <x v="5"/>
    <s v="2015"/>
    <d v="2015-06-03T00:00:00"/>
    <n v="23.594999999999999"/>
    <n v="5"/>
    <n v="62.98"/>
    <n v="85966"/>
    <x v="0"/>
    <x v="5"/>
  </r>
  <r>
    <n v="23100"/>
    <s v="Medium"/>
    <n v="0.05"/>
    <n v="2.08"/>
    <n v="2.56"/>
    <n v="211"/>
    <x v="1"/>
    <s v="Anna Wood"/>
    <s v="Regular Air"/>
    <x v="1"/>
    <x v="0"/>
    <s v="Scissors, Rulers and Trimmers"/>
    <s v="Small Pack"/>
    <x v="382"/>
    <n v="0.55000000000000004"/>
    <n v="-0.85717663750295581"/>
    <s v="United States"/>
    <x v="3"/>
    <x v="8"/>
    <s v="Utica"/>
    <n v="13501"/>
    <x v="150"/>
    <x v="5"/>
    <s v="2015"/>
    <d v="2015-06-03T00:00:00"/>
    <n v="-36.25"/>
    <n v="20"/>
    <n v="42.29"/>
    <n v="85966"/>
    <x v="0"/>
    <x v="5"/>
  </r>
  <r>
    <n v="18860"/>
    <s v="Not Specified"/>
    <n v="0.09"/>
    <n v="9.7799999999999994"/>
    <n v="1.39"/>
    <n v="1170"/>
    <x v="1"/>
    <s v="Jessie Houston"/>
    <s v="Regular Air"/>
    <x v="2"/>
    <x v="0"/>
    <s v="Envelopes"/>
    <s v="Small Box"/>
    <x v="488"/>
    <n v="0.39"/>
    <n v="0.69"/>
    <s v="United States"/>
    <x v="3"/>
    <x v="48"/>
    <s v="Newark"/>
    <n v="19711"/>
    <x v="150"/>
    <x v="5"/>
    <s v="2015"/>
    <d v="2015-06-03T00:00:00"/>
    <n v="125.20739999999999"/>
    <n v="19"/>
    <n v="181.46"/>
    <n v="87520"/>
    <x v="0"/>
    <x v="5"/>
  </r>
  <r>
    <n v="18861"/>
    <s v="Not Specified"/>
    <n v="0"/>
    <n v="200.99"/>
    <n v="8.08"/>
    <n v="1170"/>
    <x v="1"/>
    <s v="Jessie Houston"/>
    <s v="Regular Air"/>
    <x v="2"/>
    <x v="1"/>
    <s v="Telephones and Communication"/>
    <s v="Small Box"/>
    <x v="853"/>
    <n v="0.59"/>
    <n v="0.26157614048127847"/>
    <s v="United States"/>
    <x v="3"/>
    <x v="48"/>
    <s v="Newark"/>
    <n v="19711"/>
    <x v="150"/>
    <x v="5"/>
    <s v="2015"/>
    <d v="2015-06-04T00:00:00"/>
    <n v="281.53440000000001"/>
    <n v="6"/>
    <n v="1076.3"/>
    <n v="87520"/>
    <x v="0"/>
    <x v="5"/>
  </r>
  <r>
    <n v="18105"/>
    <s v="High"/>
    <n v="0.05"/>
    <n v="12.95"/>
    <n v="4.9800000000000004"/>
    <n v="1461"/>
    <x v="0"/>
    <s v="Norman Adams"/>
    <s v="Regular Air"/>
    <x v="2"/>
    <x v="0"/>
    <s v="Binders and Binder Accessories"/>
    <s v="Small Box"/>
    <x v="854"/>
    <n v="0.4"/>
    <n v="0.53165418449833568"/>
    <s v="United States"/>
    <x v="0"/>
    <x v="0"/>
    <s v="Lafayette"/>
    <n v="47905"/>
    <x v="150"/>
    <x v="5"/>
    <s v="2015"/>
    <d v="2015-06-04T00:00:00"/>
    <n v="134.16825"/>
    <n v="19"/>
    <n v="252.36"/>
    <n v="86397"/>
    <x v="0"/>
    <x v="5"/>
  </r>
  <r>
    <n v="21003"/>
    <s v="Low"/>
    <n v="0"/>
    <n v="24.92"/>
    <n v="12.98"/>
    <n v="1997"/>
    <x v="1"/>
    <s v="Harriet Bowman"/>
    <s v="Regular Air"/>
    <x v="2"/>
    <x v="0"/>
    <s v="Binders and Binder Accessories"/>
    <s v="Small Box"/>
    <x v="562"/>
    <n v="0.39"/>
    <n v="-0.70900183710961429"/>
    <s v="United States"/>
    <x v="2"/>
    <x v="23"/>
    <s v="Hilton Head Island"/>
    <n v="29915"/>
    <x v="150"/>
    <x v="5"/>
    <s v="2015"/>
    <d v="2015-06-02T00:00:00"/>
    <n v="-23.155999999999999"/>
    <n v="1"/>
    <n v="32.659999999999997"/>
    <n v="90335"/>
    <x v="0"/>
    <x v="5"/>
  </r>
  <r>
    <n v="24952"/>
    <s v="Low"/>
    <n v="0.06"/>
    <n v="3.74"/>
    <n v="0.94"/>
    <n v="2334"/>
    <x v="1"/>
    <s v="Stephanie Hawkins"/>
    <s v="Regular Air"/>
    <x v="1"/>
    <x v="0"/>
    <s v="Rubber Bands"/>
    <s v="Wrap Bag"/>
    <x v="855"/>
    <n v="0.83"/>
    <n v="-0.17173184357541899"/>
    <s v="United States"/>
    <x v="0"/>
    <x v="31"/>
    <s v="Greenfield"/>
    <n v="53220"/>
    <x v="150"/>
    <x v="5"/>
    <s v="2015"/>
    <d v="2015-06-09T00:00:00"/>
    <n v="-7.6849999999999996"/>
    <n v="12"/>
    <n v="44.75"/>
    <n v="89610"/>
    <x v="0"/>
    <x v="5"/>
  </r>
  <r>
    <n v="24476"/>
    <s v="Not Specified"/>
    <n v="0.02"/>
    <n v="136.97999999999999"/>
    <n v="24.49"/>
    <n v="2487"/>
    <x v="1"/>
    <s v="Michelle Bryant Phillips"/>
    <s v="Express Air"/>
    <x v="0"/>
    <x v="2"/>
    <s v="Office Furnishings"/>
    <s v="Large Box"/>
    <x v="129"/>
    <n v="0.59"/>
    <n v="7.7619527586660242E-2"/>
    <s v="United States"/>
    <x v="2"/>
    <x v="3"/>
    <s v="Tucker"/>
    <n v="30084"/>
    <x v="150"/>
    <x v="5"/>
    <s v="2015"/>
    <d v="2015-06-03T00:00:00"/>
    <n v="88.56"/>
    <n v="8"/>
    <n v="1140.95"/>
    <n v="91417"/>
    <x v="0"/>
    <x v="5"/>
  </r>
  <r>
    <n v="18311"/>
    <s v="Medium"/>
    <n v="0.01"/>
    <n v="179.29"/>
    <n v="29.21"/>
    <n v="3374"/>
    <x v="1"/>
    <s v="Jamie Ward"/>
    <s v="Delivery Truck"/>
    <x v="3"/>
    <x v="2"/>
    <s v="Tables"/>
    <s v="Jumbo Box"/>
    <x v="167"/>
    <n v="0.76"/>
    <n v="4.4601263525774586E-2"/>
    <s v="United States"/>
    <x v="3"/>
    <x v="5"/>
    <s v="Odenton"/>
    <n v="21113"/>
    <x v="150"/>
    <x v="5"/>
    <s v="2015"/>
    <d v="2015-06-04T00:00:00"/>
    <n v="66.362220000000008"/>
    <n v="8"/>
    <n v="1487.9"/>
    <n v="87473"/>
    <x v="0"/>
    <x v="5"/>
  </r>
  <r>
    <n v="24663"/>
    <s v="Low"/>
    <n v="0.05"/>
    <n v="161.55000000000001"/>
    <n v="19.989999999999998"/>
    <n v="87"/>
    <x v="1"/>
    <s v="Norman Shields"/>
    <s v="Regular Air"/>
    <x v="3"/>
    <x v="0"/>
    <s v="Storage &amp; Organization"/>
    <s v="Small Box"/>
    <x v="15"/>
    <n v="0.66"/>
    <n v="0.60505484878616489"/>
    <s v="United States"/>
    <x v="1"/>
    <x v="7"/>
    <s v="Vacaville"/>
    <n v="95687"/>
    <x v="151"/>
    <x v="5"/>
    <s v="2015"/>
    <d v="2015-06-08T00:00:00"/>
    <n v="1892.424"/>
    <n v="19"/>
    <n v="3127.69"/>
    <n v="90596"/>
    <x v="0"/>
    <x v="5"/>
  </r>
  <r>
    <n v="18733"/>
    <s v="Medium"/>
    <n v="0.03"/>
    <n v="125.99"/>
    <n v="7.69"/>
    <n v="1357"/>
    <x v="1"/>
    <s v="Marguerite Yu"/>
    <s v="Regular Air"/>
    <x v="1"/>
    <x v="1"/>
    <s v="Telephones and Communication"/>
    <s v="Small Box"/>
    <x v="338"/>
    <n v="0.57999999999999996"/>
    <n v="0.51032241633983599"/>
    <s v="United States"/>
    <x v="0"/>
    <x v="19"/>
    <s v="Weslaco"/>
    <n v="78596"/>
    <x v="151"/>
    <x v="5"/>
    <s v="2015"/>
    <d v="2015-06-05T00:00:00"/>
    <n v="500.95799999999997"/>
    <n v="9"/>
    <n v="981.65"/>
    <n v="88184"/>
    <x v="0"/>
    <x v="5"/>
  </r>
  <r>
    <n v="19111"/>
    <s v="High"/>
    <n v="0.09"/>
    <n v="2.61"/>
    <n v="0.5"/>
    <n v="1389"/>
    <x v="1"/>
    <s v="Jean Khan"/>
    <s v="Regular Air"/>
    <x v="2"/>
    <x v="0"/>
    <s v="Labels"/>
    <s v="Small Box"/>
    <x v="445"/>
    <n v="0.39"/>
    <n v="0.69"/>
    <s v="United States"/>
    <x v="1"/>
    <x v="7"/>
    <s v="Menlo Park"/>
    <n v="94025"/>
    <x v="151"/>
    <x v="5"/>
    <s v="2015"/>
    <d v="2015-06-05T00:00:00"/>
    <n v="29.380199999999995"/>
    <n v="17"/>
    <n v="42.58"/>
    <n v="88729"/>
    <x v="0"/>
    <x v="5"/>
  </r>
  <r>
    <n v="18012"/>
    <s v="Not Specified"/>
    <n v="0.09"/>
    <n v="30.93"/>
    <n v="3.92"/>
    <n v="1737"/>
    <x v="1"/>
    <s v="Danielle Myers"/>
    <s v="Regular Air"/>
    <x v="3"/>
    <x v="2"/>
    <s v="Office Furnishings"/>
    <s v="Small Pack"/>
    <x v="539"/>
    <n v="0.44"/>
    <n v="-0.28865723834185425"/>
    <s v="United States"/>
    <x v="2"/>
    <x v="13"/>
    <s v="Garner"/>
    <n v="27529"/>
    <x v="151"/>
    <x v="5"/>
    <s v="2015"/>
    <d v="2015-06-05T00:00:00"/>
    <n v="-130.42400000000001"/>
    <n v="16"/>
    <n v="451.83"/>
    <n v="85866"/>
    <x v="0"/>
    <x v="5"/>
  </r>
  <r>
    <n v="18013"/>
    <s v="Not Specified"/>
    <n v="0.03"/>
    <n v="1.68"/>
    <n v="0.7"/>
    <n v="1737"/>
    <x v="1"/>
    <s v="Danielle Myers"/>
    <s v="Express Air"/>
    <x v="3"/>
    <x v="0"/>
    <s v="Pens &amp; Art Supplies"/>
    <s v="Wrap Bag"/>
    <x v="856"/>
    <n v="0.6"/>
    <n v="-5.2579545454545462"/>
    <s v="United States"/>
    <x v="2"/>
    <x v="13"/>
    <s v="Garner"/>
    <n v="27529"/>
    <x v="151"/>
    <x v="5"/>
    <s v="2015"/>
    <d v="2015-06-05T00:00:00"/>
    <n v="-106.42100000000001"/>
    <n v="11"/>
    <n v="20.239999999999998"/>
    <n v="85866"/>
    <x v="0"/>
    <x v="5"/>
  </r>
  <r>
    <n v="20392"/>
    <s v="Not Specified"/>
    <n v="0.06"/>
    <n v="4.42"/>
    <n v="4.99"/>
    <n v="1998"/>
    <x v="0"/>
    <s v="Judy Frazier"/>
    <s v="Regular Air"/>
    <x v="3"/>
    <x v="0"/>
    <s v="Envelopes"/>
    <s v="Small Box"/>
    <x v="662"/>
    <n v="0.38"/>
    <n v="-0.7026936026936027"/>
    <s v="United States"/>
    <x v="3"/>
    <x v="8"/>
    <s v="East Massapequa"/>
    <n v="11758"/>
    <x v="151"/>
    <x v="5"/>
    <s v="2015"/>
    <d v="2015-06-05T00:00:00"/>
    <n v="-10.435"/>
    <n v="3"/>
    <n v="14.85"/>
    <n v="90568"/>
    <x v="0"/>
    <x v="5"/>
  </r>
  <r>
    <n v="19072"/>
    <s v="Low"/>
    <n v="0.08"/>
    <n v="259.70999999999998"/>
    <n v="66.67"/>
    <n v="2268"/>
    <x v="0"/>
    <s v="Carlos Adkins"/>
    <s v="Delivery Truck"/>
    <x v="0"/>
    <x v="2"/>
    <s v="Tables"/>
    <s v="Jumbo Box"/>
    <x v="332"/>
    <n v="0.61"/>
    <n v="3.3824054814633547E-2"/>
    <s v="United States"/>
    <x v="2"/>
    <x v="9"/>
    <s v="Land O Lakes"/>
    <n v="34639"/>
    <x v="151"/>
    <x v="5"/>
    <s v="2015"/>
    <d v="2015-06-07T00:00:00"/>
    <n v="138.22199999999998"/>
    <n v="17"/>
    <n v="4086.5"/>
    <n v="89571"/>
    <x v="0"/>
    <x v="5"/>
  </r>
  <r>
    <n v="19625"/>
    <s v="Not Specified"/>
    <n v="0.01"/>
    <n v="145.97999999999999"/>
    <n v="46.2"/>
    <n v="3151"/>
    <x v="1"/>
    <s v="Glenda Hunter"/>
    <s v="Delivery Truck"/>
    <x v="3"/>
    <x v="2"/>
    <s v="Tables"/>
    <s v="Jumbo Box"/>
    <x v="857"/>
    <n v="0.69"/>
    <n v="-9.8127357217371008E-2"/>
    <s v="United States"/>
    <x v="1"/>
    <x v="7"/>
    <s v="Twentynine Palms"/>
    <n v="92277"/>
    <x v="151"/>
    <x v="5"/>
    <s v="2015"/>
    <d v="2015-06-03T00:00:00"/>
    <n v="-134.512"/>
    <n v="9"/>
    <n v="1370.79"/>
    <n v="88543"/>
    <x v="0"/>
    <x v="5"/>
  </r>
  <r>
    <n v="25291"/>
    <s v="High"/>
    <n v="0.06"/>
    <n v="218.75"/>
    <n v="69.64"/>
    <n v="754"/>
    <x v="1"/>
    <s v="Helen Lyons"/>
    <s v="Delivery Truck"/>
    <x v="3"/>
    <x v="2"/>
    <s v="Tables"/>
    <s v="Jumbo Box"/>
    <x v="281"/>
    <n v="0.77"/>
    <n v="-0.50055224210293792"/>
    <s v="United States"/>
    <x v="1"/>
    <x v="41"/>
    <s v="Prescott Valley"/>
    <n v="86314"/>
    <x v="152"/>
    <x v="5"/>
    <s v="2015"/>
    <d v="2015-06-05T00:00:00"/>
    <n v="-453.2"/>
    <n v="4"/>
    <n v="905.4"/>
    <n v="90437"/>
    <x v="0"/>
    <x v="5"/>
  </r>
  <r>
    <n v="19874"/>
    <s v="High"/>
    <n v="0.09"/>
    <n v="99.99"/>
    <n v="19.989999999999998"/>
    <n v="1233"/>
    <x v="1"/>
    <s v="Gary Hester"/>
    <s v="Regular Air"/>
    <x v="2"/>
    <x v="1"/>
    <s v="Computer Peripherals"/>
    <s v="Small Box"/>
    <x v="515"/>
    <n v="0.52"/>
    <n v="-1.6536098310291858"/>
    <s v="United States"/>
    <x v="0"/>
    <x v="19"/>
    <s v="Flower Mound"/>
    <n v="75028"/>
    <x v="152"/>
    <x v="5"/>
    <s v="2015"/>
    <d v="2015-06-06T00:00:00"/>
    <n v="-161.47499999999999"/>
    <n v="1"/>
    <n v="97.65"/>
    <n v="89376"/>
    <x v="0"/>
    <x v="5"/>
  </r>
  <r>
    <n v="19875"/>
    <s v="High"/>
    <n v="0.04"/>
    <n v="205.99"/>
    <n v="5.26"/>
    <n v="1233"/>
    <x v="1"/>
    <s v="Gary Hester"/>
    <s v="Regular Air"/>
    <x v="2"/>
    <x v="1"/>
    <s v="Telephones and Communication"/>
    <s v="Small Box"/>
    <x v="507"/>
    <n v="0.56000000000000005"/>
    <n v="-7.9912822375591253E-4"/>
    <s v="United States"/>
    <x v="0"/>
    <x v="19"/>
    <s v="Flower Mound"/>
    <n v="75028"/>
    <x v="152"/>
    <x v="5"/>
    <s v="2015"/>
    <d v="2015-06-05T00:00:00"/>
    <n v="-0.81400000000001005"/>
    <n v="6"/>
    <n v="1018.61"/>
    <n v="89376"/>
    <x v="0"/>
    <x v="5"/>
  </r>
  <r>
    <n v="21462"/>
    <s v="Not Specified"/>
    <n v="0"/>
    <n v="999.99"/>
    <n v="13.99"/>
    <n v="2391"/>
    <x v="1"/>
    <s v="Jacob McNeill"/>
    <s v="Regular Air"/>
    <x v="3"/>
    <x v="1"/>
    <s v="Office Machines"/>
    <s v="Medium Box"/>
    <x v="327"/>
    <n v="0.36"/>
    <n v="-1.4415956593629637"/>
    <s v="United States"/>
    <x v="3"/>
    <x v="8"/>
    <s v="Oceanside"/>
    <n v="11572"/>
    <x v="152"/>
    <x v="5"/>
    <s v="2015"/>
    <d v="2015-06-06T00:00:00"/>
    <n v="-1455.9971999999998"/>
    <n v="1"/>
    <n v="1009.99"/>
    <n v="91123"/>
    <x v="0"/>
    <x v="5"/>
  </r>
  <r>
    <n v="21463"/>
    <s v="Not Specified"/>
    <n v="0.05"/>
    <n v="6.48"/>
    <n v="5.14"/>
    <n v="2391"/>
    <x v="1"/>
    <s v="Jacob McNeill"/>
    <s v="Express Air"/>
    <x v="3"/>
    <x v="0"/>
    <s v="Paper"/>
    <s v="Small Box"/>
    <x v="561"/>
    <n v="0.37"/>
    <n v="-0.24479166666666666"/>
    <s v="United States"/>
    <x v="3"/>
    <x v="8"/>
    <s v="Oceanside"/>
    <n v="11572"/>
    <x v="152"/>
    <x v="5"/>
    <s v="2015"/>
    <d v="2015-06-05T00:00:00"/>
    <n v="-22.56"/>
    <n v="13"/>
    <n v="92.16"/>
    <n v="91123"/>
    <x v="0"/>
    <x v="5"/>
  </r>
  <r>
    <n v="4204"/>
    <s v="Not Specified"/>
    <n v="0.09"/>
    <n v="5.98"/>
    <n v="1.67"/>
    <n v="2548"/>
    <x v="1"/>
    <s v="Wayne Bass"/>
    <s v="Regular Air"/>
    <x v="0"/>
    <x v="0"/>
    <s v="Pens &amp; Art Supplies"/>
    <s v="Wrap Bag"/>
    <x v="858"/>
    <n v="0.51"/>
    <n v="5.3250345781466119E-2"/>
    <s v="United States"/>
    <x v="1"/>
    <x v="7"/>
    <s v="Los Angeles"/>
    <n v="90068"/>
    <x v="152"/>
    <x v="5"/>
    <s v="2015"/>
    <d v="2015-06-07T00:00:00"/>
    <n v="23.87"/>
    <n v="81"/>
    <n v="448.26"/>
    <n v="29889"/>
    <x v="0"/>
    <x v="5"/>
  </r>
  <r>
    <n v="22204"/>
    <s v="Not Specified"/>
    <n v="0.09"/>
    <n v="5.98"/>
    <n v="1.67"/>
    <n v="2549"/>
    <x v="1"/>
    <s v="Martha Bowers"/>
    <s v="Regular Air"/>
    <x v="0"/>
    <x v="0"/>
    <s v="Pens &amp; Art Supplies"/>
    <s v="Wrap Bag"/>
    <x v="858"/>
    <n v="0.51"/>
    <n v="0.3235001807011203"/>
    <s v="United States"/>
    <x v="3"/>
    <x v="28"/>
    <s v="Whitehall"/>
    <n v="43213"/>
    <x v="152"/>
    <x v="5"/>
    <s v="2015"/>
    <d v="2015-06-07T00:00:00"/>
    <n v="35.805"/>
    <n v="20"/>
    <n v="110.68"/>
    <n v="88658"/>
    <x v="0"/>
    <x v="5"/>
  </r>
  <r>
    <n v="19179"/>
    <s v="Low"/>
    <n v="0.06"/>
    <n v="115.99"/>
    <n v="5.92"/>
    <n v="3238"/>
    <x v="0"/>
    <s v="Kathleen P Bloom"/>
    <s v="Regular Air"/>
    <x v="3"/>
    <x v="1"/>
    <s v="Telephones and Communication"/>
    <s v="Small Box"/>
    <x v="224"/>
    <n v="0.57999999999999996"/>
    <n v="-2.6356338993989759E-2"/>
    <s v="United States"/>
    <x v="1"/>
    <x v="14"/>
    <s v="Corvallis"/>
    <n v="97330"/>
    <x v="152"/>
    <x v="5"/>
    <s v="2015"/>
    <d v="2015-06-06T00:00:00"/>
    <n v="-13.068000000000001"/>
    <n v="5"/>
    <n v="495.82"/>
    <n v="89564"/>
    <x v="0"/>
    <x v="5"/>
  </r>
  <r>
    <n v="23059"/>
    <s v="Low"/>
    <n v="0.09"/>
    <n v="35.94"/>
    <n v="6.66"/>
    <n v="269"/>
    <x v="1"/>
    <s v="Calvin Boyette"/>
    <s v="Regular Air"/>
    <x v="1"/>
    <x v="0"/>
    <s v="Envelopes"/>
    <s v="Small Box"/>
    <x v="679"/>
    <n v="0.4"/>
    <n v="0.69"/>
    <s v="United States"/>
    <x v="1"/>
    <x v="41"/>
    <s v="Gilbert"/>
    <n v="85234"/>
    <x v="153"/>
    <x v="5"/>
    <s v="2015"/>
    <d v="2015-06-10T00:00:00"/>
    <n v="144.2928"/>
    <n v="6"/>
    <n v="209.12"/>
    <n v="88942"/>
    <x v="0"/>
    <x v="5"/>
  </r>
  <r>
    <n v="23060"/>
    <s v="Low"/>
    <n v="0"/>
    <n v="170.98"/>
    <n v="13.99"/>
    <n v="269"/>
    <x v="1"/>
    <s v="Calvin Boyette"/>
    <s v="Regular Air"/>
    <x v="1"/>
    <x v="2"/>
    <s v="Office Furnishings"/>
    <s v="Medium Box"/>
    <x v="859"/>
    <n v="0.75"/>
    <n v="0.69"/>
    <s v="United States"/>
    <x v="1"/>
    <x v="41"/>
    <s v="Gilbert"/>
    <n v="85234"/>
    <x v="153"/>
    <x v="5"/>
    <s v="2015"/>
    <d v="2015-06-12T00:00:00"/>
    <n v="888.14729999999997"/>
    <n v="7"/>
    <n v="1287.17"/>
    <n v="88942"/>
    <x v="0"/>
    <x v="5"/>
  </r>
  <r>
    <n v="23061"/>
    <s v="Low"/>
    <n v="0.09"/>
    <n v="4.9800000000000004"/>
    <n v="7.44"/>
    <n v="269"/>
    <x v="1"/>
    <s v="Calvin Boyette"/>
    <s v="Regular Air"/>
    <x v="1"/>
    <x v="0"/>
    <s v="Paper"/>
    <s v="Small Box"/>
    <x v="690"/>
    <n v="0.36"/>
    <n v="-0.9964262508122157"/>
    <s v="United States"/>
    <x v="1"/>
    <x v="41"/>
    <s v="Gilbert"/>
    <n v="85234"/>
    <x v="153"/>
    <x v="5"/>
    <s v="2015"/>
    <d v="2015-06-07T00:00:00"/>
    <n v="-46.005000000000003"/>
    <n v="9"/>
    <n v="46.17"/>
    <n v="88942"/>
    <x v="0"/>
    <x v="5"/>
  </r>
  <r>
    <n v="5059"/>
    <s v="Low"/>
    <n v="0.09"/>
    <n v="35.94"/>
    <n v="6.66"/>
    <n v="272"/>
    <x v="1"/>
    <s v="Eleanor Swain"/>
    <s v="Regular Air"/>
    <x v="1"/>
    <x v="0"/>
    <s v="Envelopes"/>
    <s v="Small Box"/>
    <x v="679"/>
    <n v="0.4"/>
    <n v="8.6298133824285389E-2"/>
    <s v="United States"/>
    <x v="2"/>
    <x v="13"/>
    <s v="Charlotte"/>
    <n v="28204"/>
    <x v="153"/>
    <x v="5"/>
    <s v="2015"/>
    <d v="2015-06-10T00:00:00"/>
    <n v="72.1858"/>
    <n v="24"/>
    <n v="836.47"/>
    <n v="36069"/>
    <x v="0"/>
    <x v="5"/>
  </r>
  <r>
    <n v="5061"/>
    <s v="Low"/>
    <n v="0.09"/>
    <n v="4.9800000000000004"/>
    <n v="7.44"/>
    <n v="272"/>
    <x v="1"/>
    <s v="Eleanor Swain"/>
    <s v="Regular Air"/>
    <x v="1"/>
    <x v="0"/>
    <s v="Paper"/>
    <s v="Small Box"/>
    <x v="690"/>
    <n v="0.36"/>
    <n v="-0.6446467892324711"/>
    <s v="United States"/>
    <x v="2"/>
    <x v="13"/>
    <s v="Charlotte"/>
    <n v="28204"/>
    <x v="153"/>
    <x v="5"/>
    <s v="2015"/>
    <d v="2015-06-07T00:00:00"/>
    <n v="-122.3733"/>
    <n v="37"/>
    <n v="189.83"/>
    <n v="36069"/>
    <x v="0"/>
    <x v="5"/>
  </r>
  <r>
    <n v="20216"/>
    <s v="Low"/>
    <n v="7.0000000000000007E-2"/>
    <n v="12.64"/>
    <n v="4.9800000000000004"/>
    <n v="518"/>
    <x v="0"/>
    <s v="Mark Ritchie"/>
    <s v="Regular Air"/>
    <x v="1"/>
    <x v="2"/>
    <s v="Office Furnishings"/>
    <s v="Small Pack"/>
    <x v="572"/>
    <n v="0.48"/>
    <n v="0.56775630756908291"/>
    <s v="United States"/>
    <x v="0"/>
    <x v="10"/>
    <s v="Clayton"/>
    <n v="63105"/>
    <x v="153"/>
    <x v="5"/>
    <s v="2015"/>
    <d v="2015-06-12T00:00:00"/>
    <n v="113.41499999999999"/>
    <n v="16"/>
    <n v="199.76"/>
    <n v="90867"/>
    <x v="0"/>
    <x v="5"/>
  </r>
  <r>
    <n v="18219"/>
    <s v="Medium"/>
    <n v="0.02"/>
    <n v="6.48"/>
    <n v="8.74"/>
    <n v="2506"/>
    <x v="0"/>
    <s v="Alfred Harmon"/>
    <s v="Regular Air"/>
    <x v="1"/>
    <x v="0"/>
    <s v="Paper"/>
    <s v="Small Box"/>
    <x v="860"/>
    <n v="0.36"/>
    <n v="-0.63759328358208955"/>
    <s v="United States"/>
    <x v="3"/>
    <x v="22"/>
    <s v="Cheshire"/>
    <n v="6408"/>
    <x v="153"/>
    <x v="5"/>
    <s v="2015"/>
    <d v="2015-06-07T00:00:00"/>
    <n v="-6.835"/>
    <n v="1"/>
    <n v="10.72"/>
    <n v="87033"/>
    <x v="0"/>
    <x v="5"/>
  </r>
  <r>
    <n v="18217"/>
    <s v="Medium"/>
    <n v="0.06"/>
    <n v="699.99"/>
    <n v="24.49"/>
    <n v="2507"/>
    <x v="0"/>
    <s v="Jeanette Davies"/>
    <s v="Express Air"/>
    <x v="1"/>
    <x v="1"/>
    <s v="Copiers and Fax"/>
    <s v="Large Box"/>
    <x v="83"/>
    <n v="0.41"/>
    <n v="0.69"/>
    <s v="United States"/>
    <x v="3"/>
    <x v="30"/>
    <s v="Bangor"/>
    <n v="4401"/>
    <x v="153"/>
    <x v="5"/>
    <s v="2015"/>
    <d v="2015-06-07T00:00:00"/>
    <n v="7024.2068999999992"/>
    <n v="15"/>
    <n v="10180.01"/>
    <n v="87033"/>
    <x v="0"/>
    <x v="5"/>
  </r>
  <r>
    <n v="18220"/>
    <s v="Medium"/>
    <n v="0.02"/>
    <n v="17.149999999999999"/>
    <n v="4.96"/>
    <n v="2516"/>
    <x v="0"/>
    <s v="Leo E Underwood"/>
    <s v="Regular Air"/>
    <x v="1"/>
    <x v="0"/>
    <s v="Storage &amp; Organization"/>
    <s v="Small Box"/>
    <x v="201"/>
    <n v="0.57999999999999996"/>
    <n v="0.19122347393240766"/>
    <s v="United States"/>
    <x v="3"/>
    <x v="36"/>
    <s v="Englewood"/>
    <n v="7631"/>
    <x v="153"/>
    <x v="5"/>
    <s v="2015"/>
    <d v="2015-06-07T00:00:00"/>
    <n v="36.494999999999997"/>
    <n v="11"/>
    <n v="190.85"/>
    <n v="87033"/>
    <x v="0"/>
    <x v="5"/>
  </r>
  <r>
    <n v="18221"/>
    <s v="Medium"/>
    <n v="7.0000000000000007E-2"/>
    <n v="30.98"/>
    <n v="8.74"/>
    <n v="2520"/>
    <x v="0"/>
    <s v="Sandy Mueller"/>
    <s v="Regular Air"/>
    <x v="1"/>
    <x v="0"/>
    <s v="Paper"/>
    <s v="Small Box"/>
    <x v="808"/>
    <n v="0.4"/>
    <n v="0.69"/>
    <s v="United States"/>
    <x v="3"/>
    <x v="40"/>
    <s v="Providence"/>
    <n v="2908"/>
    <x v="153"/>
    <x v="5"/>
    <s v="2015"/>
    <d v="2015-06-06T00:00:00"/>
    <n v="255.76919999999998"/>
    <n v="12"/>
    <n v="370.68"/>
    <n v="87033"/>
    <x v="0"/>
    <x v="5"/>
  </r>
  <r>
    <n v="18218"/>
    <s v="Medium"/>
    <n v="0.04"/>
    <n v="1360.14"/>
    <n v="14.7"/>
    <n v="2522"/>
    <x v="0"/>
    <s v="Harriet Wooten"/>
    <s v="Delivery Truck"/>
    <x v="1"/>
    <x v="1"/>
    <s v="Office Machines"/>
    <s v="Jumbo Drum"/>
    <x v="861"/>
    <n v="0.59"/>
    <n v="0.36135724115266904"/>
    <s v="United States"/>
    <x v="3"/>
    <x v="43"/>
    <s v="Burlington"/>
    <n v="5401"/>
    <x v="153"/>
    <x v="5"/>
    <s v="2015"/>
    <d v="2015-06-08T00:00:00"/>
    <n v="2639.0099999999998"/>
    <n v="6"/>
    <n v="7303.05"/>
    <n v="87033"/>
    <x v="0"/>
    <x v="5"/>
  </r>
  <r>
    <n v="3065"/>
    <s v="High"/>
    <n v="0.09"/>
    <n v="363.25"/>
    <n v="19.989999999999998"/>
    <n v="2882"/>
    <x v="1"/>
    <s v="Andrew Gonzalez"/>
    <s v="Regular Air"/>
    <x v="2"/>
    <x v="0"/>
    <s v="Appliances"/>
    <s v="Small Box"/>
    <x v="38"/>
    <n v="0.56999999999999995"/>
    <n v="9.7674391927491486E-2"/>
    <s v="United States"/>
    <x v="2"/>
    <x v="13"/>
    <s v="Charlotte"/>
    <n v="28206"/>
    <x v="153"/>
    <x v="5"/>
    <s v="2015"/>
    <d v="2015-06-06T00:00:00"/>
    <n v="732.26980000000003"/>
    <n v="21"/>
    <n v="7497.05"/>
    <n v="21958"/>
    <x v="0"/>
    <x v="5"/>
  </r>
  <r>
    <n v="21065"/>
    <s v="High"/>
    <n v="0.09"/>
    <n v="363.25"/>
    <n v="19.989999999999998"/>
    <n v="2884"/>
    <x v="1"/>
    <s v="Stuart C Robinson"/>
    <s v="Regular Air"/>
    <x v="2"/>
    <x v="0"/>
    <s v="Appliances"/>
    <s v="Small Box"/>
    <x v="38"/>
    <n v="0.56999999999999995"/>
    <n v="0.69"/>
    <s v="United States"/>
    <x v="3"/>
    <x v="28"/>
    <s v="North Ridgeville"/>
    <n v="44039"/>
    <x v="153"/>
    <x v="5"/>
    <s v="2015"/>
    <d v="2015-06-06T00:00:00"/>
    <n v="1231.6569"/>
    <n v="5"/>
    <n v="1785.01"/>
    <n v="87633"/>
    <x v="0"/>
    <x v="5"/>
  </r>
  <r>
    <n v="7733"/>
    <s v="Critical"/>
    <n v="0.02"/>
    <n v="6.47"/>
    <n v="1.22"/>
    <n v="699"/>
    <x v="1"/>
    <s v="Jenny Gold"/>
    <s v="Regular Air"/>
    <x v="2"/>
    <x v="0"/>
    <s v="Pens &amp; Art Supplies"/>
    <s v="Wrap Bag"/>
    <x v="862"/>
    <n v="0.4"/>
    <n v="0.20726991492652749"/>
    <s v="United States"/>
    <x v="1"/>
    <x v="7"/>
    <s v="Los Angeles"/>
    <n v="90041"/>
    <x v="154"/>
    <x v="5"/>
    <s v="2015"/>
    <d v="2015-06-07T00:00:00"/>
    <n v="40.200000000000003"/>
    <n v="30"/>
    <n v="193.95"/>
    <n v="55392"/>
    <x v="0"/>
    <x v="5"/>
  </r>
  <r>
    <n v="7734"/>
    <s v="Critical"/>
    <n v="7.0000000000000007E-2"/>
    <n v="2.84"/>
    <n v="0.93"/>
    <n v="699"/>
    <x v="1"/>
    <s v="Jenny Gold"/>
    <s v="Regular Air"/>
    <x v="2"/>
    <x v="0"/>
    <s v="Pens &amp; Art Supplies"/>
    <s v="Wrap Bag"/>
    <x v="78"/>
    <n v="0.54"/>
    <n v="2.0214105793450881E-2"/>
    <s v="United States"/>
    <x v="1"/>
    <x v="7"/>
    <s v="Los Angeles"/>
    <n v="90041"/>
    <x v="154"/>
    <x v="5"/>
    <s v="2015"/>
    <d v="2015-06-08T00:00:00"/>
    <n v="3.21"/>
    <n v="59"/>
    <n v="158.80000000000001"/>
    <n v="55392"/>
    <x v="0"/>
    <x v="5"/>
  </r>
  <r>
    <n v="25734"/>
    <s v="Critical"/>
    <n v="7.0000000000000007E-2"/>
    <n v="2.84"/>
    <n v="0.93"/>
    <n v="711"/>
    <x v="0"/>
    <s v="Pam Anthony"/>
    <s v="Regular Air"/>
    <x v="2"/>
    <x v="0"/>
    <s v="Pens &amp; Art Supplies"/>
    <s v="Wrap Bag"/>
    <x v="78"/>
    <n v="0.54"/>
    <n v="9.5417389150359175E-2"/>
    <s v="United States"/>
    <x v="3"/>
    <x v="35"/>
    <s v="Winthrop"/>
    <n v="2152"/>
    <x v="154"/>
    <x v="5"/>
    <s v="2015"/>
    <d v="2015-06-08T00:00:00"/>
    <n v="3.8519999999999999"/>
    <n v="15"/>
    <n v="40.369999999999997"/>
    <n v="87978"/>
    <x v="0"/>
    <x v="5"/>
  </r>
  <r>
    <n v="6443"/>
    <s v="Not Specified"/>
    <n v="0.08"/>
    <n v="140.81"/>
    <n v="24.49"/>
    <n v="1106"/>
    <x v="1"/>
    <s v="Maxine Collier Grady"/>
    <s v="Regular Air"/>
    <x v="2"/>
    <x v="2"/>
    <s v="Chairs &amp; Chairmats"/>
    <s v="Large Box"/>
    <x v="863"/>
    <n v="0.56999999999999995"/>
    <n v="0.10935998871617179"/>
    <s v="United States"/>
    <x v="0"/>
    <x v="19"/>
    <s v="Dallas"/>
    <n v="75220"/>
    <x v="154"/>
    <x v="5"/>
    <s v="2015"/>
    <d v="2015-06-08T00:00:00"/>
    <n v="1232.79"/>
    <n v="81"/>
    <n v="11272.77"/>
    <n v="45824"/>
    <x v="0"/>
    <x v="5"/>
  </r>
  <r>
    <n v="24539"/>
    <s v="Medium"/>
    <n v="0.01"/>
    <n v="18.97"/>
    <n v="9.5399999999999991"/>
    <n v="1142"/>
    <x v="1"/>
    <s v="Russell Chan"/>
    <s v="Regular Air"/>
    <x v="1"/>
    <x v="0"/>
    <s v="Paper"/>
    <s v="Small Box"/>
    <x v="143"/>
    <n v="0.37"/>
    <n v="0.37719067070760315"/>
    <s v="United States"/>
    <x v="0"/>
    <x v="19"/>
    <s v="Waco"/>
    <n v="76706"/>
    <x v="154"/>
    <x v="5"/>
    <s v="2015"/>
    <d v="2015-06-09T00:00:00"/>
    <n v="85.875"/>
    <n v="11"/>
    <n v="227.67"/>
    <n v="86575"/>
    <x v="0"/>
    <x v="5"/>
  </r>
  <r>
    <n v="3431"/>
    <s v="Not Specified"/>
    <n v="7.0000000000000007E-2"/>
    <n v="3.98"/>
    <n v="0.83"/>
    <n v="1340"/>
    <x v="1"/>
    <s v="Marie Bass"/>
    <s v="Regular Air"/>
    <x v="1"/>
    <x v="0"/>
    <s v="Pens &amp; Art Supplies"/>
    <s v="Wrap Bag"/>
    <x v="864"/>
    <n v="0.51"/>
    <n v="9.6800424253137687E-2"/>
    <s v="United States"/>
    <x v="3"/>
    <x v="8"/>
    <s v="New York City"/>
    <n v="10170"/>
    <x v="154"/>
    <x v="5"/>
    <s v="2015"/>
    <d v="2015-06-09T00:00:00"/>
    <n v="27.38"/>
    <n v="76"/>
    <n v="282.85000000000002"/>
    <n v="24455"/>
    <x v="0"/>
    <x v="5"/>
  </r>
  <r>
    <n v="21430"/>
    <s v="Not Specified"/>
    <n v="0"/>
    <n v="20.89"/>
    <n v="1.99"/>
    <n v="1341"/>
    <x v="1"/>
    <s v="Edward Bynum"/>
    <s v="Regular Air"/>
    <x v="1"/>
    <x v="1"/>
    <s v="Computer Peripherals"/>
    <s v="Small Pack"/>
    <x v="865"/>
    <n v="0.48"/>
    <n v="-6.2618259224219486E-2"/>
    <s v="United States"/>
    <x v="3"/>
    <x v="29"/>
    <s v="Chambersburg"/>
    <n v="17201"/>
    <x v="154"/>
    <x v="5"/>
    <s v="2015"/>
    <d v="2015-06-08T00:00:00"/>
    <n v="-5.2949999999999999"/>
    <n v="4"/>
    <n v="84.56"/>
    <n v="91245"/>
    <x v="0"/>
    <x v="5"/>
  </r>
  <r>
    <n v="21431"/>
    <s v="Not Specified"/>
    <n v="7.0000000000000007E-2"/>
    <n v="3.98"/>
    <n v="0.83"/>
    <n v="1341"/>
    <x v="1"/>
    <s v="Edward Bynum"/>
    <s v="Regular Air"/>
    <x v="1"/>
    <x v="0"/>
    <s v="Pens &amp; Art Supplies"/>
    <s v="Wrap Bag"/>
    <x v="864"/>
    <n v="0.51"/>
    <n v="0.58082308018667805"/>
    <s v="United States"/>
    <x v="3"/>
    <x v="29"/>
    <s v="Chambersburg"/>
    <n v="17201"/>
    <x v="154"/>
    <x v="5"/>
    <s v="2015"/>
    <d v="2015-06-09T00:00:00"/>
    <n v="41.07"/>
    <n v="19"/>
    <n v="70.709999999999994"/>
    <n v="91245"/>
    <x v="0"/>
    <x v="5"/>
  </r>
  <r>
    <n v="5501"/>
    <s v="Medium"/>
    <n v="0.05"/>
    <n v="399.98"/>
    <n v="12.06"/>
    <n v="2107"/>
    <x v="1"/>
    <s v="Leigh Burnette Hurley"/>
    <s v="Delivery Truck"/>
    <x v="3"/>
    <x v="1"/>
    <s v="Office Machines"/>
    <s v="Jumbo Box"/>
    <x v="39"/>
    <n v="0.56000000000000005"/>
    <n v="5.8715882946852711E-2"/>
    <s v="United States"/>
    <x v="0"/>
    <x v="12"/>
    <s v="Chicago"/>
    <n v="60601"/>
    <x v="154"/>
    <x v="5"/>
    <s v="2015"/>
    <d v="2015-06-06T00:00:00"/>
    <n v="567.59"/>
    <n v="24"/>
    <n v="9666.7199999999993"/>
    <n v="39015"/>
    <x v="0"/>
    <x v="5"/>
  </r>
  <r>
    <n v="5502"/>
    <s v="Medium"/>
    <n v="7.0000000000000007E-2"/>
    <n v="6.48"/>
    <n v="5.74"/>
    <n v="2107"/>
    <x v="1"/>
    <s v="Leigh Burnette Hurley"/>
    <s v="Regular Air"/>
    <x v="3"/>
    <x v="0"/>
    <s v="Paper"/>
    <s v="Small Box"/>
    <x v="866"/>
    <n v="0.37"/>
    <n v="-0.21139842472878584"/>
    <s v="United States"/>
    <x v="0"/>
    <x v="12"/>
    <s v="Chicago"/>
    <n v="60601"/>
    <x v="154"/>
    <x v="5"/>
    <s v="2015"/>
    <d v="2015-06-06T00:00:00"/>
    <n v="-28.45"/>
    <n v="20"/>
    <n v="134.58000000000001"/>
    <n v="39015"/>
    <x v="0"/>
    <x v="5"/>
  </r>
  <r>
    <n v="23502"/>
    <s v="Medium"/>
    <n v="7.0000000000000007E-2"/>
    <n v="6.48"/>
    <n v="5.74"/>
    <n v="2108"/>
    <x v="0"/>
    <s v="Alfred Barber"/>
    <s v="Regular Air"/>
    <x v="3"/>
    <x v="0"/>
    <s v="Paper"/>
    <s v="Small Box"/>
    <x v="866"/>
    <n v="0.37"/>
    <n v="-0.42273402674591382"/>
    <s v="United States"/>
    <x v="0"/>
    <x v="10"/>
    <s v="Mehlville"/>
    <n v="63129"/>
    <x v="154"/>
    <x v="5"/>
    <s v="2015"/>
    <d v="2015-06-06T00:00:00"/>
    <n v="-14.225"/>
    <n v="5"/>
    <n v="33.65"/>
    <n v="87862"/>
    <x v="0"/>
    <x v="5"/>
  </r>
  <r>
    <n v="20286"/>
    <s v="Not Specified"/>
    <n v="0.09"/>
    <n v="5.4"/>
    <n v="7.78"/>
    <n v="2432"/>
    <x v="1"/>
    <s v="Lindsay Tate"/>
    <s v="Express Air"/>
    <x v="2"/>
    <x v="0"/>
    <s v="Binders and Binder Accessories"/>
    <s v="Small Box"/>
    <x v="483"/>
    <n v="0.37"/>
    <n v="-0.93002942750133755"/>
    <s v="United States"/>
    <x v="0"/>
    <x v="21"/>
    <s v="Midwest City"/>
    <n v="73110"/>
    <x v="154"/>
    <x v="5"/>
    <s v="2015"/>
    <d v="2015-06-08T00:00:00"/>
    <n v="-34.764499999999998"/>
    <n v="6"/>
    <n v="37.380000000000003"/>
    <n v="89097"/>
    <x v="0"/>
    <x v="5"/>
  </r>
  <r>
    <n v="24455"/>
    <s v="Medium"/>
    <n v="0"/>
    <n v="49.99"/>
    <n v="19.989999999999998"/>
    <n v="2848"/>
    <x v="0"/>
    <s v="Eileen Dalton"/>
    <s v="Regular Air"/>
    <x v="3"/>
    <x v="1"/>
    <s v="Computer Peripherals"/>
    <s v="Small Box"/>
    <x v="421"/>
    <n v="0.41"/>
    <n v="4.668355402955688E-2"/>
    <s v="United States"/>
    <x v="2"/>
    <x v="34"/>
    <s v="Columbia"/>
    <n v="38401"/>
    <x v="154"/>
    <x v="5"/>
    <s v="2015"/>
    <d v="2015-06-08T00:00:00"/>
    <n v="38.885999999999996"/>
    <n v="16"/>
    <n v="832.97"/>
    <n v="85929"/>
    <x v="0"/>
    <x v="5"/>
  </r>
  <r>
    <n v="21475"/>
    <s v="High"/>
    <n v="0"/>
    <n v="6.48"/>
    <n v="5.19"/>
    <n v="3045"/>
    <x v="0"/>
    <s v="Jordan Beard"/>
    <s v="Regular Air"/>
    <x v="0"/>
    <x v="0"/>
    <s v="Paper"/>
    <s v="Small Box"/>
    <x v="867"/>
    <n v="0.37"/>
    <n v="-0.16747977153736313"/>
    <s v="United States"/>
    <x v="0"/>
    <x v="38"/>
    <s v="Leavenworth"/>
    <n v="66048"/>
    <x v="154"/>
    <x v="5"/>
    <s v="2015"/>
    <d v="2015-06-07T00:00:00"/>
    <n v="-14.074999999999999"/>
    <n v="12"/>
    <n v="84.04"/>
    <n v="86104"/>
    <x v="0"/>
    <x v="5"/>
  </r>
  <r>
    <n v="23203"/>
    <s v="Medium"/>
    <n v="0.04"/>
    <n v="12.98"/>
    <n v="3.14"/>
    <n v="92"/>
    <x v="1"/>
    <s v="Victoria Baker Hoover"/>
    <s v="Express Air"/>
    <x v="3"/>
    <x v="0"/>
    <s v="Scissors, Rulers and Trimmers"/>
    <s v="Small Pack"/>
    <x v="172"/>
    <n v="0.6"/>
    <n v="0.1056193297537493"/>
    <s v="United States"/>
    <x v="2"/>
    <x v="15"/>
    <s v="Terrytown"/>
    <n v="70056"/>
    <x v="155"/>
    <x v="5"/>
    <s v="2015"/>
    <d v="2015-06-09T00:00:00"/>
    <n v="22.817999999999998"/>
    <n v="16"/>
    <n v="216.04"/>
    <n v="87178"/>
    <x v="0"/>
    <x v="5"/>
  </r>
  <r>
    <n v="23613"/>
    <s v="Low"/>
    <n v="0.02"/>
    <n v="48.04"/>
    <n v="5.79"/>
    <n v="737"/>
    <x v="0"/>
    <s v="Danny Vaughn"/>
    <s v="Regular Air"/>
    <x v="2"/>
    <x v="0"/>
    <s v="Paper"/>
    <s v="Small Box"/>
    <x v="702"/>
    <n v="0.37"/>
    <n v="0.69"/>
    <s v="United States"/>
    <x v="3"/>
    <x v="36"/>
    <s v="Bloomfield"/>
    <n v="7003"/>
    <x v="155"/>
    <x v="5"/>
    <s v="2015"/>
    <d v="2015-06-14T00:00:00"/>
    <n v="422.45249999999999"/>
    <n v="12"/>
    <n v="612.25"/>
    <n v="90360"/>
    <x v="0"/>
    <x v="5"/>
  </r>
  <r>
    <n v="24534"/>
    <s v="Critical"/>
    <n v="0.06"/>
    <n v="44.01"/>
    <n v="3.5"/>
    <n v="1374"/>
    <x v="0"/>
    <s v="Earl Buck"/>
    <s v="Regular Air"/>
    <x v="1"/>
    <x v="0"/>
    <s v="Appliances"/>
    <s v="Small Box"/>
    <x v="868"/>
    <n v="0.59"/>
    <n v="-0.45232211333617384"/>
    <s v="United States"/>
    <x v="1"/>
    <x v="7"/>
    <s v="Stockton"/>
    <n v="95207"/>
    <x v="155"/>
    <x v="5"/>
    <s v="2015"/>
    <d v="2015-06-08T00:00:00"/>
    <n v="-21.231999999999999"/>
    <n v="1"/>
    <n v="46.94"/>
    <n v="88212"/>
    <x v="0"/>
    <x v="5"/>
  </r>
  <r>
    <n v="22984"/>
    <s v="Low"/>
    <n v="0.02"/>
    <n v="70.97"/>
    <n v="3.5"/>
    <n v="1384"/>
    <x v="1"/>
    <s v="George McLamb"/>
    <s v="Regular Air"/>
    <x v="2"/>
    <x v="0"/>
    <s v="Appliances"/>
    <s v="Small Box"/>
    <x v="691"/>
    <n v="0.59"/>
    <n v="1.5399161444714657E-2"/>
    <s v="United States"/>
    <x v="2"/>
    <x v="25"/>
    <s v="Alexandria"/>
    <n v="22304"/>
    <x v="155"/>
    <x v="5"/>
    <s v="2015"/>
    <d v="2015-06-14T00:00:00"/>
    <n v="23.61599999999995"/>
    <n v="21"/>
    <n v="1533.59"/>
    <n v="89408"/>
    <x v="0"/>
    <x v="5"/>
  </r>
  <r>
    <n v="25066"/>
    <s v="Low"/>
    <n v="0.02"/>
    <n v="284.98"/>
    <n v="69.55"/>
    <n v="1672"/>
    <x v="1"/>
    <s v="Sidney Scarborough"/>
    <s v="Delivery Truck"/>
    <x v="0"/>
    <x v="2"/>
    <s v="Chairs &amp; Chairmats"/>
    <s v="Jumbo Drum"/>
    <x v="463"/>
    <n v="0.6"/>
    <n v="1.676346755910612E-2"/>
    <s v="United States"/>
    <x v="2"/>
    <x v="25"/>
    <s v="Charlottesville"/>
    <n v="22901"/>
    <x v="155"/>
    <x v="5"/>
    <s v="2015"/>
    <d v="2015-06-12T00:00:00"/>
    <n v="15.527999999999999"/>
    <n v="3"/>
    <n v="926.3"/>
    <n v="86723"/>
    <x v="0"/>
    <x v="5"/>
  </r>
  <r>
    <n v="25067"/>
    <s v="Low"/>
    <n v="0.08"/>
    <n v="55.48"/>
    <n v="14.3"/>
    <n v="1672"/>
    <x v="1"/>
    <s v="Sidney Scarborough"/>
    <s v="Regular Air"/>
    <x v="0"/>
    <x v="0"/>
    <s v="Paper"/>
    <s v="Small Box"/>
    <x v="271"/>
    <n v="0.37"/>
    <n v="-0.23931736920840715"/>
    <s v="United States"/>
    <x v="2"/>
    <x v="25"/>
    <s v="Charlottesville"/>
    <n v="22901"/>
    <x v="155"/>
    <x v="5"/>
    <s v="2015"/>
    <d v="2015-06-09T00:00:00"/>
    <n v="-225.56379999999999"/>
    <n v="17"/>
    <n v="942.53"/>
    <n v="86723"/>
    <x v="0"/>
    <x v="5"/>
  </r>
  <r>
    <n v="19123"/>
    <s v="Medium"/>
    <n v="0.04"/>
    <n v="510.14"/>
    <n v="14.7"/>
    <n v="2583"/>
    <x v="1"/>
    <s v="Wendy Pridgen Pearce"/>
    <s v="Delivery Truck"/>
    <x v="1"/>
    <x v="1"/>
    <s v="Office Machines"/>
    <s v="Jumbo Drum"/>
    <x v="869"/>
    <n v="0.56000000000000005"/>
    <n v="-0.16453457855847956"/>
    <s v="United States"/>
    <x v="0"/>
    <x v="26"/>
    <s v="Holland"/>
    <n v="49423"/>
    <x v="155"/>
    <x v="5"/>
    <s v="2015"/>
    <d v="2015-06-09T00:00:00"/>
    <n v="-251.40390000000002"/>
    <n v="3"/>
    <n v="1527.97"/>
    <n v="89657"/>
    <x v="0"/>
    <x v="5"/>
  </r>
  <r>
    <n v="19124"/>
    <s v="Medium"/>
    <n v="0"/>
    <n v="4.76"/>
    <n v="3.01"/>
    <n v="2583"/>
    <x v="1"/>
    <s v="Wendy Pridgen Pearce"/>
    <s v="Regular Air"/>
    <x v="1"/>
    <x v="0"/>
    <s v="Paper"/>
    <s v="Wrap Bag"/>
    <x v="870"/>
    <n v="0.36"/>
    <n v="-2.1152805340068557E-2"/>
    <s v="United States"/>
    <x v="0"/>
    <x v="26"/>
    <s v="Holland"/>
    <n v="49423"/>
    <x v="155"/>
    <x v="5"/>
    <s v="2015"/>
    <d v="2015-06-09T00:00:00"/>
    <n v="-2.3450000000000002"/>
    <n v="23"/>
    <n v="110.86"/>
    <n v="89657"/>
    <x v="0"/>
    <x v="5"/>
  </r>
  <r>
    <n v="18895"/>
    <s v="High"/>
    <n v="7.0000000000000007E-2"/>
    <n v="4.76"/>
    <n v="0.88"/>
    <n v="2794"/>
    <x v="1"/>
    <s v="Connie Bunn"/>
    <s v="Regular Air"/>
    <x v="3"/>
    <x v="0"/>
    <s v="Paper"/>
    <s v="Wrap Bag"/>
    <x v="765"/>
    <n v="0.39"/>
    <n v="0.69"/>
    <s v="United States"/>
    <x v="0"/>
    <x v="20"/>
    <s v="Marshalltown"/>
    <n v="50158"/>
    <x v="155"/>
    <x v="5"/>
    <s v="2015"/>
    <d v="2015-06-07T00:00:00"/>
    <n v="15.8148"/>
    <n v="5"/>
    <n v="22.92"/>
    <n v="87555"/>
    <x v="0"/>
    <x v="5"/>
  </r>
  <r>
    <n v="8310"/>
    <s v="Medium"/>
    <n v="0.05"/>
    <n v="535.64"/>
    <n v="14.7"/>
    <n v="2920"/>
    <x v="0"/>
    <s v="Ernest Peele"/>
    <s v="Delivery Truck"/>
    <x v="1"/>
    <x v="1"/>
    <s v="Office Machines"/>
    <s v="Jumbo Drum"/>
    <x v="475"/>
    <n v="0.59"/>
    <n v="-1.142536496350365"/>
    <s v="United States"/>
    <x v="0"/>
    <x v="12"/>
    <s v="Chicago"/>
    <n v="60603"/>
    <x v="155"/>
    <x v="5"/>
    <s v="2015"/>
    <d v="2015-06-09T00:00:00"/>
    <n v="-1220.9144999999999"/>
    <n v="2"/>
    <n v="1068.5999999999999"/>
    <n v="59365"/>
    <x v="0"/>
    <x v="5"/>
  </r>
  <r>
    <n v="20624"/>
    <s v="Low"/>
    <n v="0"/>
    <n v="1270.99"/>
    <n v="19.989999999999998"/>
    <n v="3397"/>
    <x v="1"/>
    <s v="Andrea Shaw"/>
    <s v="Regular Air"/>
    <x v="0"/>
    <x v="0"/>
    <s v="Binders and Binder Accessories"/>
    <s v="Small Box"/>
    <x v="202"/>
    <n v="0.35"/>
    <n v="0.69"/>
    <s v="United States"/>
    <x v="0"/>
    <x v="12"/>
    <s v="Danville"/>
    <n v="61832"/>
    <x v="155"/>
    <x v="5"/>
    <s v="2015"/>
    <d v="2015-06-09T00:00:00"/>
    <n v="6384.4388999999992"/>
    <n v="7"/>
    <n v="9252.81"/>
    <n v="87535"/>
    <x v="0"/>
    <x v="5"/>
  </r>
  <r>
    <n v="25594"/>
    <s v="Low"/>
    <n v="0.05"/>
    <n v="100.97"/>
    <n v="7.18"/>
    <n v="2638"/>
    <x v="0"/>
    <s v="Alicia Wood Shah"/>
    <s v="Express Air"/>
    <x v="2"/>
    <x v="1"/>
    <s v="Computer Peripherals"/>
    <s v="Small Box"/>
    <x v="871"/>
    <n v="0.46"/>
    <n v="0.69"/>
    <s v="United States"/>
    <x v="1"/>
    <x v="37"/>
    <s v="Boise"/>
    <n v="83704"/>
    <x v="156"/>
    <x v="5"/>
    <s v="2015"/>
    <d v="2015-06-08T00:00:00"/>
    <n v="881.46809999999994"/>
    <n v="13"/>
    <n v="1277.49"/>
    <n v="90951"/>
    <x v="0"/>
    <x v="5"/>
  </r>
  <r>
    <n v="23295"/>
    <s v="Critical"/>
    <n v="0.05"/>
    <n v="122.99"/>
    <n v="19.989999999999998"/>
    <n v="3005"/>
    <x v="0"/>
    <s v="Teresa Watts"/>
    <s v="Express Air"/>
    <x v="3"/>
    <x v="0"/>
    <s v="Binders and Binder Accessories"/>
    <s v="Small Box"/>
    <x v="763"/>
    <n v="0.37"/>
    <n v="0.68999999999999984"/>
    <s v="United States"/>
    <x v="1"/>
    <x v="37"/>
    <s v="Coeur D Alene"/>
    <n v="83814"/>
    <x v="156"/>
    <x v="5"/>
    <s v="2015"/>
    <d v="2015-06-11T00:00:00"/>
    <n v="1039.7540999999999"/>
    <n v="12"/>
    <n v="1506.89"/>
    <n v="91389"/>
    <x v="0"/>
    <x v="5"/>
  </r>
  <r>
    <n v="24691"/>
    <s v="Not Specified"/>
    <n v="0.09"/>
    <n v="304.99"/>
    <n v="19.989999999999998"/>
    <n v="3137"/>
    <x v="0"/>
    <s v="Alison Sharp"/>
    <s v="Regular Air"/>
    <x v="3"/>
    <x v="0"/>
    <s v="Binders and Binder Accessories"/>
    <s v="Small Box"/>
    <x v="872"/>
    <n v="0.4"/>
    <n v="0.69"/>
    <s v="United States"/>
    <x v="3"/>
    <x v="47"/>
    <s v="Laconia"/>
    <n v="3246"/>
    <x v="156"/>
    <x v="5"/>
    <s v="2015"/>
    <d v="2015-06-09T00:00:00"/>
    <n v="1623.9494999999999"/>
    <n v="8"/>
    <n v="2353.5500000000002"/>
    <n v="86795"/>
    <x v="0"/>
    <x v="5"/>
  </r>
  <r>
    <n v="26303"/>
    <s v="Medium"/>
    <n v="0.05"/>
    <n v="119.99"/>
    <n v="56.14"/>
    <n v="218"/>
    <x v="0"/>
    <s v="Frances Saunders"/>
    <s v="Delivery Truck"/>
    <x v="2"/>
    <x v="1"/>
    <s v="Office Machines"/>
    <s v="Jumbo Box"/>
    <x v="181"/>
    <n v="0.39"/>
    <n v="-0.14035639470405412"/>
    <s v="United States"/>
    <x v="1"/>
    <x v="16"/>
    <s v="Murray"/>
    <n v="84107"/>
    <x v="157"/>
    <x v="5"/>
    <s v="2015"/>
    <d v="2015-06-11T00:00:00"/>
    <n v="-102.5121"/>
    <n v="6"/>
    <n v="730.37"/>
    <n v="88048"/>
    <x v="0"/>
    <x v="5"/>
  </r>
  <r>
    <n v="25111"/>
    <s v="Not Specified"/>
    <n v="0.06"/>
    <n v="7.99"/>
    <n v="5.03"/>
    <n v="326"/>
    <x v="0"/>
    <s v="Brenda May"/>
    <s v="Regular Air"/>
    <x v="2"/>
    <x v="1"/>
    <s v="Telephones and Communication"/>
    <s v="Medium Box"/>
    <x v="136"/>
    <n v="0.6"/>
    <n v="-1.0250175685172171"/>
    <s v="United States"/>
    <x v="0"/>
    <x v="12"/>
    <s v="Batavia"/>
    <n v="60510"/>
    <x v="157"/>
    <x v="5"/>
    <s v="2015"/>
    <d v="2015-06-10T00:00:00"/>
    <n v="-29.172000000000001"/>
    <n v="4"/>
    <n v="28.46"/>
    <n v="90973"/>
    <x v="0"/>
    <x v="5"/>
  </r>
  <r>
    <n v="2408"/>
    <s v="Critical"/>
    <n v="0"/>
    <n v="8.34"/>
    <n v="2.64"/>
    <n v="349"/>
    <x v="1"/>
    <s v="Kim Weiss"/>
    <s v="Express Air"/>
    <x v="1"/>
    <x v="0"/>
    <s v="Scissors, Rulers and Trimmers"/>
    <s v="Small Pack"/>
    <x v="284"/>
    <n v="0.59"/>
    <n v="2.7537695523509795E-2"/>
    <s v="United States"/>
    <x v="2"/>
    <x v="9"/>
    <s v="Miami"/>
    <n v="33132"/>
    <x v="157"/>
    <x v="5"/>
    <s v="2015"/>
    <d v="2015-06-11T00:00:00"/>
    <n v="5.8624999999999998"/>
    <n v="23"/>
    <n v="212.89"/>
    <n v="17446"/>
    <x v="0"/>
    <x v="5"/>
  </r>
  <r>
    <n v="20408"/>
    <s v="Critical"/>
    <n v="0"/>
    <n v="8.34"/>
    <n v="2.64"/>
    <n v="351"/>
    <x v="1"/>
    <s v="Juanita Coley Knox"/>
    <s v="Express Air"/>
    <x v="1"/>
    <x v="0"/>
    <s v="Scissors, Rulers and Trimmers"/>
    <s v="Small Pack"/>
    <x v="284"/>
    <n v="0.59"/>
    <n v="0.18905293482175009"/>
    <s v="United States"/>
    <x v="3"/>
    <x v="8"/>
    <s v="Watertown"/>
    <n v="13601"/>
    <x v="157"/>
    <x v="5"/>
    <s v="2015"/>
    <d v="2015-06-11T00:00:00"/>
    <n v="10.5"/>
    <n v="6"/>
    <n v="55.54"/>
    <n v="88685"/>
    <x v="0"/>
    <x v="5"/>
  </r>
  <r>
    <n v="25179"/>
    <s v="Low"/>
    <n v="0.05"/>
    <n v="7.59"/>
    <n v="4"/>
    <n v="1151"/>
    <x v="0"/>
    <s v="Edna Huang"/>
    <s v="Regular Air"/>
    <x v="3"/>
    <x v="2"/>
    <s v="Office Furnishings"/>
    <s v="Wrap Bag"/>
    <x v="543"/>
    <n v="0.42"/>
    <n v="0.69"/>
    <s v="United States"/>
    <x v="3"/>
    <x v="35"/>
    <s v="South Hadley"/>
    <n v="1075"/>
    <x v="157"/>
    <x v="5"/>
    <s v="2015"/>
    <d v="2015-06-09T00:00:00"/>
    <n v="6.0926999999999998"/>
    <n v="1"/>
    <n v="8.83"/>
    <n v="91344"/>
    <x v="0"/>
    <x v="5"/>
  </r>
  <r>
    <n v="19134"/>
    <s v="Critical"/>
    <n v="0.04"/>
    <n v="6.3"/>
    <n v="0.5"/>
    <n v="2584"/>
    <x v="0"/>
    <s v="Seth Matthews"/>
    <s v="Regular Air"/>
    <x v="1"/>
    <x v="0"/>
    <s v="Labels"/>
    <s v="Small Box"/>
    <x v="266"/>
    <n v="0.39"/>
    <n v="0.69"/>
    <s v="United States"/>
    <x v="0"/>
    <x v="26"/>
    <s v="Inkster"/>
    <n v="48141"/>
    <x v="157"/>
    <x v="5"/>
    <s v="2015"/>
    <d v="2015-06-11T00:00:00"/>
    <n v="67.606200000000001"/>
    <n v="15"/>
    <n v="97.98"/>
    <n v="89658"/>
    <x v="0"/>
    <x v="5"/>
  </r>
  <r>
    <n v="23887"/>
    <s v="Medium"/>
    <n v="0.03"/>
    <n v="4.9800000000000004"/>
    <n v="4.95"/>
    <n v="3361"/>
    <x v="1"/>
    <s v="Oscar Kenney"/>
    <s v="Regular Air"/>
    <x v="1"/>
    <x v="0"/>
    <s v="Binders and Binder Accessories"/>
    <s v="Small Box"/>
    <x v="818"/>
    <n v="0.37"/>
    <n v="-0.50521315789473686"/>
    <s v="United States"/>
    <x v="0"/>
    <x v="31"/>
    <s v="West Bend"/>
    <n v="53095"/>
    <x v="157"/>
    <x v="5"/>
    <s v="2015"/>
    <d v="2015-06-11T00:00:00"/>
    <n v="-47.995249999999999"/>
    <n v="19"/>
    <n v="95"/>
    <n v="91438"/>
    <x v="0"/>
    <x v="5"/>
  </r>
  <r>
    <n v="18801"/>
    <s v="Medium"/>
    <n v="0.1"/>
    <n v="280.98"/>
    <n v="35.67"/>
    <n v="254"/>
    <x v="0"/>
    <s v="Brett Hawkins"/>
    <s v="Delivery Truck"/>
    <x v="1"/>
    <x v="2"/>
    <s v="Tables"/>
    <s v="Jumbo Box"/>
    <x v="873"/>
    <n v="0.66"/>
    <n v="-4.032427484581564E-2"/>
    <s v="United States"/>
    <x v="1"/>
    <x v="1"/>
    <s v="Highlands Ranch"/>
    <n v="80126"/>
    <x v="158"/>
    <x v="5"/>
    <s v="2015"/>
    <d v="2015-06-11T00:00:00"/>
    <n v="-53.744999999999997"/>
    <n v="5"/>
    <n v="1332.82"/>
    <n v="86268"/>
    <x v="0"/>
    <x v="5"/>
  </r>
  <r>
    <n v="25949"/>
    <s v="Not Specified"/>
    <n v="0.1"/>
    <n v="6.48"/>
    <n v="5.9"/>
    <n v="597"/>
    <x v="0"/>
    <s v="Alexandra Wise"/>
    <s v="Regular Air"/>
    <x v="0"/>
    <x v="0"/>
    <s v="Paper"/>
    <s v="Small Box"/>
    <x v="571"/>
    <n v="0.37"/>
    <n v="-0.44208047945205481"/>
    <s v="United States"/>
    <x v="0"/>
    <x v="0"/>
    <s v="Columbus"/>
    <n v="47201"/>
    <x v="158"/>
    <x v="5"/>
    <s v="2015"/>
    <d v="2015-06-10T00:00:00"/>
    <n v="-51.634999999999998"/>
    <n v="19"/>
    <n v="116.8"/>
    <n v="86310"/>
    <x v="0"/>
    <x v="5"/>
  </r>
  <r>
    <n v="3490"/>
    <s v="Not Specified"/>
    <n v="0.05"/>
    <n v="8.85"/>
    <n v="5.6"/>
    <n v="2431"/>
    <x v="1"/>
    <s v="Troy Cassidy"/>
    <s v="Regular Air"/>
    <x v="2"/>
    <x v="0"/>
    <s v="Binders and Binder Accessories"/>
    <s v="Small Box"/>
    <x v="874"/>
    <n v="0.36"/>
    <n v="-4.6097046413502103E-2"/>
    <s v="United States"/>
    <x v="1"/>
    <x v="7"/>
    <s v="Los Angeles"/>
    <n v="90004"/>
    <x v="158"/>
    <x v="5"/>
    <s v="2015"/>
    <d v="2015-06-11T00:00:00"/>
    <n v="-9.1769999999999996"/>
    <n v="21"/>
    <n v="199.08"/>
    <n v="24869"/>
    <x v="0"/>
    <x v="5"/>
  </r>
  <r>
    <n v="21490"/>
    <s v="Not Specified"/>
    <n v="0.05"/>
    <n v="8.85"/>
    <n v="5.6"/>
    <n v="2433"/>
    <x v="0"/>
    <s v="Debra P May"/>
    <s v="Regular Air"/>
    <x v="2"/>
    <x v="0"/>
    <s v="Binders and Binder Accessories"/>
    <s v="Small Box"/>
    <x v="874"/>
    <n v="0.36"/>
    <n v="-0.1548860759493671"/>
    <s v="United States"/>
    <x v="0"/>
    <x v="21"/>
    <s v="Moore"/>
    <n v="73160"/>
    <x v="158"/>
    <x v="5"/>
    <s v="2015"/>
    <d v="2015-06-11T00:00:00"/>
    <n v="-7.3415999999999997"/>
    <n v="5"/>
    <n v="47.4"/>
    <n v="89095"/>
    <x v="0"/>
    <x v="5"/>
  </r>
  <r>
    <n v="6807"/>
    <s v="Critical"/>
    <n v="0"/>
    <n v="2.21"/>
    <n v="1"/>
    <n v="3079"/>
    <x v="1"/>
    <s v="Andrew Levine"/>
    <s v="Express Air"/>
    <x v="0"/>
    <x v="0"/>
    <s v="Pens &amp; Art Supplies"/>
    <s v="Wrap Bag"/>
    <x v="875"/>
    <n v="0.38"/>
    <n v="0.11481991282404221"/>
    <s v="United States"/>
    <x v="3"/>
    <x v="29"/>
    <s v="Philadelphia"/>
    <n v="19112"/>
    <x v="158"/>
    <x v="5"/>
    <s v="2015"/>
    <d v="2015-06-11T00:00:00"/>
    <n v="10.01"/>
    <n v="33"/>
    <n v="87.18"/>
    <n v="48483"/>
    <x v="0"/>
    <x v="5"/>
  </r>
  <r>
    <n v="23084"/>
    <s v="High"/>
    <n v="0"/>
    <n v="7.28"/>
    <n v="3.52"/>
    <n v="3243"/>
    <x v="0"/>
    <s v="Marlene Phillips"/>
    <s v="Regular Air"/>
    <x v="0"/>
    <x v="1"/>
    <s v="Computer Peripherals"/>
    <s v="Small Pack"/>
    <x v="876"/>
    <n v="0.68"/>
    <n v="-1.0271685761047462"/>
    <s v="United States"/>
    <x v="3"/>
    <x v="22"/>
    <s v="Bristol"/>
    <n v="6010"/>
    <x v="158"/>
    <x v="5"/>
    <s v="2015"/>
    <d v="2015-06-10T00:00:00"/>
    <n v="-25.103999999999999"/>
    <n v="3"/>
    <n v="24.44"/>
    <n v="88329"/>
    <x v="0"/>
    <x v="5"/>
  </r>
  <r>
    <n v="24559"/>
    <s v="Critical"/>
    <n v="0.05"/>
    <n v="5.28"/>
    <n v="6.26"/>
    <n v="1265"/>
    <x v="0"/>
    <s v="Danielle Kramer"/>
    <s v="Regular Air"/>
    <x v="1"/>
    <x v="0"/>
    <s v="Paper"/>
    <s v="Small Box"/>
    <x v="769"/>
    <n v="0.4"/>
    <n v="-1.5910489510489512"/>
    <s v="United States"/>
    <x v="0"/>
    <x v="21"/>
    <s v="Altus"/>
    <n v="73521"/>
    <x v="159"/>
    <x v="5"/>
    <s v="2015"/>
    <d v="2015-06-12T00:00:00"/>
    <n v="-11.376000000000001"/>
    <n v="1"/>
    <n v="7.15"/>
    <n v="89729"/>
    <x v="0"/>
    <x v="5"/>
  </r>
  <r>
    <n v="23735"/>
    <s v="High"/>
    <n v="0"/>
    <n v="65.989999999999995"/>
    <n v="8.99"/>
    <n v="1466"/>
    <x v="1"/>
    <s v="Wesley Reid"/>
    <s v="Regular Air"/>
    <x v="0"/>
    <x v="1"/>
    <s v="Telephones and Communication"/>
    <s v="Small Box"/>
    <x v="807"/>
    <n v="0.56000000000000005"/>
    <n v="0.44047368146486504"/>
    <s v="United States"/>
    <x v="0"/>
    <x v="17"/>
    <s v="Columbus"/>
    <n v="68601"/>
    <x v="159"/>
    <x v="5"/>
    <s v="2015"/>
    <d v="2015-06-13T00:00:00"/>
    <n v="253.30319999999998"/>
    <n v="10"/>
    <n v="575.07000000000005"/>
    <n v="91115"/>
    <x v="0"/>
    <x v="5"/>
  </r>
  <r>
    <n v="19031"/>
    <s v="Medium"/>
    <n v="0.05"/>
    <n v="15.68"/>
    <n v="3.73"/>
    <n v="2543"/>
    <x v="1"/>
    <s v="Josephine Dalton"/>
    <s v="Regular Air"/>
    <x v="0"/>
    <x v="2"/>
    <s v="Office Furnishings"/>
    <s v="Small Pack"/>
    <x v="851"/>
    <n v="0.46"/>
    <n v="1.3748640671120086E-2"/>
    <s v="United States"/>
    <x v="2"/>
    <x v="25"/>
    <s v="Richmond"/>
    <n v="23223"/>
    <x v="159"/>
    <x v="5"/>
    <s v="2015"/>
    <d v="2015-06-12T00:00:00"/>
    <n v="3.54"/>
    <n v="17"/>
    <n v="257.48"/>
    <n v="87917"/>
    <x v="0"/>
    <x v="5"/>
  </r>
  <r>
    <n v="19032"/>
    <s v="Medium"/>
    <n v="0.02"/>
    <n v="195.99"/>
    <n v="4.2"/>
    <n v="2543"/>
    <x v="1"/>
    <s v="Josephine Dalton"/>
    <s v="Regular Air"/>
    <x v="0"/>
    <x v="1"/>
    <s v="Telephones and Communication"/>
    <s v="Small Box"/>
    <x v="877"/>
    <n v="0.56000000000000005"/>
    <n v="1.2608490167418366E-2"/>
    <s v="United States"/>
    <x v="2"/>
    <x v="25"/>
    <s v="Richmond"/>
    <n v="23223"/>
    <x v="159"/>
    <x v="5"/>
    <s v="2015"/>
    <d v="2015-06-12T00:00:00"/>
    <n v="40.283999999999999"/>
    <n v="19"/>
    <n v="3194.99"/>
    <n v="87917"/>
    <x v="0"/>
    <x v="5"/>
  </r>
  <r>
    <n v="18720"/>
    <s v="High"/>
    <n v="0.01"/>
    <n v="39.979999999999997"/>
    <n v="4"/>
    <n v="2649"/>
    <x v="0"/>
    <s v="Leo J Olson"/>
    <s v="Regular Air"/>
    <x v="3"/>
    <x v="1"/>
    <s v="Computer Peripherals"/>
    <s v="Small Box"/>
    <x v="627"/>
    <n v="0.7"/>
    <n v="-0.15154705101087118"/>
    <s v="United States"/>
    <x v="3"/>
    <x v="5"/>
    <s v="Edgewood"/>
    <n v="21040"/>
    <x v="159"/>
    <x v="5"/>
    <s v="2015"/>
    <d v="2015-06-12T00:00:00"/>
    <n v="-30.808"/>
    <n v="5"/>
    <n v="203.29"/>
    <n v="88814"/>
    <x v="0"/>
    <x v="5"/>
  </r>
  <r>
    <n v="21707"/>
    <s v="Critical"/>
    <n v="0.01"/>
    <n v="35.99"/>
    <n v="5.99"/>
    <n v="2779"/>
    <x v="0"/>
    <s v="Jacob Burgess"/>
    <s v="Regular Air"/>
    <x v="3"/>
    <x v="1"/>
    <s v="Telephones and Communication"/>
    <s v="Wrap Bag"/>
    <x v="448"/>
    <n v="0.38"/>
    <n v="-0.17591792969542414"/>
    <s v="United States"/>
    <x v="2"/>
    <x v="13"/>
    <s v="Wilson"/>
    <n v="27893"/>
    <x v="159"/>
    <x v="5"/>
    <s v="2015"/>
    <d v="2015-06-12T00:00:00"/>
    <n v="-60.704000000000001"/>
    <n v="11"/>
    <n v="345.07"/>
    <n v="87161"/>
    <x v="0"/>
    <x v="5"/>
  </r>
  <r>
    <n v="18419"/>
    <s v="Medium"/>
    <n v="0.05"/>
    <n v="15.68"/>
    <n v="3.73"/>
    <n v="2840"/>
    <x v="1"/>
    <s v="Bob Berg"/>
    <s v="Regular Air"/>
    <x v="3"/>
    <x v="2"/>
    <s v="Office Furnishings"/>
    <s v="Small Pack"/>
    <x v="851"/>
    <n v="0.46"/>
    <n v="4.4868581977616255"/>
    <s v="United States"/>
    <x v="2"/>
    <x v="9"/>
    <s v="North Miami"/>
    <n v="33161"/>
    <x v="159"/>
    <x v="5"/>
    <s v="2015"/>
    <d v="2015-06-13T00:00:00"/>
    <n v="1166.6280000000002"/>
    <n v="17"/>
    <n v="260.01"/>
    <n v="87885"/>
    <x v="0"/>
    <x v="5"/>
  </r>
  <r>
    <n v="18420"/>
    <s v="Medium"/>
    <n v="0"/>
    <n v="14.98"/>
    <n v="8.99"/>
    <n v="2840"/>
    <x v="1"/>
    <s v="Bob Berg"/>
    <s v="Regular Air"/>
    <x v="3"/>
    <x v="2"/>
    <s v="Office Furnishings"/>
    <s v="Small Pack"/>
    <x v="485"/>
    <n v="0.39"/>
    <n v="-0.14830417473245916"/>
    <s v="United States"/>
    <x v="2"/>
    <x v="9"/>
    <s v="North Miami"/>
    <n v="33161"/>
    <x v="159"/>
    <x v="5"/>
    <s v="2015"/>
    <d v="2015-06-12T00:00:00"/>
    <n v="-40.604199999999999"/>
    <n v="18"/>
    <n v="273.79000000000002"/>
    <n v="87885"/>
    <x v="0"/>
    <x v="5"/>
  </r>
  <r>
    <n v="18421"/>
    <s v="Medium"/>
    <n v="0.02"/>
    <n v="38.76"/>
    <n v="13.26"/>
    <n v="2840"/>
    <x v="1"/>
    <s v="Bob Berg"/>
    <s v="Regular Air"/>
    <x v="3"/>
    <x v="0"/>
    <s v="Paper"/>
    <s v="Small Box"/>
    <x v="878"/>
    <n v="0.36"/>
    <n v="-6.5908561183325869"/>
    <s v="United States"/>
    <x v="2"/>
    <x v="9"/>
    <s v="North Miami"/>
    <n v="33161"/>
    <x v="159"/>
    <x v="5"/>
    <s v="2015"/>
    <d v="2015-06-12T00:00:00"/>
    <n v="-294.084"/>
    <n v="1"/>
    <n v="44.62"/>
    <n v="87885"/>
    <x v="0"/>
    <x v="5"/>
  </r>
  <r>
    <n v="24908"/>
    <s v="High"/>
    <n v="0.01"/>
    <n v="12.28"/>
    <n v="6.47"/>
    <n v="3008"/>
    <x v="1"/>
    <s v="Penny Rich"/>
    <s v="Regular Air"/>
    <x v="1"/>
    <x v="0"/>
    <s v="Paper"/>
    <s v="Small Box"/>
    <x v="798"/>
    <n v="0.38"/>
    <n v="0.29634009709946468"/>
    <s v="United States"/>
    <x v="0"/>
    <x v="11"/>
    <s v="Minnetonka Mills"/>
    <n v="55343"/>
    <x v="159"/>
    <x v="5"/>
    <s v="2015"/>
    <d v="2015-06-12T00:00:00"/>
    <n v="47.61"/>
    <n v="12"/>
    <n v="160.66"/>
    <n v="89415"/>
    <x v="0"/>
    <x v="5"/>
  </r>
  <r>
    <n v="25489"/>
    <s v="Not Specified"/>
    <n v="0.04"/>
    <n v="35.44"/>
    <n v="5.09"/>
    <n v="3078"/>
    <x v="1"/>
    <s v="Kate McKenna"/>
    <s v="Regular Air"/>
    <x v="0"/>
    <x v="0"/>
    <s v="Paper"/>
    <s v="Small Box"/>
    <x v="669"/>
    <n v="0.38"/>
    <n v="0.69"/>
    <s v="United States"/>
    <x v="3"/>
    <x v="28"/>
    <s v="Toledo"/>
    <n v="43615"/>
    <x v="159"/>
    <x v="5"/>
    <s v="2015"/>
    <d v="2015-06-11T00:00:00"/>
    <n v="118.6317"/>
    <n v="5"/>
    <n v="171.93"/>
    <n v="88240"/>
    <x v="0"/>
    <x v="5"/>
  </r>
  <r>
    <n v="25490"/>
    <s v="Not Specified"/>
    <n v="0.08"/>
    <n v="3.98"/>
    <n v="0.7"/>
    <n v="3078"/>
    <x v="1"/>
    <s v="Kate McKenna"/>
    <s v="Regular Air"/>
    <x v="0"/>
    <x v="0"/>
    <s v="Pens &amp; Art Supplies"/>
    <s v="Wrap Bag"/>
    <x v="105"/>
    <n v="0.52"/>
    <n v="0.66223358908780916"/>
    <s v="United States"/>
    <x v="3"/>
    <x v="28"/>
    <s v="Toledo"/>
    <n v="43615"/>
    <x v="159"/>
    <x v="5"/>
    <s v="2015"/>
    <d v="2015-06-14T00:00:00"/>
    <n v="23.304000000000002"/>
    <n v="9"/>
    <n v="35.19"/>
    <n v="88240"/>
    <x v="0"/>
    <x v="5"/>
  </r>
  <r>
    <n v="7489"/>
    <s v="Not Specified"/>
    <n v="0.04"/>
    <n v="35.44"/>
    <n v="5.09"/>
    <n v="3079"/>
    <x v="1"/>
    <s v="Andrew Levine"/>
    <s v="Regular Air"/>
    <x v="0"/>
    <x v="0"/>
    <s v="Paper"/>
    <s v="Small Box"/>
    <x v="669"/>
    <n v="0.38"/>
    <n v="0.20872455338595761"/>
    <s v="United States"/>
    <x v="3"/>
    <x v="29"/>
    <s v="Philadelphia"/>
    <n v="19112"/>
    <x v="159"/>
    <x v="5"/>
    <s v="2015"/>
    <d v="2015-06-11T00:00:00"/>
    <n v="150.72"/>
    <n v="21"/>
    <n v="722.1"/>
    <n v="53476"/>
    <x v="0"/>
    <x v="5"/>
  </r>
  <r>
    <n v="7490"/>
    <s v="Not Specified"/>
    <n v="0.08"/>
    <n v="3.98"/>
    <n v="0.7"/>
    <n v="3079"/>
    <x v="1"/>
    <s v="Andrew Levine"/>
    <s v="Regular Air"/>
    <x v="0"/>
    <x v="0"/>
    <s v="Pens &amp; Art Supplies"/>
    <s v="Wrap Bag"/>
    <x v="105"/>
    <n v="0.52"/>
    <n v="0.13794573092768861"/>
    <s v="United States"/>
    <x v="3"/>
    <x v="29"/>
    <s v="Philadelphia"/>
    <n v="19112"/>
    <x v="159"/>
    <x v="5"/>
    <s v="2015"/>
    <d v="2015-06-14T00:00:00"/>
    <n v="19.420000000000002"/>
    <n v="36"/>
    <n v="140.78"/>
    <n v="53476"/>
    <x v="0"/>
    <x v="5"/>
  </r>
  <r>
    <n v="7491"/>
    <s v="Not Specified"/>
    <n v="0.01"/>
    <n v="1.76"/>
    <n v="0.7"/>
    <n v="3079"/>
    <x v="1"/>
    <s v="Andrew Levine"/>
    <s v="Regular Air"/>
    <x v="0"/>
    <x v="0"/>
    <s v="Pens &amp; Art Supplies"/>
    <s v="Wrap Bag"/>
    <x v="538"/>
    <n v="0.56000000000000005"/>
    <n v="2.4128893000308356E-2"/>
    <s v="United States"/>
    <x v="3"/>
    <x v="29"/>
    <s v="Philadelphia"/>
    <n v="19112"/>
    <x v="159"/>
    <x v="5"/>
    <s v="2015"/>
    <d v="2015-06-12T00:00:00"/>
    <n v="3.13"/>
    <n v="71"/>
    <n v="129.72"/>
    <n v="53476"/>
    <x v="0"/>
    <x v="5"/>
  </r>
  <r>
    <n v="7492"/>
    <s v="Not Specified"/>
    <n v="0.01"/>
    <n v="193.17"/>
    <n v="19.989999999999998"/>
    <n v="3079"/>
    <x v="1"/>
    <s v="Andrew Levine"/>
    <s v="Express Air"/>
    <x v="0"/>
    <x v="0"/>
    <s v="Storage &amp; Organization"/>
    <s v="Small Box"/>
    <x v="516"/>
    <n v="0.71"/>
    <n v="9.3599530144418241E-2"/>
    <s v="United States"/>
    <x v="3"/>
    <x v="29"/>
    <s v="Philadelphia"/>
    <n v="19112"/>
    <x v="159"/>
    <x v="5"/>
    <s v="2015"/>
    <d v="2015-06-11T00:00:00"/>
    <n v="1141.07"/>
    <n v="63"/>
    <n v="12190.98"/>
    <n v="53476"/>
    <x v="0"/>
    <x v="5"/>
  </r>
  <r>
    <n v="5511"/>
    <s v="Critical"/>
    <n v="0.02"/>
    <n v="5.28"/>
    <n v="6.26"/>
    <n v="3251"/>
    <x v="0"/>
    <s v="Peter Brooks"/>
    <s v="Regular Air"/>
    <x v="3"/>
    <x v="0"/>
    <s v="Paper"/>
    <s v="Small Box"/>
    <x v="769"/>
    <n v="0.4"/>
    <n v="-0.31779414615235507"/>
    <s v="United States"/>
    <x v="3"/>
    <x v="8"/>
    <s v="New York City"/>
    <n v="10112"/>
    <x v="159"/>
    <x v="5"/>
    <s v="2015"/>
    <d v="2015-06-12T00:00:00"/>
    <n v="-131.16"/>
    <n v="76"/>
    <n v="412.72"/>
    <n v="39076"/>
    <x v="0"/>
    <x v="5"/>
  </r>
  <r>
    <n v="23511"/>
    <s v="Critical"/>
    <n v="0.02"/>
    <n v="5.28"/>
    <n v="6.26"/>
    <n v="3252"/>
    <x v="1"/>
    <s v="Milton Harrell"/>
    <s v="Regular Air"/>
    <x v="3"/>
    <x v="0"/>
    <s v="Paper"/>
    <s v="Small Box"/>
    <x v="769"/>
    <n v="0.4"/>
    <n v="-0.63558829230471015"/>
    <s v="United States"/>
    <x v="3"/>
    <x v="8"/>
    <s v="Rotterdam"/>
    <n v="12306"/>
    <x v="159"/>
    <x v="5"/>
    <s v="2015"/>
    <d v="2015-06-12T00:00:00"/>
    <n v="-65.58"/>
    <n v="19"/>
    <n v="103.18"/>
    <n v="87299"/>
    <x v="0"/>
    <x v="5"/>
  </r>
  <r>
    <n v="25354"/>
    <s v="High"/>
    <n v="0.04"/>
    <n v="29.14"/>
    <n v="4.8600000000000003"/>
    <n v="62"/>
    <x v="1"/>
    <s v="Pam Gilbert"/>
    <s v="Regular Air"/>
    <x v="3"/>
    <x v="0"/>
    <s v="Paper"/>
    <s v="Wrap Bag"/>
    <x v="879"/>
    <n v="0.38"/>
    <n v="0.69"/>
    <s v="United States"/>
    <x v="0"/>
    <x v="19"/>
    <s v="Round Rock"/>
    <n v="78664"/>
    <x v="160"/>
    <x v="5"/>
    <s v="2015"/>
    <d v="2015-06-14T00:00:00"/>
    <n v="349.40909999999997"/>
    <n v="17"/>
    <n v="506.39"/>
    <n v="87408"/>
    <x v="0"/>
    <x v="5"/>
  </r>
  <r>
    <n v="20919"/>
    <s v="High"/>
    <n v="0.1"/>
    <n v="8.8800000000000008"/>
    <n v="6.28"/>
    <n v="387"/>
    <x v="0"/>
    <s v="Angela Howe"/>
    <s v="Express Air"/>
    <x v="3"/>
    <x v="0"/>
    <s v="Binders and Binder Accessories"/>
    <s v="Small Box"/>
    <x v="43"/>
    <n v="0.35"/>
    <n v="-0.21500197005516156"/>
    <s v="United States"/>
    <x v="0"/>
    <x v="17"/>
    <s v="Grand Island"/>
    <n v="68801"/>
    <x v="160"/>
    <x v="5"/>
    <s v="2015"/>
    <d v="2015-06-14T00:00:00"/>
    <n v="-27.283750000000001"/>
    <n v="15"/>
    <n v="126.9"/>
    <n v="90339"/>
    <x v="0"/>
    <x v="5"/>
  </r>
  <r>
    <n v="23209"/>
    <s v="Medium"/>
    <n v="0.06"/>
    <n v="549.99"/>
    <n v="49"/>
    <n v="550"/>
    <x v="1"/>
    <s v="Edna Monroe Talley"/>
    <s v="Delivery Truck"/>
    <x v="3"/>
    <x v="1"/>
    <s v="Copiers and Fax"/>
    <s v="Jumbo Drum"/>
    <x v="402"/>
    <n v="0.35"/>
    <n v="0.69"/>
    <s v="United States"/>
    <x v="0"/>
    <x v="19"/>
    <s v="Seguin"/>
    <n v="78155"/>
    <x v="160"/>
    <x v="5"/>
    <s v="2015"/>
    <d v="2015-06-13T00:00:00"/>
    <n v="4637.4071999999996"/>
    <n v="13"/>
    <n v="6720.88"/>
    <n v="90910"/>
    <x v="0"/>
    <x v="5"/>
  </r>
  <r>
    <n v="23210"/>
    <s v="Medium"/>
    <n v="0.08"/>
    <n v="115.99"/>
    <n v="5.99"/>
    <n v="550"/>
    <x v="1"/>
    <s v="Edna Monroe Talley"/>
    <s v="Express Air"/>
    <x v="3"/>
    <x v="1"/>
    <s v="Telephones and Communication"/>
    <s v="Small Box"/>
    <x v="880"/>
    <n v="0.56999999999999995"/>
    <n v="-2.3436209764210938"/>
    <s v="United States"/>
    <x v="0"/>
    <x v="19"/>
    <s v="Seguin"/>
    <n v="78155"/>
    <x v="160"/>
    <x v="5"/>
    <s v="2015"/>
    <d v="2015-06-13T00:00:00"/>
    <n v="-239.54149999999998"/>
    <n v="1"/>
    <n v="102.21"/>
    <n v="90910"/>
    <x v="0"/>
    <x v="5"/>
  </r>
  <r>
    <n v="24752"/>
    <s v="High"/>
    <n v="0.02"/>
    <n v="6.48"/>
    <n v="7.86"/>
    <n v="1016"/>
    <x v="0"/>
    <s v="Francis Sherrill"/>
    <s v="Express Air"/>
    <x v="1"/>
    <x v="0"/>
    <s v="Paper"/>
    <s v="Small Box"/>
    <x v="280"/>
    <n v="0.37"/>
    <n v="9.7477651183172647"/>
    <s v="United States"/>
    <x v="2"/>
    <x v="13"/>
    <s v="Asheville"/>
    <n v="28806"/>
    <x v="160"/>
    <x v="5"/>
    <s v="2015"/>
    <d v="2015-06-13T00:00:00"/>
    <n v="111.22199999999999"/>
    <n v="1"/>
    <n v="11.41"/>
    <n v="88389"/>
    <x v="0"/>
    <x v="5"/>
  </r>
  <r>
    <n v="25917"/>
    <s v="Low"/>
    <n v="0.04"/>
    <n v="130.97999999999999"/>
    <n v="54.74"/>
    <n v="1466"/>
    <x v="1"/>
    <s v="Wesley Reid"/>
    <s v="Delivery Truck"/>
    <x v="0"/>
    <x v="2"/>
    <s v="Bookcases"/>
    <s v="Jumbo Box"/>
    <x v="454"/>
    <n v="0.69"/>
    <n v="-0.4062413704073729"/>
    <s v="United States"/>
    <x v="0"/>
    <x v="17"/>
    <s v="Columbus"/>
    <n v="68601"/>
    <x v="160"/>
    <x v="5"/>
    <s v="2015"/>
    <d v="2015-06-12T00:00:00"/>
    <n v="-723.78399999999999"/>
    <n v="14"/>
    <n v="1781.66"/>
    <n v="91116"/>
    <x v="0"/>
    <x v="5"/>
  </r>
  <r>
    <n v="25915"/>
    <s v="Low"/>
    <n v="0.04"/>
    <n v="105.29"/>
    <n v="10.119999999999999"/>
    <n v="1469"/>
    <x v="1"/>
    <s v="Vicki Zhu Daniels"/>
    <s v="Regular Air"/>
    <x v="0"/>
    <x v="2"/>
    <s v="Office Furnishings"/>
    <s v="Large Box"/>
    <x v="40"/>
    <n v="0.79"/>
    <n v="0.62636928048987928"/>
    <s v="United States"/>
    <x v="1"/>
    <x v="16"/>
    <s v="Clearfield"/>
    <n v="84015"/>
    <x v="160"/>
    <x v="5"/>
    <s v="2015"/>
    <d v="2015-06-16T00:00:00"/>
    <n v="589.18799999999999"/>
    <n v="9"/>
    <n v="940.64"/>
    <n v="91116"/>
    <x v="0"/>
    <x v="5"/>
  </r>
  <r>
    <n v="25916"/>
    <s v="Low"/>
    <n v="7.0000000000000007E-2"/>
    <n v="31.76"/>
    <n v="45.51"/>
    <n v="1469"/>
    <x v="1"/>
    <s v="Vicki Zhu Daniels"/>
    <s v="Delivery Truck"/>
    <x v="0"/>
    <x v="2"/>
    <s v="Tables"/>
    <s v="Jumbo Box"/>
    <x v="206"/>
    <n v="0.65"/>
    <n v="-2.9935848111639767"/>
    <s v="United States"/>
    <x v="1"/>
    <x v="16"/>
    <s v="Clearfield"/>
    <n v="84015"/>
    <x v="160"/>
    <x v="5"/>
    <s v="2015"/>
    <d v="2015-06-14T00:00:00"/>
    <n v="-1314.992"/>
    <n v="18"/>
    <n v="439.27"/>
    <n v="91116"/>
    <x v="0"/>
    <x v="5"/>
  </r>
  <r>
    <n v="1692"/>
    <s v="High"/>
    <n v="0.04"/>
    <n v="124.49"/>
    <n v="51.94"/>
    <n v="1745"/>
    <x v="1"/>
    <s v="Herbert Holden"/>
    <s v="Delivery Truck"/>
    <x v="2"/>
    <x v="2"/>
    <s v="Tables"/>
    <s v="Jumbo Box"/>
    <x v="369"/>
    <n v="0.63"/>
    <n v="-0.40862231355848272"/>
    <s v="United States"/>
    <x v="2"/>
    <x v="3"/>
    <s v="Atlanta"/>
    <n v="30305"/>
    <x v="160"/>
    <x v="5"/>
    <s v="2015"/>
    <d v="2015-06-14T00:00:00"/>
    <n v="-247.55157000000003"/>
    <n v="4"/>
    <n v="605.82000000000005"/>
    <n v="12224"/>
    <x v="0"/>
    <x v="5"/>
  </r>
  <r>
    <n v="1693"/>
    <s v="High"/>
    <n v="0.1"/>
    <n v="35.99"/>
    <n v="5"/>
    <n v="1745"/>
    <x v="1"/>
    <s v="Herbert Holden"/>
    <s v="Regular Air"/>
    <x v="2"/>
    <x v="1"/>
    <s v="Telephones and Communication"/>
    <s v="Wrap Bag"/>
    <x v="599"/>
    <n v="0.82"/>
    <n v="-0.17667892925430212"/>
    <s v="United States"/>
    <x v="2"/>
    <x v="3"/>
    <s v="Atlanta"/>
    <n v="30305"/>
    <x v="160"/>
    <x v="5"/>
    <s v="2015"/>
    <d v="2015-06-12T00:00:00"/>
    <n v="-277.20924000000002"/>
    <n v="54"/>
    <n v="1569"/>
    <n v="12224"/>
    <x v="0"/>
    <x v="5"/>
  </r>
  <r>
    <n v="19692"/>
    <s v="High"/>
    <n v="0.04"/>
    <n v="124.49"/>
    <n v="51.94"/>
    <n v="1748"/>
    <x v="0"/>
    <s v="Helen Simpson"/>
    <s v="Delivery Truck"/>
    <x v="2"/>
    <x v="2"/>
    <s v="Tables"/>
    <s v="Jumbo Box"/>
    <x v="369"/>
    <n v="0.63"/>
    <n v="-0.6144493595668824"/>
    <s v="United States"/>
    <x v="0"/>
    <x v="21"/>
    <s v="Enid"/>
    <n v="73703"/>
    <x v="160"/>
    <x v="5"/>
    <s v="2015"/>
    <d v="2015-06-14T00:00:00"/>
    <n v="-93.06450000000001"/>
    <n v="1"/>
    <n v="151.46"/>
    <n v="87245"/>
    <x v="0"/>
    <x v="5"/>
  </r>
  <r>
    <n v="19237"/>
    <s v="High"/>
    <n v="0"/>
    <n v="55.48"/>
    <n v="14.3"/>
    <n v="1781"/>
    <x v="1"/>
    <s v="Jackie Capps"/>
    <s v="Regular Air"/>
    <x v="3"/>
    <x v="0"/>
    <s v="Paper"/>
    <s v="Small Box"/>
    <x v="271"/>
    <n v="0.37"/>
    <n v="0.69"/>
    <s v="United States"/>
    <x v="1"/>
    <x v="7"/>
    <s v="San Carlos"/>
    <n v="94070"/>
    <x v="160"/>
    <x v="5"/>
    <s v="2015"/>
    <d v="2015-06-14T00:00:00"/>
    <n v="454.44779999999997"/>
    <n v="11"/>
    <n v="658.62"/>
    <n v="89857"/>
    <x v="0"/>
    <x v="5"/>
  </r>
  <r>
    <n v="22970"/>
    <s v="Critical"/>
    <n v="0.04"/>
    <n v="4.28"/>
    <n v="5.68"/>
    <n v="2046"/>
    <x v="1"/>
    <s v="Eileen Schwartz"/>
    <s v="Regular Air"/>
    <x v="3"/>
    <x v="0"/>
    <s v="Paper"/>
    <s v="Small Box"/>
    <x v="881"/>
    <n v="0.4"/>
    <n v="-0.86794546607482559"/>
    <s v="United States"/>
    <x v="0"/>
    <x v="38"/>
    <s v="Liberal"/>
    <n v="67901"/>
    <x v="160"/>
    <x v="5"/>
    <s v="2015"/>
    <d v="2015-06-14T00:00:00"/>
    <n v="-27.375"/>
    <n v="7"/>
    <n v="31.54"/>
    <n v="88219"/>
    <x v="0"/>
    <x v="5"/>
  </r>
  <r>
    <n v="22971"/>
    <s v="Critical"/>
    <n v="0.06"/>
    <n v="376.13"/>
    <n v="85.63"/>
    <n v="2046"/>
    <x v="1"/>
    <s v="Eileen Schwartz"/>
    <s v="Delivery Truck"/>
    <x v="3"/>
    <x v="2"/>
    <s v="Tables"/>
    <s v="Jumbo Box"/>
    <x v="882"/>
    <n v="0.74"/>
    <n v="-9.40208514485327E-2"/>
    <s v="United States"/>
    <x v="0"/>
    <x v="38"/>
    <s v="Liberal"/>
    <n v="67901"/>
    <x v="160"/>
    <x v="5"/>
    <s v="2015"/>
    <d v="2015-06-14T00:00:00"/>
    <n v="-435.75749999999999"/>
    <n v="13"/>
    <n v="4634.6899999999996"/>
    <n v="88219"/>
    <x v="0"/>
    <x v="5"/>
  </r>
  <r>
    <n v="22972"/>
    <s v="Critical"/>
    <n v="0.06"/>
    <n v="424.21"/>
    <n v="110.2"/>
    <n v="2046"/>
    <x v="1"/>
    <s v="Eileen Schwartz"/>
    <s v="Delivery Truck"/>
    <x v="3"/>
    <x v="2"/>
    <s v="Tables"/>
    <s v="Jumbo Box"/>
    <x v="295"/>
    <n v="0.67"/>
    <n v="9.3445673142087307E-2"/>
    <s v="United States"/>
    <x v="0"/>
    <x v="38"/>
    <s v="Liberal"/>
    <n v="67901"/>
    <x v="160"/>
    <x v="5"/>
    <s v="2015"/>
    <d v="2015-06-13T00:00:00"/>
    <n v="682.53"/>
    <n v="17"/>
    <n v="7304.03"/>
    <n v="88219"/>
    <x v="0"/>
    <x v="5"/>
  </r>
  <r>
    <n v="22973"/>
    <s v="Critical"/>
    <n v="0.06"/>
    <n v="195.99"/>
    <n v="8.99"/>
    <n v="2046"/>
    <x v="1"/>
    <s v="Eileen Schwartz"/>
    <s v="Regular Air"/>
    <x v="3"/>
    <x v="1"/>
    <s v="Telephones and Communication"/>
    <s v="Small Box"/>
    <x v="438"/>
    <n v="0.6"/>
    <n v="-0.43819173318580579"/>
    <s v="United States"/>
    <x v="0"/>
    <x v="38"/>
    <s v="Liberal"/>
    <n v="67901"/>
    <x v="160"/>
    <x v="5"/>
    <s v="2015"/>
    <d v="2015-06-14T00:00:00"/>
    <n v="-277.22200000000004"/>
    <n v="4"/>
    <n v="632.65"/>
    <n v="88219"/>
    <x v="0"/>
    <x v="5"/>
  </r>
  <r>
    <n v="21937"/>
    <s v="High"/>
    <n v="0.06"/>
    <n v="6.68"/>
    <n v="6.93"/>
    <n v="2257"/>
    <x v="0"/>
    <s v="Bernard Thompson"/>
    <s v="Regular Air"/>
    <x v="3"/>
    <x v="0"/>
    <s v="Paper"/>
    <s v="Small Box"/>
    <x v="312"/>
    <n v="0.37"/>
    <n v="8.2947127937336801E-2"/>
    <s v="United States"/>
    <x v="2"/>
    <x v="13"/>
    <s v="Raleigh"/>
    <n v="27604"/>
    <x v="160"/>
    <x v="5"/>
    <s v="2015"/>
    <d v="2015-06-13T00:00:00"/>
    <n v="7.6244999999999994"/>
    <n v="14"/>
    <n v="91.92"/>
    <n v="87965"/>
    <x v="0"/>
    <x v="5"/>
  </r>
  <r>
    <n v="21554"/>
    <s v="Low"/>
    <n v="7.0000000000000007E-2"/>
    <n v="35.44"/>
    <n v="7.5"/>
    <n v="3179"/>
    <x v="0"/>
    <s v="Marie Pittman"/>
    <s v="Regular Air"/>
    <x v="3"/>
    <x v="0"/>
    <s v="Paper"/>
    <s v="Small Box"/>
    <x v="171"/>
    <n v="0.38"/>
    <n v="0.69"/>
    <s v="United States"/>
    <x v="0"/>
    <x v="11"/>
    <s v="Owatonna"/>
    <n v="55060"/>
    <x v="160"/>
    <x v="5"/>
    <s v="2015"/>
    <d v="2015-06-19T00:00:00"/>
    <n v="262.2"/>
    <n v="11"/>
    <n v="380"/>
    <n v="86989"/>
    <x v="0"/>
    <x v="5"/>
  </r>
  <r>
    <n v="20228"/>
    <s v="Not Specified"/>
    <n v="0.02"/>
    <n v="500.98"/>
    <n v="26"/>
    <n v="5"/>
    <x v="0"/>
    <s v="Ronnie Proctor"/>
    <s v="Delivery Truck"/>
    <x v="1"/>
    <x v="2"/>
    <s v="Chairs &amp; Chairmats"/>
    <s v="Jumbo Drum"/>
    <x v="731"/>
    <n v="0.6"/>
    <n v="0.69"/>
    <s v="United States"/>
    <x v="1"/>
    <x v="7"/>
    <s v="San Gabriel"/>
    <n v="91776"/>
    <x v="161"/>
    <x v="5"/>
    <s v="2015"/>
    <d v="2015-06-15T00:00:00"/>
    <n v="4390.3665000000001"/>
    <n v="12"/>
    <n v="6362.85"/>
    <n v="90193"/>
    <x v="0"/>
    <x v="5"/>
  </r>
  <r>
    <n v="5568"/>
    <s v="Low"/>
    <n v="0.03"/>
    <n v="30.98"/>
    <n v="6.5"/>
    <n v="1129"/>
    <x v="1"/>
    <s v="Pam Patton"/>
    <s v="Regular Air"/>
    <x v="3"/>
    <x v="1"/>
    <s v="Computer Peripherals"/>
    <s v="Small Box"/>
    <x v="883"/>
    <n v="0.79"/>
    <n v="-0.10825094400528493"/>
    <s v="United States"/>
    <x v="3"/>
    <x v="35"/>
    <s v="Boston"/>
    <n v="2118"/>
    <x v="161"/>
    <x v="5"/>
    <s v="2015"/>
    <d v="2015-06-17T00:00:00"/>
    <n v="-144.19999999999999"/>
    <n v="44"/>
    <n v="1332.09"/>
    <n v="39430"/>
    <x v="0"/>
    <x v="5"/>
  </r>
  <r>
    <n v="23568"/>
    <s v="Low"/>
    <n v="0.03"/>
    <n v="30.98"/>
    <n v="6.5"/>
    <n v="1132"/>
    <x v="1"/>
    <s v="Michael Robbins"/>
    <s v="Regular Air"/>
    <x v="3"/>
    <x v="1"/>
    <s v="Computer Peripherals"/>
    <s v="Small Box"/>
    <x v="883"/>
    <n v="0.79"/>
    <n v="-0.34640562128400693"/>
    <s v="United States"/>
    <x v="0"/>
    <x v="19"/>
    <s v="Euless"/>
    <n v="76039"/>
    <x v="161"/>
    <x v="5"/>
    <s v="2015"/>
    <d v="2015-06-17T00:00:00"/>
    <n v="-115.35999999999999"/>
    <n v="11"/>
    <n v="333.02"/>
    <n v="88104"/>
    <x v="0"/>
    <x v="5"/>
  </r>
  <r>
    <n v="18061"/>
    <s v="Low"/>
    <n v="0"/>
    <n v="85.99"/>
    <n v="0.99"/>
    <n v="1505"/>
    <x v="0"/>
    <s v="Kay Schultz"/>
    <s v="Regular Air"/>
    <x v="0"/>
    <x v="1"/>
    <s v="Telephones and Communication"/>
    <s v="Wrap Bag"/>
    <x v="523"/>
    <n v="0.85"/>
    <n v="-0.29694273544723149"/>
    <s v="United States"/>
    <x v="0"/>
    <x v="19"/>
    <s v="College Station"/>
    <n v="77840"/>
    <x v="161"/>
    <x v="5"/>
    <s v="2015"/>
    <d v="2015-06-18T00:00:00"/>
    <n v="-138.03680000000003"/>
    <n v="6"/>
    <n v="464.86"/>
    <n v="86181"/>
    <x v="0"/>
    <x v="5"/>
  </r>
  <r>
    <n v="23249"/>
    <s v="High"/>
    <n v="0.08"/>
    <n v="17.149999999999999"/>
    <n v="4.96"/>
    <n v="2143"/>
    <x v="0"/>
    <s v="Lester Sawyer"/>
    <s v="Regular Air"/>
    <x v="1"/>
    <x v="0"/>
    <s v="Storage &amp; Organization"/>
    <s v="Small Box"/>
    <x v="201"/>
    <n v="0.57999999999999996"/>
    <n v="0.167788245850157"/>
    <s v="United States"/>
    <x v="2"/>
    <x v="25"/>
    <s v="Fairfax"/>
    <n v="20151"/>
    <x v="161"/>
    <x v="5"/>
    <s v="2015"/>
    <d v="2015-06-16T00:00:00"/>
    <n v="33.659999999999997"/>
    <n v="12"/>
    <n v="200.61"/>
    <n v="87569"/>
    <x v="0"/>
    <x v="5"/>
  </r>
  <r>
    <n v="26157"/>
    <s v="High"/>
    <n v="7.0000000000000007E-2"/>
    <n v="177.98"/>
    <n v="0.99"/>
    <n v="2771"/>
    <x v="0"/>
    <s v="Kevin Wolfe"/>
    <s v="Regular Air"/>
    <x v="3"/>
    <x v="0"/>
    <s v="Appliances"/>
    <s v="Small Box"/>
    <x v="884"/>
    <n v="0.56000000000000005"/>
    <n v="-0.35717242536687244"/>
    <s v="United States"/>
    <x v="2"/>
    <x v="3"/>
    <s v="East Point"/>
    <n v="30344"/>
    <x v="161"/>
    <x v="5"/>
    <s v="2015"/>
    <d v="2015-06-13T00:00:00"/>
    <n v="-191.548"/>
    <n v="3"/>
    <n v="536.29"/>
    <n v="88974"/>
    <x v="0"/>
    <x v="5"/>
  </r>
  <r>
    <n v="19062"/>
    <s v="Critical"/>
    <n v="0.06"/>
    <n v="4.91"/>
    <n v="5.68"/>
    <n v="3230"/>
    <x v="1"/>
    <s v="Monica Stuart"/>
    <s v="Express Air"/>
    <x v="0"/>
    <x v="0"/>
    <s v="Binders and Binder Accessories"/>
    <s v="Small Box"/>
    <x v="625"/>
    <n v="0.36"/>
    <n v="-0.58801725737613653"/>
    <s v="United States"/>
    <x v="0"/>
    <x v="31"/>
    <s v="Waukesha"/>
    <n v="53186"/>
    <x v="161"/>
    <x v="5"/>
    <s v="2015"/>
    <d v="2015-06-13T00:00:00"/>
    <n v="-31.68825"/>
    <n v="10"/>
    <n v="53.89"/>
    <n v="87436"/>
    <x v="0"/>
    <x v="5"/>
  </r>
  <r>
    <n v="19063"/>
    <s v="Critical"/>
    <n v="7.0000000000000007E-2"/>
    <n v="48.94"/>
    <n v="5.86"/>
    <n v="3230"/>
    <x v="1"/>
    <s v="Monica Stuart"/>
    <s v="Express Air"/>
    <x v="0"/>
    <x v="0"/>
    <s v="Paper"/>
    <s v="Small Box"/>
    <x v="885"/>
    <n v="0.35"/>
    <n v="0.69"/>
    <s v="United States"/>
    <x v="0"/>
    <x v="31"/>
    <s v="Waukesha"/>
    <n v="53186"/>
    <x v="161"/>
    <x v="5"/>
    <s v="2015"/>
    <d v="2015-06-14T00:00:00"/>
    <n v="690.70379999999989"/>
    <n v="21"/>
    <n v="1001.02"/>
    <n v="87436"/>
    <x v="0"/>
    <x v="5"/>
  </r>
  <r>
    <n v="23401"/>
    <s v="Not Specified"/>
    <n v="0.03"/>
    <n v="13.73"/>
    <n v="6.85"/>
    <n v="547"/>
    <x v="0"/>
    <s v="Henry Ball"/>
    <s v="Express Air"/>
    <x v="3"/>
    <x v="2"/>
    <s v="Office Furnishings"/>
    <s v="Wrap Bag"/>
    <x v="570"/>
    <n v="0.54"/>
    <n v="0.69"/>
    <s v="United States"/>
    <x v="3"/>
    <x v="44"/>
    <s v="Morgantown"/>
    <n v="26501"/>
    <x v="162"/>
    <x v="5"/>
    <s v="2015"/>
    <d v="2015-06-15T00:00:00"/>
    <n v="39.585299999999997"/>
    <n v="4"/>
    <n v="57.37"/>
    <n v="86250"/>
    <x v="0"/>
    <x v="5"/>
  </r>
  <r>
    <n v="3926"/>
    <s v="Critical"/>
    <n v="0.02"/>
    <n v="209.84"/>
    <n v="21.21"/>
    <n v="1044"/>
    <x v="1"/>
    <s v="Erin Ballard"/>
    <s v="Regular Air"/>
    <x v="1"/>
    <x v="2"/>
    <s v="Office Furnishings"/>
    <s v="Large Box"/>
    <x v="54"/>
    <n v="0.59"/>
    <n v="0.19141887393020118"/>
    <s v="United States"/>
    <x v="1"/>
    <x v="7"/>
    <s v="Los Angeles"/>
    <n v="90004"/>
    <x v="162"/>
    <x v="5"/>
    <s v="2015"/>
    <d v="2015-06-14T00:00:00"/>
    <n v="2593.14"/>
    <n v="62"/>
    <n v="13546.94"/>
    <n v="28001"/>
    <x v="0"/>
    <x v="5"/>
  </r>
  <r>
    <n v="3927"/>
    <s v="Critical"/>
    <n v="0.01"/>
    <n v="194.3"/>
    <n v="11.54"/>
    <n v="1044"/>
    <x v="1"/>
    <s v="Erin Ballard"/>
    <s v="Regular Air"/>
    <x v="1"/>
    <x v="2"/>
    <s v="Office Furnishings"/>
    <s v="Large Box"/>
    <x v="53"/>
    <n v="0.59"/>
    <n v="0.18163442237548133"/>
    <s v="United States"/>
    <x v="1"/>
    <x v="7"/>
    <s v="Los Angeles"/>
    <n v="90004"/>
    <x v="162"/>
    <x v="5"/>
    <s v="2015"/>
    <d v="2015-06-16T00:00:00"/>
    <n v="1162.76"/>
    <n v="32"/>
    <n v="6401.65"/>
    <n v="28001"/>
    <x v="0"/>
    <x v="5"/>
  </r>
  <r>
    <n v="23470"/>
    <s v="Critical"/>
    <n v="0.06"/>
    <n v="55.48"/>
    <n v="4.8499999999999996"/>
    <n v="1519"/>
    <x v="0"/>
    <s v="Randall Boykin"/>
    <s v="Regular Air"/>
    <x v="2"/>
    <x v="0"/>
    <s v="Paper"/>
    <s v="Small Box"/>
    <x v="886"/>
    <n v="0.37"/>
    <n v="0.69"/>
    <s v="United States"/>
    <x v="3"/>
    <x v="30"/>
    <s v="Auburn"/>
    <n v="4210"/>
    <x v="162"/>
    <x v="5"/>
    <s v="2015"/>
    <d v="2015-06-14T00:00:00"/>
    <n v="711.05189999999993"/>
    <n v="19"/>
    <n v="1030.51"/>
    <n v="89957"/>
    <x v="0"/>
    <x v="5"/>
  </r>
  <r>
    <n v="23471"/>
    <s v="Critical"/>
    <n v="0.1"/>
    <n v="122.99"/>
    <n v="70.2"/>
    <n v="1522"/>
    <x v="0"/>
    <s v="Earl Watts"/>
    <s v="Delivery Truck"/>
    <x v="2"/>
    <x v="2"/>
    <s v="Chairs &amp; Chairmats"/>
    <s v="Jumbo Drum"/>
    <x v="260"/>
    <n v="0.74"/>
    <n v="-0.44386529248955303"/>
    <s v="United States"/>
    <x v="0"/>
    <x v="11"/>
    <s v="Hopkins"/>
    <n v="55305"/>
    <x v="162"/>
    <x v="5"/>
    <s v="2015"/>
    <d v="2015-06-15T00:00:00"/>
    <n v="-899.67499999999995"/>
    <n v="17"/>
    <n v="2026.91"/>
    <n v="89957"/>
    <x v="0"/>
    <x v="5"/>
  </r>
  <r>
    <n v="18274"/>
    <s v="Low"/>
    <n v="0.09"/>
    <n v="107.53"/>
    <n v="5.81"/>
    <n v="1644"/>
    <x v="0"/>
    <s v="Sam Woodward"/>
    <s v="Regular Air"/>
    <x v="0"/>
    <x v="2"/>
    <s v="Office Furnishings"/>
    <s v="Medium Box"/>
    <x v="491"/>
    <n v="0.65"/>
    <n v="0.69000000000000006"/>
    <s v="United States"/>
    <x v="0"/>
    <x v="19"/>
    <s v="Friendswood"/>
    <n v="77546"/>
    <x v="162"/>
    <x v="5"/>
    <s v="2015"/>
    <d v="2015-06-16T00:00:00"/>
    <n v="69.545100000000005"/>
    <n v="1"/>
    <n v="100.79"/>
    <n v="87342"/>
    <x v="0"/>
    <x v="5"/>
  </r>
  <r>
    <n v="18804"/>
    <s v="Low"/>
    <n v="0.04"/>
    <n v="35.44"/>
    <n v="19.989999999999998"/>
    <n v="1738"/>
    <x v="1"/>
    <s v="Dean Solomon"/>
    <s v="Regular Air"/>
    <x v="3"/>
    <x v="0"/>
    <s v="Paper"/>
    <s v="Small Box"/>
    <x v="721"/>
    <n v="0.38"/>
    <n v="-0.26651036282183826"/>
    <s v="United States"/>
    <x v="2"/>
    <x v="13"/>
    <s v="Gastonia"/>
    <n v="28052"/>
    <x v="162"/>
    <x v="5"/>
    <s v="2015"/>
    <d v="2015-06-21T00:00:00"/>
    <n v="-108.27250000000001"/>
    <n v="11"/>
    <n v="406.26"/>
    <n v="85868"/>
    <x v="0"/>
    <x v="5"/>
  </r>
  <r>
    <n v="19826"/>
    <s v="Low"/>
    <n v="0.09"/>
    <n v="12.95"/>
    <n v="4.9800000000000004"/>
    <n v="1775"/>
    <x v="0"/>
    <s v="Marlene Kirk"/>
    <s v="Regular Air"/>
    <x v="2"/>
    <x v="0"/>
    <s v="Binders and Binder Accessories"/>
    <s v="Small Box"/>
    <x v="854"/>
    <n v="0.4"/>
    <n v="0.45964142613341247"/>
    <s v="United States"/>
    <x v="0"/>
    <x v="0"/>
    <s v="South Bend"/>
    <n v="46614"/>
    <x v="162"/>
    <x v="5"/>
    <s v="2015"/>
    <d v="2015-06-21T00:00:00"/>
    <n v="123.89175"/>
    <n v="21"/>
    <n v="269.54000000000002"/>
    <n v="89944"/>
    <x v="0"/>
    <x v="5"/>
  </r>
  <r>
    <n v="18133"/>
    <s v="Not Specified"/>
    <n v="0.01"/>
    <n v="5.84"/>
    <n v="0.83"/>
    <n v="2979"/>
    <x v="1"/>
    <s v="Lloyd Dolan"/>
    <s v="Regular Air"/>
    <x v="3"/>
    <x v="0"/>
    <s v="Pens &amp; Art Supplies"/>
    <s v="Wrap Bag"/>
    <x v="812"/>
    <n v="0.49"/>
    <n v="0.67358727501046456"/>
    <s v="United States"/>
    <x v="0"/>
    <x v="39"/>
    <s v="Dickinson"/>
    <n v="58601"/>
    <x v="162"/>
    <x v="5"/>
    <s v="2015"/>
    <d v="2015-06-16T00:00:00"/>
    <n v="16.091999999999999"/>
    <n v="4"/>
    <n v="23.89"/>
    <n v="86546"/>
    <x v="0"/>
    <x v="5"/>
  </r>
  <r>
    <n v="25473"/>
    <s v="Not Specified"/>
    <n v="0.08"/>
    <n v="315.98"/>
    <n v="19.989999999999998"/>
    <n v="3120"/>
    <x v="0"/>
    <s v="Daniel Christian"/>
    <s v="Regular Air"/>
    <x v="1"/>
    <x v="0"/>
    <s v="Binders and Binder Accessories"/>
    <s v="Small Box"/>
    <x v="713"/>
    <n v="0.38"/>
    <n v="1.6847809633374709E-2"/>
    <s v="United States"/>
    <x v="2"/>
    <x v="15"/>
    <s v="New Orleans"/>
    <n v="70117"/>
    <x v="162"/>
    <x v="5"/>
    <s v="2015"/>
    <d v="2015-06-14T00:00:00"/>
    <n v="44.519999999999996"/>
    <n v="9"/>
    <n v="2642.48"/>
    <n v="90160"/>
    <x v="0"/>
    <x v="5"/>
  </r>
  <r>
    <n v="25613"/>
    <s v="High"/>
    <n v="0.03"/>
    <n v="2.61"/>
    <n v="0.5"/>
    <n v="3339"/>
    <x v="1"/>
    <s v="Lester Copeland"/>
    <s v="Regular Air"/>
    <x v="2"/>
    <x v="0"/>
    <s v="Labels"/>
    <s v="Small Box"/>
    <x v="445"/>
    <n v="0.39"/>
    <n v="0.2126340694006309"/>
    <s v="United States"/>
    <x v="2"/>
    <x v="9"/>
    <s v="Titusville"/>
    <n v="32780"/>
    <x v="162"/>
    <x v="5"/>
    <s v="2015"/>
    <d v="2015-06-15T00:00:00"/>
    <n v="4.0442999999999998"/>
    <n v="7"/>
    <n v="19.02"/>
    <n v="85981"/>
    <x v="0"/>
    <x v="5"/>
  </r>
  <r>
    <n v="25614"/>
    <s v="High"/>
    <n v="0.01"/>
    <n v="11.66"/>
    <n v="7.95"/>
    <n v="3339"/>
    <x v="1"/>
    <s v="Lester Copeland"/>
    <s v="Regular Air"/>
    <x v="2"/>
    <x v="0"/>
    <s v="Pens &amp; Art Supplies"/>
    <s v="Small Pack"/>
    <x v="681"/>
    <n v="0.57999999999999996"/>
    <n v="-5.3481198741424672E-2"/>
    <s v="United States"/>
    <x v="2"/>
    <x v="9"/>
    <s v="Titusville"/>
    <n v="32780"/>
    <x v="162"/>
    <x v="5"/>
    <s v="2015"/>
    <d v="2015-06-15T00:00:00"/>
    <n v="-10.368400000000001"/>
    <n v="16"/>
    <n v="193.87"/>
    <n v="85981"/>
    <x v="0"/>
    <x v="5"/>
  </r>
  <r>
    <n v="23654"/>
    <s v="Not Specified"/>
    <n v="0.03"/>
    <n v="4.24"/>
    <n v="5.41"/>
    <n v="33"/>
    <x v="1"/>
    <s v="Ricky Hensley"/>
    <s v="Regular Air"/>
    <x v="3"/>
    <x v="0"/>
    <s v="Binders and Binder Accessories"/>
    <s v="Small Box"/>
    <x v="540"/>
    <n v="0.35"/>
    <n v="-1.4389502385821404"/>
    <s v="United States"/>
    <x v="1"/>
    <x v="14"/>
    <s v="Gresham"/>
    <n v="97030"/>
    <x v="163"/>
    <x v="5"/>
    <s v="2015"/>
    <d v="2015-06-17T00:00:00"/>
    <n v="-84.437600000000003"/>
    <n v="13"/>
    <n v="58.68"/>
    <n v="89201"/>
    <x v="0"/>
    <x v="5"/>
  </r>
  <r>
    <n v="23655"/>
    <s v="Not Specified"/>
    <n v="0.04"/>
    <n v="2.94"/>
    <n v="0.7"/>
    <n v="33"/>
    <x v="1"/>
    <s v="Ricky Hensley"/>
    <s v="Regular Air"/>
    <x v="3"/>
    <x v="0"/>
    <s v="Pens &amp; Art Supplies"/>
    <s v="Wrap Bag"/>
    <x v="268"/>
    <n v="0.57999999999999996"/>
    <n v="0.4578531073446328"/>
    <s v="United States"/>
    <x v="1"/>
    <x v="14"/>
    <s v="Gresham"/>
    <n v="97030"/>
    <x v="163"/>
    <x v="5"/>
    <s v="2015"/>
    <d v="2015-06-16T00:00:00"/>
    <n v="24.312000000000001"/>
    <n v="18"/>
    <n v="53.1"/>
    <n v="89201"/>
    <x v="0"/>
    <x v="5"/>
  </r>
  <r>
    <n v="21950"/>
    <s v="Not Specified"/>
    <n v="0.06"/>
    <n v="350.98"/>
    <n v="30"/>
    <n v="736"/>
    <x v="0"/>
    <s v="Meredith Walters"/>
    <s v="Delivery Truck"/>
    <x v="2"/>
    <x v="2"/>
    <s v="Chairs &amp; Chairmats"/>
    <s v="Jumbo Drum"/>
    <x v="37"/>
    <n v="0.61"/>
    <n v="0.39569909538168546"/>
    <s v="United States"/>
    <x v="3"/>
    <x v="47"/>
    <s v="Salem"/>
    <n v="3079"/>
    <x v="163"/>
    <x v="5"/>
    <s v="2015"/>
    <d v="2015-06-17T00:00:00"/>
    <n v="797.85599999999999"/>
    <n v="6"/>
    <n v="2016.32"/>
    <n v="90361"/>
    <x v="0"/>
    <x v="5"/>
  </r>
  <r>
    <n v="21949"/>
    <s v="Not Specified"/>
    <n v="0.02"/>
    <n v="70.98"/>
    <n v="46.74"/>
    <n v="738"/>
    <x v="0"/>
    <s v="Peggy Rowe"/>
    <s v="Delivery Truck"/>
    <x v="2"/>
    <x v="2"/>
    <s v="Bookcases"/>
    <s v="Jumbo Box"/>
    <x v="109"/>
    <n v="0.56000000000000005"/>
    <n v="-0.56823645697159075"/>
    <s v="United States"/>
    <x v="3"/>
    <x v="36"/>
    <s v="Cranford"/>
    <n v="7016"/>
    <x v="163"/>
    <x v="5"/>
    <s v="2015"/>
    <d v="2015-06-16T00:00:00"/>
    <n v="-178.21600000000001"/>
    <n v="4"/>
    <n v="313.63"/>
    <n v="90361"/>
    <x v="0"/>
    <x v="5"/>
  </r>
  <r>
    <n v="21951"/>
    <s v="Not Specified"/>
    <n v="0.04"/>
    <n v="27.48"/>
    <n v="4"/>
    <n v="741"/>
    <x v="0"/>
    <s v="Stacey Hale"/>
    <s v="Regular Air"/>
    <x v="2"/>
    <x v="1"/>
    <s v="Computer Peripherals"/>
    <s v="Small Box"/>
    <x v="659"/>
    <n v="0.75"/>
    <n v="-6.7114837475136579E-2"/>
    <s v="United States"/>
    <x v="3"/>
    <x v="36"/>
    <s v="Summit"/>
    <n v="7901"/>
    <x v="163"/>
    <x v="5"/>
    <s v="2015"/>
    <d v="2015-06-17T00:00:00"/>
    <n v="-26.655999999999999"/>
    <n v="15"/>
    <n v="397.17"/>
    <n v="90361"/>
    <x v="0"/>
    <x v="5"/>
  </r>
  <r>
    <n v="20036"/>
    <s v="Critical"/>
    <n v="0.09"/>
    <n v="5.98"/>
    <n v="1.49"/>
    <n v="1860"/>
    <x v="0"/>
    <s v="Gina B Hess"/>
    <s v="Regular Air"/>
    <x v="1"/>
    <x v="0"/>
    <s v="Binders and Binder Accessories"/>
    <s v="Small Box"/>
    <x v="520"/>
    <n v="0.39"/>
    <n v="0.47230988932524098"/>
    <s v="United States"/>
    <x v="3"/>
    <x v="35"/>
    <s v="Webster"/>
    <n v="1570"/>
    <x v="163"/>
    <x v="5"/>
    <s v="2015"/>
    <d v="2015-06-17T00:00:00"/>
    <n v="13.2294"/>
    <n v="5"/>
    <n v="28.01"/>
    <n v="86846"/>
    <x v="0"/>
    <x v="5"/>
  </r>
  <r>
    <n v="26331"/>
    <s v="Not Specified"/>
    <n v="0"/>
    <n v="1.48"/>
    <n v="0.7"/>
    <n v="2183"/>
    <x v="0"/>
    <s v="Sheryl Reese"/>
    <s v="Regular Air"/>
    <x v="1"/>
    <x v="0"/>
    <s v="Rubber Bands"/>
    <s v="Wrap Bag"/>
    <x v="30"/>
    <n v="0.37"/>
    <n v="-10.512318840579709"/>
    <s v="United States"/>
    <x v="2"/>
    <x v="33"/>
    <s v="Owensboro"/>
    <n v="42301"/>
    <x v="163"/>
    <x v="5"/>
    <s v="2015"/>
    <d v="2015-06-17T00:00:00"/>
    <n v="-203.09799999999998"/>
    <n v="12"/>
    <n v="19.32"/>
    <n v="91571"/>
    <x v="0"/>
    <x v="5"/>
  </r>
  <r>
    <n v="21102"/>
    <s v="Not Specified"/>
    <n v="0.04"/>
    <n v="6.48"/>
    <n v="9.5399999999999991"/>
    <n v="2512"/>
    <x v="0"/>
    <s v="Frances Holt"/>
    <s v="Regular Air"/>
    <x v="1"/>
    <x v="0"/>
    <s v="Paper"/>
    <s v="Small Box"/>
    <x v="707"/>
    <n v="0.37"/>
    <n v="-1.7862646566164155"/>
    <s v="United States"/>
    <x v="3"/>
    <x v="35"/>
    <s v="Cambridge"/>
    <n v="2138"/>
    <x v="163"/>
    <x v="5"/>
    <s v="2015"/>
    <d v="2015-06-17T00:00:00"/>
    <n v="-223.94400000000002"/>
    <n v="19"/>
    <n v="125.37"/>
    <n v="87030"/>
    <x v="0"/>
    <x v="5"/>
  </r>
  <r>
    <n v="20669"/>
    <s v="Critical"/>
    <n v="0.1"/>
    <n v="7.64"/>
    <n v="5.83"/>
    <n v="1038"/>
    <x v="0"/>
    <s v="Jon Hale"/>
    <s v="Regular Air"/>
    <x v="3"/>
    <x v="0"/>
    <s v="Paper"/>
    <s v="Wrap Bag"/>
    <x v="47"/>
    <n v="0.36"/>
    <n v="-10.243582317073169"/>
    <s v="United States"/>
    <x v="2"/>
    <x v="9"/>
    <s v="Belle Glade"/>
    <n v="33430"/>
    <x v="164"/>
    <x v="5"/>
    <s v="2015"/>
    <d v="2015-06-17T00:00:00"/>
    <n v="-403.18739999999997"/>
    <n v="5"/>
    <n v="39.36"/>
    <n v="90641"/>
    <x v="0"/>
    <x v="5"/>
  </r>
  <r>
    <n v="18460"/>
    <s v="High"/>
    <n v="0.04"/>
    <n v="119.99"/>
    <n v="14"/>
    <n v="1492"/>
    <x v="0"/>
    <s v="Don Beard"/>
    <s v="Delivery Truck"/>
    <x v="3"/>
    <x v="1"/>
    <s v="Office Machines"/>
    <s v="Jumbo Drum"/>
    <x v="683"/>
    <n v="0.36"/>
    <n v="0.69"/>
    <s v="United States"/>
    <x v="0"/>
    <x v="10"/>
    <s v="Ozark"/>
    <n v="65721"/>
    <x v="164"/>
    <x v="5"/>
    <s v="2015"/>
    <d v="2015-06-18T00:00:00"/>
    <n v="509.95830000000001"/>
    <n v="6"/>
    <n v="739.07"/>
    <n v="88004"/>
    <x v="0"/>
    <x v="5"/>
  </r>
  <r>
    <n v="21511"/>
    <s v="Medium"/>
    <n v="0.06"/>
    <n v="146.34"/>
    <n v="43.75"/>
    <n v="2355"/>
    <x v="1"/>
    <s v="Clyde Burnett"/>
    <s v="Delivery Truck"/>
    <x v="2"/>
    <x v="2"/>
    <s v="Tables"/>
    <s v="Jumbo Box"/>
    <x v="33"/>
    <n v="0.65"/>
    <n v="-5.1863772629034882E-2"/>
    <s v="United States"/>
    <x v="1"/>
    <x v="7"/>
    <s v="Coachella"/>
    <n v="92236"/>
    <x v="164"/>
    <x v="5"/>
    <s v="2015"/>
    <d v="2015-06-18T00:00:00"/>
    <n v="-89.27"/>
    <n v="12"/>
    <n v="1721.24"/>
    <n v="91306"/>
    <x v="0"/>
    <x v="5"/>
  </r>
  <r>
    <n v="18147"/>
    <s v="Critical"/>
    <n v="0.03"/>
    <n v="41.32"/>
    <n v="58.66"/>
    <n v="2677"/>
    <x v="1"/>
    <s v="Geoffrey Rivera"/>
    <s v="Express Air"/>
    <x v="0"/>
    <x v="2"/>
    <s v="Office Furnishings"/>
    <s v="Medium Box"/>
    <x v="887"/>
    <n v="0.76"/>
    <n v="-7.8269372957759931E-2"/>
    <s v="United States"/>
    <x v="2"/>
    <x v="25"/>
    <s v="Winchester"/>
    <n v="22601"/>
    <x v="164"/>
    <x v="5"/>
    <s v="2015"/>
    <d v="2015-06-17T00:00:00"/>
    <n v="-32.816000000000003"/>
    <n v="10"/>
    <n v="419.27"/>
    <n v="86633"/>
    <x v="0"/>
    <x v="5"/>
  </r>
  <r>
    <n v="18148"/>
    <s v="Critical"/>
    <n v="0"/>
    <n v="6.88"/>
    <n v="2"/>
    <n v="2677"/>
    <x v="1"/>
    <s v="Geoffrey Rivera"/>
    <s v="Regular Air"/>
    <x v="0"/>
    <x v="0"/>
    <s v="Paper"/>
    <s v="Wrap Bag"/>
    <x v="273"/>
    <n v="0.39"/>
    <n v="-0.43361111111111111"/>
    <s v="United States"/>
    <x v="2"/>
    <x v="25"/>
    <s v="Winchester"/>
    <n v="22601"/>
    <x v="164"/>
    <x v="5"/>
    <s v="2015"/>
    <d v="2015-06-16T00:00:00"/>
    <n v="-15.61"/>
    <n v="5"/>
    <n v="36"/>
    <n v="86633"/>
    <x v="0"/>
    <x v="5"/>
  </r>
  <r>
    <n v="21399"/>
    <s v="Critical"/>
    <n v="0"/>
    <n v="40.479999999999997"/>
    <n v="19.989999999999998"/>
    <n v="2720"/>
    <x v="0"/>
    <s v="Donna Block"/>
    <s v="Regular Air"/>
    <x v="0"/>
    <x v="1"/>
    <s v="Computer Peripherals"/>
    <s v="Small Box"/>
    <x v="656"/>
    <n v="0.77"/>
    <n v="-9.6750330250990765E-2"/>
    <s v="United States"/>
    <x v="2"/>
    <x v="3"/>
    <s v="Dalton"/>
    <n v="30721"/>
    <x v="164"/>
    <x v="5"/>
    <s v="2015"/>
    <d v="2015-06-17T00:00:00"/>
    <n v="-25.634"/>
    <n v="6"/>
    <n v="264.95"/>
    <n v="88766"/>
    <x v="0"/>
    <x v="5"/>
  </r>
  <r>
    <n v="24512"/>
    <s v="High"/>
    <n v="0.1"/>
    <n v="1.68"/>
    <n v="1.57"/>
    <n v="283"/>
    <x v="0"/>
    <s v="Pauline Boyette"/>
    <s v="Regular Air"/>
    <x v="3"/>
    <x v="0"/>
    <s v="Pens &amp; Art Supplies"/>
    <s v="Wrap Bag"/>
    <x v="180"/>
    <n v="0.59"/>
    <n v="-0.61838588989845"/>
    <s v="United States"/>
    <x v="3"/>
    <x v="36"/>
    <s v="Newark"/>
    <n v="7101"/>
    <x v="165"/>
    <x v="5"/>
    <s v="2015"/>
    <d v="2015-06-18T00:00:00"/>
    <n v="-11.57"/>
    <n v="11"/>
    <n v="18.71"/>
    <n v="89293"/>
    <x v="0"/>
    <x v="5"/>
  </r>
  <r>
    <n v="19168"/>
    <s v="Low"/>
    <n v="0"/>
    <n v="4.13"/>
    <n v="5.34"/>
    <n v="286"/>
    <x v="1"/>
    <s v="Virginia Gay"/>
    <s v="Regular Air"/>
    <x v="0"/>
    <x v="0"/>
    <s v="Binders and Binder Accessories"/>
    <s v="Small Box"/>
    <x v="888"/>
    <n v="0.38"/>
    <n v="-1.5108669108669108"/>
    <s v="United States"/>
    <x v="0"/>
    <x v="38"/>
    <s v="Shawnee"/>
    <n v="66203"/>
    <x v="165"/>
    <x v="5"/>
    <s v="2015"/>
    <d v="2015-06-21T00:00:00"/>
    <n v="-61.870000000000005"/>
    <n v="9"/>
    <n v="40.950000000000003"/>
    <n v="89761"/>
    <x v="0"/>
    <x v="5"/>
  </r>
  <r>
    <n v="19169"/>
    <s v="Low"/>
    <n v="0.1"/>
    <n v="130.97999999999999"/>
    <n v="54.74"/>
    <n v="286"/>
    <x v="1"/>
    <s v="Virginia Gay"/>
    <s v="Delivery Truck"/>
    <x v="0"/>
    <x v="2"/>
    <s v="Bookcases"/>
    <s v="Jumbo Box"/>
    <x v="454"/>
    <n v="0.69"/>
    <n v="-0.45879227847334586"/>
    <s v="United States"/>
    <x v="0"/>
    <x v="38"/>
    <s v="Shawnee"/>
    <n v="66203"/>
    <x v="165"/>
    <x v="5"/>
    <s v="2015"/>
    <d v="2015-06-21T00:00:00"/>
    <n v="-530.24"/>
    <n v="9"/>
    <n v="1155.73"/>
    <n v="89761"/>
    <x v="0"/>
    <x v="5"/>
  </r>
  <r>
    <n v="18032"/>
    <s v="Not Specified"/>
    <n v="0.09"/>
    <n v="7.38"/>
    <n v="5.21"/>
    <n v="317"/>
    <x v="1"/>
    <s v="Katherine Kearney"/>
    <s v="Regular Air"/>
    <x v="3"/>
    <x v="2"/>
    <s v="Office Furnishings"/>
    <s v="Small Box"/>
    <x v="619"/>
    <n v="0.56000000000000005"/>
    <n v="-0.40811419984973712"/>
    <s v="United States"/>
    <x v="1"/>
    <x v="7"/>
    <s v="Lemon Grove"/>
    <n v="91945"/>
    <x v="165"/>
    <x v="5"/>
    <s v="2015"/>
    <d v="2015-06-18T00:00:00"/>
    <n v="-27.160000000000004"/>
    <n v="9"/>
    <n v="66.55"/>
    <n v="86041"/>
    <x v="0"/>
    <x v="5"/>
  </r>
  <r>
    <n v="18033"/>
    <s v="Not Specified"/>
    <n v="0.04"/>
    <n v="5.98"/>
    <n v="5.15"/>
    <n v="317"/>
    <x v="1"/>
    <s v="Katherine Kearney"/>
    <s v="Regular Air"/>
    <x v="3"/>
    <x v="0"/>
    <s v="Paper"/>
    <s v="Small Box"/>
    <x v="770"/>
    <n v="0.36"/>
    <n v="-0.50578799884046777"/>
    <s v="United States"/>
    <x v="1"/>
    <x v="7"/>
    <s v="Lemon Grove"/>
    <n v="91945"/>
    <x v="165"/>
    <x v="5"/>
    <s v="2015"/>
    <d v="2015-06-18T00:00:00"/>
    <n v="-52.344000000000008"/>
    <n v="17"/>
    <n v="103.49"/>
    <n v="86041"/>
    <x v="0"/>
    <x v="5"/>
  </r>
  <r>
    <n v="18034"/>
    <s v="Not Specified"/>
    <n v="0.04"/>
    <n v="15.42"/>
    <n v="10.68"/>
    <n v="317"/>
    <x v="1"/>
    <s v="Katherine Kearney"/>
    <s v="Regular Air"/>
    <x v="3"/>
    <x v="0"/>
    <s v="Storage &amp; Organization"/>
    <s v="Small Box"/>
    <x v="718"/>
    <n v="0.57999999999999996"/>
    <n v="-0.62408159017587672"/>
    <s v="United States"/>
    <x v="1"/>
    <x v="7"/>
    <s v="Lemon Grove"/>
    <n v="91945"/>
    <x v="165"/>
    <x v="5"/>
    <s v="2015"/>
    <d v="2015-06-18T00:00:00"/>
    <n v="-119.93599999999999"/>
    <n v="12"/>
    <n v="192.18"/>
    <n v="86041"/>
    <x v="0"/>
    <x v="5"/>
  </r>
  <r>
    <n v="24869"/>
    <s v="Low"/>
    <n v="0.03"/>
    <n v="51.75"/>
    <n v="19.989999999999998"/>
    <n v="646"/>
    <x v="0"/>
    <s v="Robin High"/>
    <s v="Regular Air"/>
    <x v="3"/>
    <x v="2"/>
    <s v="Office Furnishings"/>
    <s v="Small Box"/>
    <x v="889"/>
    <n v="0.55000000000000004"/>
    <n v="0.31929751712851584"/>
    <s v="United States"/>
    <x v="0"/>
    <x v="11"/>
    <s v="Shakopee"/>
    <n v="55379"/>
    <x v="165"/>
    <x v="5"/>
    <s v="2015"/>
    <d v="2015-06-22T00:00:00"/>
    <n v="261.44400000000002"/>
    <n v="16"/>
    <n v="818.81"/>
    <n v="90735"/>
    <x v="0"/>
    <x v="5"/>
  </r>
  <r>
    <n v="21345"/>
    <s v="Medium"/>
    <n v="0.09"/>
    <n v="2.6"/>
    <n v="2.4"/>
    <n v="907"/>
    <x v="1"/>
    <s v="Rachel Casey"/>
    <s v="Regular Air"/>
    <x v="1"/>
    <x v="0"/>
    <s v="Pens &amp; Art Supplies"/>
    <s v="Wrap Bag"/>
    <x v="103"/>
    <n v="0.57999999999999996"/>
    <n v="34.900976993381654"/>
    <s v="United States"/>
    <x v="2"/>
    <x v="33"/>
    <s v="Henderson"/>
    <n v="42420"/>
    <x v="165"/>
    <x v="5"/>
    <s v="2015"/>
    <d v="2015-06-19T00:00:00"/>
    <n v="1107.4079999999999"/>
    <n v="12"/>
    <n v="31.73"/>
    <n v="86460"/>
    <x v="0"/>
    <x v="5"/>
  </r>
  <r>
    <n v="18829"/>
    <s v="Low"/>
    <n v="0.06"/>
    <n v="10.89"/>
    <n v="4.5"/>
    <n v="1189"/>
    <x v="1"/>
    <s v="Dwight Stephenson"/>
    <s v="Regular Air"/>
    <x v="2"/>
    <x v="0"/>
    <s v="Appliances"/>
    <s v="Small Box"/>
    <x v="246"/>
    <n v="0.59"/>
    <n v="-0.16817572997589073"/>
    <s v="United States"/>
    <x v="1"/>
    <x v="7"/>
    <s v="Huntington Beach"/>
    <n v="92646"/>
    <x v="165"/>
    <x v="5"/>
    <s v="2015"/>
    <d v="2015-06-22T00:00:00"/>
    <n v="-25.112000000000002"/>
    <n v="14"/>
    <n v="149.32"/>
    <n v="87584"/>
    <x v="0"/>
    <x v="5"/>
  </r>
  <r>
    <n v="18830"/>
    <s v="Low"/>
    <n v="0.03"/>
    <n v="10.64"/>
    <n v="5.16"/>
    <n v="1189"/>
    <x v="1"/>
    <s v="Dwight Stephenson"/>
    <s v="Regular Air"/>
    <x v="2"/>
    <x v="2"/>
    <s v="Office Furnishings"/>
    <s v="Small Box"/>
    <x v="594"/>
    <n v="0.56999999999999995"/>
    <n v="9.8163945539800027E-2"/>
    <s v="United States"/>
    <x v="1"/>
    <x v="7"/>
    <s v="Huntington Beach"/>
    <n v="92646"/>
    <x v="165"/>
    <x v="5"/>
    <s v="2015"/>
    <d v="2015-06-22T00:00:00"/>
    <n v="17.376000000000001"/>
    <n v="16"/>
    <n v="177.01"/>
    <n v="87584"/>
    <x v="0"/>
    <x v="5"/>
  </r>
  <r>
    <n v="18831"/>
    <s v="Low"/>
    <n v="0.03"/>
    <n v="7.96"/>
    <n v="4.95"/>
    <n v="1189"/>
    <x v="1"/>
    <s v="Dwight Stephenson"/>
    <s v="Regular Air"/>
    <x v="2"/>
    <x v="2"/>
    <s v="Office Furnishings"/>
    <s v="Small Box"/>
    <x v="261"/>
    <n v="0.41"/>
    <n v="0.69"/>
    <s v="United States"/>
    <x v="1"/>
    <x v="7"/>
    <s v="Huntington Beach"/>
    <n v="92646"/>
    <x v="165"/>
    <x v="5"/>
    <s v="2015"/>
    <d v="2015-06-19T00:00:00"/>
    <n v="24.260399999999997"/>
    <n v="4"/>
    <n v="35.159999999999997"/>
    <n v="87584"/>
    <x v="0"/>
    <x v="5"/>
  </r>
  <r>
    <n v="830"/>
    <s v="Low"/>
    <n v="0.03"/>
    <n v="10.64"/>
    <n v="5.16"/>
    <n v="1193"/>
    <x v="1"/>
    <s v="Louis Parrish"/>
    <s v="Regular Air"/>
    <x v="2"/>
    <x v="2"/>
    <s v="Office Furnishings"/>
    <s v="Small Box"/>
    <x v="594"/>
    <n v="0.56999999999999995"/>
    <n v="2.0775941230486684E-2"/>
    <s v="United States"/>
    <x v="3"/>
    <x v="32"/>
    <s v="Washington"/>
    <n v="20016"/>
    <x v="165"/>
    <x v="5"/>
    <s v="2015"/>
    <d v="2015-06-22T00:00:00"/>
    <n v="14.48"/>
    <n v="63"/>
    <n v="696.96"/>
    <n v="5984"/>
    <x v="0"/>
    <x v="5"/>
  </r>
  <r>
    <n v="831"/>
    <s v="Low"/>
    <n v="0.03"/>
    <n v="7.96"/>
    <n v="4.95"/>
    <n v="1193"/>
    <x v="1"/>
    <s v="Louis Parrish"/>
    <s v="Regular Air"/>
    <x v="2"/>
    <x v="2"/>
    <s v="Office Furnishings"/>
    <s v="Small Box"/>
    <x v="261"/>
    <n v="0.41"/>
    <n v="0.14891908172143767"/>
    <s v="United States"/>
    <x v="3"/>
    <x v="32"/>
    <s v="Washington"/>
    <n v="20016"/>
    <x v="165"/>
    <x v="5"/>
    <s v="2015"/>
    <d v="2015-06-19T00:00:00"/>
    <n v="22.25"/>
    <n v="17"/>
    <n v="149.41"/>
    <n v="5984"/>
    <x v="0"/>
    <x v="5"/>
  </r>
  <r>
    <n v="25999"/>
    <s v="Critical"/>
    <n v="0.04"/>
    <n v="33.89"/>
    <n v="5.0999999999999996"/>
    <n v="3096"/>
    <x v="1"/>
    <s v="Mike Howard"/>
    <s v="Express Air"/>
    <x v="2"/>
    <x v="0"/>
    <s v="Storage &amp; Organization"/>
    <s v="Small Box"/>
    <x v="88"/>
    <n v="0.6"/>
    <n v="0.36341184086042921"/>
    <s v="United States"/>
    <x v="3"/>
    <x v="28"/>
    <s v="Hilliard"/>
    <n v="43026"/>
    <x v="165"/>
    <x v="5"/>
    <s v="2015"/>
    <d v="2015-06-18T00:00:00"/>
    <n v="72.984000000000009"/>
    <n v="6"/>
    <n v="200.83"/>
    <n v="86222"/>
    <x v="0"/>
    <x v="5"/>
  </r>
  <r>
    <n v="22503"/>
    <s v="Low"/>
    <n v="0"/>
    <n v="11.7"/>
    <n v="6.96"/>
    <n v="3098"/>
    <x v="1"/>
    <s v="Lorraine Boykin"/>
    <s v="Express Air"/>
    <x v="2"/>
    <x v="0"/>
    <s v="Appliances"/>
    <s v="Medium Box"/>
    <x v="243"/>
    <n v="0.5"/>
    <n v="-8.5412711671349395E-2"/>
    <s v="United States"/>
    <x v="3"/>
    <x v="8"/>
    <s v="Shirley"/>
    <n v="11967"/>
    <x v="165"/>
    <x v="5"/>
    <s v="2015"/>
    <d v="2015-06-19T00:00:00"/>
    <n v="-11.248000000000001"/>
    <n v="10"/>
    <n v="131.69"/>
    <n v="89315"/>
    <x v="0"/>
    <x v="5"/>
  </r>
  <r>
    <n v="22470"/>
    <s v="Low"/>
    <n v="0.1"/>
    <n v="39.979999999999997"/>
    <n v="4"/>
    <n v="152"/>
    <x v="1"/>
    <s v="Kent Kerr"/>
    <s v="Regular Air"/>
    <x v="0"/>
    <x v="1"/>
    <s v="Computer Peripherals"/>
    <s v="Small Box"/>
    <x v="627"/>
    <n v="0.7"/>
    <n v="0.46629388008698358"/>
    <s v="United States"/>
    <x v="2"/>
    <x v="34"/>
    <s v="Knoxville"/>
    <n v="37918"/>
    <x v="166"/>
    <x v="5"/>
    <s v="2015"/>
    <d v="2015-06-22T00:00:00"/>
    <n v="360.24"/>
    <n v="21"/>
    <n v="772.56"/>
    <n v="89525"/>
    <x v="0"/>
    <x v="5"/>
  </r>
  <r>
    <n v="24638"/>
    <s v="Critical"/>
    <n v="0.04"/>
    <n v="15.98"/>
    <n v="4"/>
    <n v="395"/>
    <x v="1"/>
    <s v="Monica McCormick"/>
    <s v="Regular Air"/>
    <x v="3"/>
    <x v="1"/>
    <s v="Computer Peripherals"/>
    <s v="Small Box"/>
    <x v="607"/>
    <n v="0.37"/>
    <n v="-0.2973834958971977"/>
    <s v="United States"/>
    <x v="2"/>
    <x v="13"/>
    <s v="Albemarle"/>
    <n v="28001"/>
    <x v="166"/>
    <x v="5"/>
    <s v="2015"/>
    <d v="2015-06-19T00:00:00"/>
    <n v="-19.208000000000002"/>
    <n v="4"/>
    <n v="64.59"/>
    <n v="86384"/>
    <x v="0"/>
    <x v="5"/>
  </r>
  <r>
    <n v="24639"/>
    <s v="Critical"/>
    <n v="0.06"/>
    <n v="22.84"/>
    <n v="5.47"/>
    <n v="395"/>
    <x v="1"/>
    <s v="Monica McCormick"/>
    <s v="Regular Air"/>
    <x v="3"/>
    <x v="0"/>
    <s v="Paper"/>
    <s v="Small Box"/>
    <x v="890"/>
    <n v="0.39"/>
    <n v="1.6105987790622157E-2"/>
    <s v="United States"/>
    <x v="2"/>
    <x v="13"/>
    <s v="Albemarle"/>
    <n v="28001"/>
    <x v="166"/>
    <x v="5"/>
    <s v="2015"/>
    <d v="2015-06-20T00:00:00"/>
    <n v="7.4399999999999995"/>
    <n v="20"/>
    <n v="461.94"/>
    <n v="86384"/>
    <x v="0"/>
    <x v="5"/>
  </r>
  <r>
    <n v="64"/>
    <s v="Medium"/>
    <n v="0.08"/>
    <n v="124.49"/>
    <n v="51.94"/>
    <n v="553"/>
    <x v="1"/>
    <s v="Kristine Connolly"/>
    <s v="Delivery Truck"/>
    <x v="3"/>
    <x v="2"/>
    <s v="Tables"/>
    <s v="Jumbo Box"/>
    <x v="369"/>
    <n v="0.63"/>
    <n v="-7.3247386688175292E-2"/>
    <s v="United States"/>
    <x v="1"/>
    <x v="7"/>
    <s v="Los Angeles"/>
    <n v="90008"/>
    <x v="166"/>
    <x v="5"/>
    <s v="2015"/>
    <d v="2015-06-19T00:00:00"/>
    <n v="-500.38"/>
    <n v="56"/>
    <n v="6831.37"/>
    <n v="359"/>
    <x v="0"/>
    <x v="5"/>
  </r>
  <r>
    <n v="18064"/>
    <s v="Medium"/>
    <n v="0.08"/>
    <n v="124.49"/>
    <n v="51.94"/>
    <n v="555"/>
    <x v="1"/>
    <s v="Walter Young"/>
    <s v="Delivery Truck"/>
    <x v="3"/>
    <x v="2"/>
    <s v="Tables"/>
    <s v="Jumbo Box"/>
    <x v="369"/>
    <n v="0.63"/>
    <n v="-0.14649498782087317"/>
    <s v="United States"/>
    <x v="1"/>
    <x v="16"/>
    <s v="Pleasant Grove"/>
    <n v="84062"/>
    <x v="166"/>
    <x v="5"/>
    <s v="2015"/>
    <d v="2015-06-19T00:00:00"/>
    <n v="-250.19"/>
    <n v="14"/>
    <n v="1707.84"/>
    <n v="86192"/>
    <x v="0"/>
    <x v="5"/>
  </r>
  <r>
    <n v="24640"/>
    <s v="Low"/>
    <n v="0.09"/>
    <n v="30.98"/>
    <n v="6.5"/>
    <n v="1958"/>
    <x v="0"/>
    <s v="Vickie Martinez"/>
    <s v="Express Air"/>
    <x v="2"/>
    <x v="1"/>
    <s v="Computer Peripherals"/>
    <s v="Small Box"/>
    <x v="788"/>
    <n v="0.64"/>
    <n v="-0.2739062347068611"/>
    <s v="United States"/>
    <x v="1"/>
    <x v="14"/>
    <s v="West Linn"/>
    <n v="97068"/>
    <x v="166"/>
    <x v="5"/>
    <s v="2015"/>
    <d v="2015-06-22T00:00:00"/>
    <n v="-55.97"/>
    <n v="7"/>
    <n v="204.34"/>
    <n v="89819"/>
    <x v="0"/>
    <x v="5"/>
  </r>
  <r>
    <n v="20006"/>
    <s v="Medium"/>
    <n v="0.1"/>
    <n v="10.48"/>
    <n v="2.89"/>
    <n v="2016"/>
    <x v="0"/>
    <s v="Wayne Bean"/>
    <s v="Regular Air"/>
    <x v="3"/>
    <x v="0"/>
    <s v="Pens &amp; Art Supplies"/>
    <s v="Small Pack"/>
    <x v="321"/>
    <n v="0.6"/>
    <n v="-0.22099776619508563"/>
    <s v="United States"/>
    <x v="0"/>
    <x v="26"/>
    <s v="Southgate"/>
    <n v="48195"/>
    <x v="166"/>
    <x v="5"/>
    <s v="2015"/>
    <d v="2015-06-19T00:00:00"/>
    <n v="-8.9039999999999999"/>
    <n v="4"/>
    <n v="40.29"/>
    <n v="86874"/>
    <x v="0"/>
    <x v="5"/>
  </r>
  <r>
    <n v="21200"/>
    <s v="Low"/>
    <n v="0.09"/>
    <n v="12.22"/>
    <n v="2.85"/>
    <n v="2954"/>
    <x v="0"/>
    <s v="William Sharma"/>
    <s v="Regular Air"/>
    <x v="2"/>
    <x v="2"/>
    <s v="Office Furnishings"/>
    <s v="Small Pack"/>
    <x v="666"/>
    <n v="0.55000000000000004"/>
    <n v="0.69"/>
    <s v="United States"/>
    <x v="0"/>
    <x v="11"/>
    <s v="Maplewood"/>
    <n v="55119"/>
    <x v="166"/>
    <x v="5"/>
    <s v="2015"/>
    <d v="2015-06-25T00:00:00"/>
    <n v="70.676699999999997"/>
    <n v="9"/>
    <n v="102.43"/>
    <n v="86427"/>
    <x v="0"/>
    <x v="5"/>
  </r>
  <r>
    <n v="21662"/>
    <s v="Critical"/>
    <n v="0.04"/>
    <n v="39.479999999999997"/>
    <n v="1.99"/>
    <n v="594"/>
    <x v="1"/>
    <s v="Charlie Moore"/>
    <s v="Regular Air"/>
    <x v="2"/>
    <x v="1"/>
    <s v="Computer Peripherals"/>
    <s v="Small Pack"/>
    <x v="407"/>
    <n v="0.54"/>
    <n v="0.69"/>
    <s v="United States"/>
    <x v="0"/>
    <x v="0"/>
    <s v="Anderson"/>
    <n v="46016"/>
    <x v="167"/>
    <x v="5"/>
    <s v="2015"/>
    <d v="2015-06-22T00:00:00"/>
    <n v="484.84919999999994"/>
    <n v="18"/>
    <n v="702.68"/>
    <n v="86311"/>
    <x v="0"/>
    <x v="5"/>
  </r>
  <r>
    <n v="21663"/>
    <s v="Critical"/>
    <n v="0.04"/>
    <n v="3.7"/>
    <n v="1.61"/>
    <n v="594"/>
    <x v="1"/>
    <s v="Charlie Moore"/>
    <s v="Regular Air"/>
    <x v="2"/>
    <x v="2"/>
    <s v="Office Furnishings"/>
    <s v="Wrap Bag"/>
    <x v="891"/>
    <n v="0.44"/>
    <n v="0.26769779892920881"/>
    <s v="United States"/>
    <x v="0"/>
    <x v="0"/>
    <s v="Anderson"/>
    <n v="46016"/>
    <x v="167"/>
    <x v="5"/>
    <s v="2015"/>
    <d v="2015-06-20T00:00:00"/>
    <n v="18"/>
    <n v="18"/>
    <n v="67.239999999999995"/>
    <n v="86311"/>
    <x v="0"/>
    <x v="5"/>
  </r>
  <r>
    <n v="18184"/>
    <s v="Not Specified"/>
    <n v="0.1"/>
    <n v="14.42"/>
    <n v="6.75"/>
    <n v="796"/>
    <x v="1"/>
    <s v="Amanda Conner"/>
    <s v="Regular Air"/>
    <x v="3"/>
    <x v="0"/>
    <s v="Appliances"/>
    <s v="Medium Box"/>
    <x v="117"/>
    <n v="0.52"/>
    <n v="-1.2978695932859909"/>
    <s v="United States"/>
    <x v="0"/>
    <x v="17"/>
    <s v="Papillion"/>
    <n v="68046"/>
    <x v="167"/>
    <x v="5"/>
    <s v="2015"/>
    <d v="2015-06-22T00:00:00"/>
    <n v="-20.103999999999999"/>
    <n v="1"/>
    <n v="15.49"/>
    <n v="86869"/>
    <x v="0"/>
    <x v="5"/>
  </r>
  <r>
    <n v="18886"/>
    <s v="High"/>
    <n v="0.1"/>
    <n v="550.98"/>
    <n v="45.7"/>
    <n v="1009"/>
    <x v="0"/>
    <s v="Kristin George"/>
    <s v="Delivery Truck"/>
    <x v="3"/>
    <x v="2"/>
    <s v="Tables"/>
    <s v="Jumbo Box"/>
    <x v="892"/>
    <n v="0.71"/>
    <n v="0.11754522758832626"/>
    <s v="United States"/>
    <x v="3"/>
    <x v="30"/>
    <s v="Saco"/>
    <n v="4072"/>
    <x v="167"/>
    <x v="5"/>
    <s v="2015"/>
    <d v="2015-06-21T00:00:00"/>
    <n v="818.54617499999995"/>
    <n v="14"/>
    <n v="6963.67"/>
    <n v="88372"/>
    <x v="0"/>
    <x v="5"/>
  </r>
  <r>
    <n v="23378"/>
    <s v="High"/>
    <n v="0.09"/>
    <n v="40.98"/>
    <n v="6.5"/>
    <n v="1956"/>
    <x v="0"/>
    <s v="Justin Frank"/>
    <s v="Regular Air"/>
    <x v="2"/>
    <x v="1"/>
    <s v="Computer Peripherals"/>
    <s v="Small Box"/>
    <x v="130"/>
    <n v="0.74"/>
    <n v="-6.7270487742833812E-2"/>
    <s v="United States"/>
    <x v="1"/>
    <x v="1"/>
    <s v="Louisville"/>
    <n v="80027"/>
    <x v="167"/>
    <x v="5"/>
    <s v="2015"/>
    <d v="2015-06-21T00:00:00"/>
    <n v="-50.244999999999997"/>
    <n v="19"/>
    <n v="746.91"/>
    <n v="89820"/>
    <x v="0"/>
    <x v="5"/>
  </r>
  <r>
    <n v="23053"/>
    <s v="Not Specified"/>
    <n v="0.06"/>
    <n v="4.9800000000000004"/>
    <n v="4.62"/>
    <n v="2323"/>
    <x v="1"/>
    <s v="Emma Buckley"/>
    <s v="Express Air"/>
    <x v="0"/>
    <x v="1"/>
    <s v="Computer Peripherals"/>
    <s v="Small Pack"/>
    <x v="395"/>
    <n v="0.64"/>
    <n v="-0.69708311822405777"/>
    <s v="United States"/>
    <x v="1"/>
    <x v="7"/>
    <s v="Coachella"/>
    <n v="92236"/>
    <x v="167"/>
    <x v="5"/>
    <s v="2015"/>
    <d v="2015-06-19T00:00:00"/>
    <n v="-27.004999999999999"/>
    <n v="7"/>
    <n v="38.74"/>
    <n v="88722"/>
    <x v="0"/>
    <x v="5"/>
  </r>
  <r>
    <n v="23706"/>
    <s v="Not Specified"/>
    <n v="0.05"/>
    <n v="4.0599999999999996"/>
    <n v="6.89"/>
    <n v="3138"/>
    <x v="0"/>
    <s v="Herbert Donnelly Swanson"/>
    <s v="Express Air"/>
    <x v="3"/>
    <x v="0"/>
    <s v="Appliances"/>
    <s v="Small Box"/>
    <x v="417"/>
    <n v="0.6"/>
    <n v="-1.3269417737928055"/>
    <s v="United States"/>
    <x v="3"/>
    <x v="47"/>
    <s v="Londonderry"/>
    <n v="3053"/>
    <x v="167"/>
    <x v="5"/>
    <s v="2015"/>
    <d v="2015-06-21T00:00:00"/>
    <n v="-122.83499999999999"/>
    <n v="22"/>
    <n v="92.57"/>
    <n v="86796"/>
    <x v="0"/>
    <x v="5"/>
  </r>
  <r>
    <n v="19374"/>
    <s v="Not Specified"/>
    <n v="7.0000000000000007E-2"/>
    <n v="280.98"/>
    <n v="57"/>
    <n v="3167"/>
    <x v="1"/>
    <s v="Ray Silverman"/>
    <s v="Delivery Truck"/>
    <x v="3"/>
    <x v="2"/>
    <s v="Chairs &amp; Chairmats"/>
    <s v="Jumbo Drum"/>
    <x v="276"/>
    <n v="0.78"/>
    <n v="-7.2141106180190567E-2"/>
    <s v="United States"/>
    <x v="2"/>
    <x v="9"/>
    <s v="Ponte Vedra Beach"/>
    <n v="32004"/>
    <x v="167"/>
    <x v="5"/>
    <s v="2015"/>
    <d v="2015-06-20T00:00:00"/>
    <n v="-283.9914"/>
    <n v="14"/>
    <n v="3936.61"/>
    <n v="86491"/>
    <x v="0"/>
    <x v="5"/>
  </r>
  <r>
    <n v="19375"/>
    <s v="Not Specified"/>
    <n v="0"/>
    <n v="4.9800000000000004"/>
    <n v="7.44"/>
    <n v="3167"/>
    <x v="1"/>
    <s v="Ray Silverman"/>
    <s v="Regular Air"/>
    <x v="3"/>
    <x v="0"/>
    <s v="Paper"/>
    <s v="Small Box"/>
    <x v="690"/>
    <n v="0.36"/>
    <n v="-2.4944706933980334"/>
    <s v="United States"/>
    <x v="2"/>
    <x v="9"/>
    <s v="Ponte Vedra Beach"/>
    <n v="32004"/>
    <x v="167"/>
    <x v="5"/>
    <s v="2015"/>
    <d v="2015-06-21T00:00:00"/>
    <n v="-195.34200000000001"/>
    <n v="15"/>
    <n v="78.31"/>
    <n v="86491"/>
    <x v="0"/>
    <x v="5"/>
  </r>
  <r>
    <n v="19376"/>
    <s v="Not Specified"/>
    <n v="0.1"/>
    <n v="3.98"/>
    <n v="0.83"/>
    <n v="3167"/>
    <x v="1"/>
    <s v="Ray Silverman"/>
    <s v="Regular Air"/>
    <x v="3"/>
    <x v="0"/>
    <s v="Pens &amp; Art Supplies"/>
    <s v="Wrap Bag"/>
    <x v="864"/>
    <n v="0.51"/>
    <n v="-2.112793217145549"/>
    <s v="United States"/>
    <x v="2"/>
    <x v="9"/>
    <s v="Ponte Vedra Beach"/>
    <n v="32004"/>
    <x v="167"/>
    <x v="5"/>
    <s v="2015"/>
    <d v="2015-06-21T00:00:00"/>
    <n v="-89.70920000000001"/>
    <n v="11"/>
    <n v="42.46"/>
    <n v="86491"/>
    <x v="0"/>
    <x v="5"/>
  </r>
  <r>
    <n v="914"/>
    <s v="Critical"/>
    <n v="0.02"/>
    <n v="1360.14"/>
    <n v="14.7"/>
    <n v="491"/>
    <x v="1"/>
    <s v="Toni Swanson"/>
    <s v="Delivery Truck"/>
    <x v="2"/>
    <x v="1"/>
    <s v="Office Machines"/>
    <s v="Jumbo Drum"/>
    <x v="861"/>
    <n v="0.59"/>
    <n v="6.4037940550542141E-2"/>
    <s v="United States"/>
    <x v="3"/>
    <x v="8"/>
    <s v="New York City"/>
    <n v="10154"/>
    <x v="168"/>
    <x v="5"/>
    <s v="2015"/>
    <d v="2015-06-22T00:00:00"/>
    <n v="2028.12"/>
    <n v="22"/>
    <n v="31670.6"/>
    <n v="6562"/>
    <x v="0"/>
    <x v="5"/>
  </r>
  <r>
    <n v="6046"/>
    <s v="Not Specified"/>
    <n v="0.02"/>
    <n v="9.06"/>
    <n v="9.86"/>
    <n v="491"/>
    <x v="1"/>
    <s v="Toni Swanson"/>
    <s v="Regular Air"/>
    <x v="2"/>
    <x v="0"/>
    <s v="Paper"/>
    <s v="Small Box"/>
    <x v="726"/>
    <n v="0.4"/>
    <n v="-0.26482361771328494"/>
    <s v="United States"/>
    <x v="3"/>
    <x v="8"/>
    <s v="New York City"/>
    <n v="10154"/>
    <x v="168"/>
    <x v="5"/>
    <s v="2015"/>
    <d v="2015-06-22T00:00:00"/>
    <n v="-63.51"/>
    <n v="24"/>
    <n v="239.82"/>
    <n v="42852"/>
    <x v="0"/>
    <x v="5"/>
  </r>
  <r>
    <n v="18914"/>
    <s v="Critical"/>
    <n v="0.02"/>
    <n v="1360.14"/>
    <n v="14.7"/>
    <n v="494"/>
    <x v="1"/>
    <s v="Jimmy Alston Holder"/>
    <s v="Delivery Truck"/>
    <x v="2"/>
    <x v="1"/>
    <s v="Office Machines"/>
    <s v="Jumbo Drum"/>
    <x v="861"/>
    <n v="0.59"/>
    <n v="0.35220852474807346"/>
    <s v="United States"/>
    <x v="1"/>
    <x v="6"/>
    <s v="Seattle"/>
    <n v="98115"/>
    <x v="168"/>
    <x v="5"/>
    <s v="2015"/>
    <d v="2015-06-22T00:00:00"/>
    <n v="3042.18"/>
    <n v="6"/>
    <n v="8637.44"/>
    <n v="88908"/>
    <x v="0"/>
    <x v="5"/>
  </r>
  <r>
    <n v="24046"/>
    <s v="Not Specified"/>
    <n v="0.02"/>
    <n v="9.06"/>
    <n v="9.86"/>
    <n v="494"/>
    <x v="1"/>
    <s v="Jimmy Alston Holder"/>
    <s v="Regular Air"/>
    <x v="2"/>
    <x v="0"/>
    <s v="Paper"/>
    <s v="Small Box"/>
    <x v="726"/>
    <n v="0.4"/>
    <n v="-0.52969140950792326"/>
    <s v="United States"/>
    <x v="1"/>
    <x v="6"/>
    <s v="Seattle"/>
    <n v="98115"/>
    <x v="168"/>
    <x v="5"/>
    <s v="2015"/>
    <d v="2015-06-22T00:00:00"/>
    <n v="-31.754999999999999"/>
    <n v="6"/>
    <n v="59.95"/>
    <n v="88908"/>
    <x v="0"/>
    <x v="5"/>
  </r>
  <r>
    <n v="19470"/>
    <s v="Critical"/>
    <n v="0.06"/>
    <n v="47.98"/>
    <n v="3.61"/>
    <n v="896"/>
    <x v="1"/>
    <s v="Jennifer Siegel"/>
    <s v="Regular Air"/>
    <x v="3"/>
    <x v="1"/>
    <s v="Computer Peripherals"/>
    <s v="Small Pack"/>
    <x v="405"/>
    <n v="0.71"/>
    <n v="6.9454102920723224E-2"/>
    <s v="United States"/>
    <x v="0"/>
    <x v="19"/>
    <s v="Denton"/>
    <n v="76201"/>
    <x v="168"/>
    <x v="5"/>
    <s v="2015"/>
    <d v="2015-06-22T00:00:00"/>
    <n v="35.954999999999998"/>
    <n v="11"/>
    <n v="517.67999999999995"/>
    <n v="90167"/>
    <x v="0"/>
    <x v="5"/>
  </r>
  <r>
    <n v="18212"/>
    <s v="High"/>
    <n v="0.09"/>
    <n v="175.99"/>
    <n v="4.99"/>
    <n v="1123"/>
    <x v="1"/>
    <s v="Peggy Lanier"/>
    <s v="Regular Air"/>
    <x v="0"/>
    <x v="1"/>
    <s v="Telephones and Communication"/>
    <s v="Small Box"/>
    <x v="404"/>
    <n v="0.59"/>
    <n v="0.69000000000000006"/>
    <s v="United States"/>
    <x v="1"/>
    <x v="7"/>
    <s v="Roseville"/>
    <n v="95661"/>
    <x v="168"/>
    <x v="5"/>
    <s v="2015"/>
    <d v="2015-06-22T00:00:00"/>
    <n v="2169.7464"/>
    <n v="22"/>
    <n v="3144.56"/>
    <n v="87016"/>
    <x v="0"/>
    <x v="5"/>
  </r>
  <r>
    <n v="18211"/>
    <s v="High"/>
    <n v="0.09"/>
    <n v="160.97999999999999"/>
    <n v="35.020000000000003"/>
    <n v="1124"/>
    <x v="0"/>
    <s v="Randy Jiang"/>
    <s v="Delivery Truck"/>
    <x v="0"/>
    <x v="2"/>
    <s v="Bookcases"/>
    <s v="Jumbo Box"/>
    <x v="568"/>
    <n v="0.72"/>
    <n v="-8.6667269752960782E-2"/>
    <s v="United States"/>
    <x v="3"/>
    <x v="22"/>
    <s v="Norwich"/>
    <n v="6360"/>
    <x v="168"/>
    <x v="5"/>
    <s v="2015"/>
    <d v="2015-06-21T00:00:00"/>
    <n v="-229.93"/>
    <n v="18"/>
    <n v="2653.02"/>
    <n v="87016"/>
    <x v="0"/>
    <x v="5"/>
  </r>
  <r>
    <n v="23620"/>
    <s v="Not Specified"/>
    <n v="0.05"/>
    <n v="8.0399999999999991"/>
    <n v="8.94"/>
    <n v="1424"/>
    <x v="1"/>
    <s v="Robyn Zhou"/>
    <s v="Regular Air"/>
    <x v="1"/>
    <x v="0"/>
    <s v="Binders and Binder Accessories"/>
    <s v="Small Box"/>
    <x v="685"/>
    <n v="0.4"/>
    <n v="-1.3546044825313115"/>
    <s v="United States"/>
    <x v="1"/>
    <x v="1"/>
    <s v="Englewood"/>
    <n v="80112"/>
    <x v="168"/>
    <x v="5"/>
    <s v="2015"/>
    <d v="2015-06-22T00:00:00"/>
    <n v="-164.39479999999998"/>
    <n v="15"/>
    <n v="121.36"/>
    <n v="89449"/>
    <x v="0"/>
    <x v="5"/>
  </r>
  <r>
    <n v="18762"/>
    <s v="Low"/>
    <n v="7.0000000000000007E-2"/>
    <n v="10.98"/>
    <n v="4.8"/>
    <n v="1432"/>
    <x v="1"/>
    <s v="Kerry Green"/>
    <s v="Regular Air"/>
    <x v="3"/>
    <x v="0"/>
    <s v="Envelopes"/>
    <s v="Small Box"/>
    <x v="480"/>
    <n v="0.36"/>
    <n v="0.32031959324496095"/>
    <s v="United States"/>
    <x v="0"/>
    <x v="0"/>
    <s v="Indianapolis"/>
    <n v="46203"/>
    <x v="168"/>
    <x v="5"/>
    <s v="2015"/>
    <d v="2015-06-27T00:00:00"/>
    <n v="52.92"/>
    <n v="16"/>
    <n v="165.21"/>
    <n v="86827"/>
    <x v="0"/>
    <x v="5"/>
  </r>
  <r>
    <n v="20904"/>
    <s v="Critical"/>
    <n v="0.06"/>
    <n v="59.76"/>
    <n v="9.7100000000000009"/>
    <n v="2352"/>
    <x v="1"/>
    <s v="Kerry Beach"/>
    <s v="Regular Air"/>
    <x v="2"/>
    <x v="0"/>
    <s v="Storage &amp; Organization"/>
    <s v="Small Box"/>
    <x v="638"/>
    <n v="0.56999999999999995"/>
    <n v="0.69"/>
    <s v="United States"/>
    <x v="3"/>
    <x v="5"/>
    <s v="Cumberland"/>
    <n v="21501"/>
    <x v="168"/>
    <x v="5"/>
    <s v="2015"/>
    <d v="2015-06-23T00:00:00"/>
    <n v="756.67470000000003"/>
    <n v="18"/>
    <n v="1096.6300000000001"/>
    <n v="86165"/>
    <x v="0"/>
    <x v="5"/>
  </r>
  <r>
    <n v="20905"/>
    <s v="Critical"/>
    <n v="7.0000000000000007E-2"/>
    <n v="195.99"/>
    <n v="4.2"/>
    <n v="2352"/>
    <x v="1"/>
    <s v="Kerry Beach"/>
    <s v="Regular Air"/>
    <x v="2"/>
    <x v="1"/>
    <s v="Telephones and Communication"/>
    <s v="Small Box"/>
    <x v="877"/>
    <n v="0.56000000000000005"/>
    <n v="-0.35174175789407075"/>
    <s v="United States"/>
    <x v="3"/>
    <x v="5"/>
    <s v="Cumberland"/>
    <n v="21501"/>
    <x v="168"/>
    <x v="5"/>
    <s v="2015"/>
    <d v="2015-06-23T00:00:00"/>
    <n v="-222.34299999999999"/>
    <n v="4"/>
    <n v="632.12"/>
    <n v="86165"/>
    <x v="0"/>
    <x v="5"/>
  </r>
  <r>
    <n v="23983"/>
    <s v="Not Specified"/>
    <n v="0.04"/>
    <n v="3.08"/>
    <n v="0.99"/>
    <n v="2487"/>
    <x v="1"/>
    <s v="Michelle Bryant Phillips"/>
    <s v="Regular Air"/>
    <x v="0"/>
    <x v="0"/>
    <s v="Labels"/>
    <s v="Small Box"/>
    <x v="204"/>
    <n v="0.37"/>
    <n v="5.9222114720110577"/>
    <s v="United States"/>
    <x v="2"/>
    <x v="3"/>
    <s v="Tucker"/>
    <n v="30084"/>
    <x v="168"/>
    <x v="5"/>
    <s v="2015"/>
    <d v="2015-06-21T00:00:00"/>
    <n v="257.08319999999998"/>
    <n v="14"/>
    <n v="43.41"/>
    <n v="91415"/>
    <x v="0"/>
    <x v="5"/>
  </r>
  <r>
    <n v="23984"/>
    <s v="Not Specified"/>
    <n v="0.1"/>
    <n v="2.78"/>
    <n v="1.25"/>
    <n v="2487"/>
    <x v="1"/>
    <s v="Michelle Bryant Phillips"/>
    <s v="Regular Air"/>
    <x v="0"/>
    <x v="0"/>
    <s v="Pens &amp; Art Supplies"/>
    <s v="Wrap Bag"/>
    <x v="114"/>
    <n v="0.59"/>
    <n v="1.6919431279620853E-2"/>
    <s v="United States"/>
    <x v="2"/>
    <x v="3"/>
    <s v="Tucker"/>
    <n v="30084"/>
    <x v="168"/>
    <x v="5"/>
    <s v="2015"/>
    <d v="2015-06-21T00:00:00"/>
    <n v="0.7854000000000001"/>
    <n v="18"/>
    <n v="46.42"/>
    <n v="91415"/>
    <x v="0"/>
    <x v="5"/>
  </r>
  <r>
    <n v="21760"/>
    <s v="Not Specified"/>
    <n v="0.02"/>
    <n v="25.38"/>
    <n v="8.99"/>
    <n v="648"/>
    <x v="0"/>
    <s v="Steve O'Brien"/>
    <s v="Regular Air"/>
    <x v="1"/>
    <x v="2"/>
    <s v="Office Furnishings"/>
    <s v="Small Pack"/>
    <x v="755"/>
    <n v="0.5"/>
    <n v="-0.30372324831427733"/>
    <s v="United States"/>
    <x v="0"/>
    <x v="12"/>
    <s v="Bolingbrook"/>
    <n v="60440"/>
    <x v="169"/>
    <x v="5"/>
    <s v="2015"/>
    <d v="2015-06-22T00:00:00"/>
    <n v="-10.36"/>
    <n v="1"/>
    <n v="34.11"/>
    <n v="91365"/>
    <x v="0"/>
    <x v="5"/>
  </r>
  <r>
    <n v="24629"/>
    <s v="Not Specified"/>
    <n v="0.09"/>
    <n v="6.48"/>
    <n v="9.68"/>
    <n v="792"/>
    <x v="0"/>
    <s v="Holly Pate"/>
    <s v="Regular Air"/>
    <x v="3"/>
    <x v="0"/>
    <s v="Paper"/>
    <s v="Small Box"/>
    <x v="893"/>
    <n v="0.36"/>
    <n v="-2.0432345876701361"/>
    <s v="United States"/>
    <x v="0"/>
    <x v="21"/>
    <s v="Mustang"/>
    <n v="73064"/>
    <x v="169"/>
    <x v="5"/>
    <s v="2015"/>
    <d v="2015-06-22T00:00:00"/>
    <n v="-204.16"/>
    <n v="16"/>
    <n v="99.92"/>
    <n v="88753"/>
    <x v="0"/>
    <x v="5"/>
  </r>
  <r>
    <n v="18497"/>
    <s v="High"/>
    <n v="0.03"/>
    <n v="15.28"/>
    <n v="1.99"/>
    <n v="2049"/>
    <x v="1"/>
    <s v="Kenneth Pollock"/>
    <s v="Regular Air"/>
    <x v="3"/>
    <x v="1"/>
    <s v="Computer Peripherals"/>
    <s v="Small Pack"/>
    <x v="155"/>
    <n v="0.42"/>
    <n v="-0.91650972575434742"/>
    <s v="United States"/>
    <x v="2"/>
    <x v="25"/>
    <s v="Harrisonburg"/>
    <n v="22801"/>
    <x v="169"/>
    <x v="5"/>
    <s v="2015"/>
    <d v="2015-06-23T00:00:00"/>
    <n v="-266.68600000000004"/>
    <n v="19"/>
    <n v="290.98"/>
    <n v="88220"/>
    <x v="0"/>
    <x v="5"/>
  </r>
  <r>
    <n v="18498"/>
    <s v="High"/>
    <n v="0.09"/>
    <n v="1.76"/>
    <n v="0.7"/>
    <n v="2049"/>
    <x v="1"/>
    <s v="Kenneth Pollock"/>
    <s v="Regular Air"/>
    <x v="3"/>
    <x v="0"/>
    <s v="Pens &amp; Art Supplies"/>
    <s v="Wrap Bag"/>
    <x v="894"/>
    <n v="0.56000000000000005"/>
    <n v="-0.56398713826366553"/>
    <s v="United States"/>
    <x v="2"/>
    <x v="25"/>
    <s v="Harrisonburg"/>
    <n v="22801"/>
    <x v="169"/>
    <x v="5"/>
    <s v="2015"/>
    <d v="2015-06-24T00:00:00"/>
    <n v="-12.277999999999999"/>
    <n v="13"/>
    <n v="21.77"/>
    <n v="88220"/>
    <x v="0"/>
    <x v="5"/>
  </r>
  <r>
    <n v="19934"/>
    <s v="High"/>
    <n v="0"/>
    <n v="90.48"/>
    <n v="19.989999999999998"/>
    <n v="2305"/>
    <x v="0"/>
    <s v="Pat Kinney"/>
    <s v="Regular Air"/>
    <x v="0"/>
    <x v="0"/>
    <s v="Envelopes"/>
    <s v="Small Box"/>
    <x v="151"/>
    <n v="0.4"/>
    <n v="0.69"/>
    <s v="United States"/>
    <x v="0"/>
    <x v="46"/>
    <s v="Watertown"/>
    <n v="57201"/>
    <x v="169"/>
    <x v="5"/>
    <s v="2015"/>
    <d v="2015-06-24T00:00:00"/>
    <n v="800.25509999999986"/>
    <n v="12"/>
    <n v="1159.79"/>
    <n v="89869"/>
    <x v="0"/>
    <x v="5"/>
  </r>
  <r>
    <n v="18855"/>
    <s v="Critical"/>
    <n v="7.0000000000000007E-2"/>
    <n v="2.88"/>
    <n v="0.5"/>
    <n v="2713"/>
    <x v="1"/>
    <s v="Lynda Banks"/>
    <s v="Regular Air"/>
    <x v="3"/>
    <x v="0"/>
    <s v="Labels"/>
    <s v="Small Box"/>
    <x v="895"/>
    <n v="0.39"/>
    <n v="0.69"/>
    <s v="United States"/>
    <x v="0"/>
    <x v="26"/>
    <s v="Kalamazoo"/>
    <n v="49001"/>
    <x v="169"/>
    <x v="5"/>
    <s v="2015"/>
    <d v="2015-06-24T00:00:00"/>
    <n v="17.429400000000001"/>
    <n v="9"/>
    <n v="25.26"/>
    <n v="88701"/>
    <x v="0"/>
    <x v="5"/>
  </r>
  <r>
    <n v="18856"/>
    <s v="Critical"/>
    <n v="0.03"/>
    <n v="348.21"/>
    <n v="40.19"/>
    <n v="2713"/>
    <x v="1"/>
    <s v="Lynda Banks"/>
    <s v="Delivery Truck"/>
    <x v="3"/>
    <x v="2"/>
    <s v="Tables"/>
    <s v="Jumbo Box"/>
    <x v="2"/>
    <n v="0.62"/>
    <n v="-0.24297652684199092"/>
    <s v="United States"/>
    <x v="0"/>
    <x v="26"/>
    <s v="Kalamazoo"/>
    <n v="49001"/>
    <x v="169"/>
    <x v="5"/>
    <s v="2015"/>
    <d v="2015-06-22T00:00:00"/>
    <n v="-178.86960000000002"/>
    <n v="2"/>
    <n v="736.16"/>
    <n v="88701"/>
    <x v="0"/>
    <x v="5"/>
  </r>
  <r>
    <n v="18494"/>
    <s v="Medium"/>
    <n v="0.1"/>
    <n v="19.98"/>
    <n v="4"/>
    <n v="101"/>
    <x v="0"/>
    <s v="Claudia Boyle"/>
    <s v="Regular Air"/>
    <x v="2"/>
    <x v="1"/>
    <s v="Computer Peripherals"/>
    <s v="Small Box"/>
    <x v="567"/>
    <n v="0.68"/>
    <n v="-5.3361441417701508E-2"/>
    <s v="United States"/>
    <x v="3"/>
    <x v="30"/>
    <s v="Biddeford"/>
    <n v="4005"/>
    <x v="170"/>
    <x v="5"/>
    <s v="2015"/>
    <d v="2015-06-24T00:00:00"/>
    <n v="-16.2"/>
    <n v="16"/>
    <n v="303.58999999999997"/>
    <n v="88205"/>
    <x v="0"/>
    <x v="5"/>
  </r>
  <r>
    <n v="494"/>
    <s v="Medium"/>
    <n v="0.1"/>
    <n v="19.98"/>
    <n v="4"/>
    <n v="102"/>
    <x v="1"/>
    <s v="Caroline Johnston"/>
    <s v="Regular Air"/>
    <x v="2"/>
    <x v="1"/>
    <s v="Computer Peripherals"/>
    <s v="Small Box"/>
    <x v="567"/>
    <n v="0.68"/>
    <n v="-1.641909642266403E-2"/>
    <s v="United States"/>
    <x v="3"/>
    <x v="35"/>
    <s v="Boston"/>
    <n v="2129"/>
    <x v="170"/>
    <x v="5"/>
    <s v="2015"/>
    <d v="2015-06-24T00:00:00"/>
    <n v="-20.25"/>
    <n v="65"/>
    <n v="1233.32"/>
    <n v="3397"/>
    <x v="0"/>
    <x v="5"/>
  </r>
  <r>
    <n v="495"/>
    <s v="Medium"/>
    <n v="0.09"/>
    <n v="2.88"/>
    <n v="1.49"/>
    <n v="102"/>
    <x v="1"/>
    <s v="Caroline Johnston"/>
    <s v="Regular Air"/>
    <x v="2"/>
    <x v="0"/>
    <s v="Binders and Binder Accessories"/>
    <s v="Small Box"/>
    <x v="896"/>
    <n v="0.36"/>
    <n v="-7.1464806594800243E-2"/>
    <s v="United States"/>
    <x v="3"/>
    <x v="35"/>
    <s v="Boston"/>
    <n v="2129"/>
    <x v="170"/>
    <x v="5"/>
    <s v="2015"/>
    <d v="2015-06-23T00:00:00"/>
    <n v="-3.3809999999999998"/>
    <n v="17"/>
    <n v="47.31"/>
    <n v="3397"/>
    <x v="0"/>
    <x v="5"/>
  </r>
  <r>
    <n v="18495"/>
    <s v="Medium"/>
    <n v="0.09"/>
    <n v="2.88"/>
    <n v="1.49"/>
    <n v="109"/>
    <x v="0"/>
    <s v="Tom McFarland"/>
    <s v="Regular Air"/>
    <x v="2"/>
    <x v="0"/>
    <s v="Binders and Binder Accessories"/>
    <s v="Small Box"/>
    <x v="896"/>
    <n v="0.36"/>
    <n v="-0.24301886792452826"/>
    <s v="United States"/>
    <x v="3"/>
    <x v="36"/>
    <s v="Lodi"/>
    <n v="7644"/>
    <x v="170"/>
    <x v="5"/>
    <s v="2015"/>
    <d v="2015-06-23T00:00:00"/>
    <n v="-2.7047999999999996"/>
    <n v="4"/>
    <n v="11.13"/>
    <n v="88205"/>
    <x v="0"/>
    <x v="5"/>
  </r>
  <r>
    <n v="19988"/>
    <s v="Low"/>
    <n v="0.05"/>
    <n v="125.99"/>
    <n v="8.08"/>
    <n v="437"/>
    <x v="0"/>
    <s v="Alice Berger McIntyre"/>
    <s v="Regular Air"/>
    <x v="0"/>
    <x v="1"/>
    <s v="Telephones and Communication"/>
    <s v="Small Box"/>
    <x v="672"/>
    <n v="0.56999999999999995"/>
    <n v="0.44853128347300109"/>
    <s v="United States"/>
    <x v="3"/>
    <x v="35"/>
    <s v="Lunenburg"/>
    <n v="1462"/>
    <x v="170"/>
    <x v="5"/>
    <s v="2015"/>
    <d v="2015-06-27T00:00:00"/>
    <n v="427.11840000000001"/>
    <n v="9"/>
    <n v="952.26"/>
    <n v="90695"/>
    <x v="0"/>
    <x v="5"/>
  </r>
  <r>
    <n v="23200"/>
    <s v="Medium"/>
    <n v="0.02"/>
    <n v="150.97999999999999"/>
    <n v="13.99"/>
    <n v="522"/>
    <x v="1"/>
    <s v="Aaron Riggs"/>
    <s v="Express Air"/>
    <x v="0"/>
    <x v="1"/>
    <s v="Office Machines"/>
    <s v="Medium Box"/>
    <x v="256"/>
    <n v="0.38"/>
    <n v="5.4333118221371018E-2"/>
    <s v="United States"/>
    <x v="1"/>
    <x v="14"/>
    <s v="Redmond"/>
    <n v="97756"/>
    <x v="170"/>
    <x v="5"/>
    <s v="2015"/>
    <d v="2015-06-24T00:00:00"/>
    <n v="26.099999999999998"/>
    <n v="3"/>
    <n v="480.37"/>
    <n v="89327"/>
    <x v="0"/>
    <x v="5"/>
  </r>
  <r>
    <n v="23201"/>
    <s v="Medium"/>
    <n v="0.1"/>
    <n v="5.43"/>
    <n v="0.95"/>
    <n v="522"/>
    <x v="1"/>
    <s v="Aaron Riggs"/>
    <s v="Regular Air"/>
    <x v="0"/>
    <x v="0"/>
    <s v="Paper"/>
    <s v="Wrap Bag"/>
    <x v="719"/>
    <n v="0.36"/>
    <n v="-0.44791666666666669"/>
    <s v="United States"/>
    <x v="1"/>
    <x v="14"/>
    <s v="Redmond"/>
    <n v="97756"/>
    <x v="170"/>
    <x v="5"/>
    <s v="2015"/>
    <d v="2015-06-24T00:00:00"/>
    <n v="-2.58"/>
    <n v="1"/>
    <n v="5.76"/>
    <n v="89327"/>
    <x v="0"/>
    <x v="5"/>
  </r>
  <r>
    <n v="23202"/>
    <s v="Medium"/>
    <n v="0.01"/>
    <n v="179.29"/>
    <n v="29.21"/>
    <n v="522"/>
    <x v="1"/>
    <s v="Aaron Riggs"/>
    <s v="Delivery Truck"/>
    <x v="0"/>
    <x v="2"/>
    <s v="Tables"/>
    <s v="Jumbo Box"/>
    <x v="167"/>
    <n v="0.74"/>
    <n v="0.8997439052995857"/>
    <s v="United States"/>
    <x v="1"/>
    <x v="14"/>
    <s v="Redmond"/>
    <n v="97756"/>
    <x v="170"/>
    <x v="5"/>
    <s v="2015"/>
    <d v="2015-06-23T00:00:00"/>
    <n v="2800.12"/>
    <n v="21"/>
    <n v="3112.13"/>
    <n v="89327"/>
    <x v="0"/>
    <x v="5"/>
  </r>
  <r>
    <n v="26377"/>
    <s v="Low"/>
    <n v="0.04"/>
    <n v="4.71"/>
    <n v="0.7"/>
    <n v="1127"/>
    <x v="1"/>
    <s v="Ray Grady"/>
    <s v="Regular Air"/>
    <x v="2"/>
    <x v="0"/>
    <s v="Rubber Bands"/>
    <s v="Wrap Bag"/>
    <x v="849"/>
    <n v="0.8"/>
    <n v="5.0044189129474156E-2"/>
    <s v="United States"/>
    <x v="0"/>
    <x v="19"/>
    <s v="Eagle Pass"/>
    <n v="78852"/>
    <x v="170"/>
    <x v="5"/>
    <s v="2015"/>
    <d v="2015-06-26T00:00:00"/>
    <n v="4.53"/>
    <n v="19"/>
    <n v="90.52"/>
    <n v="87222"/>
    <x v="0"/>
    <x v="5"/>
  </r>
  <r>
    <n v="26378"/>
    <s v="Low"/>
    <n v="0.06"/>
    <n v="4.2"/>
    <n v="2.2599999999999998"/>
    <n v="1128"/>
    <x v="0"/>
    <s v="Kurt O'Connor"/>
    <s v="Regular Air"/>
    <x v="2"/>
    <x v="0"/>
    <s v="Paper"/>
    <s v="Wrap Bag"/>
    <x v="185"/>
    <n v="0.36"/>
    <n v="0.17473646596390924"/>
    <s v="United States"/>
    <x v="0"/>
    <x v="19"/>
    <s v="Edinburg"/>
    <n v="78539"/>
    <x v="170"/>
    <x v="5"/>
    <s v="2015"/>
    <d v="2015-06-27T00:00:00"/>
    <n v="9.7799999999999994"/>
    <n v="13"/>
    <n v="55.97"/>
    <n v="87222"/>
    <x v="0"/>
    <x v="5"/>
  </r>
  <r>
    <n v="23329"/>
    <s v="Critical"/>
    <n v="0.09"/>
    <n v="20.98"/>
    <n v="1.49"/>
    <n v="1511"/>
    <x v="0"/>
    <s v="Joseph Dawson"/>
    <s v="Regular Air"/>
    <x v="3"/>
    <x v="0"/>
    <s v="Binders and Binder Accessories"/>
    <s v="Small Box"/>
    <x v="815"/>
    <n v="0.35"/>
    <n v="0.69"/>
    <s v="United States"/>
    <x v="0"/>
    <x v="0"/>
    <s v="Muncie"/>
    <n v="47302"/>
    <x v="170"/>
    <x v="5"/>
    <s v="2015"/>
    <d v="2015-06-24T00:00:00"/>
    <n v="199.1823"/>
    <n v="14"/>
    <n v="288.67"/>
    <n v="90303"/>
    <x v="0"/>
    <x v="5"/>
  </r>
  <r>
    <n v="23572"/>
    <s v="Low"/>
    <n v="0.04"/>
    <n v="4.4800000000000004"/>
    <n v="2.5"/>
    <n v="2279"/>
    <x v="0"/>
    <s v="Lucille McGee"/>
    <s v="Express Air"/>
    <x v="1"/>
    <x v="0"/>
    <s v="Envelopes"/>
    <s v="Small Box"/>
    <x v="329"/>
    <n v="0.37"/>
    <n v="0.28722516003339826"/>
    <s v="United States"/>
    <x v="3"/>
    <x v="29"/>
    <s v="Greensburg"/>
    <n v="15601"/>
    <x v="170"/>
    <x v="5"/>
    <s v="2015"/>
    <d v="2015-06-26T00:00:00"/>
    <n v="10.32"/>
    <n v="7"/>
    <n v="35.93"/>
    <n v="85949"/>
    <x v="0"/>
    <x v="5"/>
  </r>
  <r>
    <n v="19246"/>
    <s v="Critical"/>
    <n v="0.03"/>
    <n v="304.99"/>
    <n v="19.989999999999998"/>
    <n v="2874"/>
    <x v="1"/>
    <s v="Marian Willis"/>
    <s v="Regular Air"/>
    <x v="1"/>
    <x v="0"/>
    <s v="Binders and Binder Accessories"/>
    <s v="Small Box"/>
    <x v="872"/>
    <n v="0.4"/>
    <n v="0.69"/>
    <s v="United States"/>
    <x v="0"/>
    <x v="17"/>
    <s v="La Vista"/>
    <n v="68128"/>
    <x v="170"/>
    <x v="5"/>
    <s v="2015"/>
    <d v="2015-06-24T00:00:00"/>
    <n v="4033.6089000000002"/>
    <n v="19"/>
    <n v="5845.81"/>
    <n v="89874"/>
    <x v="0"/>
    <x v="5"/>
  </r>
  <r>
    <n v="19247"/>
    <s v="Critical"/>
    <n v="0.09"/>
    <n v="65.989999999999995"/>
    <n v="8.99"/>
    <n v="2874"/>
    <x v="1"/>
    <s v="Marian Willis"/>
    <s v="Regular Air"/>
    <x v="1"/>
    <x v="1"/>
    <s v="Telephones and Communication"/>
    <s v="Small Box"/>
    <x v="897"/>
    <n v="0.57999999999999996"/>
    <n v="0.22368446793405378"/>
    <s v="United States"/>
    <x v="0"/>
    <x v="17"/>
    <s v="La Vista"/>
    <n v="68128"/>
    <x v="170"/>
    <x v="5"/>
    <s v="2015"/>
    <d v="2015-06-24T00:00:00"/>
    <n v="141.7824"/>
    <n v="12"/>
    <n v="633.85"/>
    <n v="89874"/>
    <x v="0"/>
    <x v="5"/>
  </r>
  <r>
    <n v="22175"/>
    <s v="Critical"/>
    <n v="0.01"/>
    <n v="7.98"/>
    <n v="6.5"/>
    <n v="2963"/>
    <x v="0"/>
    <s v="Frances Johnson"/>
    <s v="Regular Air"/>
    <x v="2"/>
    <x v="0"/>
    <s v="Storage &amp; Organization"/>
    <s v="Medium Box"/>
    <x v="898"/>
    <n v="0.59"/>
    <n v="-0.99089086221712985"/>
    <s v="United States"/>
    <x v="3"/>
    <x v="5"/>
    <s v="Middle River"/>
    <n v="21220"/>
    <x v="170"/>
    <x v="5"/>
    <s v="2015"/>
    <d v="2015-06-23T00:00:00"/>
    <n v="-34.591999999999999"/>
    <n v="4"/>
    <n v="34.909999999999997"/>
    <n v="88612"/>
    <x v="0"/>
    <x v="5"/>
  </r>
  <r>
    <n v="20483"/>
    <s v="High"/>
    <n v="0.1"/>
    <n v="180.98"/>
    <n v="26.2"/>
    <n v="3132"/>
    <x v="1"/>
    <s v="Anita Kang"/>
    <s v="Delivery Truck"/>
    <x v="3"/>
    <x v="2"/>
    <s v="Chairs &amp; Chairmats"/>
    <s v="Jumbo Drum"/>
    <x v="722"/>
    <n v="0.59"/>
    <n v="-0.1244927033999461"/>
    <s v="United States"/>
    <x v="0"/>
    <x v="12"/>
    <s v="Mundelein"/>
    <n v="60060"/>
    <x v="170"/>
    <x v="5"/>
    <s v="2015"/>
    <d v="2015-06-23T00:00:00"/>
    <n v="-64.664000000000001"/>
    <n v="3"/>
    <n v="519.41999999999996"/>
    <n v="86790"/>
    <x v="0"/>
    <x v="5"/>
  </r>
  <r>
    <n v="23862"/>
    <s v="High"/>
    <n v="0.09"/>
    <n v="200.98"/>
    <n v="55.96"/>
    <n v="445"/>
    <x v="1"/>
    <s v="Judy Barrett"/>
    <s v="Delivery Truck"/>
    <x v="0"/>
    <x v="2"/>
    <s v="Bookcases"/>
    <s v="Jumbo Box"/>
    <x v="529"/>
    <n v="0.75"/>
    <n v="-0.29030271469649288"/>
    <s v="United States"/>
    <x v="0"/>
    <x v="17"/>
    <s v="Norfolk"/>
    <n v="68701"/>
    <x v="171"/>
    <x v="5"/>
    <s v="2015"/>
    <d v="2015-06-24T00:00:00"/>
    <n v="-512.87200000000007"/>
    <n v="9"/>
    <n v="1766.68"/>
    <n v="88084"/>
    <x v="0"/>
    <x v="5"/>
  </r>
  <r>
    <n v="23863"/>
    <s v="High"/>
    <n v="0.09"/>
    <n v="2.78"/>
    <n v="0.97"/>
    <n v="445"/>
    <x v="1"/>
    <s v="Judy Barrett"/>
    <s v="Regular Air"/>
    <x v="0"/>
    <x v="0"/>
    <s v="Pens &amp; Art Supplies"/>
    <s v="Wrap Bag"/>
    <x v="899"/>
    <n v="0.59"/>
    <n v="-0.13039283252929015"/>
    <s v="United States"/>
    <x v="0"/>
    <x v="17"/>
    <s v="Norfolk"/>
    <n v="68701"/>
    <x v="171"/>
    <x v="5"/>
    <s v="2015"/>
    <d v="2015-06-24T00:00:00"/>
    <n v="-3.7840000000000003"/>
    <n v="11"/>
    <n v="29.02"/>
    <n v="88084"/>
    <x v="0"/>
    <x v="5"/>
  </r>
  <r>
    <n v="23147"/>
    <s v="Low"/>
    <n v="0"/>
    <n v="599.99"/>
    <n v="24.49"/>
    <n v="1548"/>
    <x v="0"/>
    <s v="John Bray"/>
    <s v="Regular Air"/>
    <x v="3"/>
    <x v="1"/>
    <s v="Copiers and Fax"/>
    <s v="Large Box"/>
    <x v="900"/>
    <n v="0.44"/>
    <n v="-3.3330700755822083E-2"/>
    <s v="United States"/>
    <x v="0"/>
    <x v="0"/>
    <s v="Richmond"/>
    <n v="47374"/>
    <x v="171"/>
    <x v="5"/>
    <s v="2015"/>
    <d v="2015-06-25T00:00:00"/>
    <n v="-367.16500000000002"/>
    <n v="18"/>
    <n v="11015.82"/>
    <n v="88487"/>
    <x v="0"/>
    <x v="5"/>
  </r>
  <r>
    <n v="23512"/>
    <s v="Low"/>
    <n v="7.0000000000000007E-2"/>
    <n v="3.28"/>
    <n v="3.97"/>
    <n v="2215"/>
    <x v="0"/>
    <s v="Christopher High"/>
    <s v="Regular Air"/>
    <x v="3"/>
    <x v="0"/>
    <s v="Pens &amp; Art Supplies"/>
    <s v="Wrap Bag"/>
    <x v="101"/>
    <n v="0.56000000000000005"/>
    <n v="-1.5024390243902439"/>
    <s v="United States"/>
    <x v="3"/>
    <x v="28"/>
    <s v="Massillon"/>
    <n v="44646"/>
    <x v="171"/>
    <x v="5"/>
    <s v="2015"/>
    <d v="2015-06-23T00:00:00"/>
    <n v="-22.175999999999998"/>
    <n v="4"/>
    <n v="14.76"/>
    <n v="90314"/>
    <x v="0"/>
    <x v="5"/>
  </r>
  <r>
    <n v="23513"/>
    <s v="Low"/>
    <n v="0.02"/>
    <n v="256.99"/>
    <n v="11.25"/>
    <n v="2216"/>
    <x v="1"/>
    <s v="Clara Kaplan"/>
    <s v="Regular Air"/>
    <x v="3"/>
    <x v="1"/>
    <s v="Computer Peripherals"/>
    <s v="Small Box"/>
    <x v="816"/>
    <n v="0.51"/>
    <n v="-0.26483598040670919"/>
    <s v="United States"/>
    <x v="3"/>
    <x v="28"/>
    <s v="Medina"/>
    <n v="44256"/>
    <x v="171"/>
    <x v="5"/>
    <s v="2015"/>
    <d v="2015-06-30T00:00:00"/>
    <n v="-214.10399999999998"/>
    <n v="3"/>
    <n v="808.44"/>
    <n v="90314"/>
    <x v="0"/>
    <x v="5"/>
  </r>
  <r>
    <n v="23514"/>
    <s v="Low"/>
    <n v="0.01"/>
    <n v="6.48"/>
    <n v="5.14"/>
    <n v="2216"/>
    <x v="1"/>
    <s v="Clara Kaplan"/>
    <s v="Regular Air"/>
    <x v="3"/>
    <x v="0"/>
    <s v="Paper"/>
    <s v="Small Box"/>
    <x v="561"/>
    <n v="0.37"/>
    <n v="-0.39958463136033229"/>
    <s v="United States"/>
    <x v="3"/>
    <x v="28"/>
    <s v="Medina"/>
    <n v="44256"/>
    <x v="171"/>
    <x v="5"/>
    <s v="2015"/>
    <d v="2015-06-25T00:00:00"/>
    <n v="-26.936"/>
    <n v="10"/>
    <n v="67.41"/>
    <n v="90314"/>
    <x v="0"/>
    <x v="5"/>
  </r>
  <r>
    <n v="19441"/>
    <s v="High"/>
    <n v="0.06"/>
    <n v="180.98"/>
    <n v="26.2"/>
    <n v="2333"/>
    <x v="0"/>
    <s v="Megan Woods"/>
    <s v="Delivery Truck"/>
    <x v="0"/>
    <x v="2"/>
    <s v="Chairs &amp; Chairmats"/>
    <s v="Jumbo Drum"/>
    <x v="722"/>
    <n v="0.59"/>
    <n v="-0.63753716163354723"/>
    <s v="United States"/>
    <x v="0"/>
    <x v="31"/>
    <s v="Green Bay"/>
    <n v="54302"/>
    <x v="171"/>
    <x v="5"/>
    <s v="2015"/>
    <d v="2015-06-24T00:00:00"/>
    <n v="-122.235"/>
    <n v="1"/>
    <n v="191.73"/>
    <n v="89611"/>
    <x v="0"/>
    <x v="5"/>
  </r>
  <r>
    <n v="19270"/>
    <s v="Not Specified"/>
    <n v="0.09"/>
    <n v="71.37"/>
    <n v="69"/>
    <n v="2352"/>
    <x v="1"/>
    <s v="Kerry Beach"/>
    <s v="Regular Air"/>
    <x v="1"/>
    <x v="2"/>
    <s v="Tables"/>
    <s v="Large Box"/>
    <x v="335"/>
    <n v="0.68"/>
    <n v="-1.1797077468572044"/>
    <s v="United States"/>
    <x v="3"/>
    <x v="5"/>
    <s v="Cumberland"/>
    <n v="21501"/>
    <x v="171"/>
    <x v="5"/>
    <s v="2015"/>
    <d v="2015-06-24T00:00:00"/>
    <n v="-1537.1356000000003"/>
    <n v="19"/>
    <n v="1302.98"/>
    <n v="86166"/>
    <x v="0"/>
    <x v="5"/>
  </r>
  <r>
    <n v="20633"/>
    <s v="Not Specified"/>
    <n v="0.04"/>
    <n v="10.64"/>
    <n v="5.16"/>
    <n v="721"/>
    <x v="1"/>
    <s v="Melvin Duke"/>
    <s v="Regular Air"/>
    <x v="3"/>
    <x v="2"/>
    <s v="Office Furnishings"/>
    <s v="Small Box"/>
    <x v="594"/>
    <n v="0.56999999999999995"/>
    <n v="0.36017937219730933"/>
    <s v="United States"/>
    <x v="0"/>
    <x v="0"/>
    <s v="Frankfort"/>
    <n v="46041"/>
    <x v="172"/>
    <x v="5"/>
    <s v="2015"/>
    <d v="2015-06-25T00:00:00"/>
    <n v="24.095999999999997"/>
    <n v="6"/>
    <n v="66.900000000000006"/>
    <n v="91053"/>
    <x v="0"/>
    <x v="5"/>
  </r>
  <r>
    <n v="20634"/>
    <s v="Not Specified"/>
    <n v="0.03"/>
    <n v="2.78"/>
    <n v="1.34"/>
    <n v="721"/>
    <x v="1"/>
    <s v="Melvin Duke"/>
    <s v="Express Air"/>
    <x v="3"/>
    <x v="0"/>
    <s v="Pens &amp; Art Supplies"/>
    <s v="Wrap Bag"/>
    <x v="901"/>
    <n v="0.45"/>
    <n v="0.16165082309297471"/>
    <s v="United States"/>
    <x v="0"/>
    <x v="0"/>
    <s v="Frankfort"/>
    <n v="46041"/>
    <x v="172"/>
    <x v="5"/>
    <s v="2015"/>
    <d v="2015-06-26T00:00:00"/>
    <n v="6.9719999999999995"/>
    <n v="15"/>
    <n v="43.13"/>
    <n v="91053"/>
    <x v="0"/>
    <x v="5"/>
  </r>
  <r>
    <n v="24731"/>
    <s v="Low"/>
    <n v="0.09"/>
    <n v="20.99"/>
    <n v="2.5"/>
    <n v="2044"/>
    <x v="0"/>
    <s v="Jay Simon"/>
    <s v="Regular Air"/>
    <x v="3"/>
    <x v="1"/>
    <s v="Telephones and Communication"/>
    <s v="Wrap Bag"/>
    <x v="393"/>
    <n v="0.81"/>
    <n v="-1.359724303266407"/>
    <s v="United States"/>
    <x v="2"/>
    <x v="4"/>
    <s v="Rogers"/>
    <n v="72756"/>
    <x v="172"/>
    <x v="5"/>
    <s v="2015"/>
    <d v="2015-07-01T00:00:00"/>
    <n v="-136.12200000000001"/>
    <n v="6"/>
    <n v="100.11"/>
    <n v="88692"/>
    <x v="0"/>
    <x v="5"/>
  </r>
  <r>
    <n v="20589"/>
    <s v="Not Specified"/>
    <n v="0.01"/>
    <n v="7.1"/>
    <n v="6.05"/>
    <n v="3084"/>
    <x v="1"/>
    <s v="Debbie Hsu"/>
    <s v="Regular Air"/>
    <x v="0"/>
    <x v="0"/>
    <s v="Binders and Binder Accessories"/>
    <s v="Small Box"/>
    <x v="64"/>
    <n v="0.39"/>
    <n v="-0.29421315414070126"/>
    <s v="United States"/>
    <x v="1"/>
    <x v="6"/>
    <s v="Lacey"/>
    <n v="98503"/>
    <x v="172"/>
    <x v="5"/>
    <s v="2015"/>
    <d v="2015-06-25T00:00:00"/>
    <n v="-39.186250000000001"/>
    <n v="18"/>
    <n v="133.19"/>
    <n v="89880"/>
    <x v="0"/>
    <x v="5"/>
  </r>
  <r>
    <n v="20590"/>
    <s v="Not Specified"/>
    <n v="0.05"/>
    <n v="18.97"/>
    <n v="9.0299999999999994"/>
    <n v="3084"/>
    <x v="1"/>
    <s v="Debbie Hsu"/>
    <s v="Regular Air"/>
    <x v="0"/>
    <x v="0"/>
    <s v="Paper"/>
    <s v="Small Box"/>
    <x v="197"/>
    <n v="0.37"/>
    <n v="-1.9418473235384773E-2"/>
    <s v="United States"/>
    <x v="1"/>
    <x v="6"/>
    <s v="Lacey"/>
    <n v="98503"/>
    <x v="172"/>
    <x v="5"/>
    <s v="2015"/>
    <d v="2015-06-25T00:00:00"/>
    <n v="-1.89"/>
    <n v="5"/>
    <n v="97.33"/>
    <n v="89880"/>
    <x v="0"/>
    <x v="5"/>
  </r>
  <r>
    <n v="20488"/>
    <s v="Low"/>
    <n v="0"/>
    <n v="8.74"/>
    <n v="8.2899999999999991"/>
    <n v="3325"/>
    <x v="1"/>
    <s v="Diane Barr"/>
    <s v="Regular Air"/>
    <x v="2"/>
    <x v="0"/>
    <s v="Envelopes"/>
    <s v="Small Box"/>
    <x v="127"/>
    <n v="0.38"/>
    <n v="-0.60325178544294178"/>
    <s v="United States"/>
    <x v="1"/>
    <x v="14"/>
    <s v="Coos Bay"/>
    <n v="97420"/>
    <x v="172"/>
    <x v="5"/>
    <s v="2015"/>
    <d v="2015-06-26T00:00:00"/>
    <n v="-79.400000000000006"/>
    <n v="14"/>
    <n v="131.62"/>
    <n v="90986"/>
    <x v="0"/>
    <x v="5"/>
  </r>
  <r>
    <n v="19694"/>
    <s v="Not Specified"/>
    <n v="0.04"/>
    <n v="130.97999999999999"/>
    <n v="30"/>
    <n v="447"/>
    <x v="1"/>
    <s v="Valerie Moon"/>
    <s v="Delivery Truck"/>
    <x v="3"/>
    <x v="2"/>
    <s v="Chairs &amp; Chairmats"/>
    <s v="Jumbo Drum"/>
    <x v="698"/>
    <n v="0.78"/>
    <n v="-0.51974170898376282"/>
    <s v="United States"/>
    <x v="0"/>
    <x v="11"/>
    <s v="Roseville"/>
    <n v="55113"/>
    <x v="173"/>
    <x v="5"/>
    <s v="2015"/>
    <d v="2015-06-28T00:00:00"/>
    <n v="-82.903999999999996"/>
    <n v="1"/>
    <n v="159.51"/>
    <n v="90449"/>
    <x v="0"/>
    <x v="5"/>
  </r>
  <r>
    <n v="19695"/>
    <s v="Not Specified"/>
    <n v="0.05"/>
    <n v="200.99"/>
    <n v="4.2"/>
    <n v="447"/>
    <x v="1"/>
    <s v="Valerie Moon"/>
    <s v="Regular Air"/>
    <x v="3"/>
    <x v="1"/>
    <s v="Telephones and Communication"/>
    <s v="Small Box"/>
    <x v="254"/>
    <n v="0.59"/>
    <n v="0.69"/>
    <s v="United States"/>
    <x v="0"/>
    <x v="11"/>
    <s v="Roseville"/>
    <n v="55113"/>
    <x v="173"/>
    <x v="5"/>
    <s v="2015"/>
    <d v="2015-06-25T00:00:00"/>
    <n v="1268.8064999999999"/>
    <n v="11"/>
    <n v="1838.85"/>
    <n v="90449"/>
    <x v="0"/>
    <x v="5"/>
  </r>
  <r>
    <n v="24722"/>
    <s v="High"/>
    <n v="0.04"/>
    <n v="46.89"/>
    <n v="5.0999999999999996"/>
    <n v="1416"/>
    <x v="1"/>
    <s v="Betsy Gibson"/>
    <s v="Regular Air"/>
    <x v="0"/>
    <x v="0"/>
    <s v="Appliances"/>
    <s v="Medium Box"/>
    <x v="591"/>
    <n v="0.46"/>
    <n v="0.47708230655495315"/>
    <s v="United States"/>
    <x v="0"/>
    <x v="0"/>
    <s v="Indianapolis"/>
    <n v="46203"/>
    <x v="173"/>
    <x v="5"/>
    <s v="2015"/>
    <d v="2015-06-27T00:00:00"/>
    <n v="87.12"/>
    <n v="4"/>
    <n v="182.61"/>
    <n v="90540"/>
    <x v="0"/>
    <x v="5"/>
  </r>
  <r>
    <n v="24295"/>
    <s v="Not Specified"/>
    <n v="0.01"/>
    <n v="124.49"/>
    <n v="51.94"/>
    <n v="1419"/>
    <x v="0"/>
    <s v="Brooke Lancaster"/>
    <s v="Delivery Truck"/>
    <x v="0"/>
    <x v="2"/>
    <s v="Tables"/>
    <s v="Jumbo Box"/>
    <x v="369"/>
    <n v="0.63"/>
    <n v="-3.9844218726326958E-2"/>
    <s v="United States"/>
    <x v="0"/>
    <x v="0"/>
    <s v="Lafayette"/>
    <n v="47905"/>
    <x v="173"/>
    <x v="5"/>
    <s v="2015"/>
    <d v="2015-06-26T00:00:00"/>
    <n v="-94.674644999999998"/>
    <n v="18"/>
    <n v="2376.12"/>
    <n v="90540"/>
    <x v="0"/>
    <x v="5"/>
  </r>
  <r>
    <n v="22672"/>
    <s v="Not Specified"/>
    <n v="0.04"/>
    <n v="177.98"/>
    <n v="0.99"/>
    <n v="1442"/>
    <x v="1"/>
    <s v="Rodney Field"/>
    <s v="Regular Air"/>
    <x v="3"/>
    <x v="0"/>
    <s v="Appliances"/>
    <s v="Small Box"/>
    <x v="884"/>
    <n v="0.56000000000000005"/>
    <n v="0.69"/>
    <s v="United States"/>
    <x v="0"/>
    <x v="10"/>
    <s v="Springfield"/>
    <n v="65807"/>
    <x v="173"/>
    <x v="5"/>
    <s v="2015"/>
    <d v="2015-06-27T00:00:00"/>
    <n v="1909.8854999999996"/>
    <n v="15"/>
    <n v="2767.95"/>
    <n v="89076"/>
    <x v="0"/>
    <x v="5"/>
  </r>
  <r>
    <n v="19627"/>
    <s v="Low"/>
    <n v="7.0000000000000007E-2"/>
    <n v="17.7"/>
    <n v="9.4700000000000006"/>
    <n v="1551"/>
    <x v="0"/>
    <s v="Laurence Flowers"/>
    <s v="Regular Air"/>
    <x v="2"/>
    <x v="0"/>
    <s v="Storage &amp; Organization"/>
    <s v="Small Box"/>
    <x v="340"/>
    <n v="0.59"/>
    <n v="-0.81000432367712105"/>
    <s v="United States"/>
    <x v="2"/>
    <x v="2"/>
    <s v="Biloxi"/>
    <n v="39530"/>
    <x v="173"/>
    <x v="5"/>
    <s v="2015"/>
    <d v="2015-07-01T00:00:00"/>
    <n v="-243.54400000000001"/>
    <n v="18"/>
    <n v="300.67"/>
    <n v="87488"/>
    <x v="0"/>
    <x v="5"/>
  </r>
  <r>
    <n v="23151"/>
    <s v="Not Specified"/>
    <n v="0.06"/>
    <n v="70.89"/>
    <n v="89.3"/>
    <n v="2903"/>
    <x v="0"/>
    <s v="Frances Powers"/>
    <s v="Delivery Truck"/>
    <x v="0"/>
    <x v="2"/>
    <s v="Tables"/>
    <s v="Jumbo Box"/>
    <x v="902"/>
    <n v="0.72"/>
    <n v="0.17865541097018614"/>
    <s v="United States"/>
    <x v="3"/>
    <x v="28"/>
    <s v="Reynoldsburg"/>
    <n v="43068"/>
    <x v="173"/>
    <x v="5"/>
    <s v="2015"/>
    <d v="2015-06-25T00:00:00"/>
    <n v="65.077020000000005"/>
    <n v="6"/>
    <n v="364.26"/>
    <n v="87374"/>
    <x v="0"/>
    <x v="5"/>
  </r>
  <r>
    <n v="24457"/>
    <s v="Low"/>
    <n v="0.08"/>
    <n v="3.69"/>
    <n v="2.5"/>
    <n v="3128"/>
    <x v="0"/>
    <s v="Cathy Burgess"/>
    <s v="Regular Air"/>
    <x v="0"/>
    <x v="0"/>
    <s v="Envelopes"/>
    <s v="Small Box"/>
    <x v="710"/>
    <n v="0.39"/>
    <n v="-4.3488430268918083"/>
    <s v="United States"/>
    <x v="2"/>
    <x v="15"/>
    <s v="Shreveport"/>
    <n v="71109"/>
    <x v="173"/>
    <x v="5"/>
    <s v="2015"/>
    <d v="2015-06-30T00:00:00"/>
    <n v="-139.07600000000002"/>
    <n v="9"/>
    <n v="31.98"/>
    <n v="89810"/>
    <x v="0"/>
    <x v="5"/>
  </r>
  <r>
    <n v="20964"/>
    <s v="Low"/>
    <n v="0.02"/>
    <n v="58.14"/>
    <n v="36.61"/>
    <n v="3176"/>
    <x v="1"/>
    <s v="Jackie McCullough"/>
    <s v="Delivery Truck"/>
    <x v="2"/>
    <x v="2"/>
    <s v="Bookcases"/>
    <s v="Jumbo Box"/>
    <x v="806"/>
    <n v="0.61"/>
    <n v="1.8998247448491186E-4"/>
    <s v="United States"/>
    <x v="2"/>
    <x v="9"/>
    <s v="Jacksonville"/>
    <n v="32216"/>
    <x v="173"/>
    <x v="5"/>
    <s v="2015"/>
    <d v="2015-07-01T00:00:00"/>
    <n v="0.25800000000000001"/>
    <n v="22"/>
    <n v="1358.02"/>
    <n v="90821"/>
    <x v="0"/>
    <x v="5"/>
  </r>
  <r>
    <n v="20965"/>
    <s v="Low"/>
    <n v="0.03"/>
    <n v="15.57"/>
    <n v="1.39"/>
    <n v="3176"/>
    <x v="1"/>
    <s v="Jackie McCullough"/>
    <s v="Regular Air"/>
    <x v="2"/>
    <x v="0"/>
    <s v="Envelopes"/>
    <s v="Small Box"/>
    <x v="738"/>
    <n v="0.38"/>
    <n v="0.17618437186489802"/>
    <s v="United States"/>
    <x v="2"/>
    <x v="9"/>
    <s v="Jacksonville"/>
    <n v="32216"/>
    <x v="173"/>
    <x v="5"/>
    <s v="2015"/>
    <d v="2015-07-01T00:00:00"/>
    <n v="63.222000000000001"/>
    <n v="22"/>
    <n v="358.84"/>
    <n v="90821"/>
    <x v="0"/>
    <x v="5"/>
  </r>
  <r>
    <n v="22576"/>
    <s v="Not Specified"/>
    <n v="7.0000000000000007E-2"/>
    <n v="105.34"/>
    <n v="24.49"/>
    <n v="3261"/>
    <x v="0"/>
    <s v="Steven Long"/>
    <s v="Express Air"/>
    <x v="2"/>
    <x v="2"/>
    <s v="Office Furnishings"/>
    <s v="Large Box"/>
    <x v="218"/>
    <n v="0.61"/>
    <n v="0.69"/>
    <s v="United States"/>
    <x v="0"/>
    <x v="26"/>
    <s v="Adrian"/>
    <n v="49221"/>
    <x v="173"/>
    <x v="5"/>
    <s v="2015"/>
    <d v="2015-06-26T00:00:00"/>
    <n v="710.67239999999993"/>
    <n v="10"/>
    <n v="1029.96"/>
    <n v="90296"/>
    <x v="0"/>
    <x v="5"/>
  </r>
  <r>
    <n v="22511"/>
    <s v="Low"/>
    <n v="0.04"/>
    <n v="291.73"/>
    <n v="48.8"/>
    <n v="2062"/>
    <x v="1"/>
    <s v="Alfred Singh"/>
    <s v="Delivery Truck"/>
    <x v="3"/>
    <x v="2"/>
    <s v="Chairs &amp; Chairmats"/>
    <s v="Jumbo Drum"/>
    <x v="9"/>
    <n v="0.56000000000000005"/>
    <n v="-1.7359693017863855E-2"/>
    <s v="United States"/>
    <x v="2"/>
    <x v="25"/>
    <s v="Mechanicsville"/>
    <n v="23111"/>
    <x v="174"/>
    <x v="5"/>
    <s v="2015"/>
    <d v="2015-06-30T00:00:00"/>
    <n v="-115.90389999999999"/>
    <n v="22"/>
    <n v="6676.61"/>
    <n v="87148"/>
    <x v="0"/>
    <x v="5"/>
  </r>
  <r>
    <n v="23300"/>
    <s v="Critical"/>
    <n v="0.08"/>
    <n v="100.97"/>
    <n v="7.18"/>
    <n v="2197"/>
    <x v="1"/>
    <s v="Karen O'Donnell"/>
    <s v="Regular Air"/>
    <x v="0"/>
    <x v="1"/>
    <s v="Computer Peripherals"/>
    <s v="Small Box"/>
    <x v="871"/>
    <n v="0.46"/>
    <n v="0.19411764705882353"/>
    <s v="United States"/>
    <x v="3"/>
    <x v="8"/>
    <s v="Levittown"/>
    <n v="11756"/>
    <x v="174"/>
    <x v="5"/>
    <s v="2015"/>
    <d v="2015-06-27T00:00:00"/>
    <n v="126.22500000000001"/>
    <n v="7"/>
    <n v="650.25"/>
    <n v="89176"/>
    <x v="0"/>
    <x v="5"/>
  </r>
  <r>
    <n v="23301"/>
    <s v="Critical"/>
    <n v="0"/>
    <n v="13.4"/>
    <n v="4.95"/>
    <n v="2197"/>
    <x v="1"/>
    <s v="Karen O'Donnell"/>
    <s v="Regular Air"/>
    <x v="0"/>
    <x v="2"/>
    <s v="Office Furnishings"/>
    <s v="Small Pack"/>
    <x v="388"/>
    <n v="0.37"/>
    <n v="0.69"/>
    <s v="United States"/>
    <x v="3"/>
    <x v="8"/>
    <s v="Levittown"/>
    <n v="11756"/>
    <x v="174"/>
    <x v="5"/>
    <s v="2015"/>
    <d v="2015-06-27T00:00:00"/>
    <n v="187.7628"/>
    <n v="19"/>
    <n v="272.12"/>
    <n v="89176"/>
    <x v="0"/>
    <x v="5"/>
  </r>
  <r>
    <n v="20810"/>
    <s v="Not Specified"/>
    <n v="0.02"/>
    <n v="22.72"/>
    <n v="8.99"/>
    <n v="2587"/>
    <x v="1"/>
    <s v="Eugene H Walsh"/>
    <s v="Regular Air"/>
    <x v="1"/>
    <x v="2"/>
    <s v="Office Furnishings"/>
    <s v="Small Pack"/>
    <x v="93"/>
    <n v="0.44"/>
    <n v="0.69"/>
    <s v="United States"/>
    <x v="0"/>
    <x v="31"/>
    <s v="Manitowoc"/>
    <n v="54220"/>
    <x v="174"/>
    <x v="5"/>
    <s v="2015"/>
    <d v="2015-06-26T00:00:00"/>
    <n v="200.01719999999997"/>
    <n v="12"/>
    <n v="289.88"/>
    <n v="91167"/>
    <x v="0"/>
    <x v="5"/>
  </r>
  <r>
    <n v="23716"/>
    <s v="Not Specified"/>
    <n v="0.05"/>
    <n v="5.98"/>
    <n v="5.46"/>
    <n v="936"/>
    <x v="1"/>
    <s v="Robyn Garner"/>
    <s v="Regular Air"/>
    <x v="3"/>
    <x v="0"/>
    <s v="Paper"/>
    <s v="Small Box"/>
    <x v="371"/>
    <n v="0.36"/>
    <n v="-0.30381133873272986"/>
    <s v="United States"/>
    <x v="1"/>
    <x v="7"/>
    <s v="Redlands"/>
    <n v="92374"/>
    <x v="175"/>
    <x v="5"/>
    <s v="2015"/>
    <d v="2015-06-27T00:00:00"/>
    <n v="-31.885000000000002"/>
    <n v="17"/>
    <n v="104.95"/>
    <n v="90589"/>
    <x v="0"/>
    <x v="5"/>
  </r>
  <r>
    <n v="23717"/>
    <s v="Not Specified"/>
    <n v="0.01"/>
    <n v="65.989999999999995"/>
    <n v="3.99"/>
    <n v="937"/>
    <x v="0"/>
    <s v="Kelly Shaw"/>
    <s v="Regular Air"/>
    <x v="3"/>
    <x v="1"/>
    <s v="Telephones and Communication"/>
    <s v="Small Box"/>
    <x v="532"/>
    <n v="0.59"/>
    <n v="-0.57152590191488084"/>
    <s v="United States"/>
    <x v="1"/>
    <x v="7"/>
    <s v="Redondo Beach"/>
    <n v="90278"/>
    <x v="175"/>
    <x v="5"/>
    <s v="2015"/>
    <d v="2015-06-28T00:00:00"/>
    <n v="-95.21050000000001"/>
    <n v="3"/>
    <n v="166.59"/>
    <n v="90589"/>
    <x v="0"/>
    <x v="5"/>
  </r>
  <r>
    <n v="19932"/>
    <s v="Low"/>
    <n v="0.05"/>
    <n v="2.89"/>
    <n v="0.5"/>
    <n v="1380"/>
    <x v="0"/>
    <s v="Jeanne Walker"/>
    <s v="Regular Air"/>
    <x v="1"/>
    <x v="0"/>
    <s v="Labels"/>
    <s v="Small Box"/>
    <x v="231"/>
    <n v="0.38"/>
    <n v="0.69"/>
    <s v="United States"/>
    <x v="3"/>
    <x v="47"/>
    <s v="Portsmouth"/>
    <n v="3801"/>
    <x v="175"/>
    <x v="5"/>
    <s v="2015"/>
    <d v="2015-07-03T00:00:00"/>
    <n v="18.0642"/>
    <n v="9"/>
    <n v="26.18"/>
    <n v="88213"/>
    <x v="0"/>
    <x v="5"/>
  </r>
  <r>
    <n v="25478"/>
    <s v="Not Specified"/>
    <n v="0.1"/>
    <n v="3.25"/>
    <n v="49"/>
    <n v="2617"/>
    <x v="0"/>
    <s v="Gerald Crabtree"/>
    <s v="Regular Air"/>
    <x v="3"/>
    <x v="0"/>
    <s v="Appliances"/>
    <s v="Large Box"/>
    <x v="845"/>
    <n v="0.56000000000000005"/>
    <n v="-7.0347751290243306"/>
    <s v="United States"/>
    <x v="0"/>
    <x v="46"/>
    <s v="Aberdeen"/>
    <n v="57401"/>
    <x v="175"/>
    <x v="5"/>
    <s v="2015"/>
    <d v="2015-06-28T00:00:00"/>
    <n v="-286.245"/>
    <n v="6"/>
    <n v="40.69"/>
    <n v="91496"/>
    <x v="0"/>
    <x v="5"/>
  </r>
  <r>
    <n v="19553"/>
    <s v="Low"/>
    <n v="0.03"/>
    <n v="28.53"/>
    <n v="1.49"/>
    <n v="1191"/>
    <x v="0"/>
    <s v="John Morse"/>
    <s v="Regular Air"/>
    <x v="0"/>
    <x v="0"/>
    <s v="Binders and Binder Accessories"/>
    <s v="Small Box"/>
    <x v="587"/>
    <n v="0.38"/>
    <n v="0.66907361548851862"/>
    <s v="United States"/>
    <x v="3"/>
    <x v="22"/>
    <s v="New Britain"/>
    <n v="6050"/>
    <x v="176"/>
    <x v="5"/>
    <s v="2015"/>
    <d v="2015-07-01T00:00:00"/>
    <n v="59.440499999999993"/>
    <n v="3"/>
    <n v="88.84"/>
    <n v="87587"/>
    <x v="0"/>
    <x v="5"/>
  </r>
  <r>
    <n v="1552"/>
    <s v="Low"/>
    <n v="0.09"/>
    <n v="49.99"/>
    <n v="19.989999999999998"/>
    <n v="1193"/>
    <x v="1"/>
    <s v="Louis Parrish"/>
    <s v="Regular Air"/>
    <x v="0"/>
    <x v="1"/>
    <s v="Computer Peripherals"/>
    <s v="Small Box"/>
    <x v="421"/>
    <n v="0.41"/>
    <n v="-7.1756021101242141E-3"/>
    <s v="United States"/>
    <x v="3"/>
    <x v="32"/>
    <s v="Washington"/>
    <n v="20016"/>
    <x v="176"/>
    <x v="5"/>
    <s v="2015"/>
    <d v="2015-06-30T00:00:00"/>
    <n v="-17.03"/>
    <n v="48"/>
    <n v="2373.3200000000002"/>
    <n v="11206"/>
    <x v="0"/>
    <x v="5"/>
  </r>
  <r>
    <n v="1553"/>
    <s v="Low"/>
    <n v="0.03"/>
    <n v="28.53"/>
    <n v="1.49"/>
    <n v="1193"/>
    <x v="1"/>
    <s v="Louis Parrish"/>
    <s v="Regular Air"/>
    <x v="0"/>
    <x v="0"/>
    <s v="Binders and Binder Accessories"/>
    <s v="Small Box"/>
    <x v="587"/>
    <n v="0.38"/>
    <n v="0.12165597273815734"/>
    <s v="United States"/>
    <x v="3"/>
    <x v="32"/>
    <s v="Washington"/>
    <n v="20016"/>
    <x v="176"/>
    <x v="5"/>
    <s v="2015"/>
    <d v="2015-07-01T00:00:00"/>
    <n v="39.626999999999995"/>
    <n v="11"/>
    <n v="325.73"/>
    <n v="11206"/>
    <x v="0"/>
    <x v="5"/>
  </r>
  <r>
    <n v="19552"/>
    <s v="Low"/>
    <n v="0.09"/>
    <n v="49.99"/>
    <n v="19.989999999999998"/>
    <n v="1203"/>
    <x v="0"/>
    <s v="Judy Merritt"/>
    <s v="Regular Air"/>
    <x v="0"/>
    <x v="1"/>
    <s v="Computer Peripherals"/>
    <s v="Small Box"/>
    <x v="421"/>
    <n v="0.41"/>
    <n v="-1.4351204220248428E-2"/>
    <s v="United States"/>
    <x v="3"/>
    <x v="40"/>
    <s v="Cranston"/>
    <n v="2920"/>
    <x v="176"/>
    <x v="5"/>
    <s v="2015"/>
    <d v="2015-06-30T00:00:00"/>
    <n v="-8.5150000000000006"/>
    <n v="12"/>
    <n v="593.33000000000004"/>
    <n v="87587"/>
    <x v="0"/>
    <x v="5"/>
  </r>
  <r>
    <n v="18645"/>
    <s v="High"/>
    <n v="7.0000000000000007E-2"/>
    <n v="119.99"/>
    <n v="16.8"/>
    <n v="1357"/>
    <x v="1"/>
    <s v="Marguerite Yu"/>
    <s v="Delivery Truck"/>
    <x v="1"/>
    <x v="1"/>
    <s v="Office Machines"/>
    <s v="Jumbo Box"/>
    <x v="903"/>
    <n v="0.35"/>
    <n v="0.69"/>
    <s v="United States"/>
    <x v="0"/>
    <x v="19"/>
    <s v="Weslaco"/>
    <n v="78596"/>
    <x v="176"/>
    <x v="5"/>
    <s v="2015"/>
    <d v="2015-06-30T00:00:00"/>
    <n v="1206.5961"/>
    <n v="15"/>
    <n v="1748.69"/>
    <n v="88185"/>
    <x v="0"/>
    <x v="5"/>
  </r>
  <r>
    <n v="8389"/>
    <s v="High"/>
    <n v="0.02"/>
    <n v="30.98"/>
    <n v="17.079999999999998"/>
    <n v="1733"/>
    <x v="1"/>
    <s v="Nina Horne Kelly"/>
    <s v="Regular Air"/>
    <x v="0"/>
    <x v="0"/>
    <s v="Paper"/>
    <s v="Small Box"/>
    <x v="904"/>
    <n v="0.4"/>
    <n v="-7.365658870507702E-2"/>
    <s v="United States"/>
    <x v="3"/>
    <x v="32"/>
    <s v="Washington"/>
    <n v="20012"/>
    <x v="176"/>
    <x v="5"/>
    <s v="2015"/>
    <d v="2015-06-29T00:00:00"/>
    <n v="-32.28"/>
    <n v="13"/>
    <n v="438.25"/>
    <n v="59937"/>
    <x v="0"/>
    <x v="5"/>
  </r>
  <r>
    <n v="26389"/>
    <s v="High"/>
    <n v="0.02"/>
    <n v="30.98"/>
    <n v="17.079999999999998"/>
    <n v="1735"/>
    <x v="0"/>
    <s v="Eric West"/>
    <s v="Regular Air"/>
    <x v="0"/>
    <x v="0"/>
    <s v="Paper"/>
    <s v="Small Box"/>
    <x v="904"/>
    <n v="0.4"/>
    <n v="-0.159596558884604"/>
    <s v="United States"/>
    <x v="3"/>
    <x v="8"/>
    <s v="Hempstead"/>
    <n v="11550"/>
    <x v="176"/>
    <x v="5"/>
    <s v="2015"/>
    <d v="2015-06-29T00:00:00"/>
    <n v="-16.14"/>
    <n v="3"/>
    <n v="101.13"/>
    <n v="88444"/>
    <x v="0"/>
    <x v="5"/>
  </r>
  <r>
    <n v="20618"/>
    <s v="Low"/>
    <n v="0"/>
    <n v="17.52"/>
    <n v="8.17"/>
    <n v="2801"/>
    <x v="0"/>
    <s v="Jimmy Wang"/>
    <s v="Regular Air"/>
    <x v="1"/>
    <x v="0"/>
    <s v="Appliances"/>
    <s v="Medium Box"/>
    <x v="905"/>
    <n v="0.5"/>
    <n v="0.18556657522684111"/>
    <s v="United States"/>
    <x v="1"/>
    <x v="41"/>
    <s v="Chandler"/>
    <n v="85224"/>
    <x v="176"/>
    <x v="5"/>
    <s v="2015"/>
    <d v="2015-07-03T00:00:00"/>
    <n v="52.763999999999996"/>
    <n v="15"/>
    <n v="284.33999999999997"/>
    <n v="91049"/>
    <x v="0"/>
    <x v="5"/>
  </r>
  <r>
    <n v="20816"/>
    <s v="Critical"/>
    <n v="0.09"/>
    <n v="100.98"/>
    <n v="35.840000000000003"/>
    <n v="2987"/>
    <x v="1"/>
    <s v="Natalie Watts"/>
    <s v="Delivery Truck"/>
    <x v="1"/>
    <x v="2"/>
    <s v="Bookcases"/>
    <s v="Jumbo Box"/>
    <x v="11"/>
    <n v="0.62"/>
    <n v="-6.0941671861583877E-2"/>
    <s v="United States"/>
    <x v="0"/>
    <x v="20"/>
    <s v="West Des Moines"/>
    <n v="50265"/>
    <x v="176"/>
    <x v="5"/>
    <s v="2015"/>
    <d v="2015-06-28T00:00:00"/>
    <n v="-103.624"/>
    <n v="17"/>
    <n v="1700.38"/>
    <n v="91180"/>
    <x v="0"/>
    <x v="5"/>
  </r>
  <r>
    <n v="20817"/>
    <s v="Critical"/>
    <n v="0.1"/>
    <n v="5.78"/>
    <n v="7.96"/>
    <n v="2987"/>
    <x v="1"/>
    <s v="Natalie Watts"/>
    <s v="Regular Air"/>
    <x v="1"/>
    <x v="0"/>
    <s v="Paper"/>
    <s v="Small Box"/>
    <x v="906"/>
    <n v="0.36"/>
    <n v="-1.6080088987764181"/>
    <s v="United States"/>
    <x v="0"/>
    <x v="20"/>
    <s v="West Des Moines"/>
    <n v="50265"/>
    <x v="176"/>
    <x v="5"/>
    <s v="2015"/>
    <d v="2015-06-28T00:00:00"/>
    <n v="-57.823999999999998"/>
    <n v="6"/>
    <n v="35.96"/>
    <n v="91180"/>
    <x v="0"/>
    <x v="5"/>
  </r>
  <r>
    <n v="24637"/>
    <s v="Critical"/>
    <n v="0.03"/>
    <n v="4.9800000000000004"/>
    <n v="4.62"/>
    <n v="3209"/>
    <x v="0"/>
    <s v="Elsie Floyd"/>
    <s v="Express Air"/>
    <x v="3"/>
    <x v="1"/>
    <s v="Computer Peripherals"/>
    <s v="Small Pack"/>
    <x v="395"/>
    <n v="0.64"/>
    <n v="-0.68829113924050633"/>
    <s v="United States"/>
    <x v="1"/>
    <x v="7"/>
    <s v="Beverly Hills"/>
    <n v="90210"/>
    <x v="176"/>
    <x v="5"/>
    <s v="2015"/>
    <d v="2015-06-29T00:00:00"/>
    <n v="-30.45"/>
    <n v="8"/>
    <n v="44.24"/>
    <n v="90739"/>
    <x v="0"/>
    <x v="5"/>
  </r>
  <r>
    <n v="24343"/>
    <s v="Medium"/>
    <n v="0.06"/>
    <n v="22.24"/>
    <n v="1.99"/>
    <n v="3226"/>
    <x v="1"/>
    <s v="Arthur Gold"/>
    <s v="Regular Air"/>
    <x v="0"/>
    <x v="1"/>
    <s v="Computer Peripherals"/>
    <s v="Small Pack"/>
    <x v="907"/>
    <n v="0.43"/>
    <n v="0.37278411755510393"/>
    <s v="United States"/>
    <x v="2"/>
    <x v="34"/>
    <s v="Hendersonville"/>
    <n v="37075"/>
    <x v="176"/>
    <x v="5"/>
    <s v="2015"/>
    <d v="2015-06-30T00:00:00"/>
    <n v="95.387999999999991"/>
    <n v="12"/>
    <n v="255.88"/>
    <n v="86509"/>
    <x v="0"/>
    <x v="5"/>
  </r>
  <r>
    <n v="22480"/>
    <s v="Medium"/>
    <n v="0.08"/>
    <n v="8.3699999999999992"/>
    <n v="10.16"/>
    <n v="1109"/>
    <x v="0"/>
    <s v="Dennis Welch"/>
    <s v="Regular Air"/>
    <x v="2"/>
    <x v="2"/>
    <s v="Office Furnishings"/>
    <s v="Large Box"/>
    <x v="518"/>
    <n v="0.59"/>
    <n v="-1.5527296082209379"/>
    <s v="United States"/>
    <x v="0"/>
    <x v="19"/>
    <s v="Laredo"/>
    <n v="78041"/>
    <x v="177"/>
    <x v="5"/>
    <s v="2015"/>
    <d v="2015-06-29T00:00:00"/>
    <n v="-169.232"/>
    <n v="13"/>
    <n v="108.99"/>
    <n v="86410"/>
    <x v="0"/>
    <x v="5"/>
  </r>
  <r>
    <n v="21522"/>
    <s v="Not Specified"/>
    <n v="0.04"/>
    <n v="35.99"/>
    <n v="3.3"/>
    <n v="1183"/>
    <x v="0"/>
    <s v="Becky O'Brien"/>
    <s v="Regular Air"/>
    <x v="1"/>
    <x v="1"/>
    <s v="Telephones and Communication"/>
    <s v="Small Pack"/>
    <x v="622"/>
    <n v="0.39"/>
    <n v="0.69"/>
    <s v="United States"/>
    <x v="1"/>
    <x v="16"/>
    <s v="Springville"/>
    <n v="84663"/>
    <x v="177"/>
    <x v="5"/>
    <s v="2015"/>
    <d v="2015-06-29T00:00:00"/>
    <n v="184.19549999999998"/>
    <n v="9"/>
    <n v="266.95"/>
    <n v="86914"/>
    <x v="0"/>
    <x v="5"/>
  </r>
  <r>
    <n v="18868"/>
    <s v="Low"/>
    <n v="0.08"/>
    <n v="5.84"/>
    <n v="1"/>
    <n v="1502"/>
    <x v="1"/>
    <s v="Renee Huang"/>
    <s v="Express Air"/>
    <x v="0"/>
    <x v="0"/>
    <s v="Pens &amp; Art Supplies"/>
    <s v="Wrap Bag"/>
    <x v="908"/>
    <n v="0.38"/>
    <n v="11.922495520443068"/>
    <s v="United States"/>
    <x v="2"/>
    <x v="9"/>
    <s v="Coral Springs"/>
    <n v="33065"/>
    <x v="177"/>
    <x v="5"/>
    <s v="2015"/>
    <d v="2015-07-03T00:00:00"/>
    <n v="731.92199999999991"/>
    <n v="11"/>
    <n v="61.39"/>
    <n v="89194"/>
    <x v="0"/>
    <x v="5"/>
  </r>
  <r>
    <n v="18869"/>
    <s v="Low"/>
    <n v="0"/>
    <n v="205.99"/>
    <n v="8.99"/>
    <n v="1502"/>
    <x v="1"/>
    <s v="Renee Huang"/>
    <s v="Regular Air"/>
    <x v="0"/>
    <x v="1"/>
    <s v="Telephones and Communication"/>
    <s v="Small Box"/>
    <x v="336"/>
    <n v="0.6"/>
    <n v="7.6598837209302328E-2"/>
    <s v="United States"/>
    <x v="2"/>
    <x v="9"/>
    <s v="Coral Springs"/>
    <n v="33065"/>
    <x v="177"/>
    <x v="5"/>
    <s v="2015"/>
    <d v="2015-07-02T00:00:00"/>
    <n v="186.55799999999999"/>
    <n v="13"/>
    <n v="2435.52"/>
    <n v="89194"/>
    <x v="0"/>
    <x v="5"/>
  </r>
  <r>
    <n v="25742"/>
    <s v="High"/>
    <n v="0.09"/>
    <n v="6.48"/>
    <n v="7.03"/>
    <n v="2448"/>
    <x v="0"/>
    <s v="Melanie Morrow"/>
    <s v="Regular Air"/>
    <x v="2"/>
    <x v="0"/>
    <s v="Paper"/>
    <s v="Small Box"/>
    <x v="786"/>
    <n v="0.37"/>
    <n v="-1.3016501650165018"/>
    <s v="United States"/>
    <x v="0"/>
    <x v="11"/>
    <s v="Edina"/>
    <n v="55410"/>
    <x v="177"/>
    <x v="5"/>
    <s v="2015"/>
    <d v="2015-07-01T00:00:00"/>
    <n v="-126.208"/>
    <n v="16"/>
    <n v="96.96"/>
    <n v="87790"/>
    <x v="0"/>
    <x v="5"/>
  </r>
  <r>
    <n v="18320"/>
    <s v="High"/>
    <n v="0.05"/>
    <n v="73.98"/>
    <n v="12.14"/>
    <n v="3374"/>
    <x v="1"/>
    <s v="Jamie Ward"/>
    <s v="Regular Air"/>
    <x v="1"/>
    <x v="1"/>
    <s v="Computer Peripherals"/>
    <s v="Small Box"/>
    <x v="235"/>
    <n v="0.67"/>
    <n v="-3.1712191872085593E-3"/>
    <s v="United States"/>
    <x v="3"/>
    <x v="5"/>
    <s v="Odenton"/>
    <n v="21113"/>
    <x v="177"/>
    <x v="5"/>
    <s v="2015"/>
    <d v="2015-06-30T00:00:00"/>
    <n v="-1.904000000000019"/>
    <n v="8"/>
    <n v="600.4"/>
    <n v="87474"/>
    <x v="0"/>
    <x v="5"/>
  </r>
  <r>
    <n v="18321"/>
    <s v="High"/>
    <n v="0"/>
    <n v="5.98"/>
    <n v="7.15"/>
    <n v="3374"/>
    <x v="1"/>
    <s v="Jamie Ward"/>
    <s v="Regular Air"/>
    <x v="1"/>
    <x v="0"/>
    <s v="Paper"/>
    <s v="Small Box"/>
    <x v="792"/>
    <n v="0.36"/>
    <n v="-1.0816934306569344"/>
    <s v="United States"/>
    <x v="3"/>
    <x v="5"/>
    <s v="Odenton"/>
    <n v="21113"/>
    <x v="177"/>
    <x v="5"/>
    <s v="2015"/>
    <d v="2015-07-01T00:00:00"/>
    <n v="-37.048000000000002"/>
    <n v="5"/>
    <n v="34.25"/>
    <n v="87474"/>
    <x v="0"/>
    <x v="5"/>
  </r>
  <r>
    <n v="18322"/>
    <s v="High"/>
    <n v="0.09"/>
    <n v="3.57"/>
    <n v="4.17"/>
    <n v="3374"/>
    <x v="1"/>
    <s v="Jamie Ward"/>
    <s v="Regular Air"/>
    <x v="1"/>
    <x v="0"/>
    <s v="Pens &amp; Art Supplies"/>
    <s v="Small Pack"/>
    <x v="253"/>
    <n v="0.59"/>
    <n v="-1.8088394276629571"/>
    <s v="United States"/>
    <x v="3"/>
    <x v="5"/>
    <s v="Odenton"/>
    <n v="21113"/>
    <x v="177"/>
    <x v="5"/>
    <s v="2015"/>
    <d v="2015-07-01T00:00:00"/>
    <n v="-56.887999999999998"/>
    <n v="9"/>
    <n v="31.45"/>
    <n v="87474"/>
    <x v="0"/>
    <x v="5"/>
  </r>
  <r>
    <n v="5140"/>
    <s v="High"/>
    <n v="0.01"/>
    <n v="7.89"/>
    <n v="2.82"/>
    <n v="699"/>
    <x v="1"/>
    <s v="Jenny Gold"/>
    <s v="Regular Air"/>
    <x v="2"/>
    <x v="0"/>
    <s v="Rubber Bands"/>
    <s v="Wrap Bag"/>
    <x v="909"/>
    <n v="0.4"/>
    <n v="0.14110697877926057"/>
    <s v="United States"/>
    <x v="1"/>
    <x v="7"/>
    <s v="Los Angeles"/>
    <n v="90041"/>
    <x v="178"/>
    <x v="5"/>
    <s v="2015"/>
    <d v="2015-07-01T00:00:00"/>
    <n v="38.700000000000003"/>
    <n v="32"/>
    <n v="274.26"/>
    <n v="36647"/>
    <x v="0"/>
    <x v="5"/>
  </r>
  <r>
    <n v="5141"/>
    <s v="High"/>
    <n v="0.09"/>
    <n v="3.68"/>
    <n v="1.32"/>
    <n v="699"/>
    <x v="1"/>
    <s v="Jenny Gold"/>
    <s v="Regular Air"/>
    <x v="2"/>
    <x v="0"/>
    <s v="Scissors, Rulers and Trimmers"/>
    <s v="Wrap Bag"/>
    <x v="789"/>
    <n v="0.83"/>
    <n v="-0.26346801346801346"/>
    <s v="United States"/>
    <x v="1"/>
    <x v="7"/>
    <s v="Los Angeles"/>
    <n v="90041"/>
    <x v="178"/>
    <x v="5"/>
    <s v="2015"/>
    <d v="2015-07-01T00:00:00"/>
    <n v="-21.91"/>
    <n v="24"/>
    <n v="83.16"/>
    <n v="36647"/>
    <x v="0"/>
    <x v="5"/>
  </r>
  <r>
    <n v="5142"/>
    <s v="High"/>
    <n v="0.1"/>
    <n v="9.7100000000000009"/>
    <n v="9.4499999999999993"/>
    <n v="699"/>
    <x v="1"/>
    <s v="Jenny Gold"/>
    <s v="Regular Air"/>
    <x v="2"/>
    <x v="0"/>
    <s v="Storage &amp; Organization"/>
    <s v="Small Box"/>
    <x v="384"/>
    <n v="0.6"/>
    <n v="-0.45725957316840377"/>
    <s v="United States"/>
    <x v="1"/>
    <x v="7"/>
    <s v="Los Angeles"/>
    <n v="90041"/>
    <x v="178"/>
    <x v="5"/>
    <s v="2015"/>
    <d v="2015-07-03T00:00:00"/>
    <n v="-119.77"/>
    <n v="27"/>
    <n v="261.93"/>
    <n v="36647"/>
    <x v="0"/>
    <x v="5"/>
  </r>
  <r>
    <n v="23140"/>
    <s v="High"/>
    <n v="0.01"/>
    <n v="7.89"/>
    <n v="2.82"/>
    <n v="702"/>
    <x v="1"/>
    <s v="Kelly O'Connor"/>
    <s v="Regular Air"/>
    <x v="2"/>
    <x v="0"/>
    <s v="Rubber Bands"/>
    <s v="Wrap Bag"/>
    <x v="909"/>
    <n v="0.4"/>
    <n v="0.67736289381563597"/>
    <s v="United States"/>
    <x v="1"/>
    <x v="7"/>
    <s v="Santa Rosa"/>
    <n v="95404"/>
    <x v="178"/>
    <x v="5"/>
    <s v="2015"/>
    <d v="2015-07-01T00:00:00"/>
    <n v="46.440000000000005"/>
    <n v="8"/>
    <n v="68.56"/>
    <n v="87979"/>
    <x v="0"/>
    <x v="5"/>
  </r>
  <r>
    <n v="23141"/>
    <s v="High"/>
    <n v="0.09"/>
    <n v="3.68"/>
    <n v="1.32"/>
    <n v="702"/>
    <x v="1"/>
    <s v="Kelly O'Connor"/>
    <s v="Regular Air"/>
    <x v="2"/>
    <x v="0"/>
    <s v="Scissors, Rulers and Trimmers"/>
    <s v="Wrap Bag"/>
    <x v="789"/>
    <n v="0.83"/>
    <n v="-0.84309764309764312"/>
    <s v="United States"/>
    <x v="1"/>
    <x v="7"/>
    <s v="Santa Rosa"/>
    <n v="95404"/>
    <x v="178"/>
    <x v="5"/>
    <s v="2015"/>
    <d v="2015-07-01T00:00:00"/>
    <n v="-17.527999999999999"/>
    <n v="6"/>
    <n v="20.79"/>
    <n v="87979"/>
    <x v="0"/>
    <x v="5"/>
  </r>
  <r>
    <n v="23142"/>
    <s v="High"/>
    <n v="0.1"/>
    <n v="9.7100000000000009"/>
    <n v="9.4499999999999993"/>
    <n v="702"/>
    <x v="1"/>
    <s v="Kelly O'Connor"/>
    <s v="Regular Air"/>
    <x v="2"/>
    <x v="0"/>
    <s v="Storage &amp; Organization"/>
    <s v="Small Box"/>
    <x v="384"/>
    <n v="0.6"/>
    <n v="-1.4109262258872037"/>
    <s v="United States"/>
    <x v="1"/>
    <x v="7"/>
    <s v="Santa Rosa"/>
    <n v="95404"/>
    <x v="178"/>
    <x v="5"/>
    <s v="2015"/>
    <d v="2015-07-03T00:00:00"/>
    <n v="-95.816000000000003"/>
    <n v="7"/>
    <n v="67.91"/>
    <n v="87979"/>
    <x v="0"/>
    <x v="5"/>
  </r>
  <r>
    <n v="22832"/>
    <s v="Low"/>
    <n v="0.04"/>
    <n v="8.33"/>
    <n v="1.99"/>
    <n v="1307"/>
    <x v="0"/>
    <s v="Teresa Hill"/>
    <s v="Regular Air"/>
    <x v="0"/>
    <x v="1"/>
    <s v="Computer Peripherals"/>
    <s v="Small Pack"/>
    <x v="375"/>
    <n v="0.52"/>
    <n v="0.34200822794453756"/>
    <s v="United States"/>
    <x v="1"/>
    <x v="14"/>
    <s v="Coos Bay"/>
    <n v="97420"/>
    <x v="178"/>
    <x v="5"/>
    <s v="2015"/>
    <d v="2015-07-07T00:00:00"/>
    <n v="44.891999999999996"/>
    <n v="16"/>
    <n v="131.26"/>
    <n v="91451"/>
    <x v="0"/>
    <x v="5"/>
  </r>
  <r>
    <n v="25790"/>
    <s v="Not Specified"/>
    <n v="7.0000000000000007E-2"/>
    <n v="11.29"/>
    <n v="5.03"/>
    <n v="1384"/>
    <x v="1"/>
    <s v="George McLamb"/>
    <s v="Regular Air"/>
    <x v="2"/>
    <x v="0"/>
    <s v="Storage &amp; Organization"/>
    <s v="Small Box"/>
    <x v="412"/>
    <n v="0.59"/>
    <n v="-1.3235103101152783"/>
    <s v="United States"/>
    <x v="2"/>
    <x v="25"/>
    <s v="Alexandria"/>
    <n v="22304"/>
    <x v="178"/>
    <x v="5"/>
    <s v="2015"/>
    <d v="2015-07-02T00:00:00"/>
    <n v="-163.03"/>
    <n v="11"/>
    <n v="123.18"/>
    <n v="89407"/>
    <x v="0"/>
    <x v="5"/>
  </r>
  <r>
    <n v="23958"/>
    <s v="Not Specified"/>
    <n v="0.02"/>
    <n v="30.98"/>
    <n v="6.5"/>
    <n v="1472"/>
    <x v="1"/>
    <s v="Tommy Ellis Ritchie"/>
    <s v="Express Air"/>
    <x v="1"/>
    <x v="1"/>
    <s v="Computer Peripherals"/>
    <s v="Small Box"/>
    <x v="883"/>
    <n v="0.79"/>
    <n v="-8.0710448733021037E-2"/>
    <s v="United States"/>
    <x v="3"/>
    <x v="28"/>
    <s v="Westlake"/>
    <n v="44145"/>
    <x v="178"/>
    <x v="5"/>
    <s v="2015"/>
    <d v="2015-07-01T00:00:00"/>
    <n v="-44.624000000000002"/>
    <n v="17"/>
    <n v="552.89"/>
    <n v="87078"/>
    <x v="0"/>
    <x v="5"/>
  </r>
  <r>
    <n v="21697"/>
    <s v="Low"/>
    <n v="0.06"/>
    <n v="38.06"/>
    <n v="4.5"/>
    <n v="2089"/>
    <x v="1"/>
    <s v="Annie Odom"/>
    <s v="Regular Air"/>
    <x v="3"/>
    <x v="0"/>
    <s v="Appliances"/>
    <s v="Small Box"/>
    <x v="910"/>
    <n v="0.56000000000000005"/>
    <n v="0.69"/>
    <s v="United States"/>
    <x v="3"/>
    <x v="8"/>
    <s v="New City"/>
    <n v="10956"/>
    <x v="178"/>
    <x v="5"/>
    <s v="2015"/>
    <d v="2015-07-06T00:00:00"/>
    <n v="450.45959999999997"/>
    <n v="17"/>
    <n v="652.84"/>
    <n v="88348"/>
    <x v="0"/>
    <x v="5"/>
  </r>
  <r>
    <n v="21698"/>
    <s v="Low"/>
    <n v="0.08"/>
    <n v="599.99"/>
    <n v="24.49"/>
    <n v="2089"/>
    <x v="1"/>
    <s v="Annie Odom"/>
    <s v="Regular Air"/>
    <x v="3"/>
    <x v="1"/>
    <s v="Copiers and Fax"/>
    <s v="Large Box"/>
    <x v="911"/>
    <n v="0.37"/>
    <n v="0.68999999999999984"/>
    <s v="United States"/>
    <x v="3"/>
    <x v="8"/>
    <s v="New City"/>
    <n v="10956"/>
    <x v="178"/>
    <x v="5"/>
    <s v="2015"/>
    <d v="2015-07-08T00:00:00"/>
    <n v="8798.1830999999984"/>
    <n v="22"/>
    <n v="12750.99"/>
    <n v="88348"/>
    <x v="0"/>
    <x v="5"/>
  </r>
  <r>
    <n v="21699"/>
    <s v="Low"/>
    <n v="0.1"/>
    <n v="3.98"/>
    <n v="2.97"/>
    <n v="2089"/>
    <x v="1"/>
    <s v="Annie Odom"/>
    <s v="Express Air"/>
    <x v="3"/>
    <x v="0"/>
    <s v="Paper"/>
    <s v="Wrap Bag"/>
    <x v="912"/>
    <n v="0.35"/>
    <n v="-0.26217137293086662"/>
    <s v="United States"/>
    <x v="3"/>
    <x v="8"/>
    <s v="New City"/>
    <n v="10956"/>
    <x v="178"/>
    <x v="5"/>
    <s v="2015"/>
    <d v="2015-07-04T00:00:00"/>
    <n v="-5.3849999999999998"/>
    <n v="5"/>
    <n v="20.54"/>
    <n v="88348"/>
    <x v="0"/>
    <x v="5"/>
  </r>
  <r>
    <n v="24552"/>
    <s v="Not Specified"/>
    <n v="0.01"/>
    <n v="195.99"/>
    <n v="8.99"/>
    <n v="2276"/>
    <x v="0"/>
    <s v="Dennis Block Richardson"/>
    <s v="Regular Air"/>
    <x v="2"/>
    <x v="1"/>
    <s v="Telephones and Communication"/>
    <s v="Small Box"/>
    <x v="438"/>
    <n v="0.6"/>
    <n v="0.69"/>
    <s v="United States"/>
    <x v="3"/>
    <x v="8"/>
    <s v="Niagara Falls"/>
    <n v="14304"/>
    <x v="178"/>
    <x v="5"/>
    <s v="2015"/>
    <d v="2015-06-30T00:00:00"/>
    <n v="2653.7813999999998"/>
    <n v="22"/>
    <n v="3846.06"/>
    <n v="91502"/>
    <x v="0"/>
    <x v="5"/>
  </r>
  <r>
    <n v="5689"/>
    <s v="Low"/>
    <n v="0.05"/>
    <n v="63.94"/>
    <n v="14.48"/>
    <n v="2882"/>
    <x v="1"/>
    <s v="Andrew Gonzalez"/>
    <s v="Express Air"/>
    <x v="2"/>
    <x v="2"/>
    <s v="Office Furnishings"/>
    <s v="Small Box"/>
    <x v="643"/>
    <n v="0.46"/>
    <n v="0.20269712275975607"/>
    <s v="United States"/>
    <x v="2"/>
    <x v="13"/>
    <s v="Charlotte"/>
    <n v="28206"/>
    <x v="178"/>
    <x v="5"/>
    <s v="2015"/>
    <d v="2015-07-07T00:00:00"/>
    <n v="270.87430000000001"/>
    <n v="21"/>
    <n v="1336.35"/>
    <n v="40224"/>
    <x v="1"/>
    <x v="5"/>
  </r>
  <r>
    <n v="23689"/>
    <s v="Low"/>
    <n v="0.05"/>
    <n v="63.94"/>
    <n v="14.48"/>
    <n v="2885"/>
    <x v="0"/>
    <s v="Gary Frazier"/>
    <s v="Express Air"/>
    <x v="2"/>
    <x v="2"/>
    <s v="Office Furnishings"/>
    <s v="Small Box"/>
    <x v="643"/>
    <n v="0.46"/>
    <n v="0.69"/>
    <s v="United States"/>
    <x v="3"/>
    <x v="28"/>
    <s v="North Royalton"/>
    <n v="44133"/>
    <x v="178"/>
    <x v="5"/>
    <s v="2015"/>
    <d v="2015-07-07T00:00:00"/>
    <n v="219.54419999999999"/>
    <n v="5"/>
    <n v="318.18"/>
    <n v="87634"/>
    <x v="0"/>
    <x v="5"/>
  </r>
  <r>
    <n v="20795"/>
    <s v="Critical"/>
    <n v="0.08"/>
    <n v="349.45"/>
    <n v="60"/>
    <n v="3119"/>
    <x v="0"/>
    <s v="Jay Hubbard"/>
    <s v="Delivery Truck"/>
    <x v="3"/>
    <x v="2"/>
    <s v="Tables"/>
    <s v="Jumbo Drum"/>
    <x v="497"/>
    <m/>
    <n v="0.13601753888324819"/>
    <s v="United States"/>
    <x v="2"/>
    <x v="9"/>
    <s v="Orlando"/>
    <n v="32839"/>
    <x v="178"/>
    <x v="5"/>
    <s v="2015"/>
    <d v="2015-07-02T00:00:00"/>
    <n v="513.08399999999995"/>
    <n v="11"/>
    <n v="3772.19"/>
    <n v="86432"/>
    <x v="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A3D624-191C-A447-BA23-82A0EB85962B}" name="PivotTable2"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location ref="B13:C20" firstHeaderRow="1" firstDataRow="1" firstDataCol="1"/>
  <pivotFields count="32">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items count="4">
        <item x="2"/>
        <item x="0"/>
        <item x="1"/>
        <item t="default"/>
      </items>
    </pivotField>
    <pivotField showAll="0"/>
    <pivotField showAll="0"/>
    <pivotField showAll="0"/>
    <pivotField showAll="0"/>
    <pivotField showAll="0"/>
    <pivotField showAll="0"/>
    <pivotField showAll="0">
      <items count="5">
        <item x="0"/>
        <item x="3"/>
        <item x="2"/>
        <item x="1"/>
        <item t="default"/>
      </items>
    </pivotField>
    <pivotField showAll="0"/>
    <pivotField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Row" showAll="0">
      <items count="7">
        <item x="0"/>
        <item x="1"/>
        <item x="2"/>
        <item x="3"/>
        <item x="4"/>
        <item x="5"/>
        <item t="default"/>
      </items>
    </pivotField>
    <pivotField showAll="0"/>
    <pivotField numFmtId="14"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22"/>
  </rowFields>
  <rowItems count="7">
    <i>
      <x/>
    </i>
    <i>
      <x v="1"/>
    </i>
    <i>
      <x v="2"/>
    </i>
    <i>
      <x v="3"/>
    </i>
    <i>
      <x v="4"/>
    </i>
    <i>
      <x v="5"/>
    </i>
    <i t="grand">
      <x/>
    </i>
  </rowItems>
  <colItems count="1">
    <i/>
  </colItems>
  <dataFields count="1">
    <dataField name="Sum of Profit" fld="25" baseField="0" baseItem="0" numFmtId="165"/>
  </dataFields>
  <formats count="1">
    <format dxfId="33">
      <pivotArea outline="0" collapsedLevelsAreSubtotals="1" fieldPosition="0"/>
    </format>
  </formats>
  <pivotTableStyleInfo name="PivotStyleLight16" showRowHeaders="1" showColHeaders="1" showRowStripes="0" showColStripes="0" showLastColumn="1"/>
  <filters count="1">
    <filter fld="21" type="dateBetween" evalOrder="-1" id="35"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17AB8C-C22D-9C40-9C25-940081358156}" name="PivotTable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location ref="B3:C10" firstHeaderRow="1" firstDataRow="1" firstDataCol="1"/>
  <pivotFields count="32">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items count="4">
        <item x="2"/>
        <item x="0"/>
        <item x="1"/>
        <item t="default"/>
      </items>
    </pivotField>
    <pivotField showAll="0"/>
    <pivotField showAll="0"/>
    <pivotField showAll="0"/>
    <pivotField showAll="0"/>
    <pivotField showAll="0"/>
    <pivotField showAll="0"/>
    <pivotField showAll="0">
      <items count="5">
        <item x="0"/>
        <item x="3"/>
        <item x="2"/>
        <item x="1"/>
        <item t="default"/>
      </items>
    </pivotField>
    <pivotField showAll="0"/>
    <pivotField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Row" showAll="0">
      <items count="7">
        <item x="0"/>
        <item x="1"/>
        <item x="2"/>
        <item x="3"/>
        <item x="4"/>
        <item x="5"/>
        <item t="default"/>
      </items>
    </pivotField>
    <pivotField showAll="0"/>
    <pivotField numFmtId="14"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22"/>
  </rowFields>
  <rowItems count="7">
    <i>
      <x/>
    </i>
    <i>
      <x v="1"/>
    </i>
    <i>
      <x v="2"/>
    </i>
    <i>
      <x v="3"/>
    </i>
    <i>
      <x v="4"/>
    </i>
    <i>
      <x v="5"/>
    </i>
    <i t="grand">
      <x/>
    </i>
  </rowItems>
  <colItems count="1">
    <i/>
  </colItems>
  <dataFields count="1">
    <dataField name="Sum of Sales" fld="27" baseField="22" baseItem="1048828" numFmtId="165"/>
  </dataFields>
  <formats count="1">
    <format dxfId="34">
      <pivotArea outline="0" collapsedLevelsAreSubtotals="1" fieldPosition="0"/>
    </format>
  </formats>
  <pivotTableStyleInfo name="PivotStyleLight16" showRowHeaders="1" showColHeaders="1" showRowStripes="0" showColStripes="0" showLastColumn="1"/>
  <filters count="1">
    <filter fld="21" type="dateBetween" evalOrder="-1" id="35"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1DE929-6072-B04D-AFA9-267B711ED7E1}" name="PivotTable9" cacheId="0" applyNumberFormats="0" applyBorderFormats="0" applyFontFormats="0" applyPatternFormats="0" applyAlignmentFormats="0" applyWidthHeightFormats="1" dataCaption="Values" updatedVersion="7" minRefreshableVersion="5" useAutoFormatting="1" itemPrintTitles="1" createdVersion="6" indent="0" showHeaders="0" outline="1" outlineData="1" multipleFieldFilters="0" chartFormat="16">
  <location ref="B103:C106" firstHeaderRow="1" firstDataRow="1" firstDataCol="1"/>
  <pivotFields count="32">
    <pivotField dataField="1" showAll="0"/>
    <pivotField showAll="0"/>
    <pivotField showAll="0"/>
    <pivotField showAll="0"/>
    <pivotField showAll="0"/>
    <pivotField showAll="0"/>
    <pivotField axis="axisRow" showAll="0">
      <items count="4">
        <item m="1" x="2"/>
        <item x="1"/>
        <item x="0"/>
        <item t="default"/>
      </items>
    </pivotField>
    <pivotField showAll="0"/>
    <pivotField showAll="0"/>
    <pivotField showAll="0">
      <items count="5">
        <item x="2"/>
        <item x="3"/>
        <item x="1"/>
        <item x="0"/>
        <item t="default"/>
      </items>
    </pivotField>
    <pivotField showAll="0">
      <items count="4">
        <item x="2"/>
        <item x="0"/>
        <item x="1"/>
        <item t="default"/>
      </items>
    </pivotField>
    <pivotField showAll="0"/>
    <pivotField showAll="0"/>
    <pivotField showAll="0"/>
    <pivotField showAll="0"/>
    <pivotField showAll="0"/>
    <pivotField showAll="0"/>
    <pivotField showAll="0">
      <items count="5">
        <item x="0"/>
        <item x="3"/>
        <item x="2"/>
        <item x="1"/>
        <item t="default"/>
      </items>
    </pivotField>
    <pivotField showAll="0"/>
    <pivotField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items count="7">
        <item x="0"/>
        <item x="1"/>
        <item x="2"/>
        <item x="3"/>
        <item x="4"/>
        <item x="5"/>
        <item t="default"/>
      </items>
    </pivotField>
    <pivotField showAll="0"/>
    <pivotField numFmtId="1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6"/>
  </rowFields>
  <rowItems count="3">
    <i>
      <x v="1"/>
    </i>
    <i>
      <x v="2"/>
    </i>
    <i t="grand">
      <x/>
    </i>
  </rowItems>
  <colItems count="1">
    <i/>
  </colItems>
  <dataFields count="1">
    <dataField name="Count of Row ID" fld="0" subtotal="count" showDataAs="percentOfTotal" baseField="0" baseItem="0" numFmtId="10"/>
  </dataFields>
  <formats count="2">
    <format dxfId="36">
      <pivotArea outline="0" collapsedLevelsAreSubtotals="1" fieldPosition="0"/>
    </format>
    <format dxfId="35">
      <pivotArea outline="0" fieldPosition="0">
        <references count="1">
          <reference field="4294967294" count="1">
            <x v="0"/>
          </reference>
        </references>
      </pivotArea>
    </format>
  </format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6" count="1" selected="0">
            <x v="1"/>
          </reference>
        </references>
      </pivotArea>
    </chartFormat>
    <chartFormat chart="4" format="2">
      <pivotArea type="data" outline="0" fieldPosition="0">
        <references count="2">
          <reference field="4294967294" count="1" selected="0">
            <x v="0"/>
          </reference>
          <reference field="6"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6" count="1" selected="0">
            <x v="1"/>
          </reference>
        </references>
      </pivotArea>
    </chartFormat>
    <chartFormat chart="9"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filters count="1">
    <filter fld="21" type="dateBetween" evalOrder="-1" id="35"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EE539C-7070-2549-86AA-BBECBF5D82A7}" name="PivotTable8"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4">
  <location ref="H46:I50" firstHeaderRow="1" firstDataRow="1" firstDataCol="1"/>
  <pivotFields count="32">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items count="4">
        <item x="2"/>
        <item x="0"/>
        <item x="1"/>
        <item t="default"/>
      </items>
    </pivotField>
    <pivotField showAll="0"/>
    <pivotField showAll="0"/>
    <pivotField showAll="0"/>
    <pivotField showAll="0"/>
    <pivotField showAll="0"/>
    <pivotField showAll="0"/>
    <pivotField showAll="0">
      <items count="5">
        <item x="0"/>
        <item x="3"/>
        <item x="2"/>
        <item x="1"/>
        <item t="default"/>
      </items>
    </pivotField>
    <pivotField axis="axisRow" showAll="0" measureFilter="1" sortType="ascending">
      <items count="50">
        <item x="18"/>
        <item x="41"/>
        <item x="4"/>
        <item x="7"/>
        <item x="1"/>
        <item x="22"/>
        <item x="48"/>
        <item x="32"/>
        <item x="9"/>
        <item x="3"/>
        <item x="37"/>
        <item x="12"/>
        <item x="0"/>
        <item x="20"/>
        <item x="38"/>
        <item x="33"/>
        <item x="15"/>
        <item x="30"/>
        <item x="5"/>
        <item x="35"/>
        <item x="26"/>
        <item x="11"/>
        <item x="2"/>
        <item x="10"/>
        <item x="24"/>
        <item x="17"/>
        <item x="27"/>
        <item x="47"/>
        <item x="36"/>
        <item x="42"/>
        <item x="8"/>
        <item x="13"/>
        <item x="39"/>
        <item x="28"/>
        <item x="21"/>
        <item x="14"/>
        <item x="29"/>
        <item x="40"/>
        <item x="23"/>
        <item x="46"/>
        <item x="34"/>
        <item x="19"/>
        <item x="16"/>
        <item x="43"/>
        <item x="25"/>
        <item x="6"/>
        <item x="44"/>
        <item x="31"/>
        <item x="4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items count="7">
        <item x="0"/>
        <item x="1"/>
        <item x="2"/>
        <item x="3"/>
        <item x="4"/>
        <item x="5"/>
        <item t="default"/>
      </items>
    </pivotField>
    <pivotField showAll="0"/>
    <pivotField numFmtId="14"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8"/>
  </rowFields>
  <rowItems count="4">
    <i>
      <x v="48"/>
    </i>
    <i>
      <x v="6"/>
    </i>
    <i>
      <x v="39"/>
    </i>
    <i t="grand">
      <x/>
    </i>
  </rowItems>
  <colItems count="1">
    <i/>
  </colItems>
  <dataFields count="1">
    <dataField name="Sum of Sales" fld="27" baseField="0" baseItem="0" numFmtId="165"/>
  </dataFields>
  <formats count="1">
    <format dxfId="37">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8" type="count" evalOrder="-1" id="40" iMeasureFld="0">
      <autoFilter ref="A1">
        <filterColumn colId="0">
          <top10 top="0" val="3" filterVal="3"/>
        </filterColumn>
      </autoFilter>
    </filter>
    <filter fld="21" type="dateBetween" evalOrder="-1" id="35"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2C7838-6348-F344-8A62-948C3AA6823A}" name="PivotTable6"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2">
  <location ref="B46:C96" firstHeaderRow="1" firstDataRow="1" firstDataCol="1"/>
  <pivotFields count="32">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items count="4">
        <item x="2"/>
        <item x="0"/>
        <item x="1"/>
        <item t="default"/>
      </items>
    </pivotField>
    <pivotField showAll="0"/>
    <pivotField showAll="0"/>
    <pivotField showAll="0"/>
    <pivotField showAll="0"/>
    <pivotField showAll="0"/>
    <pivotField showAll="0"/>
    <pivotField showAll="0">
      <items count="5">
        <item x="0"/>
        <item x="3"/>
        <item x="2"/>
        <item x="1"/>
        <item t="default"/>
      </items>
    </pivotField>
    <pivotField axis="axisRow" showAll="0">
      <items count="50">
        <item x="18"/>
        <item x="41"/>
        <item x="4"/>
        <item x="7"/>
        <item x="1"/>
        <item x="22"/>
        <item x="48"/>
        <item x="32"/>
        <item x="9"/>
        <item x="3"/>
        <item x="37"/>
        <item x="12"/>
        <item x="0"/>
        <item x="20"/>
        <item x="38"/>
        <item x="33"/>
        <item x="15"/>
        <item x="30"/>
        <item x="5"/>
        <item x="35"/>
        <item x="26"/>
        <item x="11"/>
        <item x="2"/>
        <item x="10"/>
        <item x="24"/>
        <item x="17"/>
        <item x="27"/>
        <item x="47"/>
        <item x="36"/>
        <item x="42"/>
        <item x="8"/>
        <item x="13"/>
        <item x="39"/>
        <item x="28"/>
        <item x="21"/>
        <item x="14"/>
        <item x="29"/>
        <item x="40"/>
        <item x="23"/>
        <item x="46"/>
        <item x="34"/>
        <item x="19"/>
        <item x="16"/>
        <item x="43"/>
        <item x="25"/>
        <item x="6"/>
        <item x="44"/>
        <item x="31"/>
        <item x="45"/>
        <item t="default"/>
      </items>
    </pivotField>
    <pivotField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items count="7">
        <item x="0"/>
        <item x="1"/>
        <item x="2"/>
        <item x="3"/>
        <item x="4"/>
        <item x="5"/>
        <item t="default"/>
      </items>
    </pivotField>
    <pivotField showAll="0"/>
    <pivotField numFmtId="14"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8"/>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7" baseField="0" baseItem="0" numFmtId="165"/>
  </dataFields>
  <formats count="2">
    <format dxfId="39">
      <pivotArea dataOnly="0" labelOnly="1" outline="0" axis="axisValues" fieldPosition="0"/>
    </format>
    <format dxfId="38">
      <pivotArea outline="0" collapsedLevelsAreSubtotals="1" fieldPosition="0"/>
    </format>
  </formats>
  <pivotTableStyleInfo name="PivotStyleLight16" showRowHeaders="1" showColHeaders="1" showRowStripes="0" showColStripes="0" showLastColumn="1"/>
  <filters count="1">
    <filter fld="21" type="dateBetween" evalOrder="-1" id="35"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B81AE2-96A4-CE4D-91F8-D34D2C41F113}" name="PivotTable5"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location ref="B34:E42" firstHeaderRow="1" firstDataRow="2" firstDataCol="1"/>
  <pivotFields count="32">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items count="4">
        <item x="2"/>
        <item x="0"/>
        <item x="1"/>
        <item t="default"/>
      </items>
    </pivotField>
    <pivotField showAll="0"/>
    <pivotField showAll="0"/>
    <pivotField showAll="0"/>
    <pivotField showAll="0"/>
    <pivotField showAll="0"/>
    <pivotField showAll="0"/>
    <pivotField showAll="0">
      <items count="5">
        <item x="0"/>
        <item x="3"/>
        <item x="2"/>
        <item x="1"/>
        <item t="default"/>
      </items>
    </pivotField>
    <pivotField showAll="0"/>
    <pivotField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Row" showAll="0">
      <items count="7">
        <item x="0"/>
        <item x="1"/>
        <item x="2"/>
        <item x="3"/>
        <item x="4"/>
        <item x="5"/>
        <item t="default"/>
      </items>
    </pivotField>
    <pivotField showAll="0"/>
    <pivotField numFmtId="14" showAll="0"/>
    <pivotField showAll="0"/>
    <pivotField showAll="0"/>
    <pivotField showAll="0"/>
    <pivotField showAll="0"/>
    <pivotField axis="axisCol" dataField="1" showAll="0">
      <items count="4">
        <item m="1" x="2"/>
        <item x="1"/>
        <item x="0"/>
        <item t="default"/>
      </items>
    </pivotField>
    <pivotField showAll="0"/>
    <pivotField showAll="0">
      <items count="15">
        <item x="0"/>
        <item x="1"/>
        <item x="2"/>
        <item x="3"/>
        <item x="4"/>
        <item x="5"/>
        <item x="6"/>
        <item x="7"/>
        <item x="8"/>
        <item x="9"/>
        <item x="10"/>
        <item x="11"/>
        <item x="12"/>
        <item x="13"/>
        <item t="default"/>
      </items>
    </pivotField>
  </pivotFields>
  <rowFields count="1">
    <field x="22"/>
  </rowFields>
  <rowItems count="7">
    <i>
      <x/>
    </i>
    <i>
      <x v="1"/>
    </i>
    <i>
      <x v="2"/>
    </i>
    <i>
      <x v="3"/>
    </i>
    <i>
      <x v="4"/>
    </i>
    <i>
      <x v="5"/>
    </i>
    <i t="grand">
      <x/>
    </i>
  </rowItems>
  <colFields count="1">
    <field x="29"/>
  </colFields>
  <colItems count="3">
    <i>
      <x v="1"/>
    </i>
    <i>
      <x v="2"/>
    </i>
    <i t="grand">
      <x/>
    </i>
  </colItems>
  <dataFields count="1">
    <dataField name="Count of Return Status" fld="29" subtotal="count" showDataAs="percentOfRow" baseField="22" baseItem="0" numFmtId="10"/>
  </dataFields>
  <pivotTableStyleInfo name="PivotStyleLight16" showRowHeaders="1" showColHeaders="1" showRowStripes="0" showColStripes="0" showLastColumn="1"/>
  <filters count="1">
    <filter fld="21" type="dateBetween" evalOrder="-1" id="35"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AC7158-9980-5A40-B31D-F72454AAFCBB}" name="PivotTable3"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8">
  <location ref="E46:F50" firstHeaderRow="1" firstDataRow="1" firstDataCol="1"/>
  <pivotFields count="32">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items count="4">
        <item x="2"/>
        <item x="0"/>
        <item x="1"/>
        <item t="default"/>
      </items>
    </pivotField>
    <pivotField showAll="0"/>
    <pivotField showAll="0"/>
    <pivotField showAll="0"/>
    <pivotField showAll="0"/>
    <pivotField showAll="0"/>
    <pivotField showAll="0"/>
    <pivotField showAll="0">
      <items count="5">
        <item x="0"/>
        <item x="3"/>
        <item x="2"/>
        <item x="1"/>
        <item t="default"/>
      </items>
    </pivotField>
    <pivotField axis="axisRow" showAll="0" measureFilter="1" sortType="ascending">
      <items count="50">
        <item x="18"/>
        <item x="41"/>
        <item x="4"/>
        <item x="7"/>
        <item x="1"/>
        <item x="22"/>
        <item x="48"/>
        <item x="32"/>
        <item x="9"/>
        <item x="3"/>
        <item x="37"/>
        <item x="12"/>
        <item x="0"/>
        <item x="20"/>
        <item x="38"/>
        <item x="33"/>
        <item x="15"/>
        <item x="30"/>
        <item x="5"/>
        <item x="35"/>
        <item x="26"/>
        <item x="11"/>
        <item x="2"/>
        <item x="10"/>
        <item x="24"/>
        <item x="17"/>
        <item x="27"/>
        <item x="47"/>
        <item x="36"/>
        <item x="42"/>
        <item x="8"/>
        <item x="13"/>
        <item x="39"/>
        <item x="28"/>
        <item x="21"/>
        <item x="14"/>
        <item x="29"/>
        <item x="40"/>
        <item x="23"/>
        <item x="46"/>
        <item x="34"/>
        <item x="19"/>
        <item x="16"/>
        <item x="43"/>
        <item x="25"/>
        <item x="6"/>
        <item x="44"/>
        <item x="31"/>
        <item x="4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items count="7">
        <item x="0"/>
        <item x="1"/>
        <item x="2"/>
        <item x="3"/>
        <item x="4"/>
        <item x="5"/>
        <item t="default"/>
      </items>
    </pivotField>
    <pivotField showAll="0"/>
    <pivotField numFmtId="14"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8"/>
  </rowFields>
  <rowItems count="4">
    <i>
      <x v="11"/>
    </i>
    <i>
      <x v="30"/>
    </i>
    <i>
      <x v="3"/>
    </i>
    <i t="grand">
      <x/>
    </i>
  </rowItems>
  <colItems count="1">
    <i/>
  </colItems>
  <dataFields count="1">
    <dataField name="Sum of Sales" fld="27" baseField="0" baseItem="0" numFmtId="165"/>
  </dataFields>
  <formats count="1">
    <format dxfId="40">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8" count="1" selected="0">
            <x v="3"/>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1" type="dateBetween" evalOrder="-1" id="35"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 fld="18" type="count" evalOrder="-1" id="4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E29500-1724-0540-ABA5-12D72F5A1DEE}" name="PivotTable12"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10">
  <location ref="B124:C131" firstHeaderRow="1" firstDataRow="1" firstDataCol="1"/>
  <pivotFields count="32">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items count="4">
        <item x="2"/>
        <item x="0"/>
        <item x="1"/>
        <item t="default"/>
      </items>
    </pivotField>
    <pivotField showAll="0"/>
    <pivotField showAll="0"/>
    <pivotField showAll="0"/>
    <pivotField showAll="0"/>
    <pivotField showAll="0"/>
    <pivotField showAll="0"/>
    <pivotField showAll="0">
      <items count="5">
        <item x="0"/>
        <item x="3"/>
        <item x="2"/>
        <item x="1"/>
        <item t="default"/>
      </items>
    </pivotField>
    <pivotField showAll="0"/>
    <pivotField showAll="0"/>
    <pivotField showAll="0"/>
    <pivotField axis="axisRow"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items count="7">
        <item x="0"/>
        <item x="1"/>
        <item x="2"/>
        <item x="3"/>
        <item x="4"/>
        <item x="5"/>
        <item t="default"/>
      </items>
    </pivotField>
    <pivotField showAll="0"/>
    <pivotField numFmtId="14"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31"/>
    <field x="21"/>
  </rowFields>
  <rowItems count="7">
    <i>
      <x v="1"/>
    </i>
    <i>
      <x v="2"/>
    </i>
    <i>
      <x v="3"/>
    </i>
    <i>
      <x v="4"/>
    </i>
    <i>
      <x v="5"/>
    </i>
    <i>
      <x v="6"/>
    </i>
    <i t="grand">
      <x/>
    </i>
  </rowItems>
  <colItems count="1">
    <i/>
  </colItems>
  <dataFields count="1">
    <dataField name="Sum of Sales" fld="27" baseField="0" baseItem="0" numFmtId="165"/>
  </dataFields>
  <formats count="1">
    <format dxfId="41">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1" type="dateBetween" evalOrder="-1" id="35"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F33F86-C0BF-4EA8-BBC7-A5E640ED7C2F}" name="PivotTable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B139:C146" firstHeaderRow="1" firstDataRow="1" firstDataCol="1"/>
  <pivotFields count="3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numFmtId="14" showAll="0"/>
    <pivotField showAll="0"/>
    <pivotField showAll="0"/>
    <pivotField dataField="1" showAll="0"/>
    <pivotField showAll="0"/>
    <pivotField showAll="0"/>
    <pivotField axis="axisRow" showAll="0">
      <items count="7">
        <item x="0"/>
        <item x="1"/>
        <item x="2"/>
        <item x="3"/>
        <item x="4"/>
        <item x="5"/>
        <item t="default"/>
      </items>
    </pivotField>
    <pivotField showAll="0" defaultSubtotal="0"/>
  </pivotFields>
  <rowFields count="1">
    <field x="30"/>
  </rowFields>
  <rowItems count="7">
    <i>
      <x/>
    </i>
    <i>
      <x v="1"/>
    </i>
    <i>
      <x v="2"/>
    </i>
    <i>
      <x v="3"/>
    </i>
    <i>
      <x v="4"/>
    </i>
    <i>
      <x v="5"/>
    </i>
    <i t="grand">
      <x/>
    </i>
  </rowItems>
  <colItems count="1">
    <i/>
  </colItems>
  <dataFields count="1">
    <dataField name="Sum of Sales" fld="27" baseField="0" baseItem="0"/>
  </dataFields>
  <formats count="2">
    <format dxfId="43">
      <pivotArea dataOnly="0" outline="0" axis="axisValues" fieldPosition="0"/>
    </format>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D590B1-6A19-CB4D-8A76-FCE77447D83E}" name="PivotTable1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9">
  <location ref="B112:F114" firstHeaderRow="1" firstDataRow="2" firstDataCol="1"/>
  <pivotFields count="32">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items count="4">
        <item x="2"/>
        <item x="0"/>
        <item x="1"/>
        <item t="default"/>
      </items>
    </pivotField>
    <pivotField showAll="0"/>
    <pivotField showAll="0"/>
    <pivotField axis="axisCol" showAll="0" measureFilter="1" sortType="descending">
      <items count="914">
        <item x="42"/>
        <item x="0"/>
        <item x="725"/>
        <item x="789"/>
        <item x="773"/>
        <item x="127"/>
        <item x="509"/>
        <item x="827"/>
        <item x="150"/>
        <item x="740"/>
        <item x="103"/>
        <item x="474"/>
        <item x="680"/>
        <item x="465"/>
        <item x="389"/>
        <item x="880"/>
        <item x="254"/>
        <item x="378"/>
        <item x="760"/>
        <item x="746"/>
        <item x="46"/>
        <item x="58"/>
        <item x="834"/>
        <item x="381"/>
        <item x="486"/>
        <item x="52"/>
        <item x="408"/>
        <item x="29"/>
        <item x="891"/>
        <item x="695"/>
        <item x="483"/>
        <item x="693"/>
        <item x="129"/>
        <item x="105"/>
        <item x="853"/>
        <item x="404"/>
        <item x="248"/>
        <item x="807"/>
        <item x="675"/>
        <item x="160"/>
        <item x="457"/>
        <item x="652"/>
        <item x="131"/>
        <item x="511"/>
        <item x="191"/>
        <item x="121"/>
        <item x="242"/>
        <item x="549"/>
        <item x="621"/>
        <item x="407"/>
        <item x="375"/>
        <item x="559"/>
        <item x="224"/>
        <item x="433"/>
        <item x="255"/>
        <item x="390"/>
        <item x="599"/>
        <item x="156"/>
        <item x="581"/>
        <item x="347"/>
        <item x="743"/>
        <item x="304"/>
        <item x="366"/>
        <item x="783"/>
        <item x="644"/>
        <item x="850"/>
        <item x="376"/>
        <item x="61"/>
        <item x="628"/>
        <item x="393"/>
        <item x="517"/>
        <item x="523"/>
        <item x="448"/>
        <item x="624"/>
        <item x="622"/>
        <item x="89"/>
        <item x="279"/>
        <item x="689"/>
        <item x="720"/>
        <item x="625"/>
        <item x="739"/>
        <item x="100"/>
        <item x="868"/>
        <item x="800"/>
        <item x="536"/>
        <item x="328"/>
        <item x="888"/>
        <item x="233"/>
        <item x="315"/>
        <item x="767"/>
        <item x="574"/>
        <item x="172"/>
        <item x="284"/>
        <item x="813"/>
        <item x="671"/>
        <item x="331"/>
        <item x="273"/>
        <item x="226"/>
        <item x="386"/>
        <item x="398"/>
        <item x="579"/>
        <item x="638"/>
        <item x="539"/>
        <item x="584"/>
        <item x="686"/>
        <item x="811"/>
        <item x="650"/>
        <item x="308"/>
        <item x="201"/>
        <item x="666"/>
        <item x="329"/>
        <item x="285"/>
        <item x="535"/>
        <item x="363"/>
        <item x="263"/>
        <item x="311"/>
        <item x="851"/>
        <item x="173"/>
        <item x="512"/>
        <item x="194"/>
        <item x="277"/>
        <item x="124"/>
        <item x="635"/>
        <item x="99"/>
        <item x="179"/>
        <item x="514"/>
        <item x="266"/>
        <item x="204"/>
        <item x="847"/>
        <item x="661"/>
        <item x="613"/>
        <item x="552"/>
        <item x="92"/>
        <item x="895"/>
        <item x="310"/>
        <item x="445"/>
        <item x="758"/>
        <item x="294"/>
        <item x="231"/>
        <item x="478"/>
        <item x="751"/>
        <item x="724"/>
        <item x="183"/>
        <item x="120"/>
        <item x="418"/>
        <item x="44"/>
        <item x="195"/>
        <item x="227"/>
        <item x="757"/>
        <item x="896"/>
        <item x="641"/>
        <item x="348"/>
        <item x="520"/>
        <item x="835"/>
        <item x="756"/>
        <item x="300"/>
        <item x="812"/>
        <item x="815"/>
        <item x="209"/>
        <item x="159"/>
        <item x="82"/>
        <item x="341"/>
        <item x="16"/>
        <item x="355"/>
        <item x="642"/>
        <item x="494"/>
        <item x="745"/>
        <item x="750"/>
        <item x="583"/>
        <item x="253"/>
        <item x="74"/>
        <item x="567"/>
        <item x="534"/>
        <item x="761"/>
        <item x="246"/>
        <item x="274"/>
        <item x="788"/>
        <item x="71"/>
        <item x="659"/>
        <item x="436"/>
        <item x="136"/>
        <item x="369"/>
        <item x="826"/>
        <item x="857"/>
        <item x="332"/>
        <item x="33"/>
        <item x="167"/>
        <item x="742"/>
        <item x="30"/>
        <item x="345"/>
        <item x="3"/>
        <item x="848"/>
        <item x="905"/>
        <item x="591"/>
        <item x="18"/>
        <item x="269"/>
        <item x="784"/>
        <item x="96"/>
        <item x="146"/>
        <item x="546"/>
        <item x="817"/>
        <item x="715"/>
        <item x="192"/>
        <item x="97"/>
        <item x="397"/>
        <item x="281"/>
        <item x="309"/>
        <item x="845"/>
        <item x="387"/>
        <item x="2"/>
        <item x="322"/>
        <item x="882"/>
        <item x="128"/>
        <item x="560"/>
        <item x="768"/>
        <item x="295"/>
        <item x="36"/>
        <item x="557"/>
        <item x="506"/>
        <item x="31"/>
        <item x="700"/>
        <item x="11"/>
        <item x="500"/>
        <item x="293"/>
        <item x="548"/>
        <item x="900"/>
        <item x="158"/>
        <item x="394"/>
        <item x="508"/>
        <item x="256"/>
        <item x="605"/>
        <item x="239"/>
        <item x="83"/>
        <item x="113"/>
        <item x="6"/>
        <item x="56"/>
        <item x="818"/>
        <item x="41"/>
        <item x="225"/>
        <item x="223"/>
        <item x="48"/>
        <item x="629"/>
        <item x="423"/>
        <item x="649"/>
        <item x="892"/>
        <item x="232"/>
        <item x="377"/>
        <item x="710"/>
        <item x="79"/>
        <item x="319"/>
        <item x="197"/>
        <item x="521"/>
        <item x="440"/>
        <item x="419"/>
        <item x="841"/>
        <item x="732"/>
        <item x="682"/>
        <item x="785"/>
        <item x="674"/>
        <item x="152"/>
        <item x="676"/>
        <item x="570"/>
        <item x="588"/>
        <item x="718"/>
        <item x="218"/>
        <item x="606"/>
        <item x="887"/>
        <item x="399"/>
        <item x="229"/>
        <item x="441"/>
        <item x="733"/>
        <item x="446"/>
        <item x="411"/>
        <item x="839"/>
        <item x="836"/>
        <item x="21"/>
        <item x="846"/>
        <item x="443"/>
        <item x="730"/>
        <item x="858"/>
        <item x="589"/>
        <item x="108"/>
        <item x="405"/>
        <item x="8"/>
        <item x="385"/>
        <item x="427"/>
        <item x="459"/>
        <item x="141"/>
        <item x="106"/>
        <item x="40"/>
        <item x="705"/>
        <item x="544"/>
        <item x="251"/>
        <item x="654"/>
        <item x="123"/>
        <item x="646"/>
        <item x="594"/>
        <item x="413"/>
        <item x="640"/>
        <item x="118"/>
        <item x="764"/>
        <item x="748"/>
        <item x="60"/>
        <item x="551"/>
        <item x="247"/>
        <item x="490"/>
        <item x="791"/>
        <item x="734"/>
        <item x="301"/>
        <item x="519"/>
        <item x="324"/>
        <item x="619"/>
        <item x="444"/>
        <item x="138"/>
        <item x="388"/>
        <item x="754"/>
        <item x="53"/>
        <item x="903"/>
        <item x="683"/>
        <item x="636"/>
        <item x="577"/>
        <item x="17"/>
        <item x="475"/>
        <item x="417"/>
        <item x="245"/>
        <item x="422"/>
        <item x="244"/>
        <item x="499"/>
        <item x="655"/>
        <item x="611"/>
        <item x="755"/>
        <item x="420"/>
        <item x="476"/>
        <item x="93"/>
        <item x="614"/>
        <item x="207"/>
        <item x="434"/>
        <item x="65"/>
        <item x="749"/>
        <item x="90"/>
        <item x="237"/>
        <item x="466"/>
        <item x="365"/>
        <item x="111"/>
        <item x="580"/>
        <item x="22"/>
        <item x="258"/>
        <item x="653"/>
        <item x="542"/>
        <item x="202"/>
        <item x="168"/>
        <item x="528"/>
        <item x="575"/>
        <item x="205"/>
        <item x="516"/>
        <item x="462"/>
        <item x="660"/>
        <item x="122"/>
        <item x="15"/>
        <item x="910"/>
        <item x="685"/>
        <item x="88"/>
        <item x="384"/>
        <item x="468"/>
        <item x="678"/>
        <item x="864"/>
        <item x="670"/>
        <item x="648"/>
        <item x="77"/>
        <item x="657"/>
        <item x="854"/>
        <item x="692"/>
        <item x="278"/>
        <item x="98"/>
        <item x="778"/>
        <item x="91"/>
        <item x="43"/>
        <item x="727"/>
        <item x="645"/>
        <item x="80"/>
        <item x="823"/>
        <item x="367"/>
        <item x="713"/>
        <item x="797"/>
        <item x="782"/>
        <item x="874"/>
        <item x="203"/>
        <item x="562"/>
        <item x="763"/>
        <item x="230"/>
        <item x="469"/>
        <item x="76"/>
        <item x="314"/>
        <item x="498"/>
        <item x="485"/>
        <item x="14"/>
        <item x="873"/>
        <item x="824"/>
        <item x="463"/>
        <item x="359"/>
        <item x="722"/>
        <item x="260"/>
        <item x="432"/>
        <item x="437"/>
        <item x="126"/>
        <item x="531"/>
        <item x="392"/>
        <item x="634"/>
        <item x="257"/>
        <item x="731"/>
        <item x="699"/>
        <item x="662"/>
        <item x="708"/>
        <item x="871"/>
        <item x="703"/>
        <item x="701"/>
        <item x="162"/>
        <item x="429"/>
        <item x="415"/>
        <item x="243"/>
        <item x="816"/>
        <item x="487"/>
        <item x="810"/>
        <item x="911"/>
        <item x="181"/>
        <item x="456"/>
        <item x="291"/>
        <item x="325"/>
        <item x="510"/>
        <item x="673"/>
        <item x="144"/>
        <item x="303"/>
        <item x="372"/>
        <item x="566"/>
        <item x="504"/>
        <item x="603"/>
        <item x="72"/>
        <item x="117"/>
        <item x="184"/>
        <item x="633"/>
        <item x="545"/>
        <item x="741"/>
        <item x="276"/>
        <item x="396"/>
        <item x="9"/>
        <item x="149"/>
        <item x="213"/>
        <item x="351"/>
        <item x="502"/>
        <item x="50"/>
        <item x="368"/>
        <item x="450"/>
        <item x="206"/>
        <item x="668"/>
        <item x="109"/>
        <item x="809"/>
        <item x="863"/>
        <item x="711"/>
        <item x="774"/>
        <item x="10"/>
        <item x="736"/>
        <item x="554"/>
        <item x="142"/>
        <item x="137"/>
        <item x="639"/>
        <item x="481"/>
        <item x="38"/>
        <item x="326"/>
        <item x="391"/>
        <item x="889"/>
        <item x="283"/>
        <item x="643"/>
        <item x="312"/>
        <item x="618"/>
        <item x="425"/>
        <item x="681"/>
        <item x="86"/>
        <item x="140"/>
        <item x="306"/>
        <item x="526"/>
        <item x="507"/>
        <item x="337"/>
        <item x="414"/>
        <item x="796"/>
        <item x="212"/>
        <item x="872"/>
        <item x="482"/>
        <item x="442"/>
        <item x="592"/>
        <item x="66"/>
        <item x="865"/>
        <item x="234"/>
        <item x="431"/>
        <item x="484"/>
        <item x="470"/>
        <item x="115"/>
        <item x="876"/>
        <item x="777"/>
        <item x="221"/>
        <item x="350"/>
        <item x="164"/>
        <item x="395"/>
        <item x="296"/>
        <item x="729"/>
        <item x="687"/>
        <item x="547"/>
        <item x="832"/>
        <item x="185"/>
        <item x="898"/>
        <item x="601"/>
        <item x="663"/>
        <item x="334"/>
        <item x="637"/>
        <item x="825"/>
        <item x="884"/>
        <item x="198"/>
        <item x="235"/>
        <item x="656"/>
        <item x="81"/>
        <item x="472"/>
        <item x="744"/>
        <item x="902"/>
        <item x="382"/>
        <item x="299"/>
        <item x="220"/>
        <item x="335"/>
        <item x="631"/>
        <item x="728"/>
        <item x="610"/>
        <item x="1"/>
        <item x="298"/>
        <item x="356"/>
        <item x="125"/>
        <item x="814"/>
        <item x="530"/>
        <item x="587"/>
        <item x="607"/>
        <item x="215"/>
        <item x="313"/>
        <item x="883"/>
        <item x="612"/>
        <item x="54"/>
        <item x="264"/>
        <item x="94"/>
        <item x="480"/>
        <item x="651"/>
        <item x="85"/>
        <item x="543"/>
        <item x="330"/>
        <item x="187"/>
        <item x="13"/>
        <item x="302"/>
        <item x="477"/>
        <item x="282"/>
        <item x="155"/>
        <item x="51"/>
        <item x="219"/>
        <item x="208"/>
        <item x="45"/>
        <item x="759"/>
        <item x="658"/>
        <item x="766"/>
        <item x="688"/>
        <item x="627"/>
        <item x="600"/>
        <item x="165"/>
        <item x="843"/>
        <item x="228"/>
        <item x="403"/>
        <item x="780"/>
        <item x="383"/>
        <item x="856"/>
        <item x="110"/>
        <item x="821"/>
        <item x="538"/>
        <item x="7"/>
        <item x="409"/>
        <item x="114"/>
        <item x="578"/>
        <item x="775"/>
        <item x="180"/>
        <item x="894"/>
        <item x="772"/>
        <item x="899"/>
        <item x="154"/>
        <item x="145"/>
        <item x="101"/>
        <item x="268"/>
        <item x="102"/>
        <item x="196"/>
        <item x="62"/>
        <item x="265"/>
        <item x="161"/>
        <item x="776"/>
        <item x="717"/>
        <item x="632"/>
        <item x="59"/>
        <item x="586"/>
        <item x="572"/>
        <item x="250"/>
        <item x="460"/>
        <item x="806"/>
        <item x="87"/>
        <item x="454"/>
        <item x="370"/>
        <item x="529"/>
        <item x="698"/>
        <item x="305"/>
        <item x="287"/>
        <item x="37"/>
        <item x="424"/>
        <item x="706"/>
        <item x="270"/>
        <item x="39"/>
        <item x="426"/>
        <item x="861"/>
        <item x="869"/>
        <item x="272"/>
        <item x="565"/>
        <item x="799"/>
        <item x="55"/>
        <item x="25"/>
        <item x="112"/>
        <item x="505"/>
        <item x="738"/>
        <item x="222"/>
        <item x="193"/>
        <item x="290"/>
        <item x="35"/>
        <item x="57"/>
        <item x="664"/>
        <item x="831"/>
        <item x="849"/>
        <item x="327"/>
        <item x="23"/>
        <item x="84"/>
        <item x="830"/>
        <item x="340"/>
        <item x="323"/>
        <item x="667"/>
        <item x="901"/>
        <item x="134"/>
        <item x="216"/>
        <item x="174"/>
        <item x="157"/>
        <item x="558"/>
        <item x="492"/>
        <item x="793"/>
        <item x="553"/>
        <item x="875"/>
        <item x="908"/>
        <item x="318"/>
        <item x="608"/>
        <item x="752"/>
        <item x="236"/>
        <item x="794"/>
        <item x="289"/>
        <item x="47"/>
        <item x="189"/>
        <item x="801"/>
        <item x="28"/>
        <item x="63"/>
        <item x="259"/>
        <item x="32"/>
        <item x="855"/>
        <item x="169"/>
        <item x="479"/>
        <item x="568"/>
        <item x="493"/>
        <item x="439"/>
        <item x="238"/>
        <item x="286"/>
        <item x="5"/>
        <item x="497"/>
        <item x="564"/>
        <item x="317"/>
        <item x="73"/>
        <item x="602"/>
        <item x="78"/>
        <item x="617"/>
        <item x="747"/>
        <item x="316"/>
        <item x="176"/>
        <item x="647"/>
        <item x="597"/>
        <item x="533"/>
        <item x="190"/>
        <item x="364"/>
        <item x="828"/>
        <item x="67"/>
        <item x="467"/>
        <item x="844"/>
        <item x="537"/>
        <item x="852"/>
        <item x="402"/>
        <item x="453"/>
        <item x="346"/>
        <item x="795"/>
        <item x="697"/>
        <item x="354"/>
        <item x="879"/>
        <item x="771"/>
        <item x="820"/>
        <item x="333"/>
        <item x="307"/>
        <item x="726"/>
        <item x="214"/>
        <item x="374"/>
        <item x="320"/>
        <item x="696"/>
        <item x="297"/>
        <item x="380"/>
        <item x="488"/>
        <item x="473"/>
        <item x="262"/>
        <item x="321"/>
        <item x="104"/>
        <item x="840"/>
        <item x="753"/>
        <item x="435"/>
        <item x="361"/>
        <item x="677"/>
        <item x="862"/>
        <item x="261"/>
        <item x="563"/>
        <item x="582"/>
        <item x="186"/>
        <item x="550"/>
        <item x="716"/>
        <item x="909"/>
        <item x="24"/>
        <item x="177"/>
        <item x="199"/>
        <item x="712"/>
        <item x="532"/>
        <item x="362"/>
        <item x="336"/>
        <item x="616"/>
        <item x="837"/>
        <item x="672"/>
        <item x="684"/>
        <item x="166"/>
        <item x="804"/>
        <item x="540"/>
        <item x="175"/>
        <item x="210"/>
        <item x="342"/>
        <item x="27"/>
        <item x="438"/>
        <item x="241"/>
        <item x="877"/>
        <item x="360"/>
        <item x="598"/>
        <item x="130"/>
        <item x="132"/>
        <item x="665"/>
        <item x="449"/>
        <item x="163"/>
        <item x="148"/>
        <item x="344"/>
        <item x="859"/>
        <item x="522"/>
        <item x="491"/>
        <item x="68"/>
        <item x="576"/>
        <item x="819"/>
        <item x="379"/>
        <item x="70"/>
        <item x="416"/>
        <item x="585"/>
        <item x="353"/>
        <item x="803"/>
        <item x="240"/>
        <item x="49"/>
        <item x="116"/>
        <item x="595"/>
        <item x="458"/>
        <item x="842"/>
        <item x="338"/>
        <item x="211"/>
        <item x="170"/>
        <item x="870"/>
        <item x="838"/>
        <item x="20"/>
        <item x="691"/>
        <item x="343"/>
        <item x="679"/>
        <item x="833"/>
        <item x="151"/>
        <item x="704"/>
        <item x="357"/>
        <item x="792"/>
        <item x="912"/>
        <item x="515"/>
        <item x="288"/>
        <item x="897"/>
        <item x="471"/>
        <item x="267"/>
        <item x="907"/>
        <item x="182"/>
        <item x="133"/>
        <item x="4"/>
        <item x="787"/>
        <item x="95"/>
        <item x="410"/>
        <item x="518"/>
        <item x="762"/>
        <item x="400"/>
        <item x="19"/>
        <item x="451"/>
        <item x="401"/>
        <item x="620"/>
        <item x="822"/>
        <item x="64"/>
        <item x="275"/>
        <item x="452"/>
        <item x="694"/>
        <item x="623"/>
        <item x="147"/>
        <item x="719"/>
        <item x="153"/>
        <item x="779"/>
        <item x="790"/>
        <item x="430"/>
        <item x="765"/>
        <item x="412"/>
        <item x="119"/>
        <item x="721"/>
        <item x="798"/>
        <item x="609"/>
        <item x="829"/>
        <item x="886"/>
        <item x="569"/>
        <item x="878"/>
        <item x="455"/>
        <item x="349"/>
        <item x="501"/>
        <item x="249"/>
        <item x="781"/>
        <item x="75"/>
        <item x="139"/>
        <item x="707"/>
        <item x="171"/>
        <item x="555"/>
        <item x="135"/>
        <item x="885"/>
        <item x="735"/>
        <item x="358"/>
        <item x="690"/>
        <item x="339"/>
        <item x="769"/>
        <item x="890"/>
        <item x="770"/>
        <item x="352"/>
        <item x="669"/>
        <item x="596"/>
        <item x="604"/>
        <item x="702"/>
        <item x="428"/>
        <item x="143"/>
        <item x="271"/>
        <item x="737"/>
        <item x="252"/>
        <item x="489"/>
        <item x="714"/>
        <item x="12"/>
        <item x="723"/>
        <item x="906"/>
        <item x="513"/>
        <item x="615"/>
        <item x="590"/>
        <item x="904"/>
        <item x="406"/>
        <item x="524"/>
        <item x="556"/>
        <item x="571"/>
        <item x="178"/>
        <item x="808"/>
        <item x="541"/>
        <item x="371"/>
        <item x="860"/>
        <item x="447"/>
        <item x="69"/>
        <item x="461"/>
        <item x="881"/>
        <item x="188"/>
        <item x="893"/>
        <item x="866"/>
        <item x="867"/>
        <item x="107"/>
        <item x="373"/>
        <item x="464"/>
        <item x="573"/>
        <item x="495"/>
        <item x="593"/>
        <item x="200"/>
        <item x="525"/>
        <item x="630"/>
        <item x="280"/>
        <item x="786"/>
        <item x="527"/>
        <item x="292"/>
        <item x="626"/>
        <item x="496"/>
        <item x="34"/>
        <item x="561"/>
        <item x="805"/>
        <item x="26"/>
        <item x="709"/>
        <item x="217"/>
        <item x="503"/>
        <item x="421"/>
        <item x="8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0"/>
        <item x="3"/>
        <item x="2"/>
        <item x="1"/>
        <item t="default"/>
      </items>
    </pivotField>
    <pivotField showAll="0"/>
    <pivotField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items count="7">
        <item x="0"/>
        <item x="1"/>
        <item x="2"/>
        <item x="3"/>
        <item x="4"/>
        <item x="5"/>
        <item t="default"/>
      </items>
    </pivotField>
    <pivotField showAll="0"/>
    <pivotField numFmtId="14"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Items count="1">
    <i/>
  </rowItems>
  <colFields count="1">
    <field x="13"/>
  </colFields>
  <colItems count="4">
    <i>
      <x v="580"/>
    </i>
    <i>
      <x v="287"/>
    </i>
    <i>
      <x v="306"/>
    </i>
    <i t="grand">
      <x/>
    </i>
  </colItems>
  <dataFields count="1">
    <dataField name="Sum of Quantity ordered new" fld="26" baseField="0" baseItem="0" numFmtId="166"/>
  </dataFields>
  <formats count="1">
    <format dxfId="44">
      <pivotArea outline="0" collapsedLevelsAreSubtotals="1" fieldPosition="0"/>
    </format>
  </formats>
  <chartFormats count="4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3" count="1" selected="0">
            <x v="456"/>
          </reference>
        </references>
      </pivotArea>
    </chartFormat>
    <chartFormat chart="0" format="2" series="1">
      <pivotArea type="data" outline="0" fieldPosition="0">
        <references count="2">
          <reference field="4294967294" count="1" selected="0">
            <x v="0"/>
          </reference>
          <reference field="13" count="1" selected="0">
            <x v="715"/>
          </reference>
        </references>
      </pivotArea>
    </chartFormat>
    <chartFormat chart="0" format="3" series="1">
      <pivotArea type="data" outline="0" fieldPosition="0">
        <references count="2">
          <reference field="4294967294" count="1" selected="0">
            <x v="0"/>
          </reference>
          <reference field="13" count="1" selected="0">
            <x v="277"/>
          </reference>
        </references>
      </pivotArea>
    </chartFormat>
    <chartFormat chart="0" format="4" series="1">
      <pivotArea type="data" outline="0" fieldPosition="0">
        <references count="2">
          <reference field="4294967294" count="1" selected="0">
            <x v="0"/>
          </reference>
          <reference field="13" count="1" selected="0">
            <x v="487"/>
          </reference>
        </references>
      </pivotArea>
    </chartFormat>
    <chartFormat chart="0" format="5" series="1">
      <pivotArea type="data" outline="0" fieldPosition="0">
        <references count="2">
          <reference field="4294967294" count="1" selected="0">
            <x v="0"/>
          </reference>
          <reference field="13" count="1" selected="0">
            <x v="275"/>
          </reference>
        </references>
      </pivotArea>
    </chartFormat>
    <chartFormat chart="0" format="6" series="1">
      <pivotArea type="data" outline="0" fieldPosition="0">
        <references count="2">
          <reference field="4294967294" count="1" selected="0">
            <x v="0"/>
          </reference>
          <reference field="13" count="1" selected="0">
            <x v="580"/>
          </reference>
        </references>
      </pivotArea>
    </chartFormat>
    <chartFormat chart="4" format="7" series="1">
      <pivotArea type="data" outline="0" fieldPosition="0">
        <references count="2">
          <reference field="4294967294" count="1" selected="0">
            <x v="0"/>
          </reference>
          <reference field="13" count="1" selected="0">
            <x v="306"/>
          </reference>
        </references>
      </pivotArea>
    </chartFormat>
    <chartFormat chart="4" format="8" series="1">
      <pivotArea type="data" outline="0" fieldPosition="0">
        <references count="2">
          <reference field="4294967294" count="1" selected="0">
            <x v="0"/>
          </reference>
          <reference field="13" count="1" selected="0">
            <x v="287"/>
          </reference>
        </references>
      </pivotArea>
    </chartFormat>
    <chartFormat chart="4" format="9" series="1">
      <pivotArea type="data" outline="0" fieldPosition="0">
        <references count="2">
          <reference field="4294967294" count="1" selected="0">
            <x v="0"/>
          </reference>
          <reference field="13" count="1" selected="0">
            <x v="580"/>
          </reference>
        </references>
      </pivotArea>
    </chartFormat>
    <chartFormat chart="4" format="10" series="1">
      <pivotArea type="data" outline="0" fieldPosition="0">
        <references count="2">
          <reference field="4294967294" count="1" selected="0">
            <x v="0"/>
          </reference>
          <reference field="13" count="1" selected="0">
            <x v="731"/>
          </reference>
        </references>
      </pivotArea>
    </chartFormat>
    <chartFormat chart="4" format="11" series="1">
      <pivotArea type="data" outline="0" fieldPosition="0">
        <references count="2">
          <reference field="4294967294" count="1" selected="0">
            <x v="0"/>
          </reference>
          <reference field="13" count="1" selected="0">
            <x v="663"/>
          </reference>
        </references>
      </pivotArea>
    </chartFormat>
    <chartFormat chart="4" format="12" series="1">
      <pivotArea type="data" outline="0" fieldPosition="0">
        <references count="2">
          <reference field="4294967294" count="1" selected="0">
            <x v="0"/>
          </reference>
          <reference field="13" count="1" selected="0">
            <x v="395"/>
          </reference>
        </references>
      </pivotArea>
    </chartFormat>
    <chartFormat chart="4" format="13" series="1">
      <pivotArea type="data" outline="0" fieldPosition="0">
        <references count="2">
          <reference field="4294967294" count="1" selected="0">
            <x v="0"/>
          </reference>
          <reference field="13" count="1" selected="0">
            <x v="850"/>
          </reference>
        </references>
      </pivotArea>
    </chartFormat>
    <chartFormat chart="4" format="14" series="1">
      <pivotArea type="data" outline="0" fieldPosition="0">
        <references count="2">
          <reference field="4294967294" count="1" selected="0">
            <x v="0"/>
          </reference>
          <reference field="13" count="1" selected="0">
            <x v="279"/>
          </reference>
        </references>
      </pivotArea>
    </chartFormat>
    <chartFormat chart="4" format="15" series="1">
      <pivotArea type="data" outline="0" fieldPosition="0">
        <references count="2">
          <reference field="4294967294" count="1" selected="0">
            <x v="0"/>
          </reference>
          <reference field="13" count="1" selected="0">
            <x v="365"/>
          </reference>
        </references>
      </pivotArea>
    </chartFormat>
    <chartFormat chart="4" format="16" series="1">
      <pivotArea type="data" outline="0" fieldPosition="0">
        <references count="2">
          <reference field="4294967294" count="1" selected="0">
            <x v="0"/>
          </reference>
          <reference field="13" count="1" selected="0">
            <x v="809"/>
          </reference>
        </references>
      </pivotArea>
    </chartFormat>
    <chartFormat chart="4" format="17" series="1">
      <pivotArea type="data" outline="0" fieldPosition="0">
        <references count="2">
          <reference field="4294967294" count="1" selected="0">
            <x v="0"/>
          </reference>
          <reference field="13" count="1" selected="0">
            <x v="505"/>
          </reference>
        </references>
      </pivotArea>
    </chartFormat>
    <chartFormat chart="4" format="18" series="1">
      <pivotArea type="data" outline="0" fieldPosition="0">
        <references count="2">
          <reference field="4294967294" count="1" selected="0">
            <x v="0"/>
          </reference>
          <reference field="13" count="1" selected="0">
            <x v="127"/>
          </reference>
        </references>
      </pivotArea>
    </chartFormat>
    <chartFormat chart="4" format="19" series="1">
      <pivotArea type="data" outline="0" fieldPosition="0">
        <references count="2">
          <reference field="4294967294" count="1" selected="0">
            <x v="0"/>
          </reference>
          <reference field="13" count="1" selected="0">
            <x v="794"/>
          </reference>
        </references>
      </pivotArea>
    </chartFormat>
    <chartFormat chart="4" format="20" series="1">
      <pivotArea type="data" outline="0" fieldPosition="0">
        <references count="2">
          <reference field="4294967294" count="1" selected="0">
            <x v="0"/>
          </reference>
          <reference field="13" count="1" selected="0">
            <x v="50"/>
          </reference>
        </references>
      </pivotArea>
    </chartFormat>
    <chartFormat chart="4" format="21" series="1">
      <pivotArea type="data" outline="0" fieldPosition="0">
        <references count="2">
          <reference field="4294967294" count="1" selected="0">
            <x v="0"/>
          </reference>
          <reference field="13" count="1" selected="0">
            <x v="172"/>
          </reference>
        </references>
      </pivotArea>
    </chartFormat>
    <chartFormat chart="4" format="22" series="1">
      <pivotArea type="data" outline="0" fieldPosition="0">
        <references count="2">
          <reference field="4294967294" count="1" selected="0">
            <x v="0"/>
          </reference>
          <reference field="13" count="1" selected="0">
            <x v="358"/>
          </reference>
        </references>
      </pivotArea>
    </chartFormat>
    <chartFormat chart="4" format="23" series="1">
      <pivotArea type="data" outline="0" fieldPosition="0">
        <references count="2">
          <reference field="4294967294" count="1" selected="0">
            <x v="0"/>
          </reference>
          <reference field="13" count="1" selected="0">
            <x v="487"/>
          </reference>
        </references>
      </pivotArea>
    </chartFormat>
    <chartFormat chart="4" format="24" series="1">
      <pivotArea type="data" outline="0" fieldPosition="0">
        <references count="2">
          <reference field="4294967294" count="1" selected="0">
            <x v="0"/>
          </reference>
          <reference field="13" count="1" selected="0">
            <x v="152"/>
          </reference>
        </references>
      </pivotArea>
    </chartFormat>
    <chartFormat chart="4" format="25" series="1">
      <pivotArea type="data" outline="0" fieldPosition="0">
        <references count="2">
          <reference field="4294967294" count="1" selected="0">
            <x v="0"/>
          </reference>
          <reference field="13" count="1" selected="0">
            <x v="574"/>
          </reference>
        </references>
      </pivotArea>
    </chartFormat>
    <chartFormat chart="4" format="26" series="1">
      <pivotArea type="data" outline="0" fieldPosition="0">
        <references count="2">
          <reference field="4294967294" count="1" selected="0">
            <x v="0"/>
          </reference>
          <reference field="13" count="1" selected="0">
            <x v="275"/>
          </reference>
        </references>
      </pivotArea>
    </chartFormat>
    <chartFormat chart="4" format="27" series="1">
      <pivotArea type="data" outline="0" fieldPosition="0">
        <references count="2">
          <reference field="4294967294" count="1" selected="0">
            <x v="0"/>
          </reference>
          <reference field="13" count="1" selected="0">
            <x v="577"/>
          </reference>
        </references>
      </pivotArea>
    </chartFormat>
    <chartFormat chart="4" format="28" series="1">
      <pivotArea type="data" outline="0" fieldPosition="0">
        <references count="2">
          <reference field="4294967294" count="1" selected="0">
            <x v="0"/>
          </reference>
          <reference field="13" count="1" selected="0">
            <x v="848"/>
          </reference>
        </references>
      </pivotArea>
    </chartFormat>
    <chartFormat chart="4" format="29" series="1">
      <pivotArea type="data" outline="0" fieldPosition="0">
        <references count="2">
          <reference field="4294967294" count="1" selected="0">
            <x v="0"/>
          </reference>
          <reference field="13" count="1" selected="0">
            <x v="857"/>
          </reference>
        </references>
      </pivotArea>
    </chartFormat>
    <chartFormat chart="0" format="7" series="1">
      <pivotArea type="data" outline="0" fieldPosition="0">
        <references count="2">
          <reference field="4294967294" count="1" selected="0">
            <x v="0"/>
          </reference>
          <reference field="13" count="1" selected="0">
            <x v="306"/>
          </reference>
        </references>
      </pivotArea>
    </chartFormat>
    <chartFormat chart="4" format="30" series="1">
      <pivotArea type="data" outline="0" fieldPosition="0">
        <references count="2">
          <reference field="4294967294" count="1" selected="0">
            <x v="0"/>
          </reference>
          <reference field="13" count="1" selected="0">
            <x v="849"/>
          </reference>
        </references>
      </pivotArea>
    </chartFormat>
    <chartFormat chart="4" format="31" series="1">
      <pivotArea type="data" outline="0" fieldPosition="0">
        <references count="2">
          <reference field="4294967294" count="1" selected="0">
            <x v="0"/>
          </reference>
          <reference field="13" count="1" selected="0">
            <x v="277"/>
          </reference>
        </references>
      </pivotArea>
    </chartFormat>
    <chartFormat chart="4" format="32" series="1">
      <pivotArea type="data" outline="0" fieldPosition="0">
        <references count="2">
          <reference field="4294967294" count="1" selected="0">
            <x v="0"/>
          </reference>
          <reference field="13" count="1" selected="0">
            <x v="56"/>
          </reference>
        </references>
      </pivotArea>
    </chartFormat>
    <chartFormat chart="4" format="33" series="1">
      <pivotArea type="data" outline="0" fieldPosition="0">
        <references count="2">
          <reference field="4294967294" count="1" selected="0">
            <x v="0"/>
          </reference>
          <reference field="13" count="1" selected="0">
            <x v="171"/>
          </reference>
        </references>
      </pivotArea>
    </chartFormat>
    <chartFormat chart="4" format="34" series="1">
      <pivotArea type="data" outline="0" fieldPosition="0">
        <references count="2">
          <reference field="4294967294" count="1" selected="0">
            <x v="0"/>
          </reference>
          <reference field="13" count="1" selected="0">
            <x v="495"/>
          </reference>
        </references>
      </pivotArea>
    </chartFormat>
    <chartFormat chart="0" format="8" series="1">
      <pivotArea type="data" outline="0" fieldPosition="0">
        <references count="2">
          <reference field="4294967294" count="1" selected="0">
            <x v="0"/>
          </reference>
          <reference field="13" count="1" selected="0">
            <x v="56"/>
          </reference>
        </references>
      </pivotArea>
    </chartFormat>
    <chartFormat chart="4" format="35" series="1">
      <pivotArea type="data" outline="0" fieldPosition="0">
        <references count="2">
          <reference field="4294967294" count="1" selected="0">
            <x v="0"/>
          </reference>
          <reference field="13" count="1" selected="0">
            <x v="181"/>
          </reference>
        </references>
      </pivotArea>
    </chartFormat>
    <chartFormat chart="4" format="36" series="1">
      <pivotArea type="data" outline="0" fieldPosition="0">
        <references count="2">
          <reference field="4294967294" count="1" selected="0">
            <x v="0"/>
          </reference>
          <reference field="13" count="1" selected="0">
            <x v="308"/>
          </reference>
        </references>
      </pivotArea>
    </chartFormat>
    <chartFormat chart="4" format="37" series="1">
      <pivotArea type="data" outline="0" fieldPosition="0">
        <references count="2">
          <reference field="4294967294" count="1" selected="0">
            <x v="0"/>
          </reference>
          <reference field="13" count="1" selected="0">
            <x v="608"/>
          </reference>
        </references>
      </pivotArea>
    </chartFormat>
    <chartFormat chart="0" format="9" series="1">
      <pivotArea type="data" outline="0" fieldPosition="0">
        <references count="2">
          <reference field="4294967294" count="1" selected="0">
            <x v="0"/>
          </reference>
          <reference field="13" count="1" selected="0">
            <x v="287"/>
          </reference>
        </references>
      </pivotArea>
    </chartFormat>
    <chartFormat chart="8" format="13" series="1">
      <pivotArea type="data" outline="0" fieldPosition="0">
        <references count="2">
          <reference field="4294967294" count="1" selected="0">
            <x v="0"/>
          </reference>
          <reference field="13" count="1" selected="0">
            <x v="580"/>
          </reference>
        </references>
      </pivotArea>
    </chartFormat>
    <chartFormat chart="8" format="14" series="1">
      <pivotArea type="data" outline="0" fieldPosition="0">
        <references count="2">
          <reference field="4294967294" count="1" selected="0">
            <x v="0"/>
          </reference>
          <reference field="13" count="1" selected="0">
            <x v="287"/>
          </reference>
        </references>
      </pivotArea>
    </chartFormat>
    <chartFormat chart="8" format="15" series="1">
      <pivotArea type="data" outline="0" fieldPosition="0">
        <references count="2">
          <reference field="4294967294" count="1" selected="0">
            <x v="0"/>
          </reference>
          <reference field="13" count="1" selected="0">
            <x v="306"/>
          </reference>
        </references>
      </pivotArea>
    </chartFormat>
    <chartFormat chart="8" format="16" series="1">
      <pivotArea type="data" outline="0" fieldPosition="0">
        <references count="2">
          <reference field="4294967294" count="1" selected="0">
            <x v="0"/>
          </reference>
          <reference field="13" count="1" selected="0">
            <x v="794"/>
          </reference>
        </references>
      </pivotArea>
    </chartFormat>
    <chartFormat chart="8" format="17" series="1">
      <pivotArea type="data" outline="0" fieldPosition="0">
        <references count="2">
          <reference field="4294967294" count="1" selected="0">
            <x v="0"/>
          </reference>
          <reference field="13" count="1" selected="0">
            <x v="275"/>
          </reference>
        </references>
      </pivotArea>
    </chartFormat>
    <chartFormat chart="8" format="18" series="1">
      <pivotArea type="data" outline="0" fieldPosition="0">
        <references count="2">
          <reference field="4294967294" count="1" selected="0">
            <x v="0"/>
          </reference>
          <reference field="13" count="1" selected="0">
            <x v="487"/>
          </reference>
        </references>
      </pivotArea>
    </chartFormat>
    <chartFormat chart="8" format="19" series="1">
      <pivotArea type="data" outline="0" fieldPosition="0">
        <references count="2">
          <reference field="4294967294" count="1" selected="0">
            <x v="0"/>
          </reference>
          <reference field="13" count="1" selected="0">
            <x v="277"/>
          </reference>
        </references>
      </pivotArea>
    </chartFormat>
  </chartFormats>
  <pivotTableStyleInfo name="PivotStyleLight16" showRowHeaders="1" showColHeaders="1" showRowStripes="0" showColStripes="0" showLastColumn="1"/>
  <filters count="2">
    <filter fld="13" type="count" evalOrder="-1" id="37" iMeasureFld="0">
      <autoFilter ref="A1">
        <filterColumn colId="0">
          <top10 val="3" filterVal="3"/>
        </filterColumn>
      </autoFilter>
    </filter>
    <filter fld="21" type="dateBetween" evalOrder="-1" id="35"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B1734B-1D43-1747-A603-3A6B7CD6456F}" name="PivotTable4"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location ref="B23:C30" firstHeaderRow="1" firstDataRow="1" firstDataCol="1"/>
  <pivotFields count="32">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items count="4">
        <item x="2"/>
        <item x="0"/>
        <item x="1"/>
        <item t="default"/>
      </items>
    </pivotField>
    <pivotField showAll="0"/>
    <pivotField showAll="0"/>
    <pivotField showAll="0"/>
    <pivotField showAll="0"/>
    <pivotField showAll="0"/>
    <pivotField showAll="0"/>
    <pivotField showAll="0">
      <items count="5">
        <item x="0"/>
        <item x="3"/>
        <item x="2"/>
        <item x="1"/>
        <item t="default"/>
      </items>
    </pivotField>
    <pivotField showAll="0"/>
    <pivotField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Row" showAll="0">
      <items count="7">
        <item x="0"/>
        <item x="1"/>
        <item x="2"/>
        <item x="3"/>
        <item x="4"/>
        <item x="5"/>
        <item t="default"/>
      </items>
    </pivotField>
    <pivotField showAll="0"/>
    <pivotField numFmtId="14"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22"/>
  </rowFields>
  <rowItems count="7">
    <i>
      <x/>
    </i>
    <i>
      <x v="1"/>
    </i>
    <i>
      <x v="2"/>
    </i>
    <i>
      <x v="3"/>
    </i>
    <i>
      <x v="4"/>
    </i>
    <i>
      <x v="5"/>
    </i>
    <i t="grand">
      <x/>
    </i>
  </rowItems>
  <colItems count="1">
    <i/>
  </colItems>
  <dataFields count="1">
    <dataField name="Sum of Quantity ordered new" fld="26" baseField="0" baseItem="0" numFmtId="166"/>
  </dataFields>
  <formats count="1">
    <format dxfId="45">
      <pivotArea outline="0" collapsedLevelsAreSubtotals="1" fieldPosition="0"/>
    </format>
  </formats>
  <pivotTableStyleInfo name="PivotStyleLight16" showRowHeaders="1" showColHeaders="1" showRowStripes="0" showColStripes="0" showLastColumn="1"/>
  <filters count="1">
    <filter fld="21" type="dateBetween" evalOrder="-1" id="35"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44D18E86-FE06-D84A-902E-8C9732686EE8}" sourceName="Customer Segment">
  <pivotTables>
    <pivotTable tabId="14" name="PivotTable2"/>
    <pivotTable tabId="14" name="PivotTable1"/>
    <pivotTable tabId="14" name="PivotTable4"/>
    <pivotTable tabId="14" name="PivotTable5"/>
    <pivotTable tabId="14" name="PivotTable6"/>
    <pivotTable tabId="14" name="PivotTable3"/>
    <pivotTable tabId="14" name="PivotTable8"/>
    <pivotTable tabId="14" name="PivotTable9"/>
    <pivotTable tabId="14" name="PivotTable11"/>
    <pivotTable tabId="14" name="PivotTable12"/>
  </pivotTables>
  <data>
    <tabular pivotCacheId="1075748190">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1015AA6-FBCE-A741-82CB-C791B5349F1A}" sourceName="Product Category">
  <pivotTables>
    <pivotTable tabId="14" name="PivotTable2"/>
    <pivotTable tabId="14" name="PivotTable1"/>
    <pivotTable tabId="14" name="PivotTable4"/>
    <pivotTable tabId="14" name="PivotTable5"/>
    <pivotTable tabId="14" name="PivotTable6"/>
    <pivotTable tabId="14" name="PivotTable3"/>
    <pivotTable tabId="14" name="PivotTable8"/>
    <pivotTable tabId="14" name="PivotTable9"/>
    <pivotTable tabId="14" name="PivotTable11"/>
    <pivotTable tabId="14" name="PivotTable12"/>
  </pivotTables>
  <data>
    <tabular pivotCacheId="1075748190">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FA6A451-73CB-D54A-8203-38304841A3BD}" sourceName="Region">
  <pivotTables>
    <pivotTable tabId="14" name="PivotTable2"/>
    <pivotTable tabId="14" name="PivotTable1"/>
    <pivotTable tabId="14" name="PivotTable4"/>
    <pivotTable tabId="14" name="PivotTable5"/>
    <pivotTable tabId="14" name="PivotTable6"/>
    <pivotTable tabId="14" name="PivotTable3"/>
    <pivotTable tabId="14" name="PivotTable8"/>
    <pivotTable tabId="14" name="PivotTable9"/>
    <pivotTable tabId="14" name="PivotTable11"/>
    <pivotTable tabId="14" name="PivotTable12"/>
  </pivotTables>
  <data>
    <tabular pivotCacheId="1075748190">
      <items count="4">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7C0EA966-4C04-F541-BBB5-D14211AFD5EF}" sourceName="Order Month">
  <pivotTables>
    <pivotTable tabId="14" name="PivotTable2"/>
    <pivotTable tabId="14" name="PivotTable1"/>
    <pivotTable tabId="14" name="PivotTable4"/>
    <pivotTable tabId="14" name="PivotTable5"/>
    <pivotTable tabId="14" name="PivotTable6"/>
    <pivotTable tabId="14" name="PivotTable3"/>
    <pivotTable tabId="14" name="PivotTable8"/>
    <pivotTable tabId="14" name="PivotTable9"/>
    <pivotTable tabId="14" name="PivotTable11"/>
    <pivotTable tabId="14" name="PivotTable12"/>
  </pivotTables>
  <data>
    <tabular pivotCacheId="1075748190">
      <items count="6">
        <i x="0" s="1"/>
        <i x="1" s="1"/>
        <i x="2"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2" xr10:uid="{EAAA140E-4150-41D7-A997-E923D397B68D}" cache="Slicer_Customer_Segment" caption="Customer Segment" style="SlicerStyleLight2" rowHeight="548640"/>
  <slicer name="Product Category 2" xr10:uid="{BB084239-1703-473A-8DF1-48AA95F92FB4}" cache="Slicer_Product_Category" caption="Product Category" style="SlicerStyleLight2" rowHeight="457200"/>
  <slicer name="Region 2" xr10:uid="{65965DA4-9373-4F52-809E-166FA44D8833}" cache="Slicer_Region" caption="Region" style="SlicerStyleLight2" rowHeight="365760"/>
  <slicer name="Order Month 2" xr10:uid="{5DAE226F-5B28-4C1F-8A1D-C4C128DF8DC4}" cache="Slicer_Order_Month" caption="Order Month" columnCount="2" style="SlicerStyleLight2"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93BF179A-877F-EC4F-8EBB-F9F2D9CEBEBC}" cache="Slicer_Customer_Segment" caption="Customer Segment" rowHeight="209550"/>
  <slicer name="Product Category" xr10:uid="{27D15418-9606-474A-99D6-3D12033D4794}" cache="Slicer_Product_Category" caption="Product Category" rowHeight="209550"/>
  <slicer name="Region" xr10:uid="{4E564724-C931-EB4C-A675-8B58E109CBB8}" cache="Slicer_Region" caption="Region" rowHeight="209550"/>
  <slicer name="Order Month" xr10:uid="{7A307FDB-D2F8-F24B-8A69-A479D197B6C5}" cache="Slicer_Order_Month" caption="Order Month" columnCount="2" style="SlicerStyleDark1"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49D92D-33D9-414D-9FA3-E3457AAD38AB}" name="Table1" displayName="Table1" ref="A1:AE1953" totalsRowShown="0" headerRowDxfId="32" dataDxfId="31">
  <autoFilter ref="A1:AE1953" xr:uid="{0960A6B6-B754-9C4C-A0FC-780386B0CD8F}"/>
  <sortState xmlns:xlrd2="http://schemas.microsoft.com/office/spreadsheetml/2017/richdata2" ref="A2:AE1953">
    <sortCondition ref="V1:V1953"/>
  </sortState>
  <tableColumns count="31">
    <tableColumn id="1" xr3:uid="{9CC8B6AB-0359-424F-A482-2CD4FE091307}" name="Row ID" dataDxfId="30"/>
    <tableColumn id="2" xr3:uid="{F06F5C0B-2679-6C4C-A3D4-CCEC8EE045AB}" name="Order Priority" dataDxfId="29"/>
    <tableColumn id="3" xr3:uid="{A5841107-8A6E-FE4A-8B8C-10AE15DFE0A0}" name="Discount" dataDxfId="28"/>
    <tableColumn id="4" xr3:uid="{2AAD9DBF-5898-6C4C-971A-F5DFA7C532D4}" name="Unit Price" dataDxfId="27"/>
    <tableColumn id="5" xr3:uid="{FB256205-1665-B448-93F5-FAC8D504731A}" name="Shipping Cost" dataDxfId="26"/>
    <tableColumn id="6" xr3:uid="{B257D233-CFE2-FC49-B553-56FFEBA27516}" name="Customer ID" dataDxfId="25"/>
    <tableColumn id="33" xr3:uid="{90A4A0DD-EC65-744C-80CD-EA514D59CA63}" name="Repeat Customers" dataDxfId="24">
      <calculatedColumnFormula>IF(COUNTIF(Table1[Customer ID],Table1[[#This Row],[Customer ID]])&gt;1,"Repeat Customer","One-Time Customer")</calculatedColumnFormula>
    </tableColumn>
    <tableColumn id="7" xr3:uid="{F88E3027-BB5A-8C43-82BF-73BC73EFF8CB}" name="Customer Name" dataDxfId="23"/>
    <tableColumn id="8" xr3:uid="{5D31AF65-AB70-4449-9F7F-05ABB0E771BA}" name="Ship Mode" dataDxfId="22"/>
    <tableColumn id="9" xr3:uid="{BF078D56-75A1-2847-9FDF-B1C2814750D2}" name="Customer Segment" dataDxfId="21"/>
    <tableColumn id="10" xr3:uid="{50D6BC02-E6DB-2A40-B93F-30C84F789237}" name="Product Category" dataDxfId="20"/>
    <tableColumn id="11" xr3:uid="{6EB13E21-882D-604E-B4EC-B7E394908AA6}" name="Product Sub-Category" dataDxfId="19"/>
    <tableColumn id="12" xr3:uid="{4041B1F3-E3D8-9F4D-9CEA-2E9C0359B7AF}" name="Product Container" dataDxfId="18"/>
    <tableColumn id="13" xr3:uid="{7F5BDEF1-D88D-8943-A17B-3BA742AD622E}" name="Product Name" dataDxfId="17"/>
    <tableColumn id="14" xr3:uid="{B9D46AE3-7106-0141-A02B-7016DBA65964}" name="Product Base Margin" dataDxfId="16"/>
    <tableColumn id="32" xr3:uid="{0C243729-371E-1B4E-8727-3990D266619B}" name="Profit Margin" dataDxfId="15">
      <calculatedColumnFormula>Table1[[#This Row],[Profit]]/Table1[[#This Row],[Sales]]</calculatedColumnFormula>
    </tableColumn>
    <tableColumn id="15" xr3:uid="{63365DB6-B303-CD4E-8D8A-71CFE7D24826}" name="Country" dataDxfId="14"/>
    <tableColumn id="16" xr3:uid="{4383D1EE-F833-9D42-AAF5-961CCF0FB505}" name="Region" dataDxfId="13"/>
    <tableColumn id="17" xr3:uid="{E7FF9D3D-65A3-D849-8D70-CA299E3A5EF8}" name="State or Province" dataDxfId="12"/>
    <tableColumn id="18" xr3:uid="{9C279048-E7A9-2546-8554-468DEB76FDD5}" name="City" dataDxfId="11"/>
    <tableColumn id="19" xr3:uid="{67444D17-3389-6D46-8468-6949823ED204}" name="Postal Code" dataDxfId="10"/>
    <tableColumn id="20" xr3:uid="{025D264C-BBAF-2847-88C2-41DD5802CE70}" name="Order Date" dataDxfId="9"/>
    <tableColumn id="29" xr3:uid="{CCDD62A5-FBDB-9444-AB84-DD04B2EFA43E}" name="Order Month" dataDxfId="8">
      <calculatedColumnFormula>TEXT(Table1[[#This Row],[Order Date]],"mmmm")</calculatedColumnFormula>
    </tableColumn>
    <tableColumn id="31" xr3:uid="{870AF2DD-7F2A-B74F-83CA-525AE3132618}" name="Order Year" dataDxfId="7">
      <calculatedColumnFormula>TEXT(Table1[[#This Row],[Order Date]],"yyyy")</calculatedColumnFormula>
    </tableColumn>
    <tableColumn id="21" xr3:uid="{00C058F8-CBED-9644-8966-D5F6473DD0CA}" name="Ship Date" dataDxfId="6"/>
    <tableColumn id="22" xr3:uid="{2BF13824-83E0-D249-8A51-CC161CB87222}" name="Profit" dataDxfId="5"/>
    <tableColumn id="23" xr3:uid="{31F431F8-02FC-EF4F-B007-4E7A4E53136C}" name="Quantity ordered new" dataDxfId="4"/>
    <tableColumn id="24" xr3:uid="{A3093BF7-C493-E442-9A5E-A12206FC4975}" name="Sales" dataDxfId="3"/>
    <tableColumn id="25" xr3:uid="{86B72BB7-A001-1E4E-A3F0-3BC652D08C0C}" name="Order ID" dataDxfId="2"/>
    <tableColumn id="26" xr3:uid="{32D01CD4-342F-C948-A8FF-DF45AE400975}" name="Return Status" dataDxfId="1">
      <calculatedColumnFormula>IF(COUNTIF(#REF!,Orders!AC2)&gt;0,"Returned","Not Returned")</calculatedColumnFormula>
    </tableColumn>
    <tableColumn id="27" xr3:uid="{6B7F04C9-61A9-4F1D-9883-403A27240ADF}" name="month year" dataDxfId="0">
      <calculatedColumnFormula>TEXT(Table1[[#This Row],[Order Date]],"mmmm-yyy")</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F5BAA-EA52-4CD0-8AB5-116DEBE80977}">
  <dimension ref="A1:AX58"/>
  <sheetViews>
    <sheetView tabSelected="1" zoomScale="75" zoomScaleNormal="75" workbookViewId="0">
      <selection activeCell="Y80" sqref="Y80"/>
    </sheetView>
  </sheetViews>
  <sheetFormatPr defaultRowHeight="12.75" x14ac:dyDescent="0.2"/>
  <cols>
    <col min="13" max="14" width="9.140625" customWidth="1"/>
    <col min="35" max="35" width="9.140625" customWidth="1"/>
    <col min="36" max="36" width="11.5703125" customWidth="1"/>
    <col min="37" max="37" width="11.5703125" bestFit="1" customWidth="1"/>
  </cols>
  <sheetData>
    <row r="1" spans="1:50" x14ac:dyDescent="0.2">
      <c r="A1" s="25"/>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32"/>
      <c r="AP1" s="32"/>
      <c r="AQ1" s="32"/>
      <c r="AR1" s="32"/>
      <c r="AS1" s="25"/>
      <c r="AT1" s="25"/>
      <c r="AU1" s="25"/>
      <c r="AV1" s="25"/>
      <c r="AW1" s="25"/>
      <c r="AX1" s="25"/>
    </row>
    <row r="2" spans="1:50" x14ac:dyDescent="0.2">
      <c r="A2" s="25"/>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32"/>
      <c r="AP2" s="32"/>
      <c r="AQ2" s="32"/>
      <c r="AR2" s="32"/>
      <c r="AS2" s="25"/>
      <c r="AT2" s="25"/>
      <c r="AU2" s="25"/>
      <c r="AV2" s="25"/>
      <c r="AW2" s="25"/>
      <c r="AX2" s="25"/>
    </row>
    <row r="3" spans="1:50" x14ac:dyDescent="0.2">
      <c r="A3" s="25"/>
      <c r="B3" s="25"/>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32"/>
      <c r="AP3" s="32"/>
      <c r="AQ3" s="32"/>
      <c r="AR3" s="32"/>
      <c r="AS3" s="25"/>
      <c r="AT3" s="25"/>
      <c r="AU3" s="25"/>
      <c r="AV3" s="25"/>
      <c r="AW3" s="25"/>
      <c r="AX3" s="25"/>
    </row>
    <row r="4" spans="1:50" ht="27" x14ac:dyDescent="0.35">
      <c r="A4" s="25"/>
      <c r="B4" s="25"/>
      <c r="C4" s="25"/>
      <c r="D4" s="25"/>
      <c r="E4" s="25"/>
      <c r="F4" s="25"/>
      <c r="G4" s="25"/>
      <c r="H4" s="25"/>
      <c r="I4" s="25"/>
      <c r="J4" s="25"/>
      <c r="K4" s="25"/>
      <c r="L4" s="25"/>
      <c r="M4" s="25"/>
      <c r="N4" s="25"/>
      <c r="O4" s="25"/>
      <c r="P4" s="25"/>
      <c r="Q4" s="46" t="s">
        <v>3060</v>
      </c>
      <c r="R4" s="25"/>
      <c r="S4" s="25"/>
      <c r="T4" s="25"/>
      <c r="U4" s="25"/>
      <c r="V4" s="25"/>
      <c r="W4" s="25"/>
      <c r="X4" s="25"/>
      <c r="Y4" s="25"/>
      <c r="Z4" s="25"/>
      <c r="AA4" s="25"/>
      <c r="AB4" s="25"/>
      <c r="AC4" s="25"/>
      <c r="AD4" s="25"/>
      <c r="AE4" s="25"/>
      <c r="AF4" s="25"/>
      <c r="AG4" s="25"/>
      <c r="AH4" s="25"/>
      <c r="AI4" s="25"/>
      <c r="AJ4" s="25"/>
      <c r="AK4" s="25"/>
      <c r="AL4" s="25"/>
      <c r="AM4" s="25"/>
      <c r="AN4" s="25"/>
      <c r="AO4" s="32"/>
      <c r="AP4" s="32"/>
      <c r="AQ4" s="32"/>
      <c r="AR4" s="32"/>
      <c r="AS4" s="25"/>
      <c r="AT4" s="25"/>
      <c r="AU4" s="25"/>
      <c r="AV4" s="25"/>
      <c r="AW4" s="25"/>
      <c r="AX4" s="25"/>
    </row>
    <row r="5" spans="1:50" x14ac:dyDescent="0.2">
      <c r="A5" s="25"/>
      <c r="B5" s="25"/>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32"/>
      <c r="AP5" s="32"/>
      <c r="AQ5" s="32"/>
      <c r="AR5" s="32"/>
      <c r="AS5" s="25"/>
      <c r="AT5" s="25"/>
      <c r="AU5" s="25"/>
      <c r="AV5" s="25"/>
      <c r="AW5" s="25"/>
      <c r="AX5" s="25"/>
    </row>
    <row r="6" spans="1:50" x14ac:dyDescent="0.2">
      <c r="A6" s="25"/>
      <c r="B6" s="25"/>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32"/>
      <c r="AP6" s="32"/>
      <c r="AQ6" s="32"/>
      <c r="AR6" s="32"/>
      <c r="AS6" s="25"/>
      <c r="AT6" s="25"/>
      <c r="AU6" s="25"/>
      <c r="AV6" s="25"/>
      <c r="AW6" s="25"/>
      <c r="AX6" s="25"/>
    </row>
    <row r="7" spans="1:50" x14ac:dyDescent="0.2">
      <c r="A7" s="25"/>
      <c r="B7" s="25"/>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32"/>
      <c r="AP7" s="32"/>
      <c r="AQ7" s="32"/>
      <c r="AR7" s="32"/>
      <c r="AS7" s="25"/>
      <c r="AT7" s="25"/>
      <c r="AU7" s="25"/>
      <c r="AV7" s="25"/>
      <c r="AW7" s="25"/>
      <c r="AX7" s="25"/>
    </row>
    <row r="8" spans="1:50" x14ac:dyDescent="0.2">
      <c r="A8" s="25"/>
      <c r="B8" s="25"/>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32"/>
      <c r="AP8" s="32"/>
      <c r="AQ8" s="32"/>
      <c r="AR8" s="32"/>
      <c r="AS8" s="25"/>
      <c r="AT8" s="25"/>
      <c r="AU8" s="25"/>
      <c r="AV8" s="25"/>
      <c r="AW8" s="25"/>
      <c r="AX8" s="25"/>
    </row>
    <row r="9" spans="1:50" x14ac:dyDescent="0.2">
      <c r="A9" s="25"/>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32"/>
      <c r="AP9" s="32"/>
      <c r="AQ9" s="32"/>
      <c r="AR9" s="32"/>
      <c r="AS9" s="25"/>
      <c r="AT9" s="25"/>
      <c r="AU9" s="25"/>
      <c r="AV9" s="25"/>
      <c r="AW9" s="25"/>
      <c r="AX9" s="25"/>
    </row>
    <row r="10" spans="1:50" x14ac:dyDescent="0.2">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32"/>
      <c r="AP10" s="32"/>
      <c r="AQ10" s="32"/>
      <c r="AR10" s="32"/>
      <c r="AS10" s="25"/>
      <c r="AT10" s="25"/>
      <c r="AU10" s="25"/>
      <c r="AV10" s="25"/>
      <c r="AW10" s="25"/>
      <c r="AX10" s="25"/>
    </row>
    <row r="11" spans="1:50" x14ac:dyDescent="0.2">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32"/>
      <c r="AP11" s="32"/>
      <c r="AQ11" s="32"/>
      <c r="AR11" s="32"/>
      <c r="AS11" s="25"/>
      <c r="AT11" s="25"/>
      <c r="AU11" s="25"/>
      <c r="AV11" s="25"/>
      <c r="AW11" s="25"/>
      <c r="AX11" s="25"/>
    </row>
    <row r="12" spans="1:50" ht="27" x14ac:dyDescent="0.35">
      <c r="A12" s="25"/>
      <c r="B12" s="25"/>
      <c r="C12" s="25"/>
      <c r="D12" s="26"/>
      <c r="E12" s="31" t="s">
        <v>3049</v>
      </c>
      <c r="F12" s="43"/>
      <c r="G12" s="26"/>
      <c r="H12" s="25"/>
      <c r="I12" s="25"/>
      <c r="J12" s="25"/>
      <c r="K12" s="27"/>
      <c r="L12" s="28" t="s">
        <v>3061</v>
      </c>
      <c r="M12" s="27"/>
      <c r="N12" s="27"/>
      <c r="O12" s="25"/>
      <c r="P12" s="25"/>
      <c r="Q12" s="25"/>
      <c r="R12" s="29"/>
      <c r="S12" s="30" t="s">
        <v>3062</v>
      </c>
      <c r="T12" s="29"/>
      <c r="U12" s="29"/>
      <c r="V12" s="25"/>
      <c r="W12" s="25"/>
      <c r="X12" s="25"/>
      <c r="Y12" s="25"/>
      <c r="Z12" s="26"/>
      <c r="AA12" s="31" t="s">
        <v>3051</v>
      </c>
      <c r="AB12" s="26"/>
      <c r="AC12" s="26"/>
      <c r="AD12" s="26"/>
      <c r="AE12" s="25"/>
      <c r="AF12" s="25"/>
      <c r="AG12" s="25"/>
      <c r="AH12" s="41"/>
      <c r="AI12" s="42" t="s">
        <v>3072</v>
      </c>
      <c r="AJ12" s="41"/>
      <c r="AK12" s="41"/>
      <c r="AL12" s="25"/>
      <c r="AM12" s="25"/>
      <c r="AP12" s="32"/>
      <c r="AQ12" s="32"/>
      <c r="AR12" s="32"/>
      <c r="AS12" s="25"/>
      <c r="AT12" s="25"/>
      <c r="AU12" s="25"/>
      <c r="AV12" s="25"/>
      <c r="AW12" s="25"/>
      <c r="AX12" s="25"/>
    </row>
    <row r="13" spans="1:50" x14ac:dyDescent="0.2">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P13" s="32"/>
      <c r="AQ13" s="32"/>
      <c r="AR13" s="32"/>
      <c r="AS13" s="25"/>
      <c r="AT13" s="25"/>
      <c r="AU13" s="25"/>
      <c r="AV13" s="25"/>
      <c r="AW13" s="25"/>
      <c r="AX13" s="25"/>
    </row>
    <row r="14" spans="1:50" ht="30" x14ac:dyDescent="0.4">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45" t="s">
        <v>3073</v>
      </c>
      <c r="AK14" s="25"/>
      <c r="AL14" s="25"/>
      <c r="AM14" s="25"/>
      <c r="AP14" s="32"/>
      <c r="AQ14" s="32"/>
      <c r="AR14" s="32"/>
      <c r="AS14" s="25"/>
      <c r="AT14" s="25"/>
      <c r="AU14" s="25"/>
      <c r="AV14" s="25"/>
      <c r="AW14" s="25"/>
      <c r="AX14" s="25"/>
    </row>
    <row r="15" spans="1:50" x14ac:dyDescent="0.2">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44"/>
      <c r="AJ15" s="25"/>
      <c r="AK15" s="25"/>
      <c r="AL15" s="25"/>
      <c r="AM15" s="25"/>
      <c r="AP15" s="32"/>
      <c r="AQ15" s="32"/>
      <c r="AR15" s="32"/>
      <c r="AS15" s="25"/>
      <c r="AT15" s="25"/>
      <c r="AU15" s="25"/>
      <c r="AV15" s="25"/>
      <c r="AW15" s="25"/>
      <c r="AX15" s="25"/>
    </row>
    <row r="16" spans="1:50" x14ac:dyDescent="0.2">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D16" s="25"/>
      <c r="AE16" s="25"/>
      <c r="AF16" s="25"/>
      <c r="AG16" s="25"/>
      <c r="AH16" s="25"/>
      <c r="AI16" s="25"/>
      <c r="AJ16" s="25"/>
      <c r="AK16" s="25"/>
      <c r="AL16" s="25"/>
      <c r="AM16" s="25"/>
      <c r="AN16" s="25"/>
      <c r="AO16" s="32"/>
      <c r="AP16" s="32"/>
      <c r="AQ16" s="32"/>
      <c r="AR16" s="32"/>
      <c r="AS16" s="25"/>
      <c r="AT16" s="25"/>
      <c r="AU16" s="25"/>
      <c r="AV16" s="25"/>
      <c r="AW16" s="25"/>
      <c r="AX16" s="25"/>
    </row>
    <row r="17" spans="1:50" x14ac:dyDescent="0.2">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32"/>
      <c r="AP17" s="32"/>
      <c r="AQ17" s="32"/>
      <c r="AR17" s="32"/>
      <c r="AS17" s="25"/>
      <c r="AT17" s="25"/>
      <c r="AU17" s="25"/>
      <c r="AV17" s="25"/>
      <c r="AW17" s="25"/>
      <c r="AX17" s="25"/>
    </row>
    <row r="18" spans="1:50" x14ac:dyDescent="0.2">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32"/>
      <c r="AP18" s="32"/>
      <c r="AQ18" s="32"/>
      <c r="AR18" s="32"/>
      <c r="AS18" s="25"/>
      <c r="AT18" s="25"/>
      <c r="AU18" s="25"/>
      <c r="AV18" s="25"/>
      <c r="AW18" s="25"/>
      <c r="AX18" s="25"/>
    </row>
    <row r="19" spans="1:50" x14ac:dyDescent="0.2">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32"/>
      <c r="AP19" s="32"/>
      <c r="AQ19" s="32"/>
      <c r="AR19" s="32"/>
      <c r="AS19" s="25"/>
      <c r="AT19" s="25"/>
      <c r="AU19" s="25"/>
      <c r="AV19" s="25"/>
      <c r="AW19" s="25"/>
      <c r="AX19" s="25"/>
    </row>
    <row r="20" spans="1:50" x14ac:dyDescent="0.2">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32"/>
      <c r="AP20" s="32"/>
      <c r="AQ20" s="32"/>
      <c r="AR20" s="32"/>
      <c r="AS20" s="25"/>
      <c r="AT20" s="25"/>
      <c r="AU20" s="25"/>
      <c r="AV20" s="25"/>
      <c r="AW20" s="25"/>
      <c r="AX20" s="25"/>
    </row>
    <row r="21" spans="1:50" x14ac:dyDescent="0.2">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32"/>
      <c r="AP21" s="32"/>
      <c r="AQ21" s="32"/>
      <c r="AR21" s="32"/>
      <c r="AS21" s="25"/>
      <c r="AT21" s="25"/>
      <c r="AU21" s="25"/>
      <c r="AV21" s="25"/>
      <c r="AW21" s="25"/>
      <c r="AX21" s="25"/>
    </row>
    <row r="22" spans="1:50" x14ac:dyDescent="0.2">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32"/>
      <c r="AP22" s="32"/>
      <c r="AQ22" s="32"/>
      <c r="AR22" s="32"/>
      <c r="AS22" s="25"/>
      <c r="AT22" s="25"/>
      <c r="AU22" s="25"/>
      <c r="AV22" s="25"/>
      <c r="AW22" s="25"/>
      <c r="AX22" s="25"/>
    </row>
    <row r="23" spans="1:50" x14ac:dyDescent="0.2">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32"/>
      <c r="AP23" s="32"/>
      <c r="AQ23" s="32"/>
      <c r="AR23" s="32"/>
      <c r="AS23" s="25"/>
      <c r="AT23" s="25"/>
      <c r="AU23" s="25"/>
      <c r="AV23" s="25"/>
      <c r="AW23" s="25"/>
      <c r="AX23" s="25"/>
    </row>
    <row r="24" spans="1:50" x14ac:dyDescent="0.2">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32"/>
      <c r="AP24" s="32"/>
      <c r="AQ24" s="32"/>
      <c r="AR24" s="32"/>
      <c r="AS24" s="25"/>
      <c r="AT24" s="25"/>
      <c r="AU24" s="25"/>
      <c r="AV24" s="25"/>
      <c r="AW24" s="25"/>
      <c r="AX24" s="25"/>
    </row>
    <row r="25" spans="1:50" x14ac:dyDescent="0.2">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32"/>
      <c r="AP25" s="32"/>
      <c r="AQ25" s="32"/>
      <c r="AR25" s="32"/>
      <c r="AS25" s="25"/>
      <c r="AT25" s="25"/>
      <c r="AU25" s="25"/>
      <c r="AV25" s="25"/>
      <c r="AW25" s="25"/>
      <c r="AX25" s="25"/>
    </row>
    <row r="26" spans="1:50" x14ac:dyDescent="0.2">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32"/>
      <c r="AP26" s="32"/>
      <c r="AQ26" s="32"/>
      <c r="AR26" s="32"/>
      <c r="AS26" s="25"/>
      <c r="AT26" s="25"/>
      <c r="AU26" s="25"/>
      <c r="AV26" s="25"/>
      <c r="AW26" s="25"/>
      <c r="AX26" s="25"/>
    </row>
    <row r="27" spans="1:50" x14ac:dyDescent="0.2">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32"/>
      <c r="AP27" s="32"/>
      <c r="AQ27" s="32"/>
      <c r="AR27" s="32"/>
      <c r="AS27" s="25"/>
      <c r="AT27" s="25"/>
      <c r="AU27" s="25"/>
      <c r="AV27" s="25"/>
      <c r="AW27" s="25"/>
      <c r="AX27" s="25"/>
    </row>
    <row r="28" spans="1:50" x14ac:dyDescent="0.2">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32"/>
      <c r="AP28" s="25"/>
      <c r="AQ28" s="32"/>
      <c r="AR28" s="32"/>
      <c r="AS28" s="25"/>
      <c r="AT28" s="25"/>
      <c r="AU28" s="25"/>
      <c r="AV28" s="25"/>
      <c r="AW28" s="25"/>
      <c r="AX28" s="25"/>
    </row>
    <row r="29" spans="1:50" x14ac:dyDescent="0.2">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32"/>
      <c r="AP29" s="32"/>
      <c r="AQ29" s="32"/>
      <c r="AR29" s="32"/>
      <c r="AS29" s="25"/>
      <c r="AT29" s="25"/>
      <c r="AU29" s="25"/>
      <c r="AV29" s="25"/>
      <c r="AW29" s="25"/>
      <c r="AX29" s="25"/>
    </row>
    <row r="30" spans="1:50" x14ac:dyDescent="0.2">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32"/>
      <c r="AP30" s="32"/>
      <c r="AQ30" s="32"/>
      <c r="AR30" s="32"/>
      <c r="AS30" s="25"/>
      <c r="AT30" s="25"/>
      <c r="AU30" s="25"/>
      <c r="AV30" s="25"/>
      <c r="AW30" s="25"/>
      <c r="AX30" s="25"/>
    </row>
    <row r="31" spans="1:50" x14ac:dyDescent="0.2">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32"/>
      <c r="AP31" s="32"/>
      <c r="AQ31" s="32"/>
      <c r="AR31" s="32"/>
      <c r="AS31" s="25"/>
      <c r="AT31" s="25"/>
      <c r="AU31" s="25"/>
      <c r="AV31" s="25"/>
      <c r="AW31" s="25"/>
      <c r="AX31" s="25"/>
    </row>
    <row r="32" spans="1:50" x14ac:dyDescent="0.2">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32"/>
      <c r="AP32" s="32"/>
      <c r="AQ32" s="32"/>
      <c r="AR32" s="32"/>
      <c r="AS32" s="25"/>
      <c r="AT32" s="25"/>
      <c r="AU32" s="25"/>
      <c r="AV32" s="25"/>
      <c r="AW32" s="25"/>
      <c r="AX32" s="25"/>
    </row>
    <row r="33" spans="1:50" x14ac:dyDescent="0.2">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32"/>
      <c r="AP33" s="32"/>
      <c r="AQ33" s="32"/>
      <c r="AR33" s="32"/>
      <c r="AS33" s="25"/>
      <c r="AT33" s="25"/>
      <c r="AU33" s="25"/>
      <c r="AV33" s="25"/>
      <c r="AW33" s="25"/>
      <c r="AX33" s="25"/>
    </row>
    <row r="34" spans="1:50" x14ac:dyDescent="0.2">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32"/>
      <c r="AP34" s="32"/>
      <c r="AQ34" s="32"/>
      <c r="AR34" s="32"/>
      <c r="AS34" s="25"/>
      <c r="AT34" s="25"/>
      <c r="AU34" s="25"/>
      <c r="AV34" s="25"/>
      <c r="AW34" s="25"/>
      <c r="AX34" s="25"/>
    </row>
    <row r="35" spans="1:50" x14ac:dyDescent="0.2">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32"/>
      <c r="AP35" s="32"/>
      <c r="AQ35" s="32"/>
      <c r="AR35" s="32"/>
      <c r="AS35" s="25"/>
      <c r="AT35" s="25"/>
      <c r="AU35" s="25"/>
      <c r="AV35" s="25"/>
      <c r="AW35" s="25"/>
      <c r="AX35" s="25"/>
    </row>
    <row r="36" spans="1:50" x14ac:dyDescent="0.2">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32"/>
      <c r="AP36" s="32"/>
      <c r="AQ36" s="32"/>
      <c r="AR36" s="32"/>
      <c r="AS36" s="25"/>
      <c r="AT36" s="25"/>
      <c r="AU36" s="25"/>
      <c r="AV36" s="25"/>
      <c r="AW36" s="25"/>
      <c r="AX36" s="25"/>
    </row>
    <row r="37" spans="1:50" x14ac:dyDescent="0.2">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32"/>
      <c r="AP37" s="32"/>
      <c r="AQ37" s="32"/>
      <c r="AR37" s="32"/>
      <c r="AS37" s="25"/>
      <c r="AT37" s="25"/>
      <c r="AU37" s="25"/>
      <c r="AV37" s="25"/>
      <c r="AW37" s="25"/>
      <c r="AX37" s="25"/>
    </row>
    <row r="38" spans="1:50" x14ac:dyDescent="0.2">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32"/>
      <c r="AP38" s="32"/>
      <c r="AQ38" s="32"/>
      <c r="AR38" s="32"/>
      <c r="AS38" s="25"/>
      <c r="AT38" s="25"/>
      <c r="AU38" s="25"/>
      <c r="AV38" s="25"/>
      <c r="AW38" s="25"/>
      <c r="AX38" s="25"/>
    </row>
    <row r="39" spans="1:50" x14ac:dyDescent="0.2">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32"/>
      <c r="AP39" s="32"/>
      <c r="AQ39" s="32"/>
      <c r="AR39" s="32"/>
      <c r="AS39" s="25"/>
      <c r="AT39" s="25"/>
      <c r="AU39" s="25"/>
      <c r="AV39" s="25"/>
      <c r="AW39" s="25"/>
      <c r="AX39" s="25"/>
    </row>
    <row r="40" spans="1:50" x14ac:dyDescent="0.2">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32"/>
      <c r="AP40" s="32"/>
      <c r="AQ40" s="32"/>
      <c r="AR40" s="32"/>
      <c r="AS40" s="25"/>
      <c r="AT40" s="25"/>
      <c r="AU40" s="25"/>
      <c r="AV40" s="25"/>
      <c r="AW40" s="25"/>
      <c r="AX40" s="25"/>
    </row>
    <row r="41" spans="1:50" x14ac:dyDescent="0.2">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32"/>
      <c r="AP41" s="32"/>
      <c r="AQ41" s="32"/>
      <c r="AR41" s="32"/>
      <c r="AS41" s="25"/>
      <c r="AT41" s="25"/>
      <c r="AU41" s="25"/>
      <c r="AV41" s="25"/>
      <c r="AW41" s="25"/>
      <c r="AX41" s="25"/>
    </row>
    <row r="42" spans="1:50" x14ac:dyDescent="0.2">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32"/>
      <c r="AP42" s="32"/>
      <c r="AQ42" s="32"/>
      <c r="AR42" s="32"/>
      <c r="AS42" s="25"/>
      <c r="AT42" s="25"/>
      <c r="AU42" s="25"/>
      <c r="AV42" s="25"/>
      <c r="AW42" s="25"/>
      <c r="AX42" s="25"/>
    </row>
    <row r="43" spans="1:50" x14ac:dyDescent="0.2">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32"/>
      <c r="AP43" s="32"/>
      <c r="AQ43" s="32"/>
      <c r="AR43" s="32"/>
      <c r="AS43" s="25"/>
      <c r="AT43" s="25"/>
      <c r="AU43" s="25"/>
      <c r="AV43" s="25"/>
      <c r="AW43" s="25"/>
      <c r="AX43" s="25"/>
    </row>
    <row r="44" spans="1:50" x14ac:dyDescent="0.2">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32"/>
      <c r="AP44" s="32"/>
      <c r="AQ44" s="32"/>
      <c r="AR44" s="32"/>
      <c r="AS44" s="25"/>
      <c r="AT44" s="25"/>
      <c r="AU44" s="25"/>
      <c r="AV44" s="25"/>
      <c r="AW44" s="25"/>
      <c r="AX44" s="25"/>
    </row>
    <row r="45" spans="1:50" x14ac:dyDescent="0.2">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32"/>
      <c r="AP45" s="32"/>
      <c r="AQ45" s="32"/>
      <c r="AR45" s="32"/>
      <c r="AS45" s="25"/>
      <c r="AT45" s="25"/>
      <c r="AU45" s="25"/>
      <c r="AV45" s="25"/>
      <c r="AW45" s="25"/>
      <c r="AX45" s="25"/>
    </row>
    <row r="46" spans="1:50" x14ac:dyDescent="0.2">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32"/>
      <c r="AP46" s="32"/>
      <c r="AQ46" s="32"/>
      <c r="AR46" s="32"/>
      <c r="AS46" s="25"/>
      <c r="AT46" s="25"/>
      <c r="AU46" s="25"/>
      <c r="AV46" s="25"/>
      <c r="AW46" s="25"/>
      <c r="AX46" s="25"/>
    </row>
    <row r="47" spans="1:50" x14ac:dyDescent="0.2">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32"/>
      <c r="AP47" s="32"/>
      <c r="AQ47" s="32"/>
      <c r="AR47" s="32"/>
      <c r="AS47" s="25"/>
      <c r="AT47" s="25"/>
      <c r="AU47" s="25"/>
      <c r="AV47" s="25"/>
      <c r="AW47" s="25"/>
      <c r="AX47" s="25"/>
    </row>
    <row r="48" spans="1:50" x14ac:dyDescent="0.2">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32"/>
      <c r="AP48" s="32"/>
      <c r="AQ48" s="32"/>
      <c r="AR48" s="32"/>
      <c r="AS48" s="25"/>
      <c r="AT48" s="25"/>
      <c r="AU48" s="25"/>
      <c r="AV48" s="25"/>
      <c r="AW48" s="25"/>
      <c r="AX48" s="25"/>
    </row>
    <row r="49" spans="1:50" x14ac:dyDescent="0.2">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32"/>
      <c r="AP49" s="32"/>
      <c r="AQ49" s="32"/>
      <c r="AR49" s="32"/>
      <c r="AS49" s="25"/>
      <c r="AT49" s="25"/>
      <c r="AU49" s="25"/>
      <c r="AV49" s="25"/>
      <c r="AW49" s="25"/>
      <c r="AX49" s="25"/>
    </row>
    <row r="50" spans="1:50" x14ac:dyDescent="0.2">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32"/>
      <c r="AP50" s="32"/>
      <c r="AQ50" s="32"/>
      <c r="AR50" s="32"/>
      <c r="AS50" s="25"/>
      <c r="AT50" s="25"/>
      <c r="AU50" s="25"/>
      <c r="AV50" s="25"/>
      <c r="AW50" s="25"/>
      <c r="AX50" s="25"/>
    </row>
    <row r="51" spans="1:50" x14ac:dyDescent="0.2">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32"/>
      <c r="AP51" s="32"/>
      <c r="AQ51" s="32"/>
      <c r="AR51" s="32"/>
      <c r="AS51" s="25"/>
      <c r="AT51" s="25"/>
      <c r="AU51" s="25"/>
      <c r="AV51" s="25"/>
      <c r="AW51" s="25"/>
      <c r="AX51" s="25"/>
    </row>
    <row r="52" spans="1:50" x14ac:dyDescent="0.2">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32"/>
      <c r="AP52" s="32"/>
      <c r="AQ52" s="32"/>
      <c r="AR52" s="32"/>
      <c r="AS52" s="25"/>
      <c r="AT52" s="25"/>
      <c r="AU52" s="25"/>
      <c r="AV52" s="25"/>
      <c r="AW52" s="25"/>
      <c r="AX52" s="25"/>
    </row>
    <row r="53" spans="1:50" x14ac:dyDescent="0.2">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32"/>
      <c r="AP53" s="32"/>
      <c r="AQ53" s="32"/>
      <c r="AR53" s="32"/>
      <c r="AS53" s="25"/>
      <c r="AT53" s="25"/>
      <c r="AU53" s="25"/>
      <c r="AV53" s="25"/>
      <c r="AW53" s="25"/>
      <c r="AX53" s="25"/>
    </row>
    <row r="54" spans="1:50" x14ac:dyDescent="0.2">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32"/>
      <c r="AP54" s="32"/>
      <c r="AQ54" s="32"/>
      <c r="AR54" s="32"/>
      <c r="AS54" s="25"/>
      <c r="AT54" s="25"/>
      <c r="AU54" s="25"/>
      <c r="AV54" s="25"/>
      <c r="AW54" s="25"/>
      <c r="AX54" s="25"/>
    </row>
    <row r="55" spans="1:50" x14ac:dyDescent="0.2">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32"/>
      <c r="AP55" s="32"/>
      <c r="AQ55" s="32"/>
      <c r="AR55" s="32"/>
      <c r="AS55" s="25"/>
      <c r="AT55" s="25"/>
      <c r="AU55" s="25"/>
      <c r="AV55" s="25"/>
      <c r="AW55" s="25"/>
      <c r="AX55" s="25"/>
    </row>
    <row r="56" spans="1:50" x14ac:dyDescent="0.2">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32"/>
      <c r="AP56" s="32"/>
      <c r="AQ56" s="32"/>
      <c r="AR56" s="32"/>
    </row>
    <row r="57" spans="1:50" x14ac:dyDescent="0.2">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row>
    <row r="58" spans="1:50" x14ac:dyDescent="0.2">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row>
  </sheetData>
  <pageMargins left="0.7" right="0.7" top="0.75" bottom="0.75" header="0.3" footer="0.3"/>
  <pageSetup orientation="portrait" r:id="rId1"/>
  <ignoredErrors>
    <ignoredError sqref="AI14" numberStoredAsText="1"/>
  </ignoredErrors>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94B44-DB29-A049-A207-F87734358406}">
  <dimension ref="B3:N146"/>
  <sheetViews>
    <sheetView workbookViewId="0">
      <selection activeCell="G148" sqref="G148"/>
    </sheetView>
  </sheetViews>
  <sheetFormatPr defaultColWidth="11.42578125" defaultRowHeight="12.75" x14ac:dyDescent="0.2"/>
  <cols>
    <col min="1" max="1" width="6.85546875" customWidth="1"/>
    <col min="2" max="2" width="15.140625" bestFit="1" customWidth="1"/>
    <col min="3" max="4" width="14.42578125" bestFit="1" customWidth="1"/>
    <col min="5" max="5" width="15.140625" bestFit="1" customWidth="1"/>
    <col min="6" max="6" width="14.42578125" bestFit="1" customWidth="1"/>
    <col min="7" max="7" width="12.85546875" bestFit="1" customWidth="1"/>
    <col min="8" max="8" width="15.140625" bestFit="1" customWidth="1"/>
    <col min="9" max="9" width="14.42578125" bestFit="1" customWidth="1"/>
  </cols>
  <sheetData>
    <row r="3" spans="2:9" x14ac:dyDescent="0.2">
      <c r="B3" s="16" t="s">
        <v>3038</v>
      </c>
      <c r="C3" t="s">
        <v>3035</v>
      </c>
      <c r="D3" t="s">
        <v>3063</v>
      </c>
      <c r="F3" t="s">
        <v>3049</v>
      </c>
      <c r="G3" t="s">
        <v>21</v>
      </c>
      <c r="H3" t="s">
        <v>3050</v>
      </c>
      <c r="I3" t="s">
        <v>3051</v>
      </c>
    </row>
    <row r="4" spans="2:9" x14ac:dyDescent="0.2">
      <c r="B4" s="17" t="s">
        <v>3039</v>
      </c>
      <c r="C4" s="14">
        <v>274766.92000000004</v>
      </c>
      <c r="F4" s="14">
        <f>GETPIVOTDATA("Sales",$B$3)</f>
        <v>1924337.8800000001</v>
      </c>
      <c r="G4" s="14">
        <f>GETPIVOTDATA("Profit",$B$13)</f>
        <v>224077.61183715001</v>
      </c>
      <c r="H4" s="19">
        <f>GETPIVOTDATA("Quantity ordered new",$B$23)</f>
        <v>25268</v>
      </c>
      <c r="I4" s="21">
        <f>IFERROR(GETPIVOTDATA("Return Status",$B$34,"Return Status","Returned"),0)</f>
        <v>7.6844262295081966E-3</v>
      </c>
    </row>
    <row r="5" spans="2:9" x14ac:dyDescent="0.2">
      <c r="B5" s="17" t="s">
        <v>3040</v>
      </c>
      <c r="C5" s="14">
        <v>326101.47000000015</v>
      </c>
      <c r="D5" s="14">
        <f>IFERROR((C5 - C4) / C4, "")</f>
        <v>0.18682944074927249</v>
      </c>
      <c r="F5" s="20"/>
    </row>
    <row r="6" spans="2:9" x14ac:dyDescent="0.2">
      <c r="B6" s="17" t="s">
        <v>3041</v>
      </c>
      <c r="C6" s="14">
        <v>271696.67000000016</v>
      </c>
      <c r="D6" s="14">
        <f t="shared" ref="D6:D10" si="0">IFERROR((C6 - C5) / C5, "")</f>
        <v>-0.16683396122072056</v>
      </c>
    </row>
    <row r="7" spans="2:9" x14ac:dyDescent="0.2">
      <c r="B7" s="17" t="s">
        <v>3042</v>
      </c>
      <c r="C7" s="14">
        <v>389831.94999999995</v>
      </c>
      <c r="D7" s="14">
        <f t="shared" si="0"/>
        <v>0.43480577071481857</v>
      </c>
    </row>
    <row r="8" spans="2:9" x14ac:dyDescent="0.2">
      <c r="B8" s="17" t="s">
        <v>3043</v>
      </c>
      <c r="C8" s="14">
        <v>306572.06999999989</v>
      </c>
      <c r="D8" s="14">
        <f t="shared" si="0"/>
        <v>-0.21357890239627633</v>
      </c>
    </row>
    <row r="9" spans="2:9" x14ac:dyDescent="0.2">
      <c r="B9" s="17" t="s">
        <v>3044</v>
      </c>
      <c r="C9" s="14">
        <v>355368.8</v>
      </c>
      <c r="D9" s="14">
        <f t="shared" si="0"/>
        <v>0.15916887014528139</v>
      </c>
    </row>
    <row r="10" spans="2:9" x14ac:dyDescent="0.2">
      <c r="B10" s="17" t="s">
        <v>3045</v>
      </c>
      <c r="C10" s="14">
        <v>1924337.8800000001</v>
      </c>
      <c r="D10" s="14">
        <f t="shared" si="0"/>
        <v>4.4150445396444482</v>
      </c>
    </row>
    <row r="13" spans="2:9" x14ac:dyDescent="0.2">
      <c r="B13" s="16" t="s">
        <v>3038</v>
      </c>
      <c r="C13" t="s">
        <v>3036</v>
      </c>
      <c r="E13" s="16"/>
      <c r="F13" s="16"/>
    </row>
    <row r="14" spans="2:9" x14ac:dyDescent="0.2">
      <c r="B14" s="17" t="s">
        <v>3039</v>
      </c>
      <c r="C14" s="14">
        <v>1043.6774996800034</v>
      </c>
    </row>
    <row r="15" spans="2:9" x14ac:dyDescent="0.2">
      <c r="B15" s="17" t="s">
        <v>3040</v>
      </c>
      <c r="C15" s="14">
        <v>35944.658780320009</v>
      </c>
    </row>
    <row r="16" spans="2:9" x14ac:dyDescent="0.2">
      <c r="B16" s="17" t="s">
        <v>3041</v>
      </c>
      <c r="C16" s="14">
        <v>103.15958675000138</v>
      </c>
    </row>
    <row r="17" spans="2:14" x14ac:dyDescent="0.2">
      <c r="B17" s="17" t="s">
        <v>3042</v>
      </c>
      <c r="C17" s="14">
        <v>53146.412501999963</v>
      </c>
    </row>
    <row r="18" spans="2:14" x14ac:dyDescent="0.2">
      <c r="B18" s="17" t="s">
        <v>3043</v>
      </c>
      <c r="C18" s="14">
        <v>67002.73285840005</v>
      </c>
    </row>
    <row r="19" spans="2:14" x14ac:dyDescent="0.2">
      <c r="B19" s="17" t="s">
        <v>3044</v>
      </c>
      <c r="C19" s="14">
        <v>66836.970609999975</v>
      </c>
    </row>
    <row r="20" spans="2:14" x14ac:dyDescent="0.2">
      <c r="B20" s="17" t="s">
        <v>3045</v>
      </c>
      <c r="C20" s="14">
        <v>224077.61183715001</v>
      </c>
    </row>
    <row r="23" spans="2:14" x14ac:dyDescent="0.2">
      <c r="B23" s="16" t="s">
        <v>3038</v>
      </c>
      <c r="C23" t="s">
        <v>3037</v>
      </c>
      <c r="D23" s="16"/>
      <c r="M23" s="23" t="s">
        <v>3038</v>
      </c>
      <c r="N23" s="24" t="s">
        <v>3035</v>
      </c>
    </row>
    <row r="24" spans="2:14" x14ac:dyDescent="0.2">
      <c r="B24" s="17" t="s">
        <v>3039</v>
      </c>
      <c r="C24" s="15">
        <v>3368</v>
      </c>
      <c r="M24" s="17" t="s">
        <v>1278</v>
      </c>
      <c r="N24" s="14">
        <f>IFERROR(GETPIVOTDATA("Sales",$B$46,"State or Province",M24),0)</f>
        <v>46826.450000000004</v>
      </c>
    </row>
    <row r="25" spans="2:14" x14ac:dyDescent="0.2">
      <c r="B25" s="17" t="s">
        <v>3040</v>
      </c>
      <c r="C25" s="15">
        <v>4220</v>
      </c>
      <c r="M25" s="17" t="s">
        <v>378</v>
      </c>
      <c r="N25" s="14">
        <f t="shared" ref="N25:N72" si="1">IFERROR(GETPIVOTDATA("Sales",$B$46,"State or Province",M25),0)</f>
        <v>14367.86</v>
      </c>
    </row>
    <row r="26" spans="2:14" x14ac:dyDescent="0.2">
      <c r="B26" s="17" t="s">
        <v>3041</v>
      </c>
      <c r="C26" s="15">
        <v>3592</v>
      </c>
      <c r="M26" s="17" t="s">
        <v>958</v>
      </c>
      <c r="N26" s="14">
        <f t="shared" si="1"/>
        <v>11724.43</v>
      </c>
    </row>
    <row r="27" spans="2:14" x14ac:dyDescent="0.2">
      <c r="B27" s="17" t="s">
        <v>3042</v>
      </c>
      <c r="C27" s="15">
        <v>3955</v>
      </c>
      <c r="M27" s="17" t="s">
        <v>45</v>
      </c>
      <c r="N27" s="14">
        <f t="shared" si="1"/>
        <v>288310.60999999987</v>
      </c>
    </row>
    <row r="28" spans="2:14" x14ac:dyDescent="0.2">
      <c r="B28" s="17" t="s">
        <v>3043</v>
      </c>
      <c r="C28" s="15">
        <v>5813</v>
      </c>
      <c r="M28" s="17" t="s">
        <v>255</v>
      </c>
      <c r="N28" s="14">
        <f t="shared" si="1"/>
        <v>45843.450000000012</v>
      </c>
    </row>
    <row r="29" spans="2:14" x14ac:dyDescent="0.2">
      <c r="B29" s="17" t="s">
        <v>3044</v>
      </c>
      <c r="C29" s="15">
        <v>4320</v>
      </c>
      <c r="M29" s="17" t="s">
        <v>228</v>
      </c>
      <c r="N29" s="14">
        <f t="shared" si="1"/>
        <v>6540.54</v>
      </c>
    </row>
    <row r="30" spans="2:14" x14ac:dyDescent="0.2">
      <c r="B30" s="17" t="s">
        <v>3045</v>
      </c>
      <c r="C30" s="15">
        <v>25268</v>
      </c>
      <c r="M30" s="17" t="s">
        <v>1149</v>
      </c>
      <c r="N30" s="14">
        <f t="shared" si="1"/>
        <v>1257.76</v>
      </c>
    </row>
    <row r="31" spans="2:14" x14ac:dyDescent="0.2">
      <c r="M31" s="17" t="s">
        <v>1008</v>
      </c>
      <c r="N31" s="14">
        <f t="shared" si="1"/>
        <v>68946.660000000018</v>
      </c>
    </row>
    <row r="32" spans="2:14" x14ac:dyDescent="0.2">
      <c r="M32" s="17" t="s">
        <v>362</v>
      </c>
      <c r="N32" s="14">
        <f t="shared" si="1"/>
        <v>87651.110000000015</v>
      </c>
    </row>
    <row r="33" spans="2:14" x14ac:dyDescent="0.2">
      <c r="M33" s="17" t="s">
        <v>387</v>
      </c>
      <c r="N33" s="14">
        <f t="shared" si="1"/>
        <v>31992.209999999995</v>
      </c>
    </row>
    <row r="34" spans="2:14" x14ac:dyDescent="0.2">
      <c r="B34" s="16" t="s">
        <v>3046</v>
      </c>
      <c r="C34" s="16" t="s">
        <v>3047</v>
      </c>
      <c r="M34" s="17" t="s">
        <v>1741</v>
      </c>
      <c r="N34" s="14">
        <f t="shared" si="1"/>
        <v>13922.919999999996</v>
      </c>
    </row>
    <row r="35" spans="2:14" x14ac:dyDescent="0.2">
      <c r="B35" s="16" t="s">
        <v>3038</v>
      </c>
      <c r="C35" t="s">
        <v>3029</v>
      </c>
      <c r="D35" t="s">
        <v>3048</v>
      </c>
      <c r="E35" t="s">
        <v>3045</v>
      </c>
      <c r="M35" s="17" t="s">
        <v>178</v>
      </c>
      <c r="N35" s="14">
        <f t="shared" si="1"/>
        <v>98971.250000000029</v>
      </c>
    </row>
    <row r="36" spans="2:14" x14ac:dyDescent="0.2">
      <c r="B36" s="17" t="s">
        <v>3039</v>
      </c>
      <c r="C36" s="18">
        <v>1.0810810810810811E-2</v>
      </c>
      <c r="D36" s="18">
        <v>0.98918918918918919</v>
      </c>
      <c r="E36" s="18">
        <v>1</v>
      </c>
      <c r="M36" s="17" t="s">
        <v>703</v>
      </c>
      <c r="N36" s="14">
        <f t="shared" si="1"/>
        <v>41089.05000000001</v>
      </c>
    </row>
    <row r="37" spans="2:14" x14ac:dyDescent="0.2">
      <c r="B37" s="17" t="s">
        <v>3040</v>
      </c>
      <c r="C37" s="18">
        <v>6.369426751592357E-3</v>
      </c>
      <c r="D37" s="18">
        <v>0.99363057324840764</v>
      </c>
      <c r="E37" s="18">
        <v>1</v>
      </c>
      <c r="M37" s="17" t="s">
        <v>330</v>
      </c>
      <c r="N37" s="14">
        <f t="shared" si="1"/>
        <v>10977.690000000002</v>
      </c>
    </row>
    <row r="38" spans="2:14" x14ac:dyDescent="0.2">
      <c r="B38" s="17" t="s">
        <v>3041</v>
      </c>
      <c r="C38" s="18">
        <v>9.1463414634146336E-3</v>
      </c>
      <c r="D38" s="18">
        <v>0.99085365853658536</v>
      </c>
      <c r="E38" s="18">
        <v>1</v>
      </c>
      <c r="M38" s="17" t="s">
        <v>183</v>
      </c>
      <c r="N38" s="14">
        <f t="shared" si="1"/>
        <v>29678.210000000003</v>
      </c>
    </row>
    <row r="39" spans="2:14" x14ac:dyDescent="0.2">
      <c r="B39" s="17" t="s">
        <v>3042</v>
      </c>
      <c r="C39" s="18">
        <v>1.5576323987538941E-2</v>
      </c>
      <c r="D39" s="18">
        <v>0.98442367601246106</v>
      </c>
      <c r="E39" s="18">
        <v>1</v>
      </c>
      <c r="M39" s="17" t="s">
        <v>613</v>
      </c>
      <c r="N39" s="14">
        <f t="shared" si="1"/>
        <v>15291.349999999999</v>
      </c>
    </row>
    <row r="40" spans="2:14" x14ac:dyDescent="0.2">
      <c r="B40" s="17" t="s">
        <v>3043</v>
      </c>
      <c r="C40" s="18">
        <v>0</v>
      </c>
      <c r="D40" s="18">
        <v>1</v>
      </c>
      <c r="E40" s="18">
        <v>1</v>
      </c>
      <c r="M40" s="17" t="s">
        <v>171</v>
      </c>
      <c r="N40" s="14">
        <f t="shared" si="1"/>
        <v>14909.429999999995</v>
      </c>
    </row>
    <row r="41" spans="2:14" x14ac:dyDescent="0.2">
      <c r="B41" s="17" t="s">
        <v>3044</v>
      </c>
      <c r="C41" s="18">
        <v>3.2679738562091504E-3</v>
      </c>
      <c r="D41" s="18">
        <v>0.99673202614379086</v>
      </c>
      <c r="E41" s="18">
        <v>1</v>
      </c>
      <c r="M41" s="17" t="s">
        <v>188</v>
      </c>
      <c r="N41" s="14">
        <f t="shared" si="1"/>
        <v>31131.74</v>
      </c>
    </row>
    <row r="42" spans="2:14" x14ac:dyDescent="0.2">
      <c r="B42" s="17" t="s">
        <v>3045</v>
      </c>
      <c r="C42" s="18">
        <v>7.6844262295081966E-3</v>
      </c>
      <c r="D42" s="18">
        <v>0.99231557377049184</v>
      </c>
      <c r="E42" s="18">
        <v>1</v>
      </c>
      <c r="M42" s="17" t="s">
        <v>415</v>
      </c>
      <c r="N42" s="14">
        <f t="shared" si="1"/>
        <v>15597.439999999999</v>
      </c>
    </row>
    <row r="43" spans="2:14" x14ac:dyDescent="0.2">
      <c r="M43" s="17" t="s">
        <v>193</v>
      </c>
      <c r="N43" s="14">
        <f t="shared" si="1"/>
        <v>59114.820000000007</v>
      </c>
    </row>
    <row r="44" spans="2:14" x14ac:dyDescent="0.2">
      <c r="M44" s="17" t="s">
        <v>300</v>
      </c>
      <c r="N44" s="14">
        <f t="shared" si="1"/>
        <v>69641.81</v>
      </c>
    </row>
    <row r="45" spans="2:14" x14ac:dyDescent="0.2">
      <c r="M45" s="17" t="s">
        <v>62</v>
      </c>
      <c r="N45" s="14">
        <f t="shared" si="1"/>
        <v>41671.26</v>
      </c>
    </row>
    <row r="46" spans="2:14" x14ac:dyDescent="0.2">
      <c r="B46" s="16" t="s">
        <v>3038</v>
      </c>
      <c r="C46" s="22" t="s">
        <v>3035</v>
      </c>
      <c r="D46" s="16"/>
      <c r="E46" s="16" t="s">
        <v>3038</v>
      </c>
      <c r="F46" t="s">
        <v>3035</v>
      </c>
      <c r="H46" s="16" t="s">
        <v>3038</v>
      </c>
      <c r="I46" t="s">
        <v>3035</v>
      </c>
      <c r="M46" s="17" t="s">
        <v>671</v>
      </c>
      <c r="N46" s="14">
        <f t="shared" si="1"/>
        <v>9689.5799999999981</v>
      </c>
    </row>
    <row r="47" spans="2:14" x14ac:dyDescent="0.2">
      <c r="B47" s="17" t="s">
        <v>1278</v>
      </c>
      <c r="C47" s="14">
        <v>46826.450000000004</v>
      </c>
      <c r="E47" s="17" t="s">
        <v>178</v>
      </c>
      <c r="F47" s="14">
        <v>98971.250000000029</v>
      </c>
      <c r="H47" s="17" t="s">
        <v>2226</v>
      </c>
      <c r="I47" s="14">
        <v>1183.5400000000002</v>
      </c>
      <c r="M47" s="17" t="s">
        <v>506</v>
      </c>
      <c r="N47" s="14">
        <f t="shared" si="1"/>
        <v>10903.080000000002</v>
      </c>
    </row>
    <row r="48" spans="2:14" x14ac:dyDescent="0.2">
      <c r="B48" s="17" t="s">
        <v>378</v>
      </c>
      <c r="C48" s="14">
        <v>14367.86</v>
      </c>
      <c r="E48" s="17" t="s">
        <v>71</v>
      </c>
      <c r="F48" s="14">
        <v>223930.48000000004</v>
      </c>
      <c r="H48" s="17" t="s">
        <v>1149</v>
      </c>
      <c r="I48" s="14">
        <v>1257.76</v>
      </c>
      <c r="M48" s="17" t="s">
        <v>82</v>
      </c>
      <c r="N48" s="14">
        <f t="shared" si="1"/>
        <v>12593.59</v>
      </c>
    </row>
    <row r="49" spans="2:14" x14ac:dyDescent="0.2">
      <c r="B49" s="17" t="s">
        <v>958</v>
      </c>
      <c r="C49" s="14">
        <v>11724.43</v>
      </c>
      <c r="E49" s="17" t="s">
        <v>45</v>
      </c>
      <c r="F49" s="14">
        <v>288310.60999999987</v>
      </c>
      <c r="H49" s="17" t="s">
        <v>2193</v>
      </c>
      <c r="I49" s="14">
        <v>1550.49</v>
      </c>
      <c r="M49" s="17" t="s">
        <v>496</v>
      </c>
      <c r="N49" s="14">
        <f t="shared" si="1"/>
        <v>15764.51</v>
      </c>
    </row>
    <row r="50" spans="2:14" x14ac:dyDescent="0.2">
      <c r="B50" s="17" t="s">
        <v>45</v>
      </c>
      <c r="C50" s="14">
        <v>288310.60999999987</v>
      </c>
      <c r="E50" s="17" t="s">
        <v>3045</v>
      </c>
      <c r="F50" s="14">
        <v>611212.33999999985</v>
      </c>
      <c r="H50" s="17" t="s">
        <v>3045</v>
      </c>
      <c r="I50" s="14">
        <v>3991.79</v>
      </c>
      <c r="M50" s="17" t="s">
        <v>533</v>
      </c>
      <c r="N50" s="14">
        <f t="shared" si="1"/>
        <v>8864.5399999999991</v>
      </c>
    </row>
    <row r="51" spans="2:14" x14ac:dyDescent="0.2">
      <c r="B51" s="17" t="s">
        <v>255</v>
      </c>
      <c r="C51" s="14">
        <v>45843.450000000012</v>
      </c>
      <c r="M51" s="17" t="s">
        <v>197</v>
      </c>
      <c r="N51" s="14">
        <f t="shared" si="1"/>
        <v>7619.7</v>
      </c>
    </row>
    <row r="52" spans="2:14" x14ac:dyDescent="0.2">
      <c r="B52" s="17" t="s">
        <v>228</v>
      </c>
      <c r="C52" s="14">
        <v>6540.54</v>
      </c>
      <c r="M52" s="17" t="s">
        <v>54</v>
      </c>
      <c r="N52" s="14">
        <f t="shared" si="1"/>
        <v>21943.91</v>
      </c>
    </row>
    <row r="53" spans="2:14" x14ac:dyDescent="0.2">
      <c r="B53" s="17" t="s">
        <v>1149</v>
      </c>
      <c r="C53" s="14">
        <v>1257.76</v>
      </c>
      <c r="M53" s="17" t="s">
        <v>366</v>
      </c>
      <c r="N53" s="14">
        <f t="shared" si="1"/>
        <v>5593.18</v>
      </c>
    </row>
    <row r="54" spans="2:14" x14ac:dyDescent="0.2">
      <c r="B54" s="17" t="s">
        <v>1008</v>
      </c>
      <c r="C54" s="14">
        <v>68946.660000000018</v>
      </c>
      <c r="M54" s="17" t="s">
        <v>71</v>
      </c>
      <c r="N54" s="14">
        <f t="shared" si="1"/>
        <v>223930.48000000004</v>
      </c>
    </row>
    <row r="55" spans="2:14" x14ac:dyDescent="0.2">
      <c r="B55" s="17" t="s">
        <v>362</v>
      </c>
      <c r="C55" s="14">
        <v>87651.110000000015</v>
      </c>
      <c r="M55" s="17" t="s">
        <v>322</v>
      </c>
      <c r="N55" s="14">
        <f t="shared" si="1"/>
        <v>43983.30000000001</v>
      </c>
    </row>
    <row r="56" spans="2:14" x14ac:dyDescent="0.2">
      <c r="B56" s="17" t="s">
        <v>387</v>
      </c>
      <c r="C56" s="14">
        <v>31992.209999999995</v>
      </c>
      <c r="M56" s="17" t="s">
        <v>2659</v>
      </c>
      <c r="N56" s="14">
        <f t="shared" si="1"/>
        <v>5300.2300000000005</v>
      </c>
    </row>
    <row r="57" spans="2:14" x14ac:dyDescent="0.2">
      <c r="B57" s="17" t="s">
        <v>1741</v>
      </c>
      <c r="C57" s="14">
        <v>13922.919999999996</v>
      </c>
      <c r="M57" s="17" t="s">
        <v>154</v>
      </c>
      <c r="N57" s="14">
        <f t="shared" si="1"/>
        <v>69452.819999999963</v>
      </c>
    </row>
    <row r="58" spans="2:14" x14ac:dyDescent="0.2">
      <c r="B58" s="17" t="s">
        <v>178</v>
      </c>
      <c r="C58" s="14">
        <v>98971.250000000029</v>
      </c>
      <c r="M58" s="17" t="s">
        <v>304</v>
      </c>
      <c r="N58" s="14">
        <f t="shared" si="1"/>
        <v>6884.0399999999981</v>
      </c>
    </row>
    <row r="59" spans="2:14" x14ac:dyDescent="0.2">
      <c r="B59" s="17" t="s">
        <v>703</v>
      </c>
      <c r="C59" s="14">
        <v>41089.05000000001</v>
      </c>
      <c r="M59" s="17" t="s">
        <v>102</v>
      </c>
      <c r="N59" s="14">
        <f t="shared" si="1"/>
        <v>25647.149999999987</v>
      </c>
    </row>
    <row r="60" spans="2:14" x14ac:dyDescent="0.2">
      <c r="B60" s="17" t="s">
        <v>330</v>
      </c>
      <c r="C60" s="14">
        <v>10977.690000000002</v>
      </c>
      <c r="M60" s="17" t="s">
        <v>234</v>
      </c>
      <c r="N60" s="14">
        <f t="shared" si="1"/>
        <v>52435.24</v>
      </c>
    </row>
    <row r="61" spans="2:14" x14ac:dyDescent="0.2">
      <c r="B61" s="17" t="s">
        <v>183</v>
      </c>
      <c r="C61" s="14">
        <v>29678.210000000003</v>
      </c>
      <c r="M61" s="17" t="s">
        <v>469</v>
      </c>
      <c r="N61" s="14">
        <f t="shared" si="1"/>
        <v>10027.83</v>
      </c>
    </row>
    <row r="62" spans="2:14" x14ac:dyDescent="0.2">
      <c r="B62" s="17" t="s">
        <v>613</v>
      </c>
      <c r="C62" s="14">
        <v>15291.349999999999</v>
      </c>
      <c r="M62" s="17" t="s">
        <v>932</v>
      </c>
      <c r="N62" s="14">
        <f t="shared" si="1"/>
        <v>16544.629999999997</v>
      </c>
    </row>
    <row r="63" spans="2:14" x14ac:dyDescent="0.2">
      <c r="B63" s="17" t="s">
        <v>171</v>
      </c>
      <c r="C63" s="14">
        <v>14909.429999999995</v>
      </c>
      <c r="M63" s="17" t="s">
        <v>2193</v>
      </c>
      <c r="N63" s="14">
        <f t="shared" si="1"/>
        <v>1550.49</v>
      </c>
    </row>
    <row r="64" spans="2:14" x14ac:dyDescent="0.2">
      <c r="B64" s="17" t="s">
        <v>188</v>
      </c>
      <c r="C64" s="14">
        <v>31131.74</v>
      </c>
      <c r="M64" s="17" t="s">
        <v>244</v>
      </c>
      <c r="N64" s="14">
        <f t="shared" si="1"/>
        <v>33209.759999999995</v>
      </c>
    </row>
    <row r="65" spans="2:14" x14ac:dyDescent="0.2">
      <c r="B65" s="17" t="s">
        <v>415</v>
      </c>
      <c r="C65" s="14">
        <v>15597.439999999999</v>
      </c>
      <c r="M65" s="17" t="s">
        <v>130</v>
      </c>
      <c r="N65" s="14">
        <f t="shared" si="1"/>
        <v>93082.73000000001</v>
      </c>
    </row>
    <row r="66" spans="2:14" x14ac:dyDescent="0.2">
      <c r="B66" s="17" t="s">
        <v>193</v>
      </c>
      <c r="C66" s="14">
        <v>59114.820000000007</v>
      </c>
      <c r="M66" s="17" t="s">
        <v>212</v>
      </c>
      <c r="N66" s="14">
        <f t="shared" si="1"/>
        <v>26981.670000000006</v>
      </c>
    </row>
    <row r="67" spans="2:14" x14ac:dyDescent="0.2">
      <c r="B67" s="17" t="s">
        <v>300</v>
      </c>
      <c r="C67" s="14">
        <v>69641.81</v>
      </c>
      <c r="M67" s="17" t="s">
        <v>149</v>
      </c>
      <c r="N67" s="14">
        <f t="shared" si="1"/>
        <v>13491</v>
      </c>
    </row>
    <row r="68" spans="2:14" x14ac:dyDescent="0.2">
      <c r="B68" s="17" t="s">
        <v>62</v>
      </c>
      <c r="C68" s="14">
        <v>41671.26</v>
      </c>
      <c r="M68" s="17" t="s">
        <v>137</v>
      </c>
      <c r="N68" s="14">
        <f t="shared" si="1"/>
        <v>45282.869999999995</v>
      </c>
    </row>
    <row r="69" spans="2:14" x14ac:dyDescent="0.2">
      <c r="B69" s="17" t="s">
        <v>671</v>
      </c>
      <c r="C69" s="14">
        <v>9689.5799999999981</v>
      </c>
      <c r="M69" s="17" t="s">
        <v>35</v>
      </c>
      <c r="N69" s="14">
        <f t="shared" si="1"/>
        <v>83468.060000000012</v>
      </c>
    </row>
    <row r="70" spans="2:14" x14ac:dyDescent="0.2">
      <c r="B70" s="17" t="s">
        <v>506</v>
      </c>
      <c r="C70" s="14">
        <v>10903.080000000002</v>
      </c>
      <c r="M70" s="17" t="s">
        <v>648</v>
      </c>
      <c r="N70" s="14">
        <f t="shared" si="1"/>
        <v>10681.55</v>
      </c>
    </row>
    <row r="71" spans="2:14" x14ac:dyDescent="0.2">
      <c r="B71" s="17" t="s">
        <v>82</v>
      </c>
      <c r="C71" s="14">
        <v>12593.59</v>
      </c>
      <c r="M71" s="17" t="s">
        <v>1858</v>
      </c>
      <c r="N71" s="14">
        <f t="shared" si="1"/>
        <v>22770.35</v>
      </c>
    </row>
    <row r="72" spans="2:14" x14ac:dyDescent="0.2">
      <c r="B72" s="17" t="s">
        <v>496</v>
      </c>
      <c r="C72" s="14">
        <v>15764.51</v>
      </c>
      <c r="M72" s="17" t="s">
        <v>2226</v>
      </c>
      <c r="N72" s="14">
        <f t="shared" si="1"/>
        <v>1183.5400000000002</v>
      </c>
    </row>
    <row r="73" spans="2:14" x14ac:dyDescent="0.2">
      <c r="B73" s="17" t="s">
        <v>533</v>
      </c>
      <c r="C73" s="14">
        <v>8864.5399999999991</v>
      </c>
    </row>
    <row r="74" spans="2:14" x14ac:dyDescent="0.2">
      <c r="B74" s="17" t="s">
        <v>197</v>
      </c>
      <c r="C74" s="14">
        <v>7619.7</v>
      </c>
    </row>
    <row r="75" spans="2:14" x14ac:dyDescent="0.2">
      <c r="B75" s="17" t="s">
        <v>54</v>
      </c>
      <c r="C75" s="14">
        <v>21943.91</v>
      </c>
    </row>
    <row r="76" spans="2:14" x14ac:dyDescent="0.2">
      <c r="B76" s="17" t="s">
        <v>366</v>
      </c>
      <c r="C76" s="14">
        <v>5593.18</v>
      </c>
    </row>
    <row r="77" spans="2:14" x14ac:dyDescent="0.2">
      <c r="B77" s="17" t="s">
        <v>71</v>
      </c>
      <c r="C77" s="14">
        <v>223930.48000000004</v>
      </c>
    </row>
    <row r="78" spans="2:14" x14ac:dyDescent="0.2">
      <c r="B78" s="17" t="s">
        <v>322</v>
      </c>
      <c r="C78" s="14">
        <v>43983.30000000001</v>
      </c>
    </row>
    <row r="79" spans="2:14" x14ac:dyDescent="0.2">
      <c r="B79" s="17" t="s">
        <v>2659</v>
      </c>
      <c r="C79" s="14">
        <v>5300.2300000000005</v>
      </c>
    </row>
    <row r="80" spans="2:14" x14ac:dyDescent="0.2">
      <c r="B80" s="17" t="s">
        <v>154</v>
      </c>
      <c r="C80" s="14">
        <v>69452.819999999963</v>
      </c>
    </row>
    <row r="81" spans="2:3" x14ac:dyDescent="0.2">
      <c r="B81" s="17" t="s">
        <v>304</v>
      </c>
      <c r="C81" s="14">
        <v>6884.0399999999981</v>
      </c>
    </row>
    <row r="82" spans="2:3" x14ac:dyDescent="0.2">
      <c r="B82" s="17" t="s">
        <v>102</v>
      </c>
      <c r="C82" s="14">
        <v>25647.149999999987</v>
      </c>
    </row>
    <row r="83" spans="2:3" x14ac:dyDescent="0.2">
      <c r="B83" s="17" t="s">
        <v>234</v>
      </c>
      <c r="C83" s="14">
        <v>52435.24</v>
      </c>
    </row>
    <row r="84" spans="2:3" x14ac:dyDescent="0.2">
      <c r="B84" s="17" t="s">
        <v>469</v>
      </c>
      <c r="C84" s="14">
        <v>10027.83</v>
      </c>
    </row>
    <row r="85" spans="2:3" x14ac:dyDescent="0.2">
      <c r="B85" s="17" t="s">
        <v>932</v>
      </c>
      <c r="C85" s="14">
        <v>16544.629999999997</v>
      </c>
    </row>
    <row r="86" spans="2:3" x14ac:dyDescent="0.2">
      <c r="B86" s="17" t="s">
        <v>2193</v>
      </c>
      <c r="C86" s="14">
        <v>1550.49</v>
      </c>
    </row>
    <row r="87" spans="2:3" x14ac:dyDescent="0.2">
      <c r="B87" s="17" t="s">
        <v>244</v>
      </c>
      <c r="C87" s="14">
        <v>33209.759999999995</v>
      </c>
    </row>
    <row r="88" spans="2:3" x14ac:dyDescent="0.2">
      <c r="B88" s="17" t="s">
        <v>130</v>
      </c>
      <c r="C88" s="14">
        <v>93082.73000000001</v>
      </c>
    </row>
    <row r="89" spans="2:3" x14ac:dyDescent="0.2">
      <c r="B89" s="17" t="s">
        <v>212</v>
      </c>
      <c r="C89" s="14">
        <v>26981.670000000006</v>
      </c>
    </row>
    <row r="90" spans="2:3" x14ac:dyDescent="0.2">
      <c r="B90" s="17" t="s">
        <v>149</v>
      </c>
      <c r="C90" s="14">
        <v>13491</v>
      </c>
    </row>
    <row r="91" spans="2:3" x14ac:dyDescent="0.2">
      <c r="B91" s="17" t="s">
        <v>137</v>
      </c>
      <c r="C91" s="14">
        <v>45282.869999999995</v>
      </c>
    </row>
    <row r="92" spans="2:3" x14ac:dyDescent="0.2">
      <c r="B92" s="17" t="s">
        <v>35</v>
      </c>
      <c r="C92" s="14">
        <v>83468.060000000012</v>
      </c>
    </row>
    <row r="93" spans="2:3" x14ac:dyDescent="0.2">
      <c r="B93" s="17" t="s">
        <v>648</v>
      </c>
      <c r="C93" s="14">
        <v>10681.55</v>
      </c>
    </row>
    <row r="94" spans="2:3" x14ac:dyDescent="0.2">
      <c r="B94" s="17" t="s">
        <v>1858</v>
      </c>
      <c r="C94" s="14">
        <v>22770.35</v>
      </c>
    </row>
    <row r="95" spans="2:3" x14ac:dyDescent="0.2">
      <c r="B95" s="17" t="s">
        <v>2226</v>
      </c>
      <c r="C95" s="14">
        <v>1183.5400000000002</v>
      </c>
    </row>
    <row r="96" spans="2:3" x14ac:dyDescent="0.2">
      <c r="B96" s="17" t="s">
        <v>3045</v>
      </c>
      <c r="C96" s="14">
        <v>1924337.8800000001</v>
      </c>
    </row>
    <row r="103" spans="2:3" x14ac:dyDescent="0.2">
      <c r="C103" t="s">
        <v>3053</v>
      </c>
    </row>
    <row r="104" spans="2:3" x14ac:dyDescent="0.2">
      <c r="B104" s="17" t="s">
        <v>3052</v>
      </c>
      <c r="C104" s="18">
        <v>0.67418032786885251</v>
      </c>
    </row>
    <row r="105" spans="2:3" x14ac:dyDescent="0.2">
      <c r="B105" s="17" t="s">
        <v>3054</v>
      </c>
      <c r="C105" s="18">
        <v>0.32581967213114754</v>
      </c>
    </row>
    <row r="106" spans="2:3" x14ac:dyDescent="0.2">
      <c r="B106" s="17" t="s">
        <v>3045</v>
      </c>
      <c r="C106" s="18">
        <v>1</v>
      </c>
    </row>
    <row r="112" spans="2:3" x14ac:dyDescent="0.2">
      <c r="C112" s="16" t="s">
        <v>3047</v>
      </c>
    </row>
    <row r="113" spans="2:6" x14ac:dyDescent="0.2">
      <c r="C113" t="s">
        <v>96</v>
      </c>
      <c r="D113" t="s">
        <v>562</v>
      </c>
      <c r="E113" t="s">
        <v>1728</v>
      </c>
      <c r="F113" t="s">
        <v>3045</v>
      </c>
    </row>
    <row r="114" spans="2:6" x14ac:dyDescent="0.2">
      <c r="B114" t="s">
        <v>3037</v>
      </c>
      <c r="C114" s="15">
        <v>268</v>
      </c>
      <c r="D114" s="15">
        <v>216</v>
      </c>
      <c r="E114" s="15">
        <v>183</v>
      </c>
      <c r="F114" s="15">
        <v>667</v>
      </c>
    </row>
    <row r="124" spans="2:6" x14ac:dyDescent="0.2">
      <c r="B124" s="16" t="s">
        <v>3038</v>
      </c>
      <c r="C124" t="s">
        <v>3035</v>
      </c>
    </row>
    <row r="125" spans="2:6" x14ac:dyDescent="0.2">
      <c r="B125" s="17" t="s">
        <v>3055</v>
      </c>
      <c r="C125" s="14">
        <v>274766.92000000004</v>
      </c>
    </row>
    <row r="126" spans="2:6" x14ac:dyDescent="0.2">
      <c r="B126" s="17" t="s">
        <v>3059</v>
      </c>
      <c r="C126" s="14">
        <v>326101.47000000015</v>
      </c>
    </row>
    <row r="127" spans="2:6" x14ac:dyDescent="0.2">
      <c r="B127" s="17" t="s">
        <v>3056</v>
      </c>
      <c r="C127" s="14">
        <v>271696.67000000016</v>
      </c>
    </row>
    <row r="128" spans="2:6" x14ac:dyDescent="0.2">
      <c r="B128" s="17" t="s">
        <v>3057</v>
      </c>
      <c r="C128" s="14">
        <v>389831.94999999995</v>
      </c>
    </row>
    <row r="129" spans="2:4" x14ac:dyDescent="0.2">
      <c r="B129" s="17" t="s">
        <v>3043</v>
      </c>
      <c r="C129" s="14">
        <v>306572.06999999989</v>
      </c>
    </row>
    <row r="130" spans="2:4" x14ac:dyDescent="0.2">
      <c r="B130" s="17" t="s">
        <v>3058</v>
      </c>
      <c r="C130" s="14">
        <v>355368.8</v>
      </c>
    </row>
    <row r="131" spans="2:4" x14ac:dyDescent="0.2">
      <c r="B131" s="17" t="s">
        <v>3045</v>
      </c>
      <c r="C131" s="14">
        <v>1924337.8800000001</v>
      </c>
    </row>
    <row r="139" spans="2:4" x14ac:dyDescent="0.2">
      <c r="B139" s="16" t="s">
        <v>3038</v>
      </c>
      <c r="C139" s="33" t="s">
        <v>3035</v>
      </c>
      <c r="D139" t="s">
        <v>3071</v>
      </c>
    </row>
    <row r="140" spans="2:4" x14ac:dyDescent="0.2">
      <c r="B140" s="17" t="s">
        <v>3067</v>
      </c>
      <c r="C140" s="33">
        <v>274766.92000000004</v>
      </c>
    </row>
    <row r="141" spans="2:4" x14ac:dyDescent="0.2">
      <c r="B141" s="17" t="s">
        <v>3066</v>
      </c>
      <c r="C141" s="33">
        <v>326101.47000000015</v>
      </c>
      <c r="D141" s="40">
        <f>IFERROR((C141 - C140) / C140, "")</f>
        <v>0.18682944074927249</v>
      </c>
    </row>
    <row r="142" spans="2:4" x14ac:dyDescent="0.2">
      <c r="B142" s="17" t="s">
        <v>3069</v>
      </c>
      <c r="C142" s="33">
        <v>271696.67000000016</v>
      </c>
      <c r="D142" s="40">
        <f t="shared" ref="D142:D145" si="2">IFERROR((C142 - C141) / C141, "")</f>
        <v>-0.16683396122072056</v>
      </c>
    </row>
    <row r="143" spans="2:4" x14ac:dyDescent="0.2">
      <c r="B143" s="17" t="s">
        <v>3065</v>
      </c>
      <c r="C143" s="33">
        <v>389831.94999999995</v>
      </c>
      <c r="D143" s="40">
        <f t="shared" si="2"/>
        <v>0.43480577071481857</v>
      </c>
    </row>
    <row r="144" spans="2:4" x14ac:dyDescent="0.2">
      <c r="B144" s="17" t="s">
        <v>3070</v>
      </c>
      <c r="C144" s="33">
        <v>306572.06999999989</v>
      </c>
      <c r="D144" s="40">
        <f t="shared" si="2"/>
        <v>-0.21357890239627633</v>
      </c>
    </row>
    <row r="145" spans="2:4" x14ac:dyDescent="0.2">
      <c r="B145" s="17" t="s">
        <v>3068</v>
      </c>
      <c r="C145" s="33">
        <v>355368.8</v>
      </c>
      <c r="D145" s="40">
        <f t="shared" si="2"/>
        <v>0.15916887014528139</v>
      </c>
    </row>
    <row r="146" spans="2:4" x14ac:dyDescent="0.2">
      <c r="B146" s="17" t="s">
        <v>3045</v>
      </c>
      <c r="C146" s="33">
        <v>1924337.8800000001</v>
      </c>
      <c r="D146" s="35"/>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953"/>
  <sheetViews>
    <sheetView workbookViewId="0">
      <pane xSplit="1" ySplit="1" topLeftCell="P2" activePane="bottomRight" state="frozen"/>
      <selection pane="topRight" activeCell="B1" sqref="B1"/>
      <selection pane="bottomLeft" activeCell="A2" sqref="A2"/>
      <selection pane="bottomRight" activeCell="T14" sqref="T14"/>
    </sheetView>
  </sheetViews>
  <sheetFormatPr defaultColWidth="9" defaultRowHeight="12.75" x14ac:dyDescent="0.2"/>
  <cols>
    <col min="1" max="1" width="10.85546875" customWidth="1"/>
    <col min="2" max="2" width="16.5703125" customWidth="1"/>
    <col min="3" max="3" width="11.85546875" customWidth="1"/>
    <col min="4" max="4" width="12.85546875" customWidth="1"/>
    <col min="5" max="5" width="16.85546875" customWidth="1"/>
    <col min="6" max="7" width="15.140625" customWidth="1"/>
    <col min="8" max="8" width="26.42578125" bestFit="1" customWidth="1"/>
    <col min="9" max="9" width="13.85546875" customWidth="1"/>
    <col min="10" max="10" width="20.140625" customWidth="1"/>
    <col min="11" max="11" width="19.140625" customWidth="1"/>
    <col min="12" max="12" width="29.140625" bestFit="1" customWidth="1"/>
    <col min="13" max="13" width="20.140625" customWidth="1"/>
    <col min="14" max="14" width="92.140625" bestFit="1" customWidth="1"/>
    <col min="15" max="15" width="22.5703125" customWidth="1"/>
    <col min="16" max="16" width="16.140625" bestFit="1" customWidth="1"/>
    <col min="17" max="17" width="19.140625" customWidth="1"/>
    <col min="18" max="18" width="10.140625" customWidth="1"/>
    <col min="19" max="19" width="18.85546875" customWidth="1"/>
    <col min="20" max="20" width="19.5703125" bestFit="1" customWidth="1"/>
    <col min="21" max="21" width="14.42578125" customWidth="1"/>
    <col min="22" max="22" width="13.85546875" style="34" customWidth="1"/>
    <col min="23" max="24" width="13.85546875" customWidth="1"/>
    <col min="25" max="25" width="12.85546875" customWidth="1"/>
    <col min="26" max="26" width="12.5703125" bestFit="1" customWidth="1"/>
    <col min="27" max="27" width="23.140625" customWidth="1"/>
    <col min="28" max="28" width="10" bestFit="1" customWidth="1"/>
    <col min="30" max="30" width="12.140625" customWidth="1"/>
    <col min="31" max="31" width="16.42578125" style="38" bestFit="1" customWidth="1"/>
  </cols>
  <sheetData>
    <row r="1" spans="1:31" ht="13.5" thickBot="1" x14ac:dyDescent="0.25">
      <c r="A1" s="2" t="s">
        <v>0</v>
      </c>
      <c r="B1" s="3" t="s">
        <v>1</v>
      </c>
      <c r="C1" s="3" t="s">
        <v>2</v>
      </c>
      <c r="D1" s="3" t="s">
        <v>3</v>
      </c>
      <c r="E1" s="3" t="s">
        <v>4</v>
      </c>
      <c r="F1" s="3" t="s">
        <v>5</v>
      </c>
      <c r="G1" s="3" t="s">
        <v>3034</v>
      </c>
      <c r="H1" s="3" t="s">
        <v>6</v>
      </c>
      <c r="I1" s="3" t="s">
        <v>7</v>
      </c>
      <c r="J1" s="3" t="s">
        <v>8</v>
      </c>
      <c r="K1" s="3" t="s">
        <v>9</v>
      </c>
      <c r="L1" s="3" t="s">
        <v>10</v>
      </c>
      <c r="M1" s="3" t="s">
        <v>11</v>
      </c>
      <c r="N1" s="3" t="s">
        <v>12</v>
      </c>
      <c r="O1" s="3" t="s">
        <v>13</v>
      </c>
      <c r="P1" s="3" t="s">
        <v>3033</v>
      </c>
      <c r="Q1" s="3" t="s">
        <v>14</v>
      </c>
      <c r="R1" s="3" t="s">
        <v>15</v>
      </c>
      <c r="S1" s="3" t="s">
        <v>16</v>
      </c>
      <c r="T1" s="3" t="s">
        <v>17</v>
      </c>
      <c r="U1" s="3" t="s">
        <v>18</v>
      </c>
      <c r="V1" s="39" t="s">
        <v>19</v>
      </c>
      <c r="W1" s="3" t="s">
        <v>3032</v>
      </c>
      <c r="X1" s="3" t="s">
        <v>3031</v>
      </c>
      <c r="Y1" s="3" t="s">
        <v>20</v>
      </c>
      <c r="Z1" s="3" t="s">
        <v>21</v>
      </c>
      <c r="AA1" s="3" t="s">
        <v>22</v>
      </c>
      <c r="AB1" s="3" t="s">
        <v>23</v>
      </c>
      <c r="AC1" s="4" t="s">
        <v>24</v>
      </c>
      <c r="AD1" s="3" t="s">
        <v>3030</v>
      </c>
      <c r="AE1" s="36" t="s">
        <v>3064</v>
      </c>
    </row>
    <row r="2" spans="1:31" ht="12.75" customHeight="1" thickTop="1" thickBot="1" x14ac:dyDescent="0.25">
      <c r="A2" s="5">
        <v>22823</v>
      </c>
      <c r="B2" s="6" t="s">
        <v>106</v>
      </c>
      <c r="C2" s="6">
        <v>7.0000000000000007E-2</v>
      </c>
      <c r="D2" s="6">
        <v>4.84</v>
      </c>
      <c r="E2" s="6">
        <v>0.71</v>
      </c>
      <c r="F2" s="6">
        <v>1418</v>
      </c>
      <c r="G2" s="6" t="str">
        <f>IF(COUNTIF(Table1[Customer ID],Table1[[#This Row],[Customer ID]])&gt;1,"Repeat Customer","One-Time Customer")</f>
        <v>One-Time Customer</v>
      </c>
      <c r="H2" s="6" t="s">
        <v>1475</v>
      </c>
      <c r="I2" s="6" t="s">
        <v>49</v>
      </c>
      <c r="J2" s="6" t="s">
        <v>58</v>
      </c>
      <c r="K2" s="6" t="s">
        <v>29</v>
      </c>
      <c r="L2" s="6" t="s">
        <v>30</v>
      </c>
      <c r="M2" s="6" t="s">
        <v>31</v>
      </c>
      <c r="N2" s="6" t="s">
        <v>1476</v>
      </c>
      <c r="O2" s="6">
        <v>0.52</v>
      </c>
      <c r="P2" s="6">
        <f>Table1[[#This Row],[Profit]]/Table1[[#This Row],[Sales]]</f>
        <v>0.69</v>
      </c>
      <c r="Q2" s="6" t="s">
        <v>33</v>
      </c>
      <c r="R2" s="6" t="s">
        <v>61</v>
      </c>
      <c r="S2" s="6" t="s">
        <v>703</v>
      </c>
      <c r="T2" s="6" t="s">
        <v>1477</v>
      </c>
      <c r="U2" s="6">
        <v>46901</v>
      </c>
      <c r="V2" s="7">
        <v>42005</v>
      </c>
      <c r="W2" s="13" t="str">
        <f>TEXT(Table1[[#This Row],[Order Date]],"mmmm")</f>
        <v>January</v>
      </c>
      <c r="X2" s="7" t="str">
        <f>TEXT(Table1[[#This Row],[Order Date]],"yyyy")</f>
        <v>2015</v>
      </c>
      <c r="Y2" s="7">
        <v>42007</v>
      </c>
      <c r="Z2" s="6">
        <v>25.240199999999998</v>
      </c>
      <c r="AA2" s="6">
        <v>8</v>
      </c>
      <c r="AB2" s="6">
        <v>36.58</v>
      </c>
      <c r="AC2" s="6">
        <v>90539</v>
      </c>
      <c r="AD2" s="6" t="e">
        <f>IF(COUNTIF(#REF!,Orders!AC804)&gt;0,"Returned","Not Returned")</f>
        <v>#REF!</v>
      </c>
      <c r="AE2" s="37" t="str">
        <f>TEXT(Table1[[#This Row],[Order Date]],"mmmm-yyy")</f>
        <v>January-2015</v>
      </c>
    </row>
    <row r="3" spans="1:31" ht="12.75" customHeight="1" thickTop="1" thickBot="1" x14ac:dyDescent="0.25">
      <c r="A3" s="10">
        <v>22824</v>
      </c>
      <c r="B3" s="11" t="s">
        <v>106</v>
      </c>
      <c r="C3" s="11">
        <v>0.04</v>
      </c>
      <c r="D3" s="11">
        <v>2036.48</v>
      </c>
      <c r="E3" s="11">
        <v>14.7</v>
      </c>
      <c r="F3" s="11">
        <v>1425</v>
      </c>
      <c r="G3" s="6" t="str">
        <f>IF(COUNTIF(Table1[Customer ID],Table1[[#This Row],[Customer ID]])&gt;1,"Repeat Customer","One-Time Customer")</f>
        <v>One-Time Customer</v>
      </c>
      <c r="H3" s="11" t="s">
        <v>1483</v>
      </c>
      <c r="I3" s="11" t="s">
        <v>39</v>
      </c>
      <c r="J3" s="11" t="s">
        <v>58</v>
      </c>
      <c r="K3" s="11" t="s">
        <v>77</v>
      </c>
      <c r="L3" s="11" t="s">
        <v>85</v>
      </c>
      <c r="M3" s="11" t="s">
        <v>43</v>
      </c>
      <c r="N3" s="11" t="s">
        <v>633</v>
      </c>
      <c r="O3" s="11">
        <v>0.55000000000000004</v>
      </c>
      <c r="P3" s="6">
        <f>Table1[[#This Row],[Profit]]/Table1[[#This Row],[Sales]]</f>
        <v>-2.3802331067155986</v>
      </c>
      <c r="Q3" s="11" t="s">
        <v>33</v>
      </c>
      <c r="R3" s="11" t="s">
        <v>34</v>
      </c>
      <c r="S3" s="11" t="s">
        <v>255</v>
      </c>
      <c r="T3" s="11" t="s">
        <v>256</v>
      </c>
      <c r="U3" s="11">
        <v>80525</v>
      </c>
      <c r="V3" s="12">
        <v>42005</v>
      </c>
      <c r="W3" s="13" t="str">
        <f>TEXT(Table1[[#This Row],[Order Date]],"mmmm")</f>
        <v>January</v>
      </c>
      <c r="X3" s="7" t="str">
        <f>TEXT(Table1[[#This Row],[Order Date]],"yyyy")</f>
        <v>2015</v>
      </c>
      <c r="Y3" s="12">
        <v>42010</v>
      </c>
      <c r="Z3" s="11">
        <v>-4793.0039999999999</v>
      </c>
      <c r="AA3" s="11">
        <v>1</v>
      </c>
      <c r="AB3" s="11">
        <v>2013.67</v>
      </c>
      <c r="AC3" s="11">
        <v>89450</v>
      </c>
      <c r="AD3" s="6" t="e">
        <f>IF(COUNTIF(#REF!,Orders!AC810)&gt;0,"Returned","Not Returned")</f>
        <v>#REF!</v>
      </c>
      <c r="AE3" s="37" t="str">
        <f>TEXT(Table1[[#This Row],[Order Date]],"mmmm-yyy")</f>
        <v>January-2015</v>
      </c>
    </row>
    <row r="4" spans="1:31" ht="12.75" customHeight="1" thickTop="1" thickBot="1" x14ac:dyDescent="0.25">
      <c r="A4" s="8">
        <v>20993</v>
      </c>
      <c r="B4" s="1" t="s">
        <v>47</v>
      </c>
      <c r="C4" s="1">
        <v>0.01</v>
      </c>
      <c r="D4" s="1">
        <v>348.21</v>
      </c>
      <c r="E4" s="1">
        <v>40.19</v>
      </c>
      <c r="F4" s="1">
        <v>1552</v>
      </c>
      <c r="G4" s="6" t="str">
        <f>IF(COUNTIF(Table1[Customer ID],Table1[[#This Row],[Customer ID]])&gt;1,"Repeat Customer","One-Time Customer")</f>
        <v>One-Time Customer</v>
      </c>
      <c r="H4" s="1" t="s">
        <v>1571</v>
      </c>
      <c r="I4" s="1" t="s">
        <v>39</v>
      </c>
      <c r="J4" s="1" t="s">
        <v>58</v>
      </c>
      <c r="K4" s="1" t="s">
        <v>41</v>
      </c>
      <c r="L4" s="1" t="s">
        <v>152</v>
      </c>
      <c r="M4" s="1" t="s">
        <v>121</v>
      </c>
      <c r="N4" s="1" t="s">
        <v>1572</v>
      </c>
      <c r="O4" s="1">
        <v>0.62</v>
      </c>
      <c r="P4" s="6">
        <f>Table1[[#This Row],[Profit]]/Table1[[#This Row],[Sales]]</f>
        <v>-0.46589269425325486</v>
      </c>
      <c r="Q4" s="1" t="s">
        <v>33</v>
      </c>
      <c r="R4" s="1" t="s">
        <v>136</v>
      </c>
      <c r="S4" s="1" t="s">
        <v>671</v>
      </c>
      <c r="T4" s="1" t="s">
        <v>1573</v>
      </c>
      <c r="U4" s="1">
        <v>39056</v>
      </c>
      <c r="V4" s="9">
        <v>42005</v>
      </c>
      <c r="W4" s="13" t="str">
        <f>TEXT(Table1[[#This Row],[Order Date]],"mmmm")</f>
        <v>January</v>
      </c>
      <c r="X4" s="7" t="str">
        <f>TEXT(Table1[[#This Row],[Order Date]],"yyyy")</f>
        <v>2015</v>
      </c>
      <c r="Y4" s="9">
        <v>42008</v>
      </c>
      <c r="Z4" s="1">
        <v>-337.09199999999998</v>
      </c>
      <c r="AA4" s="1">
        <v>2</v>
      </c>
      <c r="AB4" s="1">
        <v>723.54</v>
      </c>
      <c r="AC4" s="1">
        <v>87486</v>
      </c>
      <c r="AD4" s="6" t="e">
        <f>IF(COUNTIF(#REF!,Orders!AC867)&gt;0,"Returned","Not Returned")</f>
        <v>#REF!</v>
      </c>
      <c r="AE4" s="37" t="str">
        <f>TEXT(Table1[[#This Row],[Order Date]],"mmmm-yyy")</f>
        <v>January-2015</v>
      </c>
    </row>
    <row r="5" spans="1:31" ht="12.75" customHeight="1" thickTop="1" thickBot="1" x14ac:dyDescent="0.25">
      <c r="A5" s="10">
        <v>23812</v>
      </c>
      <c r="B5" s="11" t="s">
        <v>37</v>
      </c>
      <c r="C5" s="11">
        <v>0.02</v>
      </c>
      <c r="D5" s="11">
        <v>29.17</v>
      </c>
      <c r="E5" s="11">
        <v>6.27</v>
      </c>
      <c r="F5" s="11">
        <v>1910</v>
      </c>
      <c r="G5" s="6" t="str">
        <f>IF(COUNTIF(Table1[Customer ID],Table1[[#This Row],[Customer ID]])&gt;1,"Repeat Customer","One-Time Customer")</f>
        <v>One-Time Customer</v>
      </c>
      <c r="H5" s="11" t="s">
        <v>1865</v>
      </c>
      <c r="I5" s="11" t="s">
        <v>49</v>
      </c>
      <c r="J5" s="11" t="s">
        <v>40</v>
      </c>
      <c r="K5" s="11" t="s">
        <v>29</v>
      </c>
      <c r="L5" s="11" t="s">
        <v>109</v>
      </c>
      <c r="M5" s="11" t="s">
        <v>59</v>
      </c>
      <c r="N5" s="11" t="s">
        <v>525</v>
      </c>
      <c r="O5" s="11">
        <v>0.37</v>
      </c>
      <c r="P5" s="6">
        <f>Table1[[#This Row],[Profit]]/Table1[[#This Row],[Sales]]</f>
        <v>0.58284902084649393</v>
      </c>
      <c r="Q5" s="11" t="s">
        <v>33</v>
      </c>
      <c r="R5" s="11" t="s">
        <v>136</v>
      </c>
      <c r="S5" s="11" t="s">
        <v>387</v>
      </c>
      <c r="T5" s="11" t="s">
        <v>1866</v>
      </c>
      <c r="U5" s="11">
        <v>30269</v>
      </c>
      <c r="V5" s="12">
        <v>42005</v>
      </c>
      <c r="W5" s="13" t="str">
        <f>TEXT(Table1[[#This Row],[Order Date]],"mmmm")</f>
        <v>January</v>
      </c>
      <c r="X5" s="7" t="str">
        <f>TEXT(Table1[[#This Row],[Order Date]],"yyyy")</f>
        <v>2015</v>
      </c>
      <c r="Y5" s="12">
        <v>42006</v>
      </c>
      <c r="Z5" s="11">
        <v>36.905999999999999</v>
      </c>
      <c r="AA5" s="11">
        <v>2</v>
      </c>
      <c r="AB5" s="11">
        <v>63.32</v>
      </c>
      <c r="AC5" s="11">
        <v>91371</v>
      </c>
      <c r="AD5" s="6" t="e">
        <f>IF(COUNTIF(#REF!,Orders!AC1056)&gt;0,"Returned","Not Returned")</f>
        <v>#REF!</v>
      </c>
      <c r="AE5" s="37" t="str">
        <f>TEXT(Table1[[#This Row],[Order Date]],"mmmm-yyy")</f>
        <v>January-2015</v>
      </c>
    </row>
    <row r="6" spans="1:31" ht="12.75" customHeight="1" thickTop="1" thickBot="1" x14ac:dyDescent="0.25">
      <c r="A6" s="10">
        <v>24674</v>
      </c>
      <c r="B6" s="11" t="s">
        <v>25</v>
      </c>
      <c r="C6" s="11">
        <v>0.04</v>
      </c>
      <c r="D6" s="11">
        <v>45.19</v>
      </c>
      <c r="E6" s="11">
        <v>1.99</v>
      </c>
      <c r="F6" s="11">
        <v>2124</v>
      </c>
      <c r="G6" s="6" t="str">
        <f>IF(COUNTIF(Table1[Customer ID],Table1[[#This Row],[Customer ID]])&gt;1,"Repeat Customer","One-Time Customer")</f>
        <v>Repeat Customer</v>
      </c>
      <c r="H6" s="11" t="s">
        <v>2034</v>
      </c>
      <c r="I6" s="11" t="s">
        <v>49</v>
      </c>
      <c r="J6" s="11" t="s">
        <v>114</v>
      </c>
      <c r="K6" s="11" t="s">
        <v>77</v>
      </c>
      <c r="L6" s="11" t="s">
        <v>180</v>
      </c>
      <c r="M6" s="11" t="s">
        <v>51</v>
      </c>
      <c r="N6" s="11" t="s">
        <v>1100</v>
      </c>
      <c r="O6" s="11">
        <v>0.55000000000000004</v>
      </c>
      <c r="P6" s="6">
        <f>Table1[[#This Row],[Profit]]/Table1[[#This Row],[Sales]]</f>
        <v>-0.10046791114613604</v>
      </c>
      <c r="Q6" s="11" t="s">
        <v>33</v>
      </c>
      <c r="R6" s="11" t="s">
        <v>136</v>
      </c>
      <c r="S6" s="11" t="s">
        <v>958</v>
      </c>
      <c r="T6" s="11" t="s">
        <v>2035</v>
      </c>
      <c r="U6" s="11">
        <v>72301</v>
      </c>
      <c r="V6" s="12">
        <v>42005</v>
      </c>
      <c r="W6" s="13" t="str">
        <f>TEXT(Table1[[#This Row],[Order Date]],"mmmm")</f>
        <v>January</v>
      </c>
      <c r="X6" s="7" t="str">
        <f>TEXT(Table1[[#This Row],[Order Date]],"yyyy")</f>
        <v>2015</v>
      </c>
      <c r="Y6" s="12">
        <v>42006</v>
      </c>
      <c r="Z6" s="11">
        <v>-61.194000000000003</v>
      </c>
      <c r="AA6" s="11">
        <v>13</v>
      </c>
      <c r="AB6" s="11">
        <v>609.09</v>
      </c>
      <c r="AC6" s="11">
        <v>89665</v>
      </c>
      <c r="AD6" s="6" t="e">
        <f>IF(COUNTIF(#REF!,Orders!AC1176)&gt;0,"Returned","Not Returned")</f>
        <v>#REF!</v>
      </c>
      <c r="AE6" s="37" t="str">
        <f>TEXT(Table1[[#This Row],[Order Date]],"mmmm-yyy")</f>
        <v>January-2015</v>
      </c>
    </row>
    <row r="7" spans="1:31" ht="12.75" customHeight="1" thickTop="1" thickBot="1" x14ac:dyDescent="0.25">
      <c r="A7" s="10">
        <v>19914</v>
      </c>
      <c r="B7" s="11" t="s">
        <v>37</v>
      </c>
      <c r="C7" s="11">
        <v>0.08</v>
      </c>
      <c r="D7" s="11">
        <v>95.99</v>
      </c>
      <c r="E7" s="11">
        <v>35</v>
      </c>
      <c r="F7" s="11">
        <v>2211</v>
      </c>
      <c r="G7" s="6" t="str">
        <f>IF(COUNTIF(Table1[Customer ID],Table1[[#This Row],[Customer ID]])&gt;1,"Repeat Customer","One-Time Customer")</f>
        <v>One-Time Customer</v>
      </c>
      <c r="H7" s="11" t="s">
        <v>2110</v>
      </c>
      <c r="I7" s="11" t="s">
        <v>27</v>
      </c>
      <c r="J7" s="11" t="s">
        <v>40</v>
      </c>
      <c r="K7" s="11" t="s">
        <v>29</v>
      </c>
      <c r="L7" s="11" t="s">
        <v>141</v>
      </c>
      <c r="M7" s="11" t="s">
        <v>236</v>
      </c>
      <c r="N7" s="11" t="s">
        <v>2111</v>
      </c>
      <c r="O7" s="11"/>
      <c r="P7" s="6">
        <f>Table1[[#This Row],[Profit]]/Table1[[#This Row],[Sales]]</f>
        <v>-2.1931524654425418</v>
      </c>
      <c r="Q7" s="11" t="s">
        <v>33</v>
      </c>
      <c r="R7" s="11" t="s">
        <v>53</v>
      </c>
      <c r="S7" s="11" t="s">
        <v>415</v>
      </c>
      <c r="T7" s="11" t="s">
        <v>2112</v>
      </c>
      <c r="U7" s="11">
        <v>20715</v>
      </c>
      <c r="V7" s="12">
        <v>42005</v>
      </c>
      <c r="W7" s="13" t="str">
        <f>TEXT(Table1[[#This Row],[Order Date]],"mmmm")</f>
        <v>January</v>
      </c>
      <c r="X7" s="7" t="str">
        <f>TEXT(Table1[[#This Row],[Order Date]],"yyyy")</f>
        <v>2015</v>
      </c>
      <c r="Y7" s="12">
        <v>42007</v>
      </c>
      <c r="Z7" s="11">
        <v>-425.20840000000004</v>
      </c>
      <c r="AA7" s="11">
        <v>2</v>
      </c>
      <c r="AB7" s="11">
        <v>193.88</v>
      </c>
      <c r="AC7" s="11">
        <v>88028</v>
      </c>
      <c r="AD7" s="6" t="e">
        <f>IF(COUNTIF(#REF!,Orders!AC1230)&gt;0,"Returned","Not Returned")</f>
        <v>#REF!</v>
      </c>
      <c r="AE7" s="37" t="str">
        <f>TEXT(Table1[[#This Row],[Order Date]],"mmmm-yyy")</f>
        <v>January-2015</v>
      </c>
    </row>
    <row r="8" spans="1:31" ht="12.75" customHeight="1" thickTop="1" thickBot="1" x14ac:dyDescent="0.25">
      <c r="A8" s="10">
        <v>19232</v>
      </c>
      <c r="B8" s="11" t="s">
        <v>106</v>
      </c>
      <c r="C8" s="11">
        <v>0.04</v>
      </c>
      <c r="D8" s="11">
        <v>449.99</v>
      </c>
      <c r="E8" s="11">
        <v>24.49</v>
      </c>
      <c r="F8" s="11">
        <v>3275</v>
      </c>
      <c r="G8" s="6" t="str">
        <f>IF(COUNTIF(Table1[Customer ID],Table1[[#This Row],[Customer ID]])&gt;1,"Repeat Customer","One-Time Customer")</f>
        <v>Repeat Customer</v>
      </c>
      <c r="H8" s="11" t="s">
        <v>2930</v>
      </c>
      <c r="I8" s="11" t="s">
        <v>49</v>
      </c>
      <c r="J8" s="11" t="s">
        <v>58</v>
      </c>
      <c r="K8" s="11" t="s">
        <v>77</v>
      </c>
      <c r="L8" s="11" t="s">
        <v>587</v>
      </c>
      <c r="M8" s="11" t="s">
        <v>236</v>
      </c>
      <c r="N8" s="11" t="s">
        <v>2931</v>
      </c>
      <c r="O8" s="11">
        <v>0.52</v>
      </c>
      <c r="P8" s="6">
        <f>Table1[[#This Row],[Profit]]/Table1[[#This Row],[Sales]]</f>
        <v>0.69</v>
      </c>
      <c r="Q8" s="11" t="s">
        <v>33</v>
      </c>
      <c r="R8" s="11" t="s">
        <v>34</v>
      </c>
      <c r="S8" s="11" t="s">
        <v>35</v>
      </c>
      <c r="T8" s="11" t="s">
        <v>1961</v>
      </c>
      <c r="U8" s="11">
        <v>98273</v>
      </c>
      <c r="V8" s="12">
        <v>42005</v>
      </c>
      <c r="W8" s="13" t="str">
        <f>TEXT(Table1[[#This Row],[Order Date]],"mmmm")</f>
        <v>January</v>
      </c>
      <c r="X8" s="7" t="str">
        <f>TEXT(Table1[[#This Row],[Order Date]],"yyyy")</f>
        <v>2015</v>
      </c>
      <c r="Y8" s="12">
        <v>42009</v>
      </c>
      <c r="Z8" s="11">
        <v>3576.8840999999998</v>
      </c>
      <c r="AA8" s="11">
        <v>12</v>
      </c>
      <c r="AB8" s="11">
        <v>5183.8900000000003</v>
      </c>
      <c r="AC8" s="11">
        <v>86234</v>
      </c>
      <c r="AD8" s="6" t="e">
        <f>IF(COUNTIF(#REF!,Orders!AC1870)&gt;0,"Returned","Not Returned")</f>
        <v>#REF!</v>
      </c>
      <c r="AE8" s="37" t="str">
        <f>TEXT(Table1[[#This Row],[Order Date]],"mmmm-yyy")</f>
        <v>January-2015</v>
      </c>
    </row>
    <row r="9" spans="1:31" ht="12.75" customHeight="1" thickTop="1" thickBot="1" x14ac:dyDescent="0.25">
      <c r="A9" s="8">
        <v>19233</v>
      </c>
      <c r="B9" s="1" t="s">
        <v>106</v>
      </c>
      <c r="C9" s="1">
        <v>0.01</v>
      </c>
      <c r="D9" s="1">
        <v>5.84</v>
      </c>
      <c r="E9" s="1">
        <v>1.2</v>
      </c>
      <c r="F9" s="1">
        <v>3275</v>
      </c>
      <c r="G9" s="6" t="str">
        <f>IF(COUNTIF(Table1[Customer ID],Table1[[#This Row],[Customer ID]])&gt;1,"Repeat Customer","One-Time Customer")</f>
        <v>Repeat Customer</v>
      </c>
      <c r="H9" s="1" t="s">
        <v>2930</v>
      </c>
      <c r="I9" s="1" t="s">
        <v>49</v>
      </c>
      <c r="J9" s="1" t="s">
        <v>58</v>
      </c>
      <c r="K9" s="1" t="s">
        <v>29</v>
      </c>
      <c r="L9" s="1" t="s">
        <v>30</v>
      </c>
      <c r="M9" s="1" t="s">
        <v>31</v>
      </c>
      <c r="N9" s="1" t="s">
        <v>1313</v>
      </c>
      <c r="O9" s="1">
        <v>0.55000000000000004</v>
      </c>
      <c r="P9" s="6">
        <f>Table1[[#This Row],[Profit]]/Table1[[#This Row],[Sales]]</f>
        <v>0.56469936270435017</v>
      </c>
      <c r="Q9" s="1" t="s">
        <v>33</v>
      </c>
      <c r="R9" s="1" t="s">
        <v>34</v>
      </c>
      <c r="S9" s="1" t="s">
        <v>35</v>
      </c>
      <c r="T9" s="1" t="s">
        <v>1961</v>
      </c>
      <c r="U9" s="1">
        <v>98273</v>
      </c>
      <c r="V9" s="9">
        <v>42005</v>
      </c>
      <c r="W9" s="13" t="str">
        <f>TEXT(Table1[[#This Row],[Order Date]],"mmmm")</f>
        <v>January</v>
      </c>
      <c r="X9" s="7" t="str">
        <f>TEXT(Table1[[#This Row],[Order Date]],"yyyy")</f>
        <v>2015</v>
      </c>
      <c r="Y9" s="9">
        <v>42014</v>
      </c>
      <c r="Z9" s="1">
        <v>20.38</v>
      </c>
      <c r="AA9" s="1">
        <v>6</v>
      </c>
      <c r="AB9" s="1">
        <v>36.090000000000003</v>
      </c>
      <c r="AC9" s="1">
        <v>86234</v>
      </c>
      <c r="AD9" s="6" t="e">
        <f>IF(COUNTIF(#REF!,Orders!AC1871)&gt;0,"Returned","Not Returned")</f>
        <v>#REF!</v>
      </c>
      <c r="AE9" s="37" t="str">
        <f>TEXT(Table1[[#This Row],[Order Date]],"mmmm-yyy")</f>
        <v>January-2015</v>
      </c>
    </row>
    <row r="10" spans="1:31" ht="12.75" customHeight="1" thickTop="1" thickBot="1" x14ac:dyDescent="0.25">
      <c r="A10" s="8">
        <v>23274</v>
      </c>
      <c r="B10" s="1" t="s">
        <v>106</v>
      </c>
      <c r="C10" s="1">
        <v>0.05</v>
      </c>
      <c r="D10" s="1">
        <v>155.06</v>
      </c>
      <c r="E10" s="1">
        <v>7.07</v>
      </c>
      <c r="F10" s="1">
        <v>67</v>
      </c>
      <c r="G10" s="6" t="str">
        <f>IF(COUNTIF(Table1[Customer ID],Table1[[#This Row],[Customer ID]])&gt;1,"Repeat Customer","One-Time Customer")</f>
        <v>One-Time Customer</v>
      </c>
      <c r="H10" s="1" t="s">
        <v>140</v>
      </c>
      <c r="I10" s="1" t="s">
        <v>49</v>
      </c>
      <c r="J10" s="1" t="s">
        <v>28</v>
      </c>
      <c r="K10" s="1" t="s">
        <v>29</v>
      </c>
      <c r="L10" s="1" t="s">
        <v>141</v>
      </c>
      <c r="M10" s="1" t="s">
        <v>59</v>
      </c>
      <c r="N10" s="1" t="s">
        <v>142</v>
      </c>
      <c r="O10" s="1">
        <v>0.59</v>
      </c>
      <c r="P10" s="6">
        <f>Table1[[#This Row],[Profit]]/Table1[[#This Row],[Sales]]</f>
        <v>0.69</v>
      </c>
      <c r="Q10" s="1" t="s">
        <v>33</v>
      </c>
      <c r="R10" s="1" t="s">
        <v>34</v>
      </c>
      <c r="S10" s="1" t="s">
        <v>45</v>
      </c>
      <c r="T10" s="1" t="s">
        <v>143</v>
      </c>
      <c r="U10" s="1">
        <v>94559</v>
      </c>
      <c r="V10" s="9">
        <v>42006</v>
      </c>
      <c r="W10" s="13" t="str">
        <f>TEXT(Table1[[#This Row],[Order Date]],"mmmm")</f>
        <v>January</v>
      </c>
      <c r="X10" s="7" t="str">
        <f>TEXT(Table1[[#This Row],[Order Date]],"yyyy")</f>
        <v>2015</v>
      </c>
      <c r="Y10" s="9">
        <v>42013</v>
      </c>
      <c r="Z10" s="1">
        <v>845.66399999999987</v>
      </c>
      <c r="AA10" s="1">
        <v>8</v>
      </c>
      <c r="AB10" s="1">
        <v>1225.5999999999999</v>
      </c>
      <c r="AC10" s="1">
        <v>87946</v>
      </c>
      <c r="AD10" s="6" t="e">
        <f>IF(COUNTIF(#REF!,Orders!AC37)&gt;0,"Returned","Not Returned")</f>
        <v>#REF!</v>
      </c>
      <c r="AE10" s="37" t="str">
        <f>TEXT(Table1[[#This Row],[Order Date]],"mmmm-yyy")</f>
        <v>January-2015</v>
      </c>
    </row>
    <row r="11" spans="1:31" ht="12.75" customHeight="1" thickTop="1" thickBot="1" x14ac:dyDescent="0.25">
      <c r="A11" s="10">
        <v>5272</v>
      </c>
      <c r="B11" s="11" t="s">
        <v>106</v>
      </c>
      <c r="C11" s="11">
        <v>0</v>
      </c>
      <c r="D11" s="11">
        <v>291.73</v>
      </c>
      <c r="E11" s="11">
        <v>48.8</v>
      </c>
      <c r="F11" s="11">
        <v>68</v>
      </c>
      <c r="G11" s="6" t="str">
        <f>IF(COUNTIF(Table1[Customer ID],Table1[[#This Row],[Customer ID]])&gt;1,"Repeat Customer","One-Time Customer")</f>
        <v>Repeat Customer</v>
      </c>
      <c r="H11" s="11" t="s">
        <v>144</v>
      </c>
      <c r="I11" s="11" t="s">
        <v>39</v>
      </c>
      <c r="J11" s="11" t="s">
        <v>28</v>
      </c>
      <c r="K11" s="11" t="s">
        <v>41</v>
      </c>
      <c r="L11" s="11" t="s">
        <v>42</v>
      </c>
      <c r="M11" s="11" t="s">
        <v>43</v>
      </c>
      <c r="N11" s="11" t="s">
        <v>145</v>
      </c>
      <c r="O11" s="11">
        <v>0.56000000000000005</v>
      </c>
      <c r="P11" s="6">
        <f>Table1[[#This Row],[Profit]]/Table1[[#This Row],[Sales]]</f>
        <v>-0.24932448791826062</v>
      </c>
      <c r="Q11" s="11" t="s">
        <v>33</v>
      </c>
      <c r="R11" s="11" t="s">
        <v>53</v>
      </c>
      <c r="S11" s="11" t="s">
        <v>71</v>
      </c>
      <c r="T11" s="11" t="s">
        <v>90</v>
      </c>
      <c r="U11" s="11">
        <v>10177</v>
      </c>
      <c r="V11" s="12">
        <v>42006</v>
      </c>
      <c r="W11" s="13" t="str">
        <f>TEXT(Table1[[#This Row],[Order Date]],"mmmm")</f>
        <v>January</v>
      </c>
      <c r="X11" s="7" t="str">
        <f>TEXT(Table1[[#This Row],[Order Date]],"yyyy")</f>
        <v>2015</v>
      </c>
      <c r="Y11" s="12">
        <v>42006</v>
      </c>
      <c r="Z11" s="11">
        <v>-308.928</v>
      </c>
      <c r="AA11" s="11">
        <v>4</v>
      </c>
      <c r="AB11" s="11">
        <v>1239.06</v>
      </c>
      <c r="AC11" s="11">
        <v>37537</v>
      </c>
      <c r="AD11" s="6" t="e">
        <f>IF(COUNTIF(#REF!,Orders!AC38)&gt;0,"Returned","Not Returned")</f>
        <v>#REF!</v>
      </c>
      <c r="AE11" s="37" t="str">
        <f>TEXT(Table1[[#This Row],[Order Date]],"mmmm-yyy")</f>
        <v>January-2015</v>
      </c>
    </row>
    <row r="12" spans="1:31" ht="12.75" customHeight="1" thickTop="1" thickBot="1" x14ac:dyDescent="0.25">
      <c r="A12" s="8">
        <v>5273</v>
      </c>
      <c r="B12" s="1" t="s">
        <v>106</v>
      </c>
      <c r="C12" s="1">
        <v>7.0000000000000007E-2</v>
      </c>
      <c r="D12" s="1">
        <v>100.98</v>
      </c>
      <c r="E12" s="1">
        <v>45</v>
      </c>
      <c r="F12" s="1">
        <v>68</v>
      </c>
      <c r="G12" s="6" t="str">
        <f>IF(COUNTIF(Table1[Customer ID],Table1[[#This Row],[Customer ID]])&gt;1,"Repeat Customer","One-Time Customer")</f>
        <v>Repeat Customer</v>
      </c>
      <c r="H12" s="1" t="s">
        <v>144</v>
      </c>
      <c r="I12" s="1" t="s">
        <v>39</v>
      </c>
      <c r="J12" s="1" t="s">
        <v>28</v>
      </c>
      <c r="K12" s="1" t="s">
        <v>41</v>
      </c>
      <c r="L12" s="1" t="s">
        <v>42</v>
      </c>
      <c r="M12" s="1" t="s">
        <v>43</v>
      </c>
      <c r="N12" s="1" t="s">
        <v>146</v>
      </c>
      <c r="O12" s="1">
        <v>0.69</v>
      </c>
      <c r="P12" s="6">
        <f>Table1[[#This Row],[Profit]]/Table1[[#This Row],[Sales]]</f>
        <v>-0.41138423634462262</v>
      </c>
      <c r="Q12" s="1" t="s">
        <v>33</v>
      </c>
      <c r="R12" s="1" t="s">
        <v>53</v>
      </c>
      <c r="S12" s="1" t="s">
        <v>71</v>
      </c>
      <c r="T12" s="1" t="s">
        <v>90</v>
      </c>
      <c r="U12" s="1">
        <v>10177</v>
      </c>
      <c r="V12" s="9">
        <v>42006</v>
      </c>
      <c r="W12" s="13" t="str">
        <f>TEXT(Table1[[#This Row],[Order Date]],"mmmm")</f>
        <v>January</v>
      </c>
      <c r="X12" s="7" t="str">
        <f>TEXT(Table1[[#This Row],[Order Date]],"yyyy")</f>
        <v>2015</v>
      </c>
      <c r="Y12" s="9">
        <v>42008</v>
      </c>
      <c r="Z12" s="1">
        <v>-1679.7599999999998</v>
      </c>
      <c r="AA12" s="1">
        <v>43</v>
      </c>
      <c r="AB12" s="1">
        <v>4083.19</v>
      </c>
      <c r="AC12" s="1">
        <v>37537</v>
      </c>
      <c r="AD12" s="6" t="e">
        <f>IF(COUNTIF(#REF!,Orders!AC39)&gt;0,"Returned","Not Returned")</f>
        <v>#REF!</v>
      </c>
      <c r="AE12" s="37" t="str">
        <f>TEXT(Table1[[#This Row],[Order Date]],"mmmm-yyy")</f>
        <v>January-2015</v>
      </c>
    </row>
    <row r="13" spans="1:31" ht="12.75" customHeight="1" thickTop="1" thickBot="1" x14ac:dyDescent="0.25">
      <c r="A13" s="10">
        <v>5274</v>
      </c>
      <c r="B13" s="11" t="s">
        <v>106</v>
      </c>
      <c r="C13" s="11">
        <v>0.05</v>
      </c>
      <c r="D13" s="11">
        <v>155.06</v>
      </c>
      <c r="E13" s="11">
        <v>7.07</v>
      </c>
      <c r="F13" s="11">
        <v>68</v>
      </c>
      <c r="G13" s="6" t="str">
        <f>IF(COUNTIF(Table1[Customer ID],Table1[[#This Row],[Customer ID]])&gt;1,"Repeat Customer","One-Time Customer")</f>
        <v>Repeat Customer</v>
      </c>
      <c r="H13" s="11" t="s">
        <v>144</v>
      </c>
      <c r="I13" s="11" t="s">
        <v>49</v>
      </c>
      <c r="J13" s="11" t="s">
        <v>28</v>
      </c>
      <c r="K13" s="11" t="s">
        <v>29</v>
      </c>
      <c r="L13" s="11" t="s">
        <v>141</v>
      </c>
      <c r="M13" s="11" t="s">
        <v>59</v>
      </c>
      <c r="N13" s="11" t="s">
        <v>142</v>
      </c>
      <c r="O13" s="11">
        <v>0.59</v>
      </c>
      <c r="P13" s="6">
        <f>Table1[[#This Row],[Profit]]/Table1[[#This Row],[Sales]]</f>
        <v>0.11737074645376329</v>
      </c>
      <c r="Q13" s="11" t="s">
        <v>33</v>
      </c>
      <c r="R13" s="11" t="s">
        <v>53</v>
      </c>
      <c r="S13" s="11" t="s">
        <v>71</v>
      </c>
      <c r="T13" s="11" t="s">
        <v>90</v>
      </c>
      <c r="U13" s="11">
        <v>10177</v>
      </c>
      <c r="V13" s="12">
        <v>42006</v>
      </c>
      <c r="W13" s="13" t="str">
        <f>TEXT(Table1[[#This Row],[Order Date]],"mmmm")</f>
        <v>January</v>
      </c>
      <c r="X13" s="7" t="str">
        <f>TEXT(Table1[[#This Row],[Order Date]],"yyyy")</f>
        <v>2015</v>
      </c>
      <c r="Y13" s="12">
        <v>42013</v>
      </c>
      <c r="Z13" s="11">
        <v>575.39600000000007</v>
      </c>
      <c r="AA13" s="11">
        <v>32</v>
      </c>
      <c r="AB13" s="11">
        <v>4902.38</v>
      </c>
      <c r="AC13" s="11">
        <v>37537</v>
      </c>
      <c r="AD13" s="6" t="e">
        <f>IF(COUNTIF(#REF!,Orders!AC40)&gt;0,"Returned","Not Returned")</f>
        <v>#REF!</v>
      </c>
      <c r="AE13" s="37" t="str">
        <f>TEXT(Table1[[#This Row],[Order Date]],"mmmm-yyy")</f>
        <v>January-2015</v>
      </c>
    </row>
    <row r="14" spans="1:31" ht="12.75" customHeight="1" thickTop="1" thickBot="1" x14ac:dyDescent="0.25">
      <c r="A14" s="10">
        <v>26102</v>
      </c>
      <c r="B14" s="11" t="s">
        <v>56</v>
      </c>
      <c r="C14" s="11">
        <v>0.05</v>
      </c>
      <c r="D14" s="11">
        <v>100.98</v>
      </c>
      <c r="E14" s="11">
        <v>35.840000000000003</v>
      </c>
      <c r="F14" s="11">
        <v>164</v>
      </c>
      <c r="G14" s="6" t="str">
        <f>IF(COUNTIF(Table1[Customer ID],Table1[[#This Row],[Customer ID]])&gt;1,"Repeat Customer","One-Time Customer")</f>
        <v>Repeat Customer</v>
      </c>
      <c r="H14" s="11" t="s">
        <v>259</v>
      </c>
      <c r="I14" s="11" t="s">
        <v>39</v>
      </c>
      <c r="J14" s="11" t="s">
        <v>40</v>
      </c>
      <c r="K14" s="11" t="s">
        <v>41</v>
      </c>
      <c r="L14" s="11" t="s">
        <v>191</v>
      </c>
      <c r="M14" s="11" t="s">
        <v>121</v>
      </c>
      <c r="N14" s="11" t="s">
        <v>260</v>
      </c>
      <c r="O14" s="11">
        <v>0.62</v>
      </c>
      <c r="P14" s="6">
        <f>Table1[[#This Row],[Profit]]/Table1[[#This Row],[Sales]]</f>
        <v>-0.15568443854377753</v>
      </c>
      <c r="Q14" s="11" t="s">
        <v>33</v>
      </c>
      <c r="R14" s="11" t="s">
        <v>34</v>
      </c>
      <c r="S14" s="11" t="s">
        <v>35</v>
      </c>
      <c r="T14" s="11" t="s">
        <v>261</v>
      </c>
      <c r="U14" s="11">
        <v>99352</v>
      </c>
      <c r="V14" s="12">
        <v>42006</v>
      </c>
      <c r="W14" s="13" t="str">
        <f>TEXT(Table1[[#This Row],[Order Date]],"mmmm")</f>
        <v>January</v>
      </c>
      <c r="X14" s="7" t="str">
        <f>TEXT(Table1[[#This Row],[Order Date]],"yyyy")</f>
        <v>2015</v>
      </c>
      <c r="Y14" s="12">
        <v>42008</v>
      </c>
      <c r="Z14" s="11">
        <v>-111.4</v>
      </c>
      <c r="AA14" s="11">
        <v>7</v>
      </c>
      <c r="AB14" s="11">
        <v>715.55</v>
      </c>
      <c r="AC14" s="11">
        <v>89961</v>
      </c>
      <c r="AD14" s="6" t="e">
        <f>IF(COUNTIF(#REF!,Orders!AC94)&gt;0,"Returned","Not Returned")</f>
        <v>#REF!</v>
      </c>
      <c r="AE14" s="37" t="str">
        <f>TEXT(Table1[[#This Row],[Order Date]],"mmmm-yyy")</f>
        <v>January-2015</v>
      </c>
    </row>
    <row r="15" spans="1:31" ht="12.75" customHeight="1" thickTop="1" thickBot="1" x14ac:dyDescent="0.25">
      <c r="A15" s="8">
        <v>26103</v>
      </c>
      <c r="B15" s="1" t="s">
        <v>56</v>
      </c>
      <c r="C15" s="1">
        <v>0.02</v>
      </c>
      <c r="D15" s="1">
        <v>4.9800000000000004</v>
      </c>
      <c r="E15" s="1">
        <v>5.49</v>
      </c>
      <c r="F15" s="1">
        <v>164</v>
      </c>
      <c r="G15" s="6" t="str">
        <f>IF(COUNTIF(Table1[Customer ID],Table1[[#This Row],[Customer ID]])&gt;1,"Repeat Customer","One-Time Customer")</f>
        <v>Repeat Customer</v>
      </c>
      <c r="H15" s="1" t="s">
        <v>259</v>
      </c>
      <c r="I15" s="1" t="s">
        <v>49</v>
      </c>
      <c r="J15" s="1" t="s">
        <v>40</v>
      </c>
      <c r="K15" s="1" t="s">
        <v>29</v>
      </c>
      <c r="L15" s="1" t="s">
        <v>93</v>
      </c>
      <c r="M15" s="1" t="s">
        <v>59</v>
      </c>
      <c r="N15" s="1" t="s">
        <v>262</v>
      </c>
      <c r="O15" s="1">
        <v>0.38</v>
      </c>
      <c r="P15" s="6">
        <f>Table1[[#This Row],[Profit]]/Table1[[#This Row],[Sales]]</f>
        <v>-1.6881437650668418</v>
      </c>
      <c r="Q15" s="1" t="s">
        <v>33</v>
      </c>
      <c r="R15" s="1" t="s">
        <v>34</v>
      </c>
      <c r="S15" s="1" t="s">
        <v>35</v>
      </c>
      <c r="T15" s="1" t="s">
        <v>261</v>
      </c>
      <c r="U15" s="1">
        <v>99352</v>
      </c>
      <c r="V15" s="9">
        <v>42006</v>
      </c>
      <c r="W15" s="13" t="str">
        <f>TEXT(Table1[[#This Row],[Order Date]],"mmmm")</f>
        <v>January</v>
      </c>
      <c r="X15" s="7" t="str">
        <f>TEXT(Table1[[#This Row],[Order Date]],"yyyy")</f>
        <v>2015</v>
      </c>
      <c r="Y15" s="9">
        <v>42007</v>
      </c>
      <c r="Z15" s="1">
        <v>-77.03</v>
      </c>
      <c r="AA15" s="1">
        <v>9</v>
      </c>
      <c r="AB15" s="1">
        <v>45.63</v>
      </c>
      <c r="AC15" s="1">
        <v>89961</v>
      </c>
      <c r="AD15" s="6" t="e">
        <f>IF(COUNTIF(#REF!,Orders!AC95)&gt;0,"Returned","Not Returned")</f>
        <v>#REF!</v>
      </c>
      <c r="AE15" s="37" t="str">
        <f>TEXT(Table1[[#This Row],[Order Date]],"mmmm-yyy")</f>
        <v>January-2015</v>
      </c>
    </row>
    <row r="16" spans="1:31" ht="12.75" customHeight="1" thickTop="1" thickBot="1" x14ac:dyDescent="0.25">
      <c r="A16" s="10">
        <v>24498</v>
      </c>
      <c r="B16" s="11" t="s">
        <v>56</v>
      </c>
      <c r="C16" s="11">
        <v>0.05</v>
      </c>
      <c r="D16" s="11">
        <v>17.48</v>
      </c>
      <c r="E16" s="11">
        <v>1.99</v>
      </c>
      <c r="F16" s="11">
        <v>258</v>
      </c>
      <c r="G16" s="6" t="str">
        <f>IF(COUNTIF(Table1[Customer ID],Table1[[#This Row],[Customer ID]])&gt;1,"Repeat Customer","One-Time Customer")</f>
        <v>One-Time Customer</v>
      </c>
      <c r="H16" s="11" t="s">
        <v>360</v>
      </c>
      <c r="I16" s="11" t="s">
        <v>49</v>
      </c>
      <c r="J16" s="11" t="s">
        <v>114</v>
      </c>
      <c r="K16" s="11" t="s">
        <v>77</v>
      </c>
      <c r="L16" s="11" t="s">
        <v>180</v>
      </c>
      <c r="M16" s="11" t="s">
        <v>51</v>
      </c>
      <c r="N16" s="11" t="s">
        <v>361</v>
      </c>
      <c r="O16" s="11">
        <v>0.45</v>
      </c>
      <c r="P16" s="6">
        <f>Table1[[#This Row],[Profit]]/Table1[[#This Row],[Sales]]</f>
        <v>-2.4205831903945114</v>
      </c>
      <c r="Q16" s="11" t="s">
        <v>33</v>
      </c>
      <c r="R16" s="11" t="s">
        <v>136</v>
      </c>
      <c r="S16" s="11" t="s">
        <v>362</v>
      </c>
      <c r="T16" s="11" t="s">
        <v>363</v>
      </c>
      <c r="U16" s="11">
        <v>33772</v>
      </c>
      <c r="V16" s="12">
        <v>42006</v>
      </c>
      <c r="W16" s="13" t="str">
        <f>TEXT(Table1[[#This Row],[Order Date]],"mmmm")</f>
        <v>January</v>
      </c>
      <c r="X16" s="7" t="str">
        <f>TEXT(Table1[[#This Row],[Order Date]],"yyyy")</f>
        <v>2015</v>
      </c>
      <c r="Y16" s="12">
        <v>42008</v>
      </c>
      <c r="Z16" s="11">
        <v>-127.00800000000001</v>
      </c>
      <c r="AA16" s="11">
        <v>3</v>
      </c>
      <c r="AB16" s="11">
        <v>52.47</v>
      </c>
      <c r="AC16" s="11">
        <v>85858</v>
      </c>
      <c r="AD16" s="6" t="e">
        <f>IF(COUNTIF(#REF!,Orders!AC146)&gt;0,"Returned","Not Returned")</f>
        <v>#REF!</v>
      </c>
      <c r="AE16" s="37" t="str">
        <f>TEXT(Table1[[#This Row],[Order Date]],"mmmm-yyy")</f>
        <v>January-2015</v>
      </c>
    </row>
    <row r="17" spans="1:31" ht="12.75" customHeight="1" thickTop="1" thickBot="1" x14ac:dyDescent="0.25">
      <c r="A17" s="8">
        <v>1595</v>
      </c>
      <c r="B17" s="1" t="s">
        <v>56</v>
      </c>
      <c r="C17" s="1">
        <v>0.04</v>
      </c>
      <c r="D17" s="1">
        <v>99.23</v>
      </c>
      <c r="E17" s="1">
        <v>8.99</v>
      </c>
      <c r="F17" s="1">
        <v>349</v>
      </c>
      <c r="G17" s="6" t="str">
        <f>IF(COUNTIF(Table1[Customer ID],Table1[[#This Row],[Customer ID]])&gt;1,"Repeat Customer","One-Time Customer")</f>
        <v>Repeat Customer</v>
      </c>
      <c r="H17" s="1" t="s">
        <v>453</v>
      </c>
      <c r="I17" s="1" t="s">
        <v>49</v>
      </c>
      <c r="J17" s="1" t="s">
        <v>40</v>
      </c>
      <c r="K17" s="1" t="s">
        <v>41</v>
      </c>
      <c r="L17" s="1" t="s">
        <v>50</v>
      </c>
      <c r="M17" s="1" t="s">
        <v>51</v>
      </c>
      <c r="N17" s="1" t="s">
        <v>454</v>
      </c>
      <c r="O17" s="1">
        <v>0.35</v>
      </c>
      <c r="P17" s="6">
        <f>Table1[[#This Row],[Profit]]/Table1[[#This Row],[Sales]]</f>
        <v>0.34499886600907193</v>
      </c>
      <c r="Q17" s="1" t="s">
        <v>33</v>
      </c>
      <c r="R17" s="1" t="s">
        <v>136</v>
      </c>
      <c r="S17" s="1" t="s">
        <v>362</v>
      </c>
      <c r="T17" s="1" t="s">
        <v>447</v>
      </c>
      <c r="U17" s="1">
        <v>33132</v>
      </c>
      <c r="V17" s="9">
        <v>42006</v>
      </c>
      <c r="W17" s="13" t="str">
        <f>TEXT(Table1[[#This Row],[Order Date]],"mmmm")</f>
        <v>January</v>
      </c>
      <c r="X17" s="7" t="str">
        <f>TEXT(Table1[[#This Row],[Order Date]],"yyyy")</f>
        <v>2015</v>
      </c>
      <c r="Y17" s="9">
        <v>42008</v>
      </c>
      <c r="Z17" s="1">
        <v>1916.6757</v>
      </c>
      <c r="AA17" s="1">
        <v>54</v>
      </c>
      <c r="AB17" s="1">
        <v>5555.6</v>
      </c>
      <c r="AC17" s="1">
        <v>11527</v>
      </c>
      <c r="AD17" s="6" t="e">
        <f>IF(COUNTIF(#REF!,Orders!AC191)&gt;0,"Returned","Not Returned")</f>
        <v>#REF!</v>
      </c>
      <c r="AE17" s="37" t="str">
        <f>TEXT(Table1[[#This Row],[Order Date]],"mmmm-yyy")</f>
        <v>January-2015</v>
      </c>
    </row>
    <row r="18" spans="1:31" ht="12.75" customHeight="1" thickTop="1" thickBot="1" x14ac:dyDescent="0.25">
      <c r="A18" s="8">
        <v>19595</v>
      </c>
      <c r="B18" s="1" t="s">
        <v>56</v>
      </c>
      <c r="C18" s="1">
        <v>0.04</v>
      </c>
      <c r="D18" s="1">
        <v>99.23</v>
      </c>
      <c r="E18" s="1">
        <v>8.99</v>
      </c>
      <c r="F18" s="1">
        <v>351</v>
      </c>
      <c r="G18" s="6" t="str">
        <f>IF(COUNTIF(Table1[Customer ID],Table1[[#This Row],[Customer ID]])&gt;1,"Repeat Customer","One-Time Customer")</f>
        <v>Repeat Customer</v>
      </c>
      <c r="H18" s="1" t="s">
        <v>455</v>
      </c>
      <c r="I18" s="1" t="s">
        <v>49</v>
      </c>
      <c r="J18" s="1" t="s">
        <v>40</v>
      </c>
      <c r="K18" s="1" t="s">
        <v>41</v>
      </c>
      <c r="L18" s="1" t="s">
        <v>50</v>
      </c>
      <c r="M18" s="1" t="s">
        <v>51</v>
      </c>
      <c r="N18" s="1" t="s">
        <v>454</v>
      </c>
      <c r="O18" s="1">
        <v>0.35</v>
      </c>
      <c r="P18" s="6">
        <f>Table1[[#This Row],[Profit]]/Table1[[#This Row],[Sales]]</f>
        <v>0.69</v>
      </c>
      <c r="Q18" s="1" t="s">
        <v>33</v>
      </c>
      <c r="R18" s="1" t="s">
        <v>53</v>
      </c>
      <c r="S18" s="1" t="s">
        <v>71</v>
      </c>
      <c r="T18" s="1" t="s">
        <v>456</v>
      </c>
      <c r="U18" s="1">
        <v>13601</v>
      </c>
      <c r="V18" s="9">
        <v>42006</v>
      </c>
      <c r="W18" s="13" t="str">
        <f>TEXT(Table1[[#This Row],[Order Date]],"mmmm")</f>
        <v>January</v>
      </c>
      <c r="X18" s="7" t="str">
        <f>TEXT(Table1[[#This Row],[Order Date]],"yyyy")</f>
        <v>2015</v>
      </c>
      <c r="Y18" s="9">
        <v>42008</v>
      </c>
      <c r="Z18" s="1">
        <v>993.83459999999991</v>
      </c>
      <c r="AA18" s="1">
        <v>14</v>
      </c>
      <c r="AB18" s="1">
        <v>1440.34</v>
      </c>
      <c r="AC18" s="1">
        <v>88686</v>
      </c>
      <c r="AD18" s="6" t="e">
        <f>IF(COUNTIF(#REF!,Orders!AC193)&gt;0,"Returned","Not Returned")</f>
        <v>#REF!</v>
      </c>
      <c r="AE18" s="37" t="str">
        <f>TEXT(Table1[[#This Row],[Order Date]],"mmmm-yyy")</f>
        <v>January-2015</v>
      </c>
    </row>
    <row r="19" spans="1:31" ht="12.75" customHeight="1" thickTop="1" thickBot="1" x14ac:dyDescent="0.25">
      <c r="A19" s="8">
        <v>25059</v>
      </c>
      <c r="B19" s="1" t="s">
        <v>47</v>
      </c>
      <c r="C19" s="1">
        <v>0.06</v>
      </c>
      <c r="D19" s="1">
        <v>161.55000000000001</v>
      </c>
      <c r="E19" s="1">
        <v>19.989999999999998</v>
      </c>
      <c r="F19" s="1">
        <v>674</v>
      </c>
      <c r="G19" s="6" t="str">
        <f>IF(COUNTIF(Table1[Customer ID],Table1[[#This Row],[Customer ID]])&gt;1,"Repeat Customer","One-Time Customer")</f>
        <v>One-Time Customer</v>
      </c>
      <c r="H19" s="1" t="s">
        <v>796</v>
      </c>
      <c r="I19" s="1" t="s">
        <v>49</v>
      </c>
      <c r="J19" s="1" t="s">
        <v>58</v>
      </c>
      <c r="K19" s="1" t="s">
        <v>29</v>
      </c>
      <c r="L19" s="1" t="s">
        <v>141</v>
      </c>
      <c r="M19" s="1" t="s">
        <v>59</v>
      </c>
      <c r="N19" s="1" t="s">
        <v>161</v>
      </c>
      <c r="O19" s="1">
        <v>0.66</v>
      </c>
      <c r="P19" s="6">
        <f>Table1[[#This Row],[Profit]]/Table1[[#This Row],[Sales]]</f>
        <v>-1.5628543741366241E-2</v>
      </c>
      <c r="Q19" s="1" t="s">
        <v>33</v>
      </c>
      <c r="R19" s="1" t="s">
        <v>61</v>
      </c>
      <c r="S19" s="1" t="s">
        <v>506</v>
      </c>
      <c r="T19" s="1" t="s">
        <v>797</v>
      </c>
      <c r="U19" s="1">
        <v>64133</v>
      </c>
      <c r="V19" s="9">
        <v>42006</v>
      </c>
      <c r="W19" s="13" t="str">
        <f>TEXT(Table1[[#This Row],[Order Date]],"mmmm")</f>
        <v>January</v>
      </c>
      <c r="X19" s="7" t="str">
        <f>TEXT(Table1[[#This Row],[Order Date]],"yyyy")</f>
        <v>2015</v>
      </c>
      <c r="Y19" s="9">
        <v>42007</v>
      </c>
      <c r="Z19" s="1">
        <v>-7.5800000000000409</v>
      </c>
      <c r="AA19" s="1">
        <v>3</v>
      </c>
      <c r="AB19" s="1">
        <v>485.01</v>
      </c>
      <c r="AC19" s="1">
        <v>88174</v>
      </c>
      <c r="AD19" s="6" t="e">
        <f>IF(COUNTIF(#REF!,Orders!AC373)&gt;0,"Returned","Not Returned")</f>
        <v>#REF!</v>
      </c>
      <c r="AE19" s="37" t="str">
        <f>TEXT(Table1[[#This Row],[Order Date]],"mmmm-yyy")</f>
        <v>January-2015</v>
      </c>
    </row>
    <row r="20" spans="1:31" ht="12.75" customHeight="1" thickTop="1" thickBot="1" x14ac:dyDescent="0.25">
      <c r="A20" s="10">
        <v>1279</v>
      </c>
      <c r="B20" s="11" t="s">
        <v>1064</v>
      </c>
      <c r="C20" s="11">
        <v>0.06</v>
      </c>
      <c r="D20" s="11">
        <v>40.98</v>
      </c>
      <c r="E20" s="11">
        <v>2.99</v>
      </c>
      <c r="F20" s="11">
        <v>949</v>
      </c>
      <c r="G20" s="6" t="str">
        <f>IF(COUNTIF(Table1[Customer ID],Table1[[#This Row],[Customer ID]])&gt;1,"Repeat Customer","One-Time Customer")</f>
        <v>Repeat Customer</v>
      </c>
      <c r="H20" s="11" t="s">
        <v>1065</v>
      </c>
      <c r="I20" s="11" t="s">
        <v>49</v>
      </c>
      <c r="J20" s="11" t="s">
        <v>114</v>
      </c>
      <c r="K20" s="11" t="s">
        <v>29</v>
      </c>
      <c r="L20" s="11" t="s">
        <v>109</v>
      </c>
      <c r="M20" s="11" t="s">
        <v>59</v>
      </c>
      <c r="N20" s="11" t="s">
        <v>1066</v>
      </c>
      <c r="O20" s="11">
        <v>0.36</v>
      </c>
      <c r="P20" s="6">
        <f>Table1[[#This Row],[Profit]]/Table1[[#This Row],[Sales]]</f>
        <v>-0.15302619982373208</v>
      </c>
      <c r="Q20" s="11" t="s">
        <v>33</v>
      </c>
      <c r="R20" s="11" t="s">
        <v>34</v>
      </c>
      <c r="S20" s="11" t="s">
        <v>45</v>
      </c>
      <c r="T20" s="11" t="s">
        <v>663</v>
      </c>
      <c r="U20" s="11">
        <v>90049</v>
      </c>
      <c r="V20" s="12">
        <v>42006</v>
      </c>
      <c r="W20" s="13" t="str">
        <f>TEXT(Table1[[#This Row],[Order Date]],"mmmm")</f>
        <v>January</v>
      </c>
      <c r="X20" s="7" t="str">
        <f>TEXT(Table1[[#This Row],[Order Date]],"yyyy")</f>
        <v>2015</v>
      </c>
      <c r="Y20" s="12">
        <v>42008</v>
      </c>
      <c r="Z20" s="11">
        <v>-19.099200000000003</v>
      </c>
      <c r="AA20" s="11">
        <v>3</v>
      </c>
      <c r="AB20" s="11">
        <v>124.81</v>
      </c>
      <c r="AC20" s="11">
        <v>9285</v>
      </c>
      <c r="AD20" s="6" t="e">
        <f>IF(COUNTIF(#REF!,Orders!AC534)&gt;0,"Returned","Not Returned")</f>
        <v>#REF!</v>
      </c>
      <c r="AE20" s="37" t="str">
        <f>TEXT(Table1[[#This Row],[Order Date]],"mmmm-yyy")</f>
        <v>January-2015</v>
      </c>
    </row>
    <row r="21" spans="1:31" ht="12.75" customHeight="1" thickTop="1" thickBot="1" x14ac:dyDescent="0.25">
      <c r="A21" s="10">
        <v>19279</v>
      </c>
      <c r="B21" s="11" t="s">
        <v>47</v>
      </c>
      <c r="C21" s="11">
        <v>0.06</v>
      </c>
      <c r="D21" s="11">
        <v>40.98</v>
      </c>
      <c r="E21" s="11">
        <v>2.99</v>
      </c>
      <c r="F21" s="11">
        <v>950</v>
      </c>
      <c r="G21" s="6" t="str">
        <f>IF(COUNTIF(Table1[Customer ID],Table1[[#This Row],[Customer ID]])&gt;1,"Repeat Customer","One-Time Customer")</f>
        <v>Repeat Customer</v>
      </c>
      <c r="H21" s="11" t="s">
        <v>1067</v>
      </c>
      <c r="I21" s="11" t="s">
        <v>49</v>
      </c>
      <c r="J21" s="11" t="s">
        <v>114</v>
      </c>
      <c r="K21" s="11" t="s">
        <v>29</v>
      </c>
      <c r="L21" s="11" t="s">
        <v>109</v>
      </c>
      <c r="M21" s="11" t="s">
        <v>59</v>
      </c>
      <c r="N21" s="11" t="s">
        <v>1066</v>
      </c>
      <c r="O21" s="11">
        <v>0.36</v>
      </c>
      <c r="P21" s="6">
        <f>Table1[[#This Row],[Profit]]/Table1[[#This Row],[Sales]]</f>
        <v>-0.35581442307692307</v>
      </c>
      <c r="Q21" s="11" t="s">
        <v>33</v>
      </c>
      <c r="R21" s="11" t="s">
        <v>61</v>
      </c>
      <c r="S21" s="11" t="s">
        <v>62</v>
      </c>
      <c r="T21" s="11" t="s">
        <v>63</v>
      </c>
      <c r="U21" s="11">
        <v>55372</v>
      </c>
      <c r="V21" s="12">
        <v>42006</v>
      </c>
      <c r="W21" s="13" t="str">
        <f>TEXT(Table1[[#This Row],[Order Date]],"mmmm")</f>
        <v>January</v>
      </c>
      <c r="X21" s="7" t="str">
        <f>TEXT(Table1[[#This Row],[Order Date]],"yyyy")</f>
        <v>2015</v>
      </c>
      <c r="Y21" s="12">
        <v>42008</v>
      </c>
      <c r="Z21" s="11">
        <v>-14.801880000000001</v>
      </c>
      <c r="AA21" s="11">
        <v>1</v>
      </c>
      <c r="AB21" s="11">
        <v>41.6</v>
      </c>
      <c r="AC21" s="11">
        <v>89083</v>
      </c>
      <c r="AD21" s="6" t="e">
        <f>IF(COUNTIF(#REF!,Orders!AC536)&gt;0,"Returned","Not Returned")</f>
        <v>#REF!</v>
      </c>
      <c r="AE21" s="37" t="str">
        <f>TEXT(Table1[[#This Row],[Order Date]],"mmmm-yyy")</f>
        <v>January-2015</v>
      </c>
    </row>
    <row r="22" spans="1:31" ht="12.75" customHeight="1" thickTop="1" thickBot="1" x14ac:dyDescent="0.25">
      <c r="A22" s="10">
        <v>22119</v>
      </c>
      <c r="B22" s="11" t="s">
        <v>25</v>
      </c>
      <c r="C22" s="11">
        <v>0.09</v>
      </c>
      <c r="D22" s="11">
        <v>270.97000000000003</v>
      </c>
      <c r="E22" s="11">
        <v>28.06</v>
      </c>
      <c r="F22" s="11">
        <v>1136</v>
      </c>
      <c r="G22" s="6" t="str">
        <f>IF(COUNTIF(Table1[Customer ID],Table1[[#This Row],[Customer ID]])&gt;1,"Repeat Customer","One-Time Customer")</f>
        <v>One-Time Customer</v>
      </c>
      <c r="H22" s="11" t="s">
        <v>1247</v>
      </c>
      <c r="I22" s="11" t="s">
        <v>39</v>
      </c>
      <c r="J22" s="11" t="s">
        <v>114</v>
      </c>
      <c r="K22" s="11" t="s">
        <v>77</v>
      </c>
      <c r="L22" s="11" t="s">
        <v>85</v>
      </c>
      <c r="M22" s="11" t="s">
        <v>43</v>
      </c>
      <c r="N22" s="11" t="s">
        <v>1248</v>
      </c>
      <c r="O22" s="11">
        <v>0.56000000000000005</v>
      </c>
      <c r="P22" s="6">
        <f>Table1[[#This Row],[Profit]]/Table1[[#This Row],[Sales]]</f>
        <v>0.69</v>
      </c>
      <c r="Q22" s="11" t="s">
        <v>33</v>
      </c>
      <c r="R22" s="11" t="s">
        <v>61</v>
      </c>
      <c r="S22" s="11" t="s">
        <v>178</v>
      </c>
      <c r="T22" s="11" t="s">
        <v>1249</v>
      </c>
      <c r="U22" s="11">
        <v>60188</v>
      </c>
      <c r="V22" s="12">
        <v>42006</v>
      </c>
      <c r="W22" s="13" t="str">
        <f>TEXT(Table1[[#This Row],[Order Date]],"mmmm")</f>
        <v>January</v>
      </c>
      <c r="X22" s="7" t="str">
        <f>TEXT(Table1[[#This Row],[Order Date]],"yyyy")</f>
        <v>2015</v>
      </c>
      <c r="Y22" s="12">
        <v>42008</v>
      </c>
      <c r="Z22" s="11">
        <v>2660.1432</v>
      </c>
      <c r="AA22" s="11">
        <v>15</v>
      </c>
      <c r="AB22" s="11">
        <v>3855.28</v>
      </c>
      <c r="AC22" s="11">
        <v>87940</v>
      </c>
      <c r="AD22" s="6" t="e">
        <f>IF(COUNTIF(#REF!,Orders!AC648)&gt;0,"Returned","Not Returned")</f>
        <v>#REF!</v>
      </c>
      <c r="AE22" s="37" t="str">
        <f>TEXT(Table1[[#This Row],[Order Date]],"mmmm-yyy")</f>
        <v>January-2015</v>
      </c>
    </row>
    <row r="23" spans="1:31" ht="12.75" customHeight="1" thickTop="1" thickBot="1" x14ac:dyDescent="0.25">
      <c r="A23" s="8">
        <v>24224</v>
      </c>
      <c r="B23" s="1" t="s">
        <v>47</v>
      </c>
      <c r="C23" s="1">
        <v>0.09</v>
      </c>
      <c r="D23" s="1">
        <v>9.11</v>
      </c>
      <c r="E23" s="1">
        <v>2.15</v>
      </c>
      <c r="F23" s="1">
        <v>1155</v>
      </c>
      <c r="G23" s="6" t="str">
        <f>IF(COUNTIF(Table1[Customer ID],Table1[[#This Row],[Customer ID]])&gt;1,"Repeat Customer","One-Time Customer")</f>
        <v>Repeat Customer</v>
      </c>
      <c r="H23" s="1" t="s">
        <v>1257</v>
      </c>
      <c r="I23" s="1" t="s">
        <v>27</v>
      </c>
      <c r="J23" s="1" t="s">
        <v>114</v>
      </c>
      <c r="K23" s="1" t="s">
        <v>29</v>
      </c>
      <c r="L23" s="1" t="s">
        <v>93</v>
      </c>
      <c r="M23" s="1" t="s">
        <v>31</v>
      </c>
      <c r="N23" s="1" t="s">
        <v>1258</v>
      </c>
      <c r="O23" s="1">
        <v>0.4</v>
      </c>
      <c r="P23" s="6">
        <f>Table1[[#This Row],[Profit]]/Table1[[#This Row],[Sales]]</f>
        <v>0.58993315896541709</v>
      </c>
      <c r="Q23" s="1" t="s">
        <v>33</v>
      </c>
      <c r="R23" s="1" t="s">
        <v>34</v>
      </c>
      <c r="S23" s="1" t="s">
        <v>45</v>
      </c>
      <c r="T23" s="1" t="s">
        <v>1259</v>
      </c>
      <c r="U23" s="1">
        <v>90640</v>
      </c>
      <c r="V23" s="9">
        <v>42006</v>
      </c>
      <c r="W23" s="13" t="str">
        <f>TEXT(Table1[[#This Row],[Order Date]],"mmmm")</f>
        <v>January</v>
      </c>
      <c r="X23" s="7" t="str">
        <f>TEXT(Table1[[#This Row],[Order Date]],"yyyy")</f>
        <v>2015</v>
      </c>
      <c r="Y23" s="9">
        <v>42008</v>
      </c>
      <c r="Z23" s="1">
        <v>20.299600000000002</v>
      </c>
      <c r="AA23" s="1">
        <v>4</v>
      </c>
      <c r="AB23" s="1">
        <v>34.409999999999997</v>
      </c>
      <c r="AC23" s="1">
        <v>90853</v>
      </c>
      <c r="AD23" s="6" t="e">
        <f>IF(COUNTIF(#REF!,Orders!AC653)&gt;0,"Returned","Not Returned")</f>
        <v>#REF!</v>
      </c>
      <c r="AE23" s="37" t="str">
        <f>TEXT(Table1[[#This Row],[Order Date]],"mmmm-yyy")</f>
        <v>January-2015</v>
      </c>
    </row>
    <row r="24" spans="1:31" ht="12.75" customHeight="1" thickTop="1" thickBot="1" x14ac:dyDescent="0.25">
      <c r="A24" s="10">
        <v>24225</v>
      </c>
      <c r="B24" s="11" t="s">
        <v>47</v>
      </c>
      <c r="C24" s="11">
        <v>0.08</v>
      </c>
      <c r="D24" s="11">
        <v>15.04</v>
      </c>
      <c r="E24" s="11">
        <v>1.97</v>
      </c>
      <c r="F24" s="11">
        <v>1155</v>
      </c>
      <c r="G24" s="6" t="str">
        <f>IF(COUNTIF(Table1[Customer ID],Table1[[#This Row],[Customer ID]])&gt;1,"Repeat Customer","One-Time Customer")</f>
        <v>Repeat Customer</v>
      </c>
      <c r="H24" s="11" t="s">
        <v>1257</v>
      </c>
      <c r="I24" s="11" t="s">
        <v>49</v>
      </c>
      <c r="J24" s="11" t="s">
        <v>114</v>
      </c>
      <c r="K24" s="11" t="s">
        <v>29</v>
      </c>
      <c r="L24" s="11" t="s">
        <v>93</v>
      </c>
      <c r="M24" s="11" t="s">
        <v>31</v>
      </c>
      <c r="N24" s="11" t="s">
        <v>659</v>
      </c>
      <c r="O24" s="11">
        <v>0.39</v>
      </c>
      <c r="P24" s="6">
        <f>Table1[[#This Row],[Profit]]/Table1[[#This Row],[Sales]]</f>
        <v>0.69</v>
      </c>
      <c r="Q24" s="11" t="s">
        <v>33</v>
      </c>
      <c r="R24" s="11" t="s">
        <v>34</v>
      </c>
      <c r="S24" s="11" t="s">
        <v>45</v>
      </c>
      <c r="T24" s="11" t="s">
        <v>1259</v>
      </c>
      <c r="U24" s="11">
        <v>90640</v>
      </c>
      <c r="V24" s="12">
        <v>42006</v>
      </c>
      <c r="W24" s="13" t="str">
        <f>TEXT(Table1[[#This Row],[Order Date]],"mmmm")</f>
        <v>January</v>
      </c>
      <c r="X24" s="7" t="str">
        <f>TEXT(Table1[[#This Row],[Order Date]],"yyyy")</f>
        <v>2015</v>
      </c>
      <c r="Y24" s="12">
        <v>42006</v>
      </c>
      <c r="Z24" s="11">
        <v>108.5163</v>
      </c>
      <c r="AA24" s="11">
        <v>11</v>
      </c>
      <c r="AB24" s="11">
        <v>157.27000000000001</v>
      </c>
      <c r="AC24" s="11">
        <v>90853</v>
      </c>
      <c r="AD24" s="6" t="e">
        <f>IF(COUNTIF(#REF!,Orders!AC654)&gt;0,"Returned","Not Returned")</f>
        <v>#REF!</v>
      </c>
      <c r="AE24" s="37" t="str">
        <f>TEXT(Table1[[#This Row],[Order Date]],"mmmm-yyy")</f>
        <v>January-2015</v>
      </c>
    </row>
    <row r="25" spans="1:31" ht="12.75" customHeight="1" thickTop="1" thickBot="1" x14ac:dyDescent="0.25">
      <c r="A25" s="10">
        <v>19054</v>
      </c>
      <c r="B25" s="11" t="s">
        <v>47</v>
      </c>
      <c r="C25" s="11">
        <v>7.0000000000000007E-2</v>
      </c>
      <c r="D25" s="11">
        <v>60.97</v>
      </c>
      <c r="E25" s="11">
        <v>4.5</v>
      </c>
      <c r="F25" s="11">
        <v>2256</v>
      </c>
      <c r="G25" s="6" t="str">
        <f>IF(COUNTIF(Table1[Customer ID],Table1[[#This Row],[Customer ID]])&gt;1,"Repeat Customer","One-Time Customer")</f>
        <v>Repeat Customer</v>
      </c>
      <c r="H25" s="11" t="s">
        <v>2131</v>
      </c>
      <c r="I25" s="11" t="s">
        <v>27</v>
      </c>
      <c r="J25" s="11" t="s">
        <v>28</v>
      </c>
      <c r="K25" s="11" t="s">
        <v>29</v>
      </c>
      <c r="L25" s="11" t="s">
        <v>257</v>
      </c>
      <c r="M25" s="11" t="s">
        <v>59</v>
      </c>
      <c r="N25" s="11" t="s">
        <v>2132</v>
      </c>
      <c r="O25" s="11">
        <v>0.56000000000000005</v>
      </c>
      <c r="P25" s="6">
        <f>Table1[[#This Row],[Profit]]/Table1[[#This Row],[Sales]]</f>
        <v>-0.11773747650116111</v>
      </c>
      <c r="Q25" s="11" t="s">
        <v>33</v>
      </c>
      <c r="R25" s="11" t="s">
        <v>136</v>
      </c>
      <c r="S25" s="11" t="s">
        <v>322</v>
      </c>
      <c r="T25" s="11" t="s">
        <v>2088</v>
      </c>
      <c r="U25" s="11">
        <v>28560</v>
      </c>
      <c r="V25" s="12">
        <v>42006</v>
      </c>
      <c r="W25" s="13" t="str">
        <f>TEXT(Table1[[#This Row],[Order Date]],"mmmm")</f>
        <v>January</v>
      </c>
      <c r="X25" s="7" t="str">
        <f>TEXT(Table1[[#This Row],[Order Date]],"yyyy")</f>
        <v>2015</v>
      </c>
      <c r="Y25" s="12">
        <v>42008</v>
      </c>
      <c r="Z25" s="11">
        <v>-42.588000000000001</v>
      </c>
      <c r="AA25" s="11">
        <v>6</v>
      </c>
      <c r="AB25" s="11">
        <v>361.72</v>
      </c>
      <c r="AC25" s="11">
        <v>87963</v>
      </c>
      <c r="AD25" s="6" t="e">
        <f>IF(COUNTIF(#REF!,Orders!AC1242)&gt;0,"Returned","Not Returned")</f>
        <v>#REF!</v>
      </c>
      <c r="AE25" s="37" t="str">
        <f>TEXT(Table1[[#This Row],[Order Date]],"mmmm-yyy")</f>
        <v>January-2015</v>
      </c>
    </row>
    <row r="26" spans="1:31" ht="12.75" customHeight="1" thickTop="1" thickBot="1" x14ac:dyDescent="0.25">
      <c r="A26" s="8">
        <v>19074</v>
      </c>
      <c r="B26" s="1" t="s">
        <v>25</v>
      </c>
      <c r="C26" s="1">
        <v>0.03</v>
      </c>
      <c r="D26" s="1">
        <v>4.26</v>
      </c>
      <c r="E26" s="1">
        <v>1.2</v>
      </c>
      <c r="F26" s="1">
        <v>114</v>
      </c>
      <c r="G26" s="6" t="str">
        <f>IF(COUNTIF(Table1[Customer ID],Table1[[#This Row],[Customer ID]])&gt;1,"Repeat Customer","One-Time Customer")</f>
        <v>Repeat Customer</v>
      </c>
      <c r="H26" s="1" t="s">
        <v>201</v>
      </c>
      <c r="I26" s="1" t="s">
        <v>49</v>
      </c>
      <c r="J26" s="1" t="s">
        <v>40</v>
      </c>
      <c r="K26" s="1" t="s">
        <v>29</v>
      </c>
      <c r="L26" s="1" t="s">
        <v>30</v>
      </c>
      <c r="M26" s="1" t="s">
        <v>31</v>
      </c>
      <c r="N26" s="1" t="s">
        <v>202</v>
      </c>
      <c r="O26" s="1">
        <v>0.44</v>
      </c>
      <c r="P26" s="6">
        <f>Table1[[#This Row],[Profit]]/Table1[[#This Row],[Sales]]</f>
        <v>0.63247457627118653</v>
      </c>
      <c r="Q26" s="1" t="s">
        <v>33</v>
      </c>
      <c r="R26" s="1" t="s">
        <v>34</v>
      </c>
      <c r="S26" s="1" t="s">
        <v>102</v>
      </c>
      <c r="T26" s="1" t="s">
        <v>203</v>
      </c>
      <c r="U26" s="1">
        <v>97035</v>
      </c>
      <c r="V26" s="9">
        <v>42007</v>
      </c>
      <c r="W26" s="13" t="str">
        <f>TEXT(Table1[[#This Row],[Order Date]],"mmmm")</f>
        <v>January</v>
      </c>
      <c r="X26" s="7" t="str">
        <f>TEXT(Table1[[#This Row],[Order Date]],"yyyy")</f>
        <v>2015</v>
      </c>
      <c r="Y26" s="9">
        <v>42008</v>
      </c>
      <c r="Z26" s="1">
        <v>18.658000000000001</v>
      </c>
      <c r="AA26" s="1">
        <v>7</v>
      </c>
      <c r="AB26" s="1">
        <v>29.5</v>
      </c>
      <c r="AC26" s="1">
        <v>89583</v>
      </c>
      <c r="AD26" s="6" t="e">
        <f>IF(COUNTIF(#REF!,Orders!AC65)&gt;0,"Returned","Not Returned")</f>
        <v>#REF!</v>
      </c>
      <c r="AE26" s="37" t="str">
        <f>TEXT(Table1[[#This Row],[Order Date]],"mmmm-yyy")</f>
        <v>January-2015</v>
      </c>
    </row>
    <row r="27" spans="1:31" ht="12.75" customHeight="1" thickTop="1" thickBot="1" x14ac:dyDescent="0.25">
      <c r="A27" s="8">
        <v>1074</v>
      </c>
      <c r="B27" s="1" t="s">
        <v>25</v>
      </c>
      <c r="C27" s="1">
        <v>0.03</v>
      </c>
      <c r="D27" s="1">
        <v>4.26</v>
      </c>
      <c r="E27" s="1">
        <v>1.2</v>
      </c>
      <c r="F27" s="1">
        <v>117</v>
      </c>
      <c r="G27" s="6" t="str">
        <f>IF(COUNTIF(Table1[Customer ID],Table1[[#This Row],[Customer ID]])&gt;1,"Repeat Customer","One-Time Customer")</f>
        <v>Repeat Customer</v>
      </c>
      <c r="H27" s="1" t="s">
        <v>208</v>
      </c>
      <c r="I27" s="1" t="s">
        <v>49</v>
      </c>
      <c r="J27" s="1" t="s">
        <v>40</v>
      </c>
      <c r="K27" s="1" t="s">
        <v>29</v>
      </c>
      <c r="L27" s="1" t="s">
        <v>30</v>
      </c>
      <c r="M27" s="1" t="s">
        <v>31</v>
      </c>
      <c r="N27" s="1" t="s">
        <v>202</v>
      </c>
      <c r="O27" s="1">
        <v>0.44</v>
      </c>
      <c r="P27" s="6">
        <f>Table1[[#This Row],[Profit]]/Table1[[#This Row],[Sales]]</f>
        <v>8.034034197823775E-2</v>
      </c>
      <c r="Q27" s="1" t="s">
        <v>33</v>
      </c>
      <c r="R27" s="1" t="s">
        <v>34</v>
      </c>
      <c r="S27" s="1" t="s">
        <v>35</v>
      </c>
      <c r="T27" s="1" t="s">
        <v>209</v>
      </c>
      <c r="U27" s="1">
        <v>98103</v>
      </c>
      <c r="V27" s="9">
        <v>42007</v>
      </c>
      <c r="W27" s="13" t="str">
        <f>TEXT(Table1[[#This Row],[Order Date]],"mmmm")</f>
        <v>January</v>
      </c>
      <c r="X27" s="7" t="str">
        <f>TEXT(Table1[[#This Row],[Order Date]],"yyyy")</f>
        <v>2015</v>
      </c>
      <c r="Y27" s="9">
        <v>42008</v>
      </c>
      <c r="Z27" s="1">
        <v>9.82</v>
      </c>
      <c r="AA27" s="1">
        <v>29</v>
      </c>
      <c r="AB27" s="1">
        <v>122.23</v>
      </c>
      <c r="AC27" s="1">
        <v>7909</v>
      </c>
      <c r="AD27" s="6" t="e">
        <f>IF(COUNTIF(#REF!,Orders!AC69)&gt;0,"Returned","Not Returned")</f>
        <v>#REF!</v>
      </c>
      <c r="AE27" s="37" t="str">
        <f>TEXT(Table1[[#This Row],[Order Date]],"mmmm-yyy")</f>
        <v>January-2015</v>
      </c>
    </row>
    <row r="28" spans="1:31" ht="12.75" customHeight="1" thickTop="1" thickBot="1" x14ac:dyDescent="0.25">
      <c r="A28" s="8">
        <v>19315</v>
      </c>
      <c r="B28" s="1" t="s">
        <v>106</v>
      </c>
      <c r="C28" s="1">
        <v>0.08</v>
      </c>
      <c r="D28" s="1">
        <v>43.22</v>
      </c>
      <c r="E28" s="1">
        <v>16.71</v>
      </c>
      <c r="F28" s="1">
        <v>169</v>
      </c>
      <c r="G28" s="6" t="str">
        <f>IF(COUNTIF(Table1[Customer ID],Table1[[#This Row],[Customer ID]])&gt;1,"Repeat Customer","One-Time Customer")</f>
        <v>Repeat Customer</v>
      </c>
      <c r="H28" s="1" t="s">
        <v>266</v>
      </c>
      <c r="I28" s="1" t="s">
        <v>49</v>
      </c>
      <c r="J28" s="1" t="s">
        <v>28</v>
      </c>
      <c r="K28" s="1" t="s">
        <v>77</v>
      </c>
      <c r="L28" s="1" t="s">
        <v>180</v>
      </c>
      <c r="M28" s="1" t="s">
        <v>59</v>
      </c>
      <c r="N28" s="1" t="s">
        <v>267</v>
      </c>
      <c r="O28" s="1">
        <v>0.66</v>
      </c>
      <c r="P28" s="6">
        <f>Table1[[#This Row],[Profit]]/Table1[[#This Row],[Sales]]</f>
        <v>2.1457248507119888</v>
      </c>
      <c r="Q28" s="1" t="s">
        <v>33</v>
      </c>
      <c r="R28" s="1" t="s">
        <v>136</v>
      </c>
      <c r="S28" s="1" t="s">
        <v>171</v>
      </c>
      <c r="T28" s="1" t="s">
        <v>268</v>
      </c>
      <c r="U28" s="1">
        <v>70802</v>
      </c>
      <c r="V28" s="9">
        <v>42007</v>
      </c>
      <c r="W28" s="13" t="str">
        <f>TEXT(Table1[[#This Row],[Order Date]],"mmmm")</f>
        <v>January</v>
      </c>
      <c r="X28" s="7" t="str">
        <f>TEXT(Table1[[#This Row],[Order Date]],"yyyy")</f>
        <v>2015</v>
      </c>
      <c r="Y28" s="9">
        <v>42009</v>
      </c>
      <c r="Z28" s="1">
        <v>280.27458000000001</v>
      </c>
      <c r="AA28" s="1">
        <v>3</v>
      </c>
      <c r="AB28" s="1">
        <v>130.62</v>
      </c>
      <c r="AC28" s="1">
        <v>87463</v>
      </c>
      <c r="AD28" s="6" t="e">
        <f>IF(COUNTIF(#REF!,Orders!AC97)&gt;0,"Returned","Not Returned")</f>
        <v>#REF!</v>
      </c>
      <c r="AE28" s="37" t="str">
        <f>TEXT(Table1[[#This Row],[Order Date]],"mmmm-yyy")</f>
        <v>January-2015</v>
      </c>
    </row>
    <row r="29" spans="1:31" ht="12.75" customHeight="1" thickTop="1" thickBot="1" x14ac:dyDescent="0.25">
      <c r="A29" s="10">
        <v>19316</v>
      </c>
      <c r="B29" s="11" t="s">
        <v>106</v>
      </c>
      <c r="C29" s="11">
        <v>0.05</v>
      </c>
      <c r="D29" s="11">
        <v>574.74</v>
      </c>
      <c r="E29" s="11">
        <v>24.49</v>
      </c>
      <c r="F29" s="11">
        <v>169</v>
      </c>
      <c r="G29" s="6" t="str">
        <f>IF(COUNTIF(Table1[Customer ID],Table1[[#This Row],[Customer ID]])&gt;1,"Repeat Customer","One-Time Customer")</f>
        <v>Repeat Customer</v>
      </c>
      <c r="H29" s="11" t="s">
        <v>266</v>
      </c>
      <c r="I29" s="11" t="s">
        <v>49</v>
      </c>
      <c r="J29" s="11" t="s">
        <v>28</v>
      </c>
      <c r="K29" s="11" t="s">
        <v>77</v>
      </c>
      <c r="L29" s="11" t="s">
        <v>85</v>
      </c>
      <c r="M29" s="11" t="s">
        <v>236</v>
      </c>
      <c r="N29" s="11" t="s">
        <v>269</v>
      </c>
      <c r="O29" s="11">
        <v>0.37</v>
      </c>
      <c r="P29" s="6">
        <f>Table1[[#This Row],[Profit]]/Table1[[#This Row],[Sales]]</f>
        <v>-1.6187719217411838E-2</v>
      </c>
      <c r="Q29" s="11" t="s">
        <v>33</v>
      </c>
      <c r="R29" s="11" t="s">
        <v>136</v>
      </c>
      <c r="S29" s="11" t="s">
        <v>171</v>
      </c>
      <c r="T29" s="11" t="s">
        <v>268</v>
      </c>
      <c r="U29" s="11">
        <v>70802</v>
      </c>
      <c r="V29" s="12">
        <v>42007</v>
      </c>
      <c r="W29" s="13" t="str">
        <f>TEXT(Table1[[#This Row],[Order Date]],"mmmm")</f>
        <v>January</v>
      </c>
      <c r="X29" s="7" t="str">
        <f>TEXT(Table1[[#This Row],[Order Date]],"yyyy")</f>
        <v>2015</v>
      </c>
      <c r="Y29" s="12">
        <v>42014</v>
      </c>
      <c r="Z29" s="11">
        <v>-112.4263</v>
      </c>
      <c r="AA29" s="11">
        <v>12</v>
      </c>
      <c r="AB29" s="11">
        <v>6945.16</v>
      </c>
      <c r="AC29" s="11">
        <v>87463</v>
      </c>
      <c r="AD29" s="6" t="e">
        <f>IF(COUNTIF(#REF!,Orders!AC98)&gt;0,"Returned","Not Returned")</f>
        <v>#REF!</v>
      </c>
      <c r="AE29" s="37" t="str">
        <f>TEXT(Table1[[#This Row],[Order Date]],"mmmm-yyy")</f>
        <v>January-2015</v>
      </c>
    </row>
    <row r="30" spans="1:31" ht="12.75" customHeight="1" thickTop="1" thickBot="1" x14ac:dyDescent="0.25">
      <c r="A30" s="8">
        <v>19317</v>
      </c>
      <c r="B30" s="1" t="s">
        <v>106</v>
      </c>
      <c r="C30" s="1">
        <v>0.04</v>
      </c>
      <c r="D30" s="1">
        <v>10.14</v>
      </c>
      <c r="E30" s="1">
        <v>2.27</v>
      </c>
      <c r="F30" s="1">
        <v>169</v>
      </c>
      <c r="G30" s="6" t="str">
        <f>IF(COUNTIF(Table1[Customer ID],Table1[[#This Row],[Customer ID]])&gt;1,"Repeat Customer","One-Time Customer")</f>
        <v>Repeat Customer</v>
      </c>
      <c r="H30" s="1" t="s">
        <v>266</v>
      </c>
      <c r="I30" s="1" t="s">
        <v>49</v>
      </c>
      <c r="J30" s="1" t="s">
        <v>28</v>
      </c>
      <c r="K30" s="1" t="s">
        <v>29</v>
      </c>
      <c r="L30" s="1" t="s">
        <v>93</v>
      </c>
      <c r="M30" s="1" t="s">
        <v>31</v>
      </c>
      <c r="N30" s="1" t="s">
        <v>270</v>
      </c>
      <c r="O30" s="1">
        <v>0.36</v>
      </c>
      <c r="P30" s="6">
        <f>Table1[[#This Row],[Profit]]/Table1[[#This Row],[Sales]]</f>
        <v>0.80555914673561724</v>
      </c>
      <c r="Q30" s="1" t="s">
        <v>33</v>
      </c>
      <c r="R30" s="1" t="s">
        <v>136</v>
      </c>
      <c r="S30" s="1" t="s">
        <v>171</v>
      </c>
      <c r="T30" s="1" t="s">
        <v>268</v>
      </c>
      <c r="U30" s="1">
        <v>70802</v>
      </c>
      <c r="V30" s="9">
        <v>42007</v>
      </c>
      <c r="W30" s="13" t="str">
        <f>TEXT(Table1[[#This Row],[Order Date]],"mmmm")</f>
        <v>January</v>
      </c>
      <c r="X30" s="7" t="str">
        <f>TEXT(Table1[[#This Row],[Order Date]],"yyyy")</f>
        <v>2015</v>
      </c>
      <c r="Y30" s="9">
        <v>42011</v>
      </c>
      <c r="Z30" s="1">
        <v>24.923999999999999</v>
      </c>
      <c r="AA30" s="1">
        <v>3</v>
      </c>
      <c r="AB30" s="1">
        <v>30.94</v>
      </c>
      <c r="AC30" s="1">
        <v>87463</v>
      </c>
      <c r="AD30" s="6" t="e">
        <f>IF(COUNTIF(#REF!,Orders!AC99)&gt;0,"Returned","Not Returned")</f>
        <v>#REF!</v>
      </c>
      <c r="AE30" s="37" t="str">
        <f>TEXT(Table1[[#This Row],[Order Date]],"mmmm-yyy")</f>
        <v>January-2015</v>
      </c>
    </row>
    <row r="31" spans="1:31" ht="12.75" customHeight="1" thickTop="1" thickBot="1" x14ac:dyDescent="0.25">
      <c r="A31" s="8">
        <v>19663</v>
      </c>
      <c r="B31" s="1" t="s">
        <v>37</v>
      </c>
      <c r="C31" s="1">
        <v>0</v>
      </c>
      <c r="D31" s="1">
        <v>213.45</v>
      </c>
      <c r="E31" s="1">
        <v>14.7</v>
      </c>
      <c r="F31" s="1">
        <v>193</v>
      </c>
      <c r="G31" s="6" t="str">
        <f>IF(COUNTIF(Table1[Customer ID],Table1[[#This Row],[Customer ID]])&gt;1,"Repeat Customer","One-Time Customer")</f>
        <v>Repeat Customer</v>
      </c>
      <c r="H31" s="1" t="s">
        <v>290</v>
      </c>
      <c r="I31" s="1" t="s">
        <v>39</v>
      </c>
      <c r="J31" s="1" t="s">
        <v>28</v>
      </c>
      <c r="K31" s="1" t="s">
        <v>77</v>
      </c>
      <c r="L31" s="1" t="s">
        <v>85</v>
      </c>
      <c r="M31" s="1" t="s">
        <v>43</v>
      </c>
      <c r="N31" s="1" t="s">
        <v>291</v>
      </c>
      <c r="O31" s="1">
        <v>0.59</v>
      </c>
      <c r="P31" s="6">
        <f>Table1[[#This Row],[Profit]]/Table1[[#This Row],[Sales]]</f>
        <v>-2.5022942173835445</v>
      </c>
      <c r="Q31" s="1" t="s">
        <v>33</v>
      </c>
      <c r="R31" s="1" t="s">
        <v>34</v>
      </c>
      <c r="S31" s="1" t="s">
        <v>212</v>
      </c>
      <c r="T31" s="1" t="s">
        <v>213</v>
      </c>
      <c r="U31" s="1">
        <v>84041</v>
      </c>
      <c r="V31" s="9">
        <v>42007</v>
      </c>
      <c r="W31" s="13" t="str">
        <f>TEXT(Table1[[#This Row],[Order Date]],"mmmm")</f>
        <v>January</v>
      </c>
      <c r="X31" s="7" t="str">
        <f>TEXT(Table1[[#This Row],[Order Date]],"yyyy")</f>
        <v>2015</v>
      </c>
      <c r="Y31" s="9">
        <v>42009</v>
      </c>
      <c r="Z31" s="1">
        <v>-560.81417999999996</v>
      </c>
      <c r="AA31" s="1">
        <v>1</v>
      </c>
      <c r="AB31" s="1">
        <v>224.12</v>
      </c>
      <c r="AC31" s="1">
        <v>90430</v>
      </c>
      <c r="AD31" s="6" t="e">
        <f>IF(COUNTIF(#REF!,Orders!AC111)&gt;0,"Returned","Not Returned")</f>
        <v>#REF!</v>
      </c>
      <c r="AE31" s="37" t="str">
        <f>TEXT(Table1[[#This Row],[Order Date]],"mmmm-yyy")</f>
        <v>January-2015</v>
      </c>
    </row>
    <row r="32" spans="1:31" ht="12.75" customHeight="1" thickTop="1" thickBot="1" x14ac:dyDescent="0.25">
      <c r="A32" s="10">
        <v>22223</v>
      </c>
      <c r="B32" s="11" t="s">
        <v>47</v>
      </c>
      <c r="C32" s="11">
        <v>0.03</v>
      </c>
      <c r="D32" s="11">
        <v>5.28</v>
      </c>
      <c r="E32" s="11">
        <v>5.66</v>
      </c>
      <c r="F32" s="11">
        <v>388</v>
      </c>
      <c r="G32" s="6" t="str">
        <f>IF(COUNTIF(Table1[Customer ID],Table1[[#This Row],[Customer ID]])&gt;1,"Repeat Customer","One-Time Customer")</f>
        <v>Repeat Customer</v>
      </c>
      <c r="H32" s="11" t="s">
        <v>498</v>
      </c>
      <c r="I32" s="11" t="s">
        <v>49</v>
      </c>
      <c r="J32" s="11" t="s">
        <v>28</v>
      </c>
      <c r="K32" s="11" t="s">
        <v>29</v>
      </c>
      <c r="L32" s="11" t="s">
        <v>93</v>
      </c>
      <c r="M32" s="11" t="s">
        <v>59</v>
      </c>
      <c r="N32" s="11" t="s">
        <v>499</v>
      </c>
      <c r="O32" s="11">
        <v>0.4</v>
      </c>
      <c r="P32" s="6">
        <f>Table1[[#This Row],[Profit]]/Table1[[#This Row],[Sales]]</f>
        <v>-2.2593865030674847</v>
      </c>
      <c r="Q32" s="11" t="s">
        <v>33</v>
      </c>
      <c r="R32" s="11" t="s">
        <v>61</v>
      </c>
      <c r="S32" s="11" t="s">
        <v>496</v>
      </c>
      <c r="T32" s="11" t="s">
        <v>500</v>
      </c>
      <c r="U32" s="11">
        <v>68847</v>
      </c>
      <c r="V32" s="12">
        <v>42007</v>
      </c>
      <c r="W32" s="13" t="str">
        <f>TEXT(Table1[[#This Row],[Order Date]],"mmmm")</f>
        <v>January</v>
      </c>
      <c r="X32" s="7" t="str">
        <f>TEXT(Table1[[#This Row],[Order Date]],"yyyy")</f>
        <v>2015</v>
      </c>
      <c r="Y32" s="12">
        <v>42009</v>
      </c>
      <c r="Z32" s="11">
        <v>-51.559199999999997</v>
      </c>
      <c r="AA32" s="11">
        <v>4</v>
      </c>
      <c r="AB32" s="11">
        <v>22.82</v>
      </c>
      <c r="AC32" s="11">
        <v>90337</v>
      </c>
      <c r="AD32" s="6" t="e">
        <f>IF(COUNTIF(#REF!,Orders!AC212)&gt;0,"Returned","Not Returned")</f>
        <v>#REF!</v>
      </c>
      <c r="AE32" s="37" t="str">
        <f>TEXT(Table1[[#This Row],[Order Date]],"mmmm-yyy")</f>
        <v>January-2015</v>
      </c>
    </row>
    <row r="33" spans="1:31" ht="12.75" customHeight="1" thickTop="1" thickBot="1" x14ac:dyDescent="0.25">
      <c r="A33" s="8">
        <v>22224</v>
      </c>
      <c r="B33" s="1" t="s">
        <v>47</v>
      </c>
      <c r="C33" s="1">
        <v>0.01</v>
      </c>
      <c r="D33" s="1">
        <v>110.99</v>
      </c>
      <c r="E33" s="1">
        <v>2.5</v>
      </c>
      <c r="F33" s="1">
        <v>388</v>
      </c>
      <c r="G33" s="6" t="str">
        <f>IF(COUNTIF(Table1[Customer ID],Table1[[#This Row],[Customer ID]])&gt;1,"Repeat Customer","One-Time Customer")</f>
        <v>Repeat Customer</v>
      </c>
      <c r="H33" s="1" t="s">
        <v>498</v>
      </c>
      <c r="I33" s="1" t="s">
        <v>49</v>
      </c>
      <c r="J33" s="1" t="s">
        <v>28</v>
      </c>
      <c r="K33" s="1" t="s">
        <v>77</v>
      </c>
      <c r="L33" s="1" t="s">
        <v>78</v>
      </c>
      <c r="M33" s="1" t="s">
        <v>59</v>
      </c>
      <c r="N33" s="1" t="s">
        <v>501</v>
      </c>
      <c r="O33" s="1">
        <v>0.56999999999999995</v>
      </c>
      <c r="P33" s="6">
        <f>Table1[[#This Row],[Profit]]/Table1[[#This Row],[Sales]]</f>
        <v>-1.3970408141630446</v>
      </c>
      <c r="Q33" s="1" t="s">
        <v>33</v>
      </c>
      <c r="R33" s="1" t="s">
        <v>61</v>
      </c>
      <c r="S33" s="1" t="s">
        <v>496</v>
      </c>
      <c r="T33" s="1" t="s">
        <v>500</v>
      </c>
      <c r="U33" s="1">
        <v>68847</v>
      </c>
      <c r="V33" s="9">
        <v>42007</v>
      </c>
      <c r="W33" s="13" t="str">
        <f>TEXT(Table1[[#This Row],[Order Date]],"mmmm")</f>
        <v>January</v>
      </c>
      <c r="X33" s="7" t="str">
        <f>TEXT(Table1[[#This Row],[Order Date]],"yyyy")</f>
        <v>2015</v>
      </c>
      <c r="Y33" s="9">
        <v>42010</v>
      </c>
      <c r="Z33" s="1">
        <v>-263.56572</v>
      </c>
      <c r="AA33" s="1">
        <v>2</v>
      </c>
      <c r="AB33" s="1">
        <v>188.66</v>
      </c>
      <c r="AC33" s="1">
        <v>90337</v>
      </c>
      <c r="AD33" s="6" t="e">
        <f>IF(COUNTIF(#REF!,Orders!AC213)&gt;0,"Returned","Not Returned")</f>
        <v>#REF!</v>
      </c>
      <c r="AE33" s="37" t="str">
        <f>TEXT(Table1[[#This Row],[Order Date]],"mmmm-yyy")</f>
        <v>January-2015</v>
      </c>
    </row>
    <row r="34" spans="1:31" ht="12.75" customHeight="1" thickTop="1" thickBot="1" x14ac:dyDescent="0.25">
      <c r="A34" s="10">
        <v>21163</v>
      </c>
      <c r="B34" s="11" t="s">
        <v>106</v>
      </c>
      <c r="C34" s="11">
        <v>0.02</v>
      </c>
      <c r="D34" s="11">
        <v>10.06</v>
      </c>
      <c r="E34" s="11">
        <v>2.06</v>
      </c>
      <c r="F34" s="11">
        <v>1777</v>
      </c>
      <c r="G34" s="6" t="str">
        <f>IF(COUNTIF(Table1[Customer ID],Table1[[#This Row],[Customer ID]])&gt;1,"Repeat Customer","One-Time Customer")</f>
        <v>Repeat Customer</v>
      </c>
      <c r="H34" s="11" t="s">
        <v>1785</v>
      </c>
      <c r="I34" s="11" t="s">
        <v>49</v>
      </c>
      <c r="J34" s="11" t="s">
        <v>114</v>
      </c>
      <c r="K34" s="11" t="s">
        <v>29</v>
      </c>
      <c r="L34" s="11" t="s">
        <v>93</v>
      </c>
      <c r="M34" s="11" t="s">
        <v>31</v>
      </c>
      <c r="N34" s="11" t="s">
        <v>280</v>
      </c>
      <c r="O34" s="11">
        <v>0.39</v>
      </c>
      <c r="P34" s="6">
        <f>Table1[[#This Row],[Profit]]/Table1[[#This Row],[Sales]]</f>
        <v>0.69</v>
      </c>
      <c r="Q34" s="11" t="s">
        <v>33</v>
      </c>
      <c r="R34" s="11" t="s">
        <v>61</v>
      </c>
      <c r="S34" s="11" t="s">
        <v>703</v>
      </c>
      <c r="T34" s="11" t="s">
        <v>1786</v>
      </c>
      <c r="U34" s="11">
        <v>46383</v>
      </c>
      <c r="V34" s="12">
        <v>42007</v>
      </c>
      <c r="W34" s="13" t="str">
        <f>TEXT(Table1[[#This Row],[Order Date]],"mmmm")</f>
        <v>January</v>
      </c>
      <c r="X34" s="7" t="str">
        <f>TEXT(Table1[[#This Row],[Order Date]],"yyyy")</f>
        <v>2015</v>
      </c>
      <c r="Y34" s="12">
        <v>42012</v>
      </c>
      <c r="Z34" s="11">
        <v>90.624600000000001</v>
      </c>
      <c r="AA34" s="11">
        <v>13</v>
      </c>
      <c r="AB34" s="11">
        <v>131.34</v>
      </c>
      <c r="AC34" s="11">
        <v>89940</v>
      </c>
      <c r="AD34" s="6" t="e">
        <f>IF(COUNTIF(#REF!,Orders!AC1000)&gt;0,"Returned","Not Returned")</f>
        <v>#REF!</v>
      </c>
      <c r="AE34" s="37" t="str">
        <f>TEXT(Table1[[#This Row],[Order Date]],"mmmm-yyy")</f>
        <v>January-2015</v>
      </c>
    </row>
    <row r="35" spans="1:31" ht="12.75" customHeight="1" thickTop="1" thickBot="1" x14ac:dyDescent="0.25">
      <c r="A35" s="8">
        <v>19336</v>
      </c>
      <c r="B35" s="1" t="s">
        <v>25</v>
      </c>
      <c r="C35" s="1">
        <v>0.05</v>
      </c>
      <c r="D35" s="1">
        <v>20.98</v>
      </c>
      <c r="E35" s="1">
        <v>21.2</v>
      </c>
      <c r="F35" s="1">
        <v>1988</v>
      </c>
      <c r="G35" s="6" t="str">
        <f>IF(COUNTIF(Table1[Customer ID],Table1[[#This Row],[Customer ID]])&gt;1,"Repeat Customer","One-Time Customer")</f>
        <v>One-Time Customer</v>
      </c>
      <c r="H35" s="1" t="s">
        <v>1930</v>
      </c>
      <c r="I35" s="1" t="s">
        <v>49</v>
      </c>
      <c r="J35" s="1" t="s">
        <v>40</v>
      </c>
      <c r="K35" s="1" t="s">
        <v>41</v>
      </c>
      <c r="L35" s="1" t="s">
        <v>50</v>
      </c>
      <c r="M35" s="1" t="s">
        <v>86</v>
      </c>
      <c r="N35" s="1" t="s">
        <v>1931</v>
      </c>
      <c r="O35" s="1">
        <v>0.78</v>
      </c>
      <c r="P35" s="6">
        <f>Table1[[#This Row],[Profit]]/Table1[[#This Row],[Sales]]</f>
        <v>-2.7569188613183133</v>
      </c>
      <c r="Q35" s="1" t="s">
        <v>33</v>
      </c>
      <c r="R35" s="1" t="s">
        <v>34</v>
      </c>
      <c r="S35" s="1" t="s">
        <v>212</v>
      </c>
      <c r="T35" s="1" t="s">
        <v>1895</v>
      </c>
      <c r="U35" s="1">
        <v>84020</v>
      </c>
      <c r="V35" s="9">
        <v>42007</v>
      </c>
      <c r="W35" s="13" t="str">
        <f>TEXT(Table1[[#This Row],[Order Date]],"mmmm")</f>
        <v>January</v>
      </c>
      <c r="X35" s="7" t="str">
        <f>TEXT(Table1[[#This Row],[Order Date]],"yyyy")</f>
        <v>2015</v>
      </c>
      <c r="Y35" s="9">
        <v>42008</v>
      </c>
      <c r="Z35" s="1">
        <v>-181.102</v>
      </c>
      <c r="AA35" s="1">
        <v>3</v>
      </c>
      <c r="AB35" s="1">
        <v>65.69</v>
      </c>
      <c r="AC35" s="1">
        <v>89999</v>
      </c>
      <c r="AD35" s="6" t="e">
        <f>IF(COUNTIF(#REF!,Orders!AC1101)&gt;0,"Returned","Not Returned")</f>
        <v>#REF!</v>
      </c>
      <c r="AE35" s="37" t="str">
        <f>TEXT(Table1[[#This Row],[Order Date]],"mmmm-yyy")</f>
        <v>January-2015</v>
      </c>
    </row>
    <row r="36" spans="1:31" ht="12.75" customHeight="1" thickTop="1" thickBot="1" x14ac:dyDescent="0.25">
      <c r="A36" s="8">
        <v>24094</v>
      </c>
      <c r="B36" s="1" t="s">
        <v>106</v>
      </c>
      <c r="C36" s="1">
        <v>0.09</v>
      </c>
      <c r="D36" s="1">
        <v>1.48</v>
      </c>
      <c r="E36" s="1">
        <v>0.7</v>
      </c>
      <c r="F36" s="1">
        <v>2081</v>
      </c>
      <c r="G36" s="6" t="str">
        <f>IF(COUNTIF(Table1[Customer ID],Table1[[#This Row],[Customer ID]])&gt;1,"Repeat Customer","One-Time Customer")</f>
        <v>One-Time Customer</v>
      </c>
      <c r="H36" s="1" t="s">
        <v>2002</v>
      </c>
      <c r="I36" s="1" t="s">
        <v>49</v>
      </c>
      <c r="J36" s="1" t="s">
        <v>28</v>
      </c>
      <c r="K36" s="1" t="s">
        <v>29</v>
      </c>
      <c r="L36" s="1" t="s">
        <v>66</v>
      </c>
      <c r="M36" s="1" t="s">
        <v>31</v>
      </c>
      <c r="N36" s="1" t="s">
        <v>2003</v>
      </c>
      <c r="O36" s="1">
        <v>0.37</v>
      </c>
      <c r="P36" s="6">
        <f>Table1[[#This Row],[Profit]]/Table1[[#This Row],[Sales]]</f>
        <v>0.18770949720670391</v>
      </c>
      <c r="Q36" s="1" t="s">
        <v>33</v>
      </c>
      <c r="R36" s="1" t="s">
        <v>53</v>
      </c>
      <c r="S36" s="1" t="s">
        <v>71</v>
      </c>
      <c r="T36" s="1" t="s">
        <v>2004</v>
      </c>
      <c r="U36" s="1">
        <v>14853</v>
      </c>
      <c r="V36" s="9">
        <v>42007</v>
      </c>
      <c r="W36" s="13" t="str">
        <f>TEXT(Table1[[#This Row],[Order Date]],"mmmm")</f>
        <v>January</v>
      </c>
      <c r="X36" s="7" t="str">
        <f>TEXT(Table1[[#This Row],[Order Date]],"yyyy")</f>
        <v>2015</v>
      </c>
      <c r="Y36" s="9">
        <v>42009</v>
      </c>
      <c r="Z36" s="1">
        <v>1.68</v>
      </c>
      <c r="AA36" s="1">
        <v>6</v>
      </c>
      <c r="AB36" s="1">
        <v>8.9499999999999993</v>
      </c>
      <c r="AC36" s="1">
        <v>86092</v>
      </c>
      <c r="AD36" s="6" t="e">
        <f>IF(COUNTIF(#REF!,Orders!AC1157)&gt;0,"Returned","Not Returned")</f>
        <v>#REF!</v>
      </c>
      <c r="AE36" s="37" t="str">
        <f>TEXT(Table1[[#This Row],[Order Date]],"mmmm-yyy")</f>
        <v>January-2015</v>
      </c>
    </row>
    <row r="37" spans="1:31" ht="12.75" customHeight="1" thickTop="1" thickBot="1" x14ac:dyDescent="0.25">
      <c r="A37" s="8">
        <v>21902</v>
      </c>
      <c r="B37" s="1" t="s">
        <v>25</v>
      </c>
      <c r="C37" s="1">
        <v>0.09</v>
      </c>
      <c r="D37" s="1">
        <v>150.97999999999999</v>
      </c>
      <c r="E37" s="1">
        <v>66.27</v>
      </c>
      <c r="F37" s="1">
        <v>2131</v>
      </c>
      <c r="G37" s="6" t="str">
        <f>IF(COUNTIF(Table1[Customer ID],Table1[[#This Row],[Customer ID]])&gt;1,"Repeat Customer","One-Time Customer")</f>
        <v>One-Time Customer</v>
      </c>
      <c r="H37" s="1" t="s">
        <v>2039</v>
      </c>
      <c r="I37" s="1" t="s">
        <v>39</v>
      </c>
      <c r="J37" s="1" t="s">
        <v>40</v>
      </c>
      <c r="K37" s="1" t="s">
        <v>41</v>
      </c>
      <c r="L37" s="1" t="s">
        <v>191</v>
      </c>
      <c r="M37" s="1" t="s">
        <v>121</v>
      </c>
      <c r="N37" s="1" t="s">
        <v>2040</v>
      </c>
      <c r="O37" s="1">
        <v>0.65</v>
      </c>
      <c r="P37" s="6">
        <f>Table1[[#This Row],[Profit]]/Table1[[#This Row],[Sales]]</f>
        <v>-1.3489779718198056</v>
      </c>
      <c r="Q37" s="1" t="s">
        <v>33</v>
      </c>
      <c r="R37" s="1" t="s">
        <v>61</v>
      </c>
      <c r="S37" s="1" t="s">
        <v>506</v>
      </c>
      <c r="T37" s="1" t="s">
        <v>2041</v>
      </c>
      <c r="U37" s="1">
        <v>64118</v>
      </c>
      <c r="V37" s="9">
        <v>42007</v>
      </c>
      <c r="W37" s="13" t="str">
        <f>TEXT(Table1[[#This Row],[Order Date]],"mmmm")</f>
        <v>January</v>
      </c>
      <c r="X37" s="7" t="str">
        <f>TEXT(Table1[[#This Row],[Order Date]],"yyyy")</f>
        <v>2015</v>
      </c>
      <c r="Y37" s="9">
        <v>42008</v>
      </c>
      <c r="Z37" s="1">
        <v>-407.85</v>
      </c>
      <c r="AA37" s="1">
        <v>2</v>
      </c>
      <c r="AB37" s="1">
        <v>302.33999999999997</v>
      </c>
      <c r="AC37" s="1">
        <v>90079</v>
      </c>
      <c r="AD37" s="6" t="e">
        <f>IF(COUNTIF(#REF!,Orders!AC1179)&gt;0,"Returned","Not Returned")</f>
        <v>#REF!</v>
      </c>
      <c r="AE37" s="37" t="str">
        <f>TEXT(Table1[[#This Row],[Order Date]],"mmmm-yyy")</f>
        <v>January-2015</v>
      </c>
    </row>
    <row r="38" spans="1:31" ht="12.75" customHeight="1" thickTop="1" thickBot="1" x14ac:dyDescent="0.25">
      <c r="A38" s="10">
        <v>23344</v>
      </c>
      <c r="B38" s="11" t="s">
        <v>25</v>
      </c>
      <c r="C38" s="11">
        <v>0.1</v>
      </c>
      <c r="D38" s="11">
        <v>12.53</v>
      </c>
      <c r="E38" s="11">
        <v>0.49</v>
      </c>
      <c r="F38" s="11">
        <v>2302</v>
      </c>
      <c r="G38" s="6" t="str">
        <f>IF(COUNTIF(Table1[Customer ID],Table1[[#This Row],[Customer ID]])&gt;1,"Repeat Customer","One-Time Customer")</f>
        <v>Repeat Customer</v>
      </c>
      <c r="H38" s="11" t="s">
        <v>2187</v>
      </c>
      <c r="I38" s="11" t="s">
        <v>49</v>
      </c>
      <c r="J38" s="11" t="s">
        <v>28</v>
      </c>
      <c r="K38" s="11" t="s">
        <v>29</v>
      </c>
      <c r="L38" s="11" t="s">
        <v>134</v>
      </c>
      <c r="M38" s="11" t="s">
        <v>59</v>
      </c>
      <c r="N38" s="11" t="s">
        <v>1016</v>
      </c>
      <c r="O38" s="11">
        <v>0.38</v>
      </c>
      <c r="P38" s="6">
        <f>Table1[[#This Row],[Profit]]/Table1[[#This Row],[Sales]]</f>
        <v>2.6566398608998045</v>
      </c>
      <c r="Q38" s="11" t="s">
        <v>33</v>
      </c>
      <c r="R38" s="11" t="s">
        <v>136</v>
      </c>
      <c r="S38" s="11" t="s">
        <v>362</v>
      </c>
      <c r="T38" s="11" t="s">
        <v>2189</v>
      </c>
      <c r="U38" s="11">
        <v>32404</v>
      </c>
      <c r="V38" s="12">
        <v>42007</v>
      </c>
      <c r="W38" s="13" t="str">
        <f>TEXT(Table1[[#This Row],[Order Date]],"mmmm")</f>
        <v>January</v>
      </c>
      <c r="X38" s="7" t="str">
        <f>TEXT(Table1[[#This Row],[Order Date]],"yyyy")</f>
        <v>2015</v>
      </c>
      <c r="Y38" s="12">
        <v>42008</v>
      </c>
      <c r="Z38" s="11">
        <v>244.464</v>
      </c>
      <c r="AA38" s="11">
        <v>8</v>
      </c>
      <c r="AB38" s="11">
        <v>92.02</v>
      </c>
      <c r="AC38" s="11">
        <v>87696</v>
      </c>
      <c r="AD38" s="6" t="e">
        <f>IF(COUNTIF(#REF!,Orders!AC1282)&gt;0,"Returned","Not Returned")</f>
        <v>#REF!</v>
      </c>
      <c r="AE38" s="37" t="str">
        <f>TEXT(Table1[[#This Row],[Order Date]],"mmmm-yyy")</f>
        <v>January-2015</v>
      </c>
    </row>
    <row r="39" spans="1:31" ht="12.75" customHeight="1" thickTop="1" thickBot="1" x14ac:dyDescent="0.25">
      <c r="A39" s="8">
        <v>23345</v>
      </c>
      <c r="B39" s="1" t="s">
        <v>25</v>
      </c>
      <c r="C39" s="1">
        <v>0.1</v>
      </c>
      <c r="D39" s="1">
        <v>146.34</v>
      </c>
      <c r="E39" s="1">
        <v>43.75</v>
      </c>
      <c r="F39" s="1">
        <v>2302</v>
      </c>
      <c r="G39" s="6" t="str">
        <f>IF(COUNTIF(Table1[Customer ID],Table1[[#This Row],[Customer ID]])&gt;1,"Repeat Customer","One-Time Customer")</f>
        <v>Repeat Customer</v>
      </c>
      <c r="H39" s="1" t="s">
        <v>2187</v>
      </c>
      <c r="I39" s="1" t="s">
        <v>39</v>
      </c>
      <c r="J39" s="1" t="s">
        <v>28</v>
      </c>
      <c r="K39" s="1" t="s">
        <v>41</v>
      </c>
      <c r="L39" s="1" t="s">
        <v>152</v>
      </c>
      <c r="M39" s="1" t="s">
        <v>121</v>
      </c>
      <c r="N39" s="1" t="s">
        <v>2190</v>
      </c>
      <c r="O39" s="1">
        <v>0.64</v>
      </c>
      <c r="P39" s="6">
        <f>Table1[[#This Row],[Profit]]/Table1[[#This Row],[Sales]]</f>
        <v>-1.6701745723858223</v>
      </c>
      <c r="Q39" s="1" t="s">
        <v>33</v>
      </c>
      <c r="R39" s="1" t="s">
        <v>136</v>
      </c>
      <c r="S39" s="1" t="s">
        <v>362</v>
      </c>
      <c r="T39" s="1" t="s">
        <v>2189</v>
      </c>
      <c r="U39" s="1">
        <v>32404</v>
      </c>
      <c r="V39" s="9">
        <v>42007</v>
      </c>
      <c r="W39" s="13" t="str">
        <f>TEXT(Table1[[#This Row],[Order Date]],"mmmm")</f>
        <v>January</v>
      </c>
      <c r="X39" s="7" t="str">
        <f>TEXT(Table1[[#This Row],[Order Date]],"yyyy")</f>
        <v>2015</v>
      </c>
      <c r="Y39" s="9">
        <v>42008</v>
      </c>
      <c r="Z39" s="1">
        <v>-473.57799999999997</v>
      </c>
      <c r="AA39" s="1">
        <v>2</v>
      </c>
      <c r="AB39" s="1">
        <v>283.55</v>
      </c>
      <c r="AC39" s="1">
        <v>87696</v>
      </c>
      <c r="AD39" s="6" t="e">
        <f>IF(COUNTIF(#REF!,Orders!AC1283)&gt;0,"Returned","Not Returned")</f>
        <v>#REF!</v>
      </c>
      <c r="AE39" s="37" t="str">
        <f>TEXT(Table1[[#This Row],[Order Date]],"mmmm-yyy")</f>
        <v>January-2015</v>
      </c>
    </row>
    <row r="40" spans="1:31" ht="12.75" customHeight="1" thickTop="1" thickBot="1" x14ac:dyDescent="0.25">
      <c r="A40" s="8">
        <v>5345</v>
      </c>
      <c r="B40" s="1" t="s">
        <v>25</v>
      </c>
      <c r="C40" s="1">
        <v>0.1</v>
      </c>
      <c r="D40" s="1">
        <v>146.34</v>
      </c>
      <c r="E40" s="1">
        <v>43.75</v>
      </c>
      <c r="F40" s="1">
        <v>2303</v>
      </c>
      <c r="G40" s="6" t="str">
        <f>IF(COUNTIF(Table1[Customer ID],Table1[[#This Row],[Customer ID]])&gt;1,"Repeat Customer","One-Time Customer")</f>
        <v>Repeat Customer</v>
      </c>
      <c r="H40" s="1" t="s">
        <v>2191</v>
      </c>
      <c r="I40" s="1" t="s">
        <v>39</v>
      </c>
      <c r="J40" s="1" t="s">
        <v>28</v>
      </c>
      <c r="K40" s="1" t="s">
        <v>41</v>
      </c>
      <c r="L40" s="1" t="s">
        <v>152</v>
      </c>
      <c r="M40" s="1" t="s">
        <v>121</v>
      </c>
      <c r="N40" s="1" t="s">
        <v>2190</v>
      </c>
      <c r="O40" s="1">
        <v>0.64</v>
      </c>
      <c r="P40" s="6">
        <f>Table1[[#This Row],[Profit]]/Table1[[#This Row],[Sales]]</f>
        <v>-0.31840731684378826</v>
      </c>
      <c r="Q40" s="1" t="s">
        <v>33</v>
      </c>
      <c r="R40" s="1" t="s">
        <v>53</v>
      </c>
      <c r="S40" s="1" t="s">
        <v>71</v>
      </c>
      <c r="T40" s="1" t="s">
        <v>90</v>
      </c>
      <c r="U40" s="1">
        <v>10011</v>
      </c>
      <c r="V40" s="9">
        <v>42007</v>
      </c>
      <c r="W40" s="13" t="str">
        <f>TEXT(Table1[[#This Row],[Order Date]],"mmmm")</f>
        <v>January</v>
      </c>
      <c r="X40" s="7" t="str">
        <f>TEXT(Table1[[#This Row],[Order Date]],"yyyy")</f>
        <v>2015</v>
      </c>
      <c r="Y40" s="9">
        <v>42008</v>
      </c>
      <c r="Z40" s="1">
        <v>-270.85000000000002</v>
      </c>
      <c r="AA40" s="1">
        <v>6</v>
      </c>
      <c r="AB40" s="1">
        <v>850.64</v>
      </c>
      <c r="AC40" s="1">
        <v>37987</v>
      </c>
      <c r="AD40" s="6" t="e">
        <f>IF(COUNTIF(#REF!,Orders!AC1285)&gt;0,"Returned","Not Returned")</f>
        <v>#REF!</v>
      </c>
      <c r="AE40" s="37" t="str">
        <f>TEXT(Table1[[#This Row],[Order Date]],"mmmm-yyy")</f>
        <v>January-2015</v>
      </c>
    </row>
    <row r="41" spans="1:31" ht="12.75" customHeight="1" thickTop="1" thickBot="1" x14ac:dyDescent="0.25">
      <c r="A41" s="8">
        <v>22321</v>
      </c>
      <c r="B41" s="1" t="s">
        <v>25</v>
      </c>
      <c r="C41" s="1">
        <v>0.03</v>
      </c>
      <c r="D41" s="1">
        <v>6.48</v>
      </c>
      <c r="E41" s="1">
        <v>8.73</v>
      </c>
      <c r="F41" s="1">
        <v>2458</v>
      </c>
      <c r="G41" s="6" t="str">
        <f>IF(COUNTIF(Table1[Customer ID],Table1[[#This Row],[Customer ID]])&gt;1,"Repeat Customer","One-Time Customer")</f>
        <v>Repeat Customer</v>
      </c>
      <c r="H41" s="1" t="s">
        <v>2311</v>
      </c>
      <c r="I41" s="1" t="s">
        <v>49</v>
      </c>
      <c r="J41" s="1" t="s">
        <v>40</v>
      </c>
      <c r="K41" s="1" t="s">
        <v>29</v>
      </c>
      <c r="L41" s="1" t="s">
        <v>93</v>
      </c>
      <c r="M41" s="1" t="s">
        <v>59</v>
      </c>
      <c r="N41" s="1" t="s">
        <v>2312</v>
      </c>
      <c r="O41" s="1">
        <v>0.37</v>
      </c>
      <c r="P41" s="6">
        <f>Table1[[#This Row],[Profit]]/Table1[[#This Row],[Sales]]</f>
        <v>-2.1968652037617553</v>
      </c>
      <c r="Q41" s="1" t="s">
        <v>33</v>
      </c>
      <c r="R41" s="1" t="s">
        <v>61</v>
      </c>
      <c r="S41" s="1" t="s">
        <v>62</v>
      </c>
      <c r="T41" s="1" t="s">
        <v>2299</v>
      </c>
      <c r="U41" s="1">
        <v>55410</v>
      </c>
      <c r="V41" s="9">
        <v>42007</v>
      </c>
      <c r="W41" s="13" t="str">
        <f>TEXT(Table1[[#This Row],[Order Date]],"mmmm")</f>
        <v>January</v>
      </c>
      <c r="X41" s="7" t="str">
        <f>TEXT(Table1[[#This Row],[Order Date]],"yyyy")</f>
        <v>2015</v>
      </c>
      <c r="Y41" s="9">
        <v>42009</v>
      </c>
      <c r="Z41" s="1">
        <v>-35.04</v>
      </c>
      <c r="AA41" s="1">
        <v>2</v>
      </c>
      <c r="AB41" s="1">
        <v>15.95</v>
      </c>
      <c r="AC41" s="1">
        <v>91285</v>
      </c>
      <c r="AD41" s="6" t="e">
        <f>IF(COUNTIF(#REF!,Orders!AC1373)&gt;0,"Returned","Not Returned")</f>
        <v>#REF!</v>
      </c>
      <c r="AE41" s="37" t="str">
        <f>TEXT(Table1[[#This Row],[Order Date]],"mmmm-yyy")</f>
        <v>January-2015</v>
      </c>
    </row>
    <row r="42" spans="1:31" ht="12.75" customHeight="1" thickTop="1" thickBot="1" x14ac:dyDescent="0.25">
      <c r="A42" s="8">
        <v>4321</v>
      </c>
      <c r="B42" s="1" t="s">
        <v>25</v>
      </c>
      <c r="C42" s="1">
        <v>0.03</v>
      </c>
      <c r="D42" s="1">
        <v>6.48</v>
      </c>
      <c r="E42" s="1">
        <v>8.73</v>
      </c>
      <c r="F42" s="1">
        <v>2460</v>
      </c>
      <c r="G42" s="6" t="str">
        <f>IF(COUNTIF(Table1[Customer ID],Table1[[#This Row],[Customer ID]])&gt;1,"Repeat Customer","One-Time Customer")</f>
        <v>Repeat Customer</v>
      </c>
      <c r="H42" s="1" t="s">
        <v>2313</v>
      </c>
      <c r="I42" s="1" t="s">
        <v>49</v>
      </c>
      <c r="J42" s="1" t="s">
        <v>40</v>
      </c>
      <c r="K42" s="1" t="s">
        <v>29</v>
      </c>
      <c r="L42" s="1" t="s">
        <v>93</v>
      </c>
      <c r="M42" s="1" t="s">
        <v>59</v>
      </c>
      <c r="N42" s="1" t="s">
        <v>2312</v>
      </c>
      <c r="O42" s="1">
        <v>0.37</v>
      </c>
      <c r="P42" s="6">
        <f>Table1[[#This Row],[Profit]]/Table1[[#This Row],[Sales]]</f>
        <v>-0.54938852304797736</v>
      </c>
      <c r="Q42" s="1" t="s">
        <v>33</v>
      </c>
      <c r="R42" s="1" t="s">
        <v>53</v>
      </c>
      <c r="S42" s="1" t="s">
        <v>71</v>
      </c>
      <c r="T42" s="1" t="s">
        <v>90</v>
      </c>
      <c r="U42" s="1">
        <v>10035</v>
      </c>
      <c r="V42" s="9">
        <v>42007</v>
      </c>
      <c r="W42" s="13" t="str">
        <f>TEXT(Table1[[#This Row],[Order Date]],"mmmm")</f>
        <v>January</v>
      </c>
      <c r="X42" s="7" t="str">
        <f>TEXT(Table1[[#This Row],[Order Date]],"yyyy")</f>
        <v>2015</v>
      </c>
      <c r="Y42" s="9">
        <v>42009</v>
      </c>
      <c r="Z42" s="1">
        <v>-35.04</v>
      </c>
      <c r="AA42" s="1">
        <v>8</v>
      </c>
      <c r="AB42" s="1">
        <v>63.78</v>
      </c>
      <c r="AC42" s="1">
        <v>30785</v>
      </c>
      <c r="AD42" s="6" t="e">
        <f>IF(COUNTIF(#REF!,Orders!AC1375)&gt;0,"Returned","Not Returned")</f>
        <v>#REF!</v>
      </c>
      <c r="AE42" s="37" t="str">
        <f>TEXT(Table1[[#This Row],[Order Date]],"mmmm-yyy")</f>
        <v>January-2015</v>
      </c>
    </row>
    <row r="43" spans="1:31" ht="12.75" customHeight="1" thickTop="1" thickBot="1" x14ac:dyDescent="0.25">
      <c r="A43" s="10">
        <v>4322</v>
      </c>
      <c r="B43" s="11" t="s">
        <v>25</v>
      </c>
      <c r="C43" s="11">
        <v>7.0000000000000007E-2</v>
      </c>
      <c r="D43" s="11">
        <v>9.93</v>
      </c>
      <c r="E43" s="11">
        <v>1.0900000000000001</v>
      </c>
      <c r="F43" s="11">
        <v>2460</v>
      </c>
      <c r="G43" s="6" t="str">
        <f>IF(COUNTIF(Table1[Customer ID],Table1[[#This Row],[Customer ID]])&gt;1,"Repeat Customer","One-Time Customer")</f>
        <v>Repeat Customer</v>
      </c>
      <c r="H43" s="11" t="s">
        <v>2313</v>
      </c>
      <c r="I43" s="11" t="s">
        <v>49</v>
      </c>
      <c r="J43" s="11" t="s">
        <v>40</v>
      </c>
      <c r="K43" s="11" t="s">
        <v>29</v>
      </c>
      <c r="L43" s="11" t="s">
        <v>30</v>
      </c>
      <c r="M43" s="11" t="s">
        <v>31</v>
      </c>
      <c r="N43" s="11" t="s">
        <v>2314</v>
      </c>
      <c r="O43" s="11">
        <v>0.43</v>
      </c>
      <c r="P43" s="6">
        <f>Table1[[#This Row],[Profit]]/Table1[[#This Row],[Sales]]</f>
        <v>0.33110427138460174</v>
      </c>
      <c r="Q43" s="11" t="s">
        <v>33</v>
      </c>
      <c r="R43" s="11" t="s">
        <v>53</v>
      </c>
      <c r="S43" s="11" t="s">
        <v>71</v>
      </c>
      <c r="T43" s="11" t="s">
        <v>90</v>
      </c>
      <c r="U43" s="11">
        <v>10035</v>
      </c>
      <c r="V43" s="12">
        <v>42007</v>
      </c>
      <c r="W43" s="13" t="str">
        <f>TEXT(Table1[[#This Row],[Order Date]],"mmmm")</f>
        <v>January</v>
      </c>
      <c r="X43" s="7" t="str">
        <f>TEXT(Table1[[#This Row],[Order Date]],"yyyy")</f>
        <v>2015</v>
      </c>
      <c r="Y43" s="12">
        <v>42010</v>
      </c>
      <c r="Z43" s="11">
        <v>149.53</v>
      </c>
      <c r="AA43" s="11">
        <v>46</v>
      </c>
      <c r="AB43" s="11">
        <v>451.61</v>
      </c>
      <c r="AC43" s="11">
        <v>30785</v>
      </c>
      <c r="AD43" s="6" t="e">
        <f>IF(COUNTIF(#REF!,Orders!AC1376)&gt;0,"Returned","Not Returned")</f>
        <v>#REF!</v>
      </c>
      <c r="AE43" s="37" t="str">
        <f>TEXT(Table1[[#This Row],[Order Date]],"mmmm-yyy")</f>
        <v>January-2015</v>
      </c>
    </row>
    <row r="44" spans="1:31" ht="12.75" customHeight="1" thickTop="1" thickBot="1" x14ac:dyDescent="0.25">
      <c r="A44" s="10">
        <v>23705</v>
      </c>
      <c r="B44" s="11" t="s">
        <v>25</v>
      </c>
      <c r="C44" s="11">
        <v>0.09</v>
      </c>
      <c r="D44" s="11">
        <v>212.6</v>
      </c>
      <c r="E44" s="11">
        <v>52.2</v>
      </c>
      <c r="F44" s="11">
        <v>2579</v>
      </c>
      <c r="G44" s="6" t="str">
        <f>IF(COUNTIF(Table1[Customer ID],Table1[[#This Row],[Customer ID]])&gt;1,"Repeat Customer","One-Time Customer")</f>
        <v>Repeat Customer</v>
      </c>
      <c r="H44" s="11" t="s">
        <v>2409</v>
      </c>
      <c r="I44" s="11" t="s">
        <v>39</v>
      </c>
      <c r="J44" s="11" t="s">
        <v>40</v>
      </c>
      <c r="K44" s="11" t="s">
        <v>41</v>
      </c>
      <c r="L44" s="11" t="s">
        <v>152</v>
      </c>
      <c r="M44" s="11" t="s">
        <v>121</v>
      </c>
      <c r="N44" s="11" t="s">
        <v>1348</v>
      </c>
      <c r="O44" s="11">
        <v>0.64</v>
      </c>
      <c r="P44" s="6">
        <f>Table1[[#This Row],[Profit]]/Table1[[#This Row],[Sales]]</f>
        <v>-1.573054441260745</v>
      </c>
      <c r="Q44" s="11" t="s">
        <v>33</v>
      </c>
      <c r="R44" s="11" t="s">
        <v>136</v>
      </c>
      <c r="S44" s="11" t="s">
        <v>1278</v>
      </c>
      <c r="T44" s="11" t="s">
        <v>2410</v>
      </c>
      <c r="U44" s="11">
        <v>36869</v>
      </c>
      <c r="V44" s="12">
        <v>42007</v>
      </c>
      <c r="W44" s="13" t="str">
        <f>TEXT(Table1[[#This Row],[Order Date]],"mmmm")</f>
        <v>January</v>
      </c>
      <c r="X44" s="7" t="str">
        <f>TEXT(Table1[[#This Row],[Order Date]],"yyyy")</f>
        <v>2015</v>
      </c>
      <c r="Y44" s="12">
        <v>42008</v>
      </c>
      <c r="Z44" s="11">
        <v>-274.49799999999999</v>
      </c>
      <c r="AA44" s="11">
        <v>1</v>
      </c>
      <c r="AB44" s="11">
        <v>174.5</v>
      </c>
      <c r="AC44" s="11">
        <v>88296</v>
      </c>
      <c r="AD44" s="6" t="e">
        <f>IF(COUNTIF(#REF!,Orders!AC1466)&gt;0,"Returned","Not Returned")</f>
        <v>#REF!</v>
      </c>
      <c r="AE44" s="37" t="str">
        <f>TEXT(Table1[[#This Row],[Order Date]],"mmmm-yyy")</f>
        <v>January-2015</v>
      </c>
    </row>
    <row r="45" spans="1:31" ht="12.75" customHeight="1" thickTop="1" thickBot="1" x14ac:dyDescent="0.25">
      <c r="A45" s="8">
        <v>24953</v>
      </c>
      <c r="B45" s="1" t="s">
        <v>25</v>
      </c>
      <c r="C45" s="1">
        <v>0.06</v>
      </c>
      <c r="D45" s="1">
        <v>350.98</v>
      </c>
      <c r="E45" s="1">
        <v>30</v>
      </c>
      <c r="F45" s="1">
        <v>915</v>
      </c>
      <c r="G45" s="6" t="str">
        <f>IF(COUNTIF(Table1[Customer ID],Table1[[#This Row],[Customer ID]])&gt;1,"Repeat Customer","One-Time Customer")</f>
        <v>One-Time Customer</v>
      </c>
      <c r="H45" s="1" t="s">
        <v>1029</v>
      </c>
      <c r="I45" s="1" t="s">
        <v>39</v>
      </c>
      <c r="J45" s="1" t="s">
        <v>40</v>
      </c>
      <c r="K45" s="1" t="s">
        <v>41</v>
      </c>
      <c r="L45" s="1" t="s">
        <v>42</v>
      </c>
      <c r="M45" s="1" t="s">
        <v>43</v>
      </c>
      <c r="N45" s="1" t="s">
        <v>862</v>
      </c>
      <c r="O45" s="1">
        <v>0.61</v>
      </c>
      <c r="P45" s="6">
        <f>Table1[[#This Row],[Profit]]/Table1[[#This Row],[Sales]]</f>
        <v>-1.4123733117857555</v>
      </c>
      <c r="Q45" s="1" t="s">
        <v>33</v>
      </c>
      <c r="R45" s="1" t="s">
        <v>61</v>
      </c>
      <c r="S45" s="1" t="s">
        <v>130</v>
      </c>
      <c r="T45" s="1" t="s">
        <v>1030</v>
      </c>
      <c r="U45" s="1">
        <v>77803</v>
      </c>
      <c r="V45" s="9">
        <v>42008</v>
      </c>
      <c r="W45" s="13" t="str">
        <f>TEXT(Table1[[#This Row],[Order Date]],"mmmm")</f>
        <v>January</v>
      </c>
      <c r="X45" s="7" t="str">
        <f>TEXT(Table1[[#This Row],[Order Date]],"yyyy")</f>
        <v>2015</v>
      </c>
      <c r="Y45" s="9">
        <v>42009</v>
      </c>
      <c r="Z45" s="1">
        <v>-489.41559999999998</v>
      </c>
      <c r="AA45" s="1">
        <v>1</v>
      </c>
      <c r="AB45" s="1">
        <v>346.52</v>
      </c>
      <c r="AC45" s="1">
        <v>86356</v>
      </c>
      <c r="AD45" s="6" t="e">
        <f>IF(COUNTIF(#REF!,Orders!AC517)&gt;0,"Returned","Not Returned")</f>
        <v>#REF!</v>
      </c>
      <c r="AE45" s="37" t="str">
        <f>TEXT(Table1[[#This Row],[Order Date]],"mmmm-yyy")</f>
        <v>January-2015</v>
      </c>
    </row>
    <row r="46" spans="1:31" ht="12.75" customHeight="1" thickTop="1" thickBot="1" x14ac:dyDescent="0.25">
      <c r="A46" s="10">
        <v>25833</v>
      </c>
      <c r="B46" s="11" t="s">
        <v>106</v>
      </c>
      <c r="C46" s="11">
        <v>0.05</v>
      </c>
      <c r="D46" s="11">
        <v>161.55000000000001</v>
      </c>
      <c r="E46" s="11">
        <v>19.989999999999998</v>
      </c>
      <c r="F46" s="11">
        <v>916</v>
      </c>
      <c r="G46" s="6" t="str">
        <f>IF(COUNTIF(Table1[Customer ID],Table1[[#This Row],[Customer ID]])&gt;1,"Repeat Customer","One-Time Customer")</f>
        <v>One-Time Customer</v>
      </c>
      <c r="H46" s="11" t="s">
        <v>1031</v>
      </c>
      <c r="I46" s="11" t="s">
        <v>49</v>
      </c>
      <c r="J46" s="11" t="s">
        <v>28</v>
      </c>
      <c r="K46" s="11" t="s">
        <v>29</v>
      </c>
      <c r="L46" s="11" t="s">
        <v>141</v>
      </c>
      <c r="M46" s="11" t="s">
        <v>59</v>
      </c>
      <c r="N46" s="11" t="s">
        <v>161</v>
      </c>
      <c r="O46" s="11">
        <v>0.66</v>
      </c>
      <c r="P46" s="6">
        <f>Table1[[#This Row],[Profit]]/Table1[[#This Row],[Sales]]</f>
        <v>7.0717590274578926E-2</v>
      </c>
      <c r="Q46" s="11" t="s">
        <v>33</v>
      </c>
      <c r="R46" s="11" t="s">
        <v>61</v>
      </c>
      <c r="S46" s="11" t="s">
        <v>130</v>
      </c>
      <c r="T46" s="11" t="s">
        <v>1032</v>
      </c>
      <c r="U46" s="11">
        <v>76028</v>
      </c>
      <c r="V46" s="12">
        <v>42008</v>
      </c>
      <c r="W46" s="13" t="str">
        <f>TEXT(Table1[[#This Row],[Order Date]],"mmmm")</f>
        <v>January</v>
      </c>
      <c r="X46" s="7" t="str">
        <f>TEXT(Table1[[#This Row],[Order Date]],"yyyy")</f>
        <v>2015</v>
      </c>
      <c r="Y46" s="12">
        <v>42015</v>
      </c>
      <c r="Z46" s="11">
        <v>35.31</v>
      </c>
      <c r="AA46" s="11">
        <v>3</v>
      </c>
      <c r="AB46" s="11">
        <v>499.31</v>
      </c>
      <c r="AC46" s="11">
        <v>86357</v>
      </c>
      <c r="AD46" s="6" t="e">
        <f>IF(COUNTIF(#REF!,Orders!AC518)&gt;0,"Returned","Not Returned")</f>
        <v>#REF!</v>
      </c>
      <c r="AE46" s="37" t="str">
        <f>TEXT(Table1[[#This Row],[Order Date]],"mmmm-yyy")</f>
        <v>January-2015</v>
      </c>
    </row>
    <row r="47" spans="1:31" ht="12.75" customHeight="1" thickTop="1" thickBot="1" x14ac:dyDescent="0.25">
      <c r="A47" s="10">
        <v>25467</v>
      </c>
      <c r="B47" s="11" t="s">
        <v>56</v>
      </c>
      <c r="C47" s="11">
        <v>0.05</v>
      </c>
      <c r="D47" s="11">
        <v>363.25</v>
      </c>
      <c r="E47" s="11">
        <v>19.989999999999998</v>
      </c>
      <c r="F47" s="11">
        <v>1142</v>
      </c>
      <c r="G47" s="6" t="str">
        <f>IF(COUNTIF(Table1[Customer ID],Table1[[#This Row],[Customer ID]])&gt;1,"Repeat Customer","One-Time Customer")</f>
        <v>Repeat Customer</v>
      </c>
      <c r="H47" s="11" t="s">
        <v>1252</v>
      </c>
      <c r="I47" s="11" t="s">
        <v>49</v>
      </c>
      <c r="J47" s="11" t="s">
        <v>40</v>
      </c>
      <c r="K47" s="11" t="s">
        <v>29</v>
      </c>
      <c r="L47" s="11" t="s">
        <v>257</v>
      </c>
      <c r="M47" s="11" t="s">
        <v>59</v>
      </c>
      <c r="N47" s="11" t="s">
        <v>1253</v>
      </c>
      <c r="O47" s="11">
        <v>0.56999999999999995</v>
      </c>
      <c r="P47" s="6">
        <f>Table1[[#This Row],[Profit]]/Table1[[#This Row],[Sales]]</f>
        <v>0.69</v>
      </c>
      <c r="Q47" s="11" t="s">
        <v>33</v>
      </c>
      <c r="R47" s="11" t="s">
        <v>61</v>
      </c>
      <c r="S47" s="11" t="s">
        <v>130</v>
      </c>
      <c r="T47" s="11" t="s">
        <v>1254</v>
      </c>
      <c r="U47" s="11">
        <v>76706</v>
      </c>
      <c r="V47" s="12">
        <v>42008</v>
      </c>
      <c r="W47" s="13" t="str">
        <f>TEXT(Table1[[#This Row],[Order Date]],"mmmm")</f>
        <v>January</v>
      </c>
      <c r="X47" s="7" t="str">
        <f>TEXT(Table1[[#This Row],[Order Date]],"yyyy")</f>
        <v>2015</v>
      </c>
      <c r="Y47" s="12">
        <v>42010</v>
      </c>
      <c r="Z47" s="11">
        <v>1766.7795000000001</v>
      </c>
      <c r="AA47" s="11">
        <v>7</v>
      </c>
      <c r="AB47" s="11">
        <v>2560.5500000000002</v>
      </c>
      <c r="AC47" s="11">
        <v>86573</v>
      </c>
      <c r="AD47" s="6" t="e">
        <f>IF(COUNTIF(#REF!,Orders!AC650)&gt;0,"Returned","Not Returned")</f>
        <v>#REF!</v>
      </c>
      <c r="AE47" s="37" t="str">
        <f>TEXT(Table1[[#This Row],[Order Date]],"mmmm-yyy")</f>
        <v>January-2015</v>
      </c>
    </row>
    <row r="48" spans="1:31" ht="12.75" customHeight="1" thickTop="1" thickBot="1" x14ac:dyDescent="0.25">
      <c r="A48" s="10">
        <v>22595</v>
      </c>
      <c r="B48" s="11" t="s">
        <v>47</v>
      </c>
      <c r="C48" s="11">
        <v>0.03</v>
      </c>
      <c r="D48" s="11">
        <v>399.98</v>
      </c>
      <c r="E48" s="11">
        <v>12.06</v>
      </c>
      <c r="F48" s="11">
        <v>2203</v>
      </c>
      <c r="G48" s="6" t="str">
        <f>IF(COUNTIF(Table1[Customer ID],Table1[[#This Row],[Customer ID]])&gt;1,"Repeat Customer","One-Time Customer")</f>
        <v>Repeat Customer</v>
      </c>
      <c r="H48" s="11" t="s">
        <v>2101</v>
      </c>
      <c r="I48" s="11" t="s">
        <v>39</v>
      </c>
      <c r="J48" s="11" t="s">
        <v>40</v>
      </c>
      <c r="K48" s="11" t="s">
        <v>77</v>
      </c>
      <c r="L48" s="11" t="s">
        <v>85</v>
      </c>
      <c r="M48" s="11" t="s">
        <v>121</v>
      </c>
      <c r="N48" s="11" t="s">
        <v>264</v>
      </c>
      <c r="O48" s="11">
        <v>0.56000000000000005</v>
      </c>
      <c r="P48" s="6">
        <f>Table1[[#This Row],[Profit]]/Table1[[#This Row],[Sales]]</f>
        <v>-0.82219851301115232</v>
      </c>
      <c r="Q48" s="11" t="s">
        <v>33</v>
      </c>
      <c r="R48" s="11" t="s">
        <v>61</v>
      </c>
      <c r="S48" s="11" t="s">
        <v>62</v>
      </c>
      <c r="T48" s="11" t="s">
        <v>2102</v>
      </c>
      <c r="U48" s="11">
        <v>55445</v>
      </c>
      <c r="V48" s="12">
        <v>42008</v>
      </c>
      <c r="W48" s="13" t="str">
        <f>TEXT(Table1[[#This Row],[Order Date]],"mmmm")</f>
        <v>January</v>
      </c>
      <c r="X48" s="7" t="str">
        <f>TEXT(Table1[[#This Row],[Order Date]],"yyyy")</f>
        <v>2015</v>
      </c>
      <c r="Y48" s="12">
        <v>42010</v>
      </c>
      <c r="Z48" s="11">
        <v>-663.51419999999996</v>
      </c>
      <c r="AA48" s="11">
        <v>2</v>
      </c>
      <c r="AB48" s="11">
        <v>807</v>
      </c>
      <c r="AC48" s="11">
        <v>86052</v>
      </c>
      <c r="AD48" s="6" t="e">
        <f>IF(COUNTIF(#REF!,Orders!AC1224)&gt;0,"Returned","Not Returned")</f>
        <v>#REF!</v>
      </c>
      <c r="AE48" s="37" t="str">
        <f>TEXT(Table1[[#This Row],[Order Date]],"mmmm-yyy")</f>
        <v>January-2015</v>
      </c>
    </row>
    <row r="49" spans="1:31" ht="12.75" customHeight="1" thickTop="1" thickBot="1" x14ac:dyDescent="0.25">
      <c r="A49" s="8">
        <v>18197</v>
      </c>
      <c r="B49" s="1" t="s">
        <v>25</v>
      </c>
      <c r="C49" s="1">
        <v>0.06</v>
      </c>
      <c r="D49" s="1">
        <v>105.29</v>
      </c>
      <c r="E49" s="1">
        <v>10.119999999999999</v>
      </c>
      <c r="F49" s="1">
        <v>2393</v>
      </c>
      <c r="G49" s="6" t="str">
        <f>IF(COUNTIF(Table1[Customer ID],Table1[[#This Row],[Customer ID]])&gt;1,"Repeat Customer","One-Time Customer")</f>
        <v>Repeat Customer</v>
      </c>
      <c r="H49" s="1" t="s">
        <v>2253</v>
      </c>
      <c r="I49" s="1" t="s">
        <v>49</v>
      </c>
      <c r="J49" s="1" t="s">
        <v>28</v>
      </c>
      <c r="K49" s="1" t="s">
        <v>41</v>
      </c>
      <c r="L49" s="1" t="s">
        <v>50</v>
      </c>
      <c r="M49" s="1" t="s">
        <v>236</v>
      </c>
      <c r="N49" s="1" t="s">
        <v>1507</v>
      </c>
      <c r="O49" s="1">
        <v>0.79</v>
      </c>
      <c r="P49" s="6">
        <f>Table1[[#This Row],[Profit]]/Table1[[#This Row],[Sales]]</f>
        <v>-3.7425373754843429E-2</v>
      </c>
      <c r="Q49" s="1" t="s">
        <v>33</v>
      </c>
      <c r="R49" s="1" t="s">
        <v>136</v>
      </c>
      <c r="S49" s="1" t="s">
        <v>387</v>
      </c>
      <c r="T49" s="1" t="s">
        <v>652</v>
      </c>
      <c r="U49" s="1">
        <v>30076</v>
      </c>
      <c r="V49" s="9">
        <v>42008</v>
      </c>
      <c r="W49" s="13" t="str">
        <f>TEXT(Table1[[#This Row],[Order Date]],"mmmm")</f>
        <v>January</v>
      </c>
      <c r="X49" s="7" t="str">
        <f>TEXT(Table1[[#This Row],[Order Date]],"yyyy")</f>
        <v>2015</v>
      </c>
      <c r="Y49" s="9">
        <v>42010</v>
      </c>
      <c r="Z49" s="1">
        <v>-45.01</v>
      </c>
      <c r="AA49" s="1">
        <v>12</v>
      </c>
      <c r="AB49" s="1">
        <v>1202.6600000000001</v>
      </c>
      <c r="AC49" s="1">
        <v>86951</v>
      </c>
      <c r="AD49" s="6" t="e">
        <f>IF(COUNTIF(#REF!,Orders!AC1335)&gt;0,"Returned","Not Returned")</f>
        <v>#REF!</v>
      </c>
      <c r="AE49" s="37" t="str">
        <f>TEXT(Table1[[#This Row],[Order Date]],"mmmm-yyy")</f>
        <v>January-2015</v>
      </c>
    </row>
    <row r="50" spans="1:31" ht="12.75" customHeight="1" thickTop="1" thickBot="1" x14ac:dyDescent="0.25">
      <c r="A50" s="8">
        <v>19193</v>
      </c>
      <c r="B50" s="1" t="s">
        <v>47</v>
      </c>
      <c r="C50" s="1">
        <v>0.03</v>
      </c>
      <c r="D50" s="1">
        <v>3.36</v>
      </c>
      <c r="E50" s="1">
        <v>6.27</v>
      </c>
      <c r="F50" s="1">
        <v>3146</v>
      </c>
      <c r="G50" s="6" t="str">
        <f>IF(COUNTIF(Table1[Customer ID],Table1[[#This Row],[Customer ID]])&gt;1,"Repeat Customer","One-Time Customer")</f>
        <v>Repeat Customer</v>
      </c>
      <c r="H50" s="1" t="s">
        <v>2836</v>
      </c>
      <c r="I50" s="1" t="s">
        <v>49</v>
      </c>
      <c r="J50" s="1" t="s">
        <v>28</v>
      </c>
      <c r="K50" s="1" t="s">
        <v>29</v>
      </c>
      <c r="L50" s="1" t="s">
        <v>109</v>
      </c>
      <c r="M50" s="1" t="s">
        <v>59</v>
      </c>
      <c r="N50" s="1" t="s">
        <v>586</v>
      </c>
      <c r="O50" s="1">
        <v>0.4</v>
      </c>
      <c r="P50" s="6">
        <f>Table1[[#This Row],[Profit]]/Table1[[#This Row],[Sales]]</f>
        <v>-6.3260805369127517</v>
      </c>
      <c r="Q50" s="1" t="s">
        <v>33</v>
      </c>
      <c r="R50" s="1" t="s">
        <v>61</v>
      </c>
      <c r="S50" s="1" t="s">
        <v>130</v>
      </c>
      <c r="T50" s="1" t="s">
        <v>2837</v>
      </c>
      <c r="U50" s="1">
        <v>78577</v>
      </c>
      <c r="V50" s="9">
        <v>42008</v>
      </c>
      <c r="W50" s="13" t="str">
        <f>TEXT(Table1[[#This Row],[Order Date]],"mmmm")</f>
        <v>January</v>
      </c>
      <c r="X50" s="7" t="str">
        <f>TEXT(Table1[[#This Row],[Order Date]],"yyyy")</f>
        <v>2015</v>
      </c>
      <c r="Y50" s="9">
        <v>42009</v>
      </c>
      <c r="Z50" s="1">
        <v>-94.258600000000001</v>
      </c>
      <c r="AA50" s="1">
        <v>4</v>
      </c>
      <c r="AB50" s="1">
        <v>14.9</v>
      </c>
      <c r="AC50" s="1">
        <v>85850</v>
      </c>
      <c r="AD50" s="6" t="e">
        <f>IF(COUNTIF(#REF!,Orders!AC1797)&gt;0,"Returned","Not Returned")</f>
        <v>#REF!</v>
      </c>
      <c r="AE50" s="37" t="str">
        <f>TEXT(Table1[[#This Row],[Order Date]],"mmmm-yyy")</f>
        <v>January-2015</v>
      </c>
    </row>
    <row r="51" spans="1:31" ht="12.75" customHeight="1" thickTop="1" thickBot="1" x14ac:dyDescent="0.25">
      <c r="A51" s="10">
        <v>19194</v>
      </c>
      <c r="B51" s="11" t="s">
        <v>47</v>
      </c>
      <c r="C51" s="11">
        <v>7.0000000000000007E-2</v>
      </c>
      <c r="D51" s="11">
        <v>3.71</v>
      </c>
      <c r="E51" s="11">
        <v>1.93</v>
      </c>
      <c r="F51" s="11">
        <v>3146</v>
      </c>
      <c r="G51" s="6" t="str">
        <f>IF(COUNTIF(Table1[Customer ID],Table1[[#This Row],[Customer ID]])&gt;1,"Repeat Customer","One-Time Customer")</f>
        <v>Repeat Customer</v>
      </c>
      <c r="H51" s="11" t="s">
        <v>2836</v>
      </c>
      <c r="I51" s="11" t="s">
        <v>27</v>
      </c>
      <c r="J51" s="11" t="s">
        <v>28</v>
      </c>
      <c r="K51" s="11" t="s">
        <v>29</v>
      </c>
      <c r="L51" s="11" t="s">
        <v>93</v>
      </c>
      <c r="M51" s="11" t="s">
        <v>31</v>
      </c>
      <c r="N51" s="11" t="s">
        <v>2838</v>
      </c>
      <c r="O51" s="11">
        <v>0.35</v>
      </c>
      <c r="P51" s="6">
        <f>Table1[[#This Row],[Profit]]/Table1[[#This Row],[Sales]]</f>
        <v>0.15970736629667004</v>
      </c>
      <c r="Q51" s="11" t="s">
        <v>33</v>
      </c>
      <c r="R51" s="11" t="s">
        <v>61</v>
      </c>
      <c r="S51" s="11" t="s">
        <v>130</v>
      </c>
      <c r="T51" s="11" t="s">
        <v>2837</v>
      </c>
      <c r="U51" s="11">
        <v>78577</v>
      </c>
      <c r="V51" s="12">
        <v>42008</v>
      </c>
      <c r="W51" s="13" t="str">
        <f>TEXT(Table1[[#This Row],[Order Date]],"mmmm")</f>
        <v>January</v>
      </c>
      <c r="X51" s="7" t="str">
        <f>TEXT(Table1[[#This Row],[Order Date]],"yyyy")</f>
        <v>2015</v>
      </c>
      <c r="Y51" s="12">
        <v>42010</v>
      </c>
      <c r="Z51" s="11">
        <v>6.3308</v>
      </c>
      <c r="AA51" s="11">
        <v>11</v>
      </c>
      <c r="AB51" s="11">
        <v>39.64</v>
      </c>
      <c r="AC51" s="11">
        <v>85850</v>
      </c>
      <c r="AD51" s="6" t="e">
        <f>IF(COUNTIF(#REF!,Orders!AC1798)&gt;0,"Returned","Not Returned")</f>
        <v>#REF!</v>
      </c>
      <c r="AE51" s="37" t="str">
        <f>TEXT(Table1[[#This Row],[Order Date]],"mmmm-yyy")</f>
        <v>January-2015</v>
      </c>
    </row>
    <row r="52" spans="1:31" ht="12.75" customHeight="1" thickTop="1" thickBot="1" x14ac:dyDescent="0.25">
      <c r="A52" s="10">
        <v>18536</v>
      </c>
      <c r="B52" s="11" t="s">
        <v>106</v>
      </c>
      <c r="C52" s="11">
        <v>0.01</v>
      </c>
      <c r="D52" s="11">
        <v>8.8800000000000008</v>
      </c>
      <c r="E52" s="11">
        <v>6.28</v>
      </c>
      <c r="F52" s="11">
        <v>451</v>
      </c>
      <c r="G52" s="6" t="str">
        <f>IF(COUNTIF(Table1[Customer ID],Table1[[#This Row],[Customer ID]])&gt;1,"Repeat Customer","One-Time Customer")</f>
        <v>Repeat Customer</v>
      </c>
      <c r="H52" s="11" t="s">
        <v>549</v>
      </c>
      <c r="I52" s="11" t="s">
        <v>49</v>
      </c>
      <c r="J52" s="11" t="s">
        <v>40</v>
      </c>
      <c r="K52" s="11" t="s">
        <v>29</v>
      </c>
      <c r="L52" s="11" t="s">
        <v>109</v>
      </c>
      <c r="M52" s="11" t="s">
        <v>59</v>
      </c>
      <c r="N52" s="11" t="s">
        <v>495</v>
      </c>
      <c r="O52" s="11">
        <v>0.35</v>
      </c>
      <c r="P52" s="6">
        <f>Table1[[#This Row],[Profit]]/Table1[[#This Row],[Sales]]</f>
        <v>-0.77824773413897286</v>
      </c>
      <c r="Q52" s="11" t="s">
        <v>33</v>
      </c>
      <c r="R52" s="11" t="s">
        <v>34</v>
      </c>
      <c r="S52" s="11" t="s">
        <v>45</v>
      </c>
      <c r="T52" s="11" t="s">
        <v>551</v>
      </c>
      <c r="U52" s="11">
        <v>94024</v>
      </c>
      <c r="V52" s="12">
        <v>42009</v>
      </c>
      <c r="W52" s="13" t="str">
        <f>TEXT(Table1[[#This Row],[Order Date]],"mmmm")</f>
        <v>January</v>
      </c>
      <c r="X52" s="7" t="str">
        <f>TEXT(Table1[[#This Row],[Order Date]],"yyyy")</f>
        <v>2015</v>
      </c>
      <c r="Y52" s="12">
        <v>42014</v>
      </c>
      <c r="Z52" s="11">
        <v>-15.456</v>
      </c>
      <c r="AA52" s="11">
        <v>2</v>
      </c>
      <c r="AB52" s="11">
        <v>19.86</v>
      </c>
      <c r="AC52" s="11">
        <v>86013</v>
      </c>
      <c r="AD52" s="6" t="e">
        <f>IF(COUNTIF(#REF!,Orders!AC238)&gt;0,"Returned","Not Returned")</f>
        <v>#REF!</v>
      </c>
      <c r="AE52" s="37" t="str">
        <f>TEXT(Table1[[#This Row],[Order Date]],"mmmm-yyy")</f>
        <v>January-2015</v>
      </c>
    </row>
    <row r="53" spans="1:31" ht="12.75" customHeight="1" thickTop="1" thickBot="1" x14ac:dyDescent="0.25">
      <c r="A53" s="8">
        <v>18537</v>
      </c>
      <c r="B53" s="1" t="s">
        <v>106</v>
      </c>
      <c r="C53" s="1">
        <v>0.06</v>
      </c>
      <c r="D53" s="1">
        <v>2.88</v>
      </c>
      <c r="E53" s="1">
        <v>0.99</v>
      </c>
      <c r="F53" s="1">
        <v>451</v>
      </c>
      <c r="G53" s="6" t="str">
        <f>IF(COUNTIF(Table1[Customer ID],Table1[[#This Row],[Customer ID]])&gt;1,"Repeat Customer","One-Time Customer")</f>
        <v>Repeat Customer</v>
      </c>
      <c r="H53" s="1" t="s">
        <v>549</v>
      </c>
      <c r="I53" s="1" t="s">
        <v>49</v>
      </c>
      <c r="J53" s="1" t="s">
        <v>40</v>
      </c>
      <c r="K53" s="1" t="s">
        <v>29</v>
      </c>
      <c r="L53" s="1" t="s">
        <v>134</v>
      </c>
      <c r="M53" s="1" t="s">
        <v>59</v>
      </c>
      <c r="N53" s="1" t="s">
        <v>349</v>
      </c>
      <c r="O53" s="1">
        <v>0.36</v>
      </c>
      <c r="P53" s="6">
        <f>Table1[[#This Row],[Profit]]/Table1[[#This Row],[Sales]]</f>
        <v>0.69</v>
      </c>
      <c r="Q53" s="1" t="s">
        <v>33</v>
      </c>
      <c r="R53" s="1" t="s">
        <v>34</v>
      </c>
      <c r="S53" s="1" t="s">
        <v>45</v>
      </c>
      <c r="T53" s="1" t="s">
        <v>551</v>
      </c>
      <c r="U53" s="1">
        <v>94024</v>
      </c>
      <c r="V53" s="9">
        <v>42009</v>
      </c>
      <c r="W53" s="13" t="str">
        <f>TEXT(Table1[[#This Row],[Order Date]],"mmmm")</f>
        <v>January</v>
      </c>
      <c r="X53" s="7" t="str">
        <f>TEXT(Table1[[#This Row],[Order Date]],"yyyy")</f>
        <v>2015</v>
      </c>
      <c r="Y53" s="9">
        <v>42018</v>
      </c>
      <c r="Z53" s="1">
        <v>16.049399999999999</v>
      </c>
      <c r="AA53" s="1">
        <v>8</v>
      </c>
      <c r="AB53" s="1">
        <v>23.26</v>
      </c>
      <c r="AC53" s="1">
        <v>86013</v>
      </c>
      <c r="AD53" s="6" t="e">
        <f>IF(COUNTIF(#REF!,Orders!AC239)&gt;0,"Returned","Not Returned")</f>
        <v>#REF!</v>
      </c>
      <c r="AE53" s="37" t="str">
        <f>TEXT(Table1[[#This Row],[Order Date]],"mmmm-yyy")</f>
        <v>January-2015</v>
      </c>
    </row>
    <row r="54" spans="1:31" ht="12.75" customHeight="1" thickTop="1" thickBot="1" x14ac:dyDescent="0.25">
      <c r="A54" s="10">
        <v>26011</v>
      </c>
      <c r="B54" s="11" t="s">
        <v>47</v>
      </c>
      <c r="C54" s="11">
        <v>0.08</v>
      </c>
      <c r="D54" s="11">
        <v>1.81</v>
      </c>
      <c r="E54" s="11">
        <v>0.75</v>
      </c>
      <c r="F54" s="11">
        <v>890</v>
      </c>
      <c r="G54" s="6" t="str">
        <f>IF(COUNTIF(Table1[Customer ID],Table1[[#This Row],[Customer ID]])&gt;1,"Repeat Customer","One-Time Customer")</f>
        <v>Repeat Customer</v>
      </c>
      <c r="H54" s="11" t="s">
        <v>1002</v>
      </c>
      <c r="I54" s="11" t="s">
        <v>49</v>
      </c>
      <c r="J54" s="11" t="s">
        <v>114</v>
      </c>
      <c r="K54" s="11" t="s">
        <v>41</v>
      </c>
      <c r="L54" s="11" t="s">
        <v>42</v>
      </c>
      <c r="M54" s="11" t="s">
        <v>43</v>
      </c>
      <c r="N54" s="11" t="s">
        <v>1003</v>
      </c>
      <c r="O54" s="11">
        <v>0.57999999999999996</v>
      </c>
      <c r="P54" s="6">
        <f>Table1[[#This Row],[Profit]]/Table1[[#This Row],[Sales]]</f>
        <v>6.6219328993490242E-2</v>
      </c>
      <c r="Q54" s="11" t="s">
        <v>33</v>
      </c>
      <c r="R54" s="11" t="s">
        <v>61</v>
      </c>
      <c r="S54" s="11" t="s">
        <v>130</v>
      </c>
      <c r="T54" s="11" t="s">
        <v>1004</v>
      </c>
      <c r="U54" s="11">
        <v>76021</v>
      </c>
      <c r="V54" s="12">
        <v>42009</v>
      </c>
      <c r="W54" s="13" t="str">
        <f>TEXT(Table1[[#This Row],[Order Date]],"mmmm")</f>
        <v>January</v>
      </c>
      <c r="X54" s="7" t="str">
        <f>TEXT(Table1[[#This Row],[Order Date]],"yyyy")</f>
        <v>2015</v>
      </c>
      <c r="Y54" s="12">
        <v>42010</v>
      </c>
      <c r="Z54" s="11">
        <v>1.3224</v>
      </c>
      <c r="AA54" s="11">
        <v>11</v>
      </c>
      <c r="AB54" s="11">
        <v>19.97</v>
      </c>
      <c r="AC54" s="11">
        <v>89536</v>
      </c>
      <c r="AD54" s="6" t="e">
        <f>IF(COUNTIF(#REF!,Orders!AC494)&gt;0,"Returned","Not Returned")</f>
        <v>#REF!</v>
      </c>
      <c r="AE54" s="37" t="str">
        <f>TEXT(Table1[[#This Row],[Order Date]],"mmmm-yyy")</f>
        <v>January-2015</v>
      </c>
    </row>
    <row r="55" spans="1:31" ht="12.75" customHeight="1" thickTop="1" thickBot="1" x14ac:dyDescent="0.25">
      <c r="A55" s="8">
        <v>26015</v>
      </c>
      <c r="B55" s="1" t="s">
        <v>47</v>
      </c>
      <c r="C55" s="1">
        <v>0.04</v>
      </c>
      <c r="D55" s="1">
        <v>125.99</v>
      </c>
      <c r="E55" s="1">
        <v>5.26</v>
      </c>
      <c r="F55" s="1">
        <v>890</v>
      </c>
      <c r="G55" s="6" t="str">
        <f>IF(COUNTIF(Table1[Customer ID],Table1[[#This Row],[Customer ID]])&gt;1,"Repeat Customer","One-Time Customer")</f>
        <v>Repeat Customer</v>
      </c>
      <c r="H55" s="1" t="s">
        <v>1002</v>
      </c>
      <c r="I55" s="1" t="s">
        <v>49</v>
      </c>
      <c r="J55" s="1" t="s">
        <v>114</v>
      </c>
      <c r="K55" s="1" t="s">
        <v>77</v>
      </c>
      <c r="L55" s="1" t="s">
        <v>78</v>
      </c>
      <c r="M55" s="1" t="s">
        <v>59</v>
      </c>
      <c r="N55" s="1" t="s">
        <v>1005</v>
      </c>
      <c r="O55" s="1">
        <v>0.55000000000000004</v>
      </c>
      <c r="P55" s="6">
        <f>Table1[[#This Row],[Profit]]/Table1[[#This Row],[Sales]]</f>
        <v>0.69</v>
      </c>
      <c r="Q55" s="1" t="s">
        <v>33</v>
      </c>
      <c r="R55" s="1" t="s">
        <v>61</v>
      </c>
      <c r="S55" s="1" t="s">
        <v>130</v>
      </c>
      <c r="T55" s="1" t="s">
        <v>1004</v>
      </c>
      <c r="U55" s="1">
        <v>76021</v>
      </c>
      <c r="V55" s="9">
        <v>42009</v>
      </c>
      <c r="W55" s="13" t="str">
        <f>TEXT(Table1[[#This Row],[Order Date]],"mmmm")</f>
        <v>January</v>
      </c>
      <c r="X55" s="7" t="str">
        <f>TEXT(Table1[[#This Row],[Order Date]],"yyyy")</f>
        <v>2015</v>
      </c>
      <c r="Y55" s="9">
        <v>42009</v>
      </c>
      <c r="Z55" s="1">
        <v>455.42069999999995</v>
      </c>
      <c r="AA55" s="1">
        <v>6</v>
      </c>
      <c r="AB55" s="1">
        <v>660.03</v>
      </c>
      <c r="AC55" s="1">
        <v>89536</v>
      </c>
      <c r="AD55" s="6" t="e">
        <f>IF(COUNTIF(#REF!,Orders!AC495)&gt;0,"Returned","Not Returned")</f>
        <v>#REF!</v>
      </c>
      <c r="AE55" s="37" t="str">
        <f>TEXT(Table1[[#This Row],[Order Date]],"mmmm-yyy")</f>
        <v>January-2015</v>
      </c>
    </row>
    <row r="56" spans="1:31" ht="12.75" customHeight="1" thickTop="1" thickBot="1" x14ac:dyDescent="0.25">
      <c r="A56" s="8">
        <v>18047</v>
      </c>
      <c r="B56" s="1" t="s">
        <v>37</v>
      </c>
      <c r="C56" s="1">
        <v>0.05</v>
      </c>
      <c r="D56" s="1">
        <v>7.64</v>
      </c>
      <c r="E56" s="1">
        <v>5.83</v>
      </c>
      <c r="F56" s="1">
        <v>1085</v>
      </c>
      <c r="G56" s="6" t="str">
        <f>IF(COUNTIF(Table1[Customer ID],Table1[[#This Row],[Customer ID]])&gt;1,"Repeat Customer","One-Time Customer")</f>
        <v>Repeat Customer</v>
      </c>
      <c r="H56" s="1" t="s">
        <v>1194</v>
      </c>
      <c r="I56" s="1" t="s">
        <v>49</v>
      </c>
      <c r="J56" s="1" t="s">
        <v>40</v>
      </c>
      <c r="K56" s="1" t="s">
        <v>29</v>
      </c>
      <c r="L56" s="1" t="s">
        <v>93</v>
      </c>
      <c r="M56" s="1" t="s">
        <v>31</v>
      </c>
      <c r="N56" s="1" t="s">
        <v>1026</v>
      </c>
      <c r="O56" s="1">
        <v>0.36</v>
      </c>
      <c r="P56" s="6">
        <f>Table1[[#This Row],[Profit]]/Table1[[#This Row],[Sales]]</f>
        <v>-0.85364985163204743</v>
      </c>
      <c r="Q56" s="1" t="s">
        <v>33</v>
      </c>
      <c r="R56" s="1" t="s">
        <v>53</v>
      </c>
      <c r="S56" s="1" t="s">
        <v>71</v>
      </c>
      <c r="T56" s="1" t="s">
        <v>1195</v>
      </c>
      <c r="U56" s="1">
        <v>11729</v>
      </c>
      <c r="V56" s="9">
        <v>42009</v>
      </c>
      <c r="W56" s="13" t="str">
        <f>TEXT(Table1[[#This Row],[Order Date]],"mmmm")</f>
        <v>January</v>
      </c>
      <c r="X56" s="7" t="str">
        <f>TEXT(Table1[[#This Row],[Order Date]],"yyyy")</f>
        <v>2015</v>
      </c>
      <c r="Y56" s="9">
        <v>42010</v>
      </c>
      <c r="Z56" s="1">
        <v>-40.275199999999998</v>
      </c>
      <c r="AA56" s="1">
        <v>6</v>
      </c>
      <c r="AB56" s="1">
        <v>47.18</v>
      </c>
      <c r="AC56" s="1">
        <v>86122</v>
      </c>
      <c r="AD56" s="6" t="e">
        <f>IF(COUNTIF(#REF!,Orders!AC607)&gt;0,"Returned","Not Returned")</f>
        <v>#REF!</v>
      </c>
      <c r="AE56" s="37" t="str">
        <f>TEXT(Table1[[#This Row],[Order Date]],"mmmm-yyy")</f>
        <v>January-2015</v>
      </c>
    </row>
    <row r="57" spans="1:31" ht="12.75" customHeight="1" thickTop="1" thickBot="1" x14ac:dyDescent="0.25">
      <c r="A57" s="8">
        <v>3791</v>
      </c>
      <c r="B57" s="1" t="s">
        <v>106</v>
      </c>
      <c r="C57" s="1">
        <v>0.05</v>
      </c>
      <c r="D57" s="1">
        <v>80.98</v>
      </c>
      <c r="E57" s="1">
        <v>35</v>
      </c>
      <c r="F57" s="1">
        <v>1314</v>
      </c>
      <c r="G57" s="6" t="str">
        <f>IF(COUNTIF(Table1[Customer ID],Table1[[#This Row],[Customer ID]])&gt;1,"Repeat Customer","One-Time Customer")</f>
        <v>Repeat Customer</v>
      </c>
      <c r="H57" s="1" t="s">
        <v>1394</v>
      </c>
      <c r="I57" s="1" t="s">
        <v>49</v>
      </c>
      <c r="J57" s="1" t="s">
        <v>40</v>
      </c>
      <c r="K57" s="1" t="s">
        <v>29</v>
      </c>
      <c r="L57" s="1" t="s">
        <v>141</v>
      </c>
      <c r="M57" s="1" t="s">
        <v>236</v>
      </c>
      <c r="N57" s="1" t="s">
        <v>1352</v>
      </c>
      <c r="O57" s="1">
        <v>0.81</v>
      </c>
      <c r="P57" s="6">
        <f>Table1[[#This Row],[Profit]]/Table1[[#This Row],[Sales]]</f>
        <v>-0.27539135279121335</v>
      </c>
      <c r="Q57" s="1" t="s">
        <v>33</v>
      </c>
      <c r="R57" s="1" t="s">
        <v>34</v>
      </c>
      <c r="S57" s="1" t="s">
        <v>45</v>
      </c>
      <c r="T57" s="1" t="s">
        <v>663</v>
      </c>
      <c r="U57" s="1">
        <v>90058</v>
      </c>
      <c r="V57" s="9">
        <v>42009</v>
      </c>
      <c r="W57" s="13" t="str">
        <f>TEXT(Table1[[#This Row],[Order Date]],"mmmm")</f>
        <v>January</v>
      </c>
      <c r="X57" s="7" t="str">
        <f>TEXT(Table1[[#This Row],[Order Date]],"yyyy")</f>
        <v>2015</v>
      </c>
      <c r="Y57" s="9">
        <v>42013</v>
      </c>
      <c r="Z57" s="1">
        <v>-746.44</v>
      </c>
      <c r="AA57" s="1">
        <v>34</v>
      </c>
      <c r="AB57" s="1">
        <v>2710.47</v>
      </c>
      <c r="AC57" s="1">
        <v>27013</v>
      </c>
      <c r="AD57" s="6" t="e">
        <f>IF(COUNTIF(#REF!,Orders!AC749)&gt;0,"Returned","Not Returned")</f>
        <v>#REF!</v>
      </c>
      <c r="AE57" s="37" t="str">
        <f>TEXT(Table1[[#This Row],[Order Date]],"mmmm-yyy")</f>
        <v>January-2015</v>
      </c>
    </row>
    <row r="58" spans="1:31" ht="12.75" customHeight="1" thickTop="1" thickBot="1" x14ac:dyDescent="0.25">
      <c r="A58" s="10">
        <v>3792</v>
      </c>
      <c r="B58" s="11" t="s">
        <v>106</v>
      </c>
      <c r="C58" s="11">
        <v>0.05</v>
      </c>
      <c r="D58" s="11">
        <v>279.48</v>
      </c>
      <c r="E58" s="11">
        <v>35</v>
      </c>
      <c r="F58" s="11">
        <v>1314</v>
      </c>
      <c r="G58" s="6" t="str">
        <f>IF(COUNTIF(Table1[Customer ID],Table1[[#This Row],[Customer ID]])&gt;1,"Repeat Customer","One-Time Customer")</f>
        <v>Repeat Customer</v>
      </c>
      <c r="H58" s="11" t="s">
        <v>1394</v>
      </c>
      <c r="I58" s="11" t="s">
        <v>49</v>
      </c>
      <c r="J58" s="11" t="s">
        <v>40</v>
      </c>
      <c r="K58" s="11" t="s">
        <v>29</v>
      </c>
      <c r="L58" s="11" t="s">
        <v>141</v>
      </c>
      <c r="M58" s="11" t="s">
        <v>236</v>
      </c>
      <c r="N58" s="11" t="s">
        <v>810</v>
      </c>
      <c r="O58" s="11">
        <v>0.8</v>
      </c>
      <c r="P58" s="6">
        <f>Table1[[#This Row],[Profit]]/Table1[[#This Row],[Sales]]</f>
        <v>-3.2909501563784825E-2</v>
      </c>
      <c r="Q58" s="11" t="s">
        <v>33</v>
      </c>
      <c r="R58" s="11" t="s">
        <v>34</v>
      </c>
      <c r="S58" s="11" t="s">
        <v>45</v>
      </c>
      <c r="T58" s="11" t="s">
        <v>663</v>
      </c>
      <c r="U58" s="11">
        <v>90058</v>
      </c>
      <c r="V58" s="12">
        <v>42009</v>
      </c>
      <c r="W58" s="13" t="str">
        <f>TEXT(Table1[[#This Row],[Order Date]],"mmmm")</f>
        <v>January</v>
      </c>
      <c r="X58" s="7" t="str">
        <f>TEXT(Table1[[#This Row],[Order Date]],"yyyy")</f>
        <v>2015</v>
      </c>
      <c r="Y58" s="12">
        <v>42009</v>
      </c>
      <c r="Z58" s="11">
        <v>-274.95</v>
      </c>
      <c r="AA58" s="11">
        <v>31</v>
      </c>
      <c r="AB58" s="11">
        <v>8354.73</v>
      </c>
      <c r="AC58" s="11">
        <v>27013</v>
      </c>
      <c r="AD58" s="6" t="e">
        <f>IF(COUNTIF(#REF!,Orders!AC750)&gt;0,"Returned","Not Returned")</f>
        <v>#REF!</v>
      </c>
      <c r="AE58" s="37" t="str">
        <f>TEXT(Table1[[#This Row],[Order Date]],"mmmm-yyy")</f>
        <v>January-2015</v>
      </c>
    </row>
    <row r="59" spans="1:31" ht="12.75" customHeight="1" thickTop="1" thickBot="1" x14ac:dyDescent="0.25">
      <c r="A59" s="10">
        <v>21791</v>
      </c>
      <c r="B59" s="11" t="s">
        <v>106</v>
      </c>
      <c r="C59" s="11">
        <v>0.05</v>
      </c>
      <c r="D59" s="11">
        <v>80.98</v>
      </c>
      <c r="E59" s="11">
        <v>35</v>
      </c>
      <c r="F59" s="11">
        <v>1316</v>
      </c>
      <c r="G59" s="6" t="str">
        <f>IF(COUNTIF(Table1[Customer ID],Table1[[#This Row],[Customer ID]])&gt;1,"Repeat Customer","One-Time Customer")</f>
        <v>Repeat Customer</v>
      </c>
      <c r="H59" s="11" t="s">
        <v>1398</v>
      </c>
      <c r="I59" s="11" t="s">
        <v>49</v>
      </c>
      <c r="J59" s="11" t="s">
        <v>40</v>
      </c>
      <c r="K59" s="11" t="s">
        <v>29</v>
      </c>
      <c r="L59" s="11" t="s">
        <v>141</v>
      </c>
      <c r="M59" s="11" t="s">
        <v>236</v>
      </c>
      <c r="N59" s="11" t="s">
        <v>1352</v>
      </c>
      <c r="O59" s="11">
        <v>0.81</v>
      </c>
      <c r="P59" s="6">
        <f>Table1[[#This Row],[Profit]]/Table1[[#This Row],[Sales]]</f>
        <v>-1.1704089312594079</v>
      </c>
      <c r="Q59" s="11" t="s">
        <v>33</v>
      </c>
      <c r="R59" s="11" t="s">
        <v>34</v>
      </c>
      <c r="S59" s="11" t="s">
        <v>255</v>
      </c>
      <c r="T59" s="11" t="s">
        <v>1399</v>
      </c>
      <c r="U59" s="11">
        <v>80022</v>
      </c>
      <c r="V59" s="12">
        <v>42009</v>
      </c>
      <c r="W59" s="13" t="str">
        <f>TEXT(Table1[[#This Row],[Order Date]],"mmmm")</f>
        <v>January</v>
      </c>
      <c r="X59" s="7" t="str">
        <f>TEXT(Table1[[#This Row],[Order Date]],"yyyy")</f>
        <v>2015</v>
      </c>
      <c r="Y59" s="12">
        <v>42013</v>
      </c>
      <c r="Z59" s="11">
        <v>-746.44</v>
      </c>
      <c r="AA59" s="11">
        <v>8</v>
      </c>
      <c r="AB59" s="11">
        <v>637.76</v>
      </c>
      <c r="AC59" s="11">
        <v>87603</v>
      </c>
      <c r="AD59" s="6" t="e">
        <f>IF(COUNTIF(#REF!,Orders!AC754)&gt;0,"Returned","Not Returned")</f>
        <v>#REF!</v>
      </c>
      <c r="AE59" s="37" t="str">
        <f>TEXT(Table1[[#This Row],[Order Date]],"mmmm-yyy")</f>
        <v>January-2015</v>
      </c>
    </row>
    <row r="60" spans="1:31" ht="12.75" customHeight="1" thickTop="1" thickBot="1" x14ac:dyDescent="0.25">
      <c r="A60" s="8">
        <v>21792</v>
      </c>
      <c r="B60" s="1" t="s">
        <v>106</v>
      </c>
      <c r="C60" s="1">
        <v>0.05</v>
      </c>
      <c r="D60" s="1">
        <v>279.48</v>
      </c>
      <c r="E60" s="1">
        <v>35</v>
      </c>
      <c r="F60" s="1">
        <v>1316</v>
      </c>
      <c r="G60" s="6" t="str">
        <f>IF(COUNTIF(Table1[Customer ID],Table1[[#This Row],[Customer ID]])&gt;1,"Repeat Customer","One-Time Customer")</f>
        <v>Repeat Customer</v>
      </c>
      <c r="H60" s="1" t="s">
        <v>1398</v>
      </c>
      <c r="I60" s="1" t="s">
        <v>49</v>
      </c>
      <c r="J60" s="1" t="s">
        <v>40</v>
      </c>
      <c r="K60" s="1" t="s">
        <v>29</v>
      </c>
      <c r="L60" s="1" t="s">
        <v>141</v>
      </c>
      <c r="M60" s="1" t="s">
        <v>236</v>
      </c>
      <c r="N60" s="1" t="s">
        <v>810</v>
      </c>
      <c r="O60" s="1">
        <v>0.8</v>
      </c>
      <c r="P60" s="6">
        <f>Table1[[#This Row],[Profit]]/Table1[[#This Row],[Sales]]</f>
        <v>-0.1275242804003599</v>
      </c>
      <c r="Q60" s="1" t="s">
        <v>33</v>
      </c>
      <c r="R60" s="1" t="s">
        <v>34</v>
      </c>
      <c r="S60" s="1" t="s">
        <v>255</v>
      </c>
      <c r="T60" s="1" t="s">
        <v>1399</v>
      </c>
      <c r="U60" s="1">
        <v>80022</v>
      </c>
      <c r="V60" s="9">
        <v>42009</v>
      </c>
      <c r="W60" s="13" t="str">
        <f>TEXT(Table1[[#This Row],[Order Date]],"mmmm")</f>
        <v>January</v>
      </c>
      <c r="X60" s="7" t="str">
        <f>TEXT(Table1[[#This Row],[Order Date]],"yyyy")</f>
        <v>2015</v>
      </c>
      <c r="Y60" s="9">
        <v>42009</v>
      </c>
      <c r="Z60" s="1">
        <v>-274.95</v>
      </c>
      <c r="AA60" s="1">
        <v>8</v>
      </c>
      <c r="AB60" s="1">
        <v>2156.06</v>
      </c>
      <c r="AC60" s="1">
        <v>87603</v>
      </c>
      <c r="AD60" s="6" t="e">
        <f>IF(COUNTIF(#REF!,Orders!AC755)&gt;0,"Returned","Not Returned")</f>
        <v>#REF!</v>
      </c>
      <c r="AE60" s="37" t="str">
        <f>TEXT(Table1[[#This Row],[Order Date]],"mmmm-yyy")</f>
        <v>January-2015</v>
      </c>
    </row>
    <row r="61" spans="1:31" ht="12.75" customHeight="1" thickTop="1" thickBot="1" x14ac:dyDescent="0.25">
      <c r="A61" s="8">
        <v>22555</v>
      </c>
      <c r="B61" s="1" t="s">
        <v>37</v>
      </c>
      <c r="C61" s="1">
        <v>0.08</v>
      </c>
      <c r="D61" s="1">
        <v>243.98</v>
      </c>
      <c r="E61" s="1">
        <v>43.32</v>
      </c>
      <c r="F61" s="1">
        <v>2151</v>
      </c>
      <c r="G61" s="6" t="str">
        <f>IF(COUNTIF(Table1[Customer ID],Table1[[#This Row],[Customer ID]])&gt;1,"Repeat Customer","One-Time Customer")</f>
        <v>Repeat Customer</v>
      </c>
      <c r="H61" s="1" t="s">
        <v>2058</v>
      </c>
      <c r="I61" s="1" t="s">
        <v>39</v>
      </c>
      <c r="J61" s="1" t="s">
        <v>28</v>
      </c>
      <c r="K61" s="1" t="s">
        <v>41</v>
      </c>
      <c r="L61" s="1" t="s">
        <v>42</v>
      </c>
      <c r="M61" s="1" t="s">
        <v>43</v>
      </c>
      <c r="N61" s="1" t="s">
        <v>2059</v>
      </c>
      <c r="O61" s="1">
        <v>0.55000000000000004</v>
      </c>
      <c r="P61" s="6">
        <f>Table1[[#This Row],[Profit]]/Table1[[#This Row],[Sales]]</f>
        <v>-0.65433370840700855</v>
      </c>
      <c r="Q61" s="1" t="s">
        <v>33</v>
      </c>
      <c r="R61" s="1" t="s">
        <v>61</v>
      </c>
      <c r="S61" s="1" t="s">
        <v>330</v>
      </c>
      <c r="T61" s="1" t="s">
        <v>2060</v>
      </c>
      <c r="U61" s="1">
        <v>52001</v>
      </c>
      <c r="V61" s="9">
        <v>42009</v>
      </c>
      <c r="W61" s="13" t="str">
        <f>TEXT(Table1[[#This Row],[Order Date]],"mmmm")</f>
        <v>January</v>
      </c>
      <c r="X61" s="7" t="str">
        <f>TEXT(Table1[[#This Row],[Order Date]],"yyyy")</f>
        <v>2015</v>
      </c>
      <c r="Y61" s="9">
        <v>42010</v>
      </c>
      <c r="Z61" s="1">
        <v>-162.8244</v>
      </c>
      <c r="AA61" s="1">
        <v>1</v>
      </c>
      <c r="AB61" s="1">
        <v>248.84</v>
      </c>
      <c r="AC61" s="1">
        <v>90404</v>
      </c>
      <c r="AD61" s="6" t="e">
        <f>IF(COUNTIF(#REF!,Orders!AC1191)&gt;0,"Returned","Not Returned")</f>
        <v>#REF!</v>
      </c>
      <c r="AE61" s="37" t="str">
        <f>TEXT(Table1[[#This Row],[Order Date]],"mmmm-yyy")</f>
        <v>January-2015</v>
      </c>
    </row>
    <row r="62" spans="1:31" ht="12.75" customHeight="1" thickTop="1" thickBot="1" x14ac:dyDescent="0.25">
      <c r="A62" s="8">
        <v>18164</v>
      </c>
      <c r="B62" s="1" t="s">
        <v>25</v>
      </c>
      <c r="C62" s="1">
        <v>0.03</v>
      </c>
      <c r="D62" s="1">
        <v>28.48</v>
      </c>
      <c r="E62" s="1">
        <v>1.99</v>
      </c>
      <c r="F62" s="1">
        <v>2206</v>
      </c>
      <c r="G62" s="6" t="str">
        <f>IF(COUNTIF(Table1[Customer ID],Table1[[#This Row],[Customer ID]])&gt;1,"Repeat Customer","One-Time Customer")</f>
        <v>Repeat Customer</v>
      </c>
      <c r="H62" s="1" t="s">
        <v>2105</v>
      </c>
      <c r="I62" s="1" t="s">
        <v>49</v>
      </c>
      <c r="J62" s="1" t="s">
        <v>114</v>
      </c>
      <c r="K62" s="1" t="s">
        <v>77</v>
      </c>
      <c r="L62" s="1" t="s">
        <v>180</v>
      </c>
      <c r="M62" s="1" t="s">
        <v>51</v>
      </c>
      <c r="N62" s="1" t="s">
        <v>407</v>
      </c>
      <c r="O62" s="1">
        <v>0.4</v>
      </c>
      <c r="P62" s="6">
        <f>Table1[[#This Row],[Profit]]/Table1[[#This Row],[Sales]]</f>
        <v>-0.63874027149321266</v>
      </c>
      <c r="Q62" s="1" t="s">
        <v>33</v>
      </c>
      <c r="R62" s="1" t="s">
        <v>61</v>
      </c>
      <c r="S62" s="1" t="s">
        <v>330</v>
      </c>
      <c r="T62" s="1" t="s">
        <v>2106</v>
      </c>
      <c r="U62" s="1">
        <v>50501</v>
      </c>
      <c r="V62" s="9">
        <v>42009</v>
      </c>
      <c r="W62" s="13" t="str">
        <f>TEXT(Table1[[#This Row],[Order Date]],"mmmm")</f>
        <v>January</v>
      </c>
      <c r="X62" s="7" t="str">
        <f>TEXT(Table1[[#This Row],[Order Date]],"yyyy")</f>
        <v>2015</v>
      </c>
      <c r="Y62" s="9">
        <v>42010</v>
      </c>
      <c r="Z62" s="1">
        <v>-35.290399999999998</v>
      </c>
      <c r="AA62" s="1">
        <v>2</v>
      </c>
      <c r="AB62" s="1">
        <v>55.25</v>
      </c>
      <c r="AC62" s="1">
        <v>86258</v>
      </c>
      <c r="AD62" s="6" t="e">
        <f>IF(COUNTIF(#REF!,Orders!AC1227)&gt;0,"Returned","Not Returned")</f>
        <v>#REF!</v>
      </c>
      <c r="AE62" s="37" t="str">
        <f>TEXT(Table1[[#This Row],[Order Date]],"mmmm-yyy")</f>
        <v>January-2015</v>
      </c>
    </row>
    <row r="63" spans="1:31" ht="12.75" customHeight="1" thickTop="1" thickBot="1" x14ac:dyDescent="0.25">
      <c r="A63" s="10">
        <v>18165</v>
      </c>
      <c r="B63" s="11" t="s">
        <v>25</v>
      </c>
      <c r="C63" s="11">
        <v>0.01</v>
      </c>
      <c r="D63" s="11">
        <v>205.99</v>
      </c>
      <c r="E63" s="11">
        <v>5.99</v>
      </c>
      <c r="F63" s="11">
        <v>2206</v>
      </c>
      <c r="G63" s="6" t="str">
        <f>IF(COUNTIF(Table1[Customer ID],Table1[[#This Row],[Customer ID]])&gt;1,"Repeat Customer","One-Time Customer")</f>
        <v>Repeat Customer</v>
      </c>
      <c r="H63" s="11" t="s">
        <v>2105</v>
      </c>
      <c r="I63" s="11" t="s">
        <v>49</v>
      </c>
      <c r="J63" s="11" t="s">
        <v>114</v>
      </c>
      <c r="K63" s="11" t="s">
        <v>77</v>
      </c>
      <c r="L63" s="11" t="s">
        <v>78</v>
      </c>
      <c r="M63" s="11" t="s">
        <v>59</v>
      </c>
      <c r="N63" s="11" t="s">
        <v>2107</v>
      </c>
      <c r="O63" s="11">
        <v>0.59</v>
      </c>
      <c r="P63" s="6">
        <f>Table1[[#This Row],[Profit]]/Table1[[#This Row],[Sales]]</f>
        <v>-0.13585065853924022</v>
      </c>
      <c r="Q63" s="11" t="s">
        <v>33</v>
      </c>
      <c r="R63" s="11" t="s">
        <v>61</v>
      </c>
      <c r="S63" s="11" t="s">
        <v>330</v>
      </c>
      <c r="T63" s="11" t="s">
        <v>2106</v>
      </c>
      <c r="U63" s="11">
        <v>50501</v>
      </c>
      <c r="V63" s="12">
        <v>42009</v>
      </c>
      <c r="W63" s="13" t="str">
        <f>TEXT(Table1[[#This Row],[Order Date]],"mmmm")</f>
        <v>January</v>
      </c>
      <c r="X63" s="7" t="str">
        <f>TEXT(Table1[[#This Row],[Order Date]],"yyyy")</f>
        <v>2015</v>
      </c>
      <c r="Y63" s="12">
        <v>42011</v>
      </c>
      <c r="Z63" s="11">
        <v>-74.883600000000001</v>
      </c>
      <c r="AA63" s="11">
        <v>3</v>
      </c>
      <c r="AB63" s="11">
        <v>551.22</v>
      </c>
      <c r="AC63" s="11">
        <v>86258</v>
      </c>
      <c r="AD63" s="6" t="e">
        <f>IF(COUNTIF(#REF!,Orders!AC1228)&gt;0,"Returned","Not Returned")</f>
        <v>#REF!</v>
      </c>
      <c r="AE63" s="37" t="str">
        <f>TEXT(Table1[[#This Row],[Order Date]],"mmmm-yyy")</f>
        <v>January-2015</v>
      </c>
    </row>
    <row r="64" spans="1:31" ht="12.75" customHeight="1" thickTop="1" thickBot="1" x14ac:dyDescent="0.25">
      <c r="A64" s="10">
        <v>21981</v>
      </c>
      <c r="B64" s="11" t="s">
        <v>47</v>
      </c>
      <c r="C64" s="11">
        <v>0.01</v>
      </c>
      <c r="D64" s="11">
        <v>194.3</v>
      </c>
      <c r="E64" s="11">
        <v>11.54</v>
      </c>
      <c r="F64" s="11">
        <v>2630</v>
      </c>
      <c r="G64" s="6" t="str">
        <f>IF(COUNTIF(Table1[Customer ID],Table1[[#This Row],[Customer ID]])&gt;1,"Repeat Customer","One-Time Customer")</f>
        <v>Repeat Customer</v>
      </c>
      <c r="H64" s="11" t="s">
        <v>2450</v>
      </c>
      <c r="I64" s="11" t="s">
        <v>49</v>
      </c>
      <c r="J64" s="11" t="s">
        <v>58</v>
      </c>
      <c r="K64" s="11" t="s">
        <v>41</v>
      </c>
      <c r="L64" s="11" t="s">
        <v>50</v>
      </c>
      <c r="M64" s="11" t="s">
        <v>236</v>
      </c>
      <c r="N64" s="11" t="s">
        <v>1163</v>
      </c>
      <c r="O64" s="11">
        <v>0.59</v>
      </c>
      <c r="P64" s="6">
        <f>Table1[[#This Row],[Profit]]/Table1[[#This Row],[Sales]]</f>
        <v>0.69</v>
      </c>
      <c r="Q64" s="11" t="s">
        <v>33</v>
      </c>
      <c r="R64" s="11" t="s">
        <v>61</v>
      </c>
      <c r="S64" s="11" t="s">
        <v>304</v>
      </c>
      <c r="T64" s="11" t="s">
        <v>2451</v>
      </c>
      <c r="U64" s="11">
        <v>73071</v>
      </c>
      <c r="V64" s="12">
        <v>42009</v>
      </c>
      <c r="W64" s="13" t="str">
        <f>TEXT(Table1[[#This Row],[Order Date]],"mmmm")</f>
        <v>January</v>
      </c>
      <c r="X64" s="7" t="str">
        <f>TEXT(Table1[[#This Row],[Order Date]],"yyyy")</f>
        <v>2015</v>
      </c>
      <c r="Y64" s="12">
        <v>42011</v>
      </c>
      <c r="Z64" s="11">
        <v>690.17939999999999</v>
      </c>
      <c r="AA64" s="11">
        <v>5</v>
      </c>
      <c r="AB64" s="11">
        <v>1000.26</v>
      </c>
      <c r="AC64" s="11">
        <v>85914</v>
      </c>
      <c r="AD64" s="6" t="e">
        <f>IF(COUNTIF(#REF!,Orders!AC1494)&gt;0,"Returned","Not Returned")</f>
        <v>#REF!</v>
      </c>
      <c r="AE64" s="37" t="str">
        <f>TEXT(Table1[[#This Row],[Order Date]],"mmmm-yyy")</f>
        <v>January-2015</v>
      </c>
    </row>
    <row r="65" spans="1:31" ht="12.75" customHeight="1" thickTop="1" thickBot="1" x14ac:dyDescent="0.25">
      <c r="A65" s="8">
        <v>21982</v>
      </c>
      <c r="B65" s="1" t="s">
        <v>47</v>
      </c>
      <c r="C65" s="1">
        <v>0.02</v>
      </c>
      <c r="D65" s="1">
        <v>209.84</v>
      </c>
      <c r="E65" s="1">
        <v>21.21</v>
      </c>
      <c r="F65" s="1">
        <v>2630</v>
      </c>
      <c r="G65" s="6" t="str">
        <f>IF(COUNTIF(Table1[Customer ID],Table1[[#This Row],[Customer ID]])&gt;1,"Repeat Customer","One-Time Customer")</f>
        <v>Repeat Customer</v>
      </c>
      <c r="H65" s="1" t="s">
        <v>2450</v>
      </c>
      <c r="I65" s="1" t="s">
        <v>49</v>
      </c>
      <c r="J65" s="1" t="s">
        <v>58</v>
      </c>
      <c r="K65" s="1" t="s">
        <v>41</v>
      </c>
      <c r="L65" s="1" t="s">
        <v>50</v>
      </c>
      <c r="M65" s="1" t="s">
        <v>236</v>
      </c>
      <c r="N65" s="1" t="s">
        <v>1162</v>
      </c>
      <c r="O65" s="1">
        <v>0.59</v>
      </c>
      <c r="P65" s="6">
        <f>Table1[[#This Row],[Profit]]/Table1[[#This Row],[Sales]]</f>
        <v>0.69</v>
      </c>
      <c r="Q65" s="1" t="s">
        <v>33</v>
      </c>
      <c r="R65" s="1" t="s">
        <v>61</v>
      </c>
      <c r="S65" s="1" t="s">
        <v>304</v>
      </c>
      <c r="T65" s="1" t="s">
        <v>2451</v>
      </c>
      <c r="U65" s="1">
        <v>73071</v>
      </c>
      <c r="V65" s="9">
        <v>42009</v>
      </c>
      <c r="W65" s="13" t="str">
        <f>TEXT(Table1[[#This Row],[Order Date]],"mmmm")</f>
        <v>January</v>
      </c>
      <c r="X65" s="7" t="str">
        <f>TEXT(Table1[[#This Row],[Order Date]],"yyyy")</f>
        <v>2015</v>
      </c>
      <c r="Y65" s="9">
        <v>42010</v>
      </c>
      <c r="Z65" s="1">
        <v>1507.6430999999998</v>
      </c>
      <c r="AA65" s="1">
        <v>10</v>
      </c>
      <c r="AB65" s="1">
        <v>2184.9899999999998</v>
      </c>
      <c r="AC65" s="1">
        <v>85914</v>
      </c>
      <c r="AD65" s="6" t="e">
        <f>IF(COUNTIF(#REF!,Orders!AC1495)&gt;0,"Returned","Not Returned")</f>
        <v>#REF!</v>
      </c>
      <c r="AE65" s="37" t="str">
        <f>TEXT(Table1[[#This Row],[Order Date]],"mmmm-yyy")</f>
        <v>January-2015</v>
      </c>
    </row>
    <row r="66" spans="1:31" ht="12.75" customHeight="1" thickTop="1" thickBot="1" x14ac:dyDescent="0.25">
      <c r="A66" s="10">
        <v>21983</v>
      </c>
      <c r="B66" s="11" t="s">
        <v>47</v>
      </c>
      <c r="C66" s="11">
        <v>0</v>
      </c>
      <c r="D66" s="11">
        <v>145.44999999999999</v>
      </c>
      <c r="E66" s="11">
        <v>17.850000000000001</v>
      </c>
      <c r="F66" s="11">
        <v>2630</v>
      </c>
      <c r="G66" s="6" t="str">
        <f>IF(COUNTIF(Table1[Customer ID],Table1[[#This Row],[Customer ID]])&gt;1,"Repeat Customer","One-Time Customer")</f>
        <v>Repeat Customer</v>
      </c>
      <c r="H66" s="11" t="s">
        <v>2450</v>
      </c>
      <c r="I66" s="11" t="s">
        <v>39</v>
      </c>
      <c r="J66" s="11" t="s">
        <v>58</v>
      </c>
      <c r="K66" s="11" t="s">
        <v>77</v>
      </c>
      <c r="L66" s="11" t="s">
        <v>85</v>
      </c>
      <c r="M66" s="11" t="s">
        <v>43</v>
      </c>
      <c r="N66" s="11" t="s">
        <v>1075</v>
      </c>
      <c r="O66" s="11">
        <v>0.56000000000000005</v>
      </c>
      <c r="P66" s="6">
        <f>Table1[[#This Row],[Profit]]/Table1[[#This Row],[Sales]]</f>
        <v>0.67305809267965089</v>
      </c>
      <c r="Q66" s="11" t="s">
        <v>33</v>
      </c>
      <c r="R66" s="11" t="s">
        <v>61</v>
      </c>
      <c r="S66" s="11" t="s">
        <v>304</v>
      </c>
      <c r="T66" s="11" t="s">
        <v>2451</v>
      </c>
      <c r="U66" s="11">
        <v>73071</v>
      </c>
      <c r="V66" s="12">
        <v>42009</v>
      </c>
      <c r="W66" s="13" t="str">
        <f>TEXT(Table1[[#This Row],[Order Date]],"mmmm")</f>
        <v>January</v>
      </c>
      <c r="X66" s="7" t="str">
        <f>TEXT(Table1[[#This Row],[Order Date]],"yyyy")</f>
        <v>2015</v>
      </c>
      <c r="Y66" s="12">
        <v>42011</v>
      </c>
      <c r="Z66" s="11">
        <v>801.74680000000012</v>
      </c>
      <c r="AA66" s="11">
        <v>8</v>
      </c>
      <c r="AB66" s="11">
        <v>1191.2</v>
      </c>
      <c r="AC66" s="11">
        <v>85914</v>
      </c>
      <c r="AD66" s="6" t="e">
        <f>IF(COUNTIF(#REF!,Orders!AC1496)&gt;0,"Returned","Not Returned")</f>
        <v>#REF!</v>
      </c>
      <c r="AE66" s="37" t="str">
        <f>TEXT(Table1[[#This Row],[Order Date]],"mmmm-yyy")</f>
        <v>January-2015</v>
      </c>
    </row>
    <row r="67" spans="1:31" ht="12.75" customHeight="1" thickTop="1" thickBot="1" x14ac:dyDescent="0.25">
      <c r="A67" s="10">
        <v>25352</v>
      </c>
      <c r="B67" s="11" t="s">
        <v>25</v>
      </c>
      <c r="C67" s="11">
        <v>0.08</v>
      </c>
      <c r="D67" s="11">
        <v>120.97</v>
      </c>
      <c r="E67" s="11">
        <v>26.3</v>
      </c>
      <c r="F67" s="11">
        <v>3125</v>
      </c>
      <c r="G67" s="6" t="str">
        <f>IF(COUNTIF(Table1[Customer ID],Table1[[#This Row],[Customer ID]])&gt;1,"Repeat Customer","One-Time Customer")</f>
        <v>One-Time Customer</v>
      </c>
      <c r="H67" s="11" t="s">
        <v>2813</v>
      </c>
      <c r="I67" s="11" t="s">
        <v>39</v>
      </c>
      <c r="J67" s="11" t="s">
        <v>40</v>
      </c>
      <c r="K67" s="11" t="s">
        <v>77</v>
      </c>
      <c r="L67" s="11" t="s">
        <v>85</v>
      </c>
      <c r="M67" s="11" t="s">
        <v>43</v>
      </c>
      <c r="N67" s="11" t="s">
        <v>2814</v>
      </c>
      <c r="O67" s="11">
        <v>0.38</v>
      </c>
      <c r="P67" s="6">
        <f>Table1[[#This Row],[Profit]]/Table1[[#This Row],[Sales]]</f>
        <v>-1.001116054456717</v>
      </c>
      <c r="Q67" s="11" t="s">
        <v>33</v>
      </c>
      <c r="R67" s="11" t="s">
        <v>61</v>
      </c>
      <c r="S67" s="11" t="s">
        <v>178</v>
      </c>
      <c r="T67" s="11" t="s">
        <v>2815</v>
      </c>
      <c r="U67" s="11">
        <v>60056</v>
      </c>
      <c r="V67" s="12">
        <v>42009</v>
      </c>
      <c r="W67" s="13" t="str">
        <f>TEXT(Table1[[#This Row],[Order Date]],"mmmm")</f>
        <v>January</v>
      </c>
      <c r="X67" s="7" t="str">
        <f>TEXT(Table1[[#This Row],[Order Date]],"yyyy")</f>
        <v>2015</v>
      </c>
      <c r="Y67" s="12">
        <v>42011</v>
      </c>
      <c r="Z67" s="11">
        <v>-233.840688</v>
      </c>
      <c r="AA67" s="11">
        <v>2</v>
      </c>
      <c r="AB67" s="11">
        <v>233.58</v>
      </c>
      <c r="AC67" s="11">
        <v>87285</v>
      </c>
      <c r="AD67" s="6" t="e">
        <f>IF(COUNTIF(#REF!,Orders!AC1780)&gt;0,"Returned","Not Returned")</f>
        <v>#REF!</v>
      </c>
      <c r="AE67" s="37" t="str">
        <f>TEXT(Table1[[#This Row],[Order Date]],"mmmm-yyy")</f>
        <v>January-2015</v>
      </c>
    </row>
    <row r="68" spans="1:31" ht="12.75" customHeight="1" thickTop="1" thickBot="1" x14ac:dyDescent="0.25">
      <c r="A68" s="8">
        <v>21588</v>
      </c>
      <c r="B68" s="1" t="s">
        <v>56</v>
      </c>
      <c r="C68" s="1">
        <v>0.09</v>
      </c>
      <c r="D68" s="1">
        <v>5.98</v>
      </c>
      <c r="E68" s="1">
        <v>4.6900000000000004</v>
      </c>
      <c r="F68" s="1">
        <v>3331</v>
      </c>
      <c r="G68" s="6" t="str">
        <f>IF(COUNTIF(Table1[Customer ID],Table1[[#This Row],[Customer ID]])&gt;1,"Repeat Customer","One-Time Customer")</f>
        <v>Repeat Customer</v>
      </c>
      <c r="H68" s="1" t="s">
        <v>2965</v>
      </c>
      <c r="I68" s="1" t="s">
        <v>49</v>
      </c>
      <c r="J68" s="1" t="s">
        <v>28</v>
      </c>
      <c r="K68" s="1" t="s">
        <v>29</v>
      </c>
      <c r="L68" s="1" t="s">
        <v>141</v>
      </c>
      <c r="M68" s="1" t="s">
        <v>59</v>
      </c>
      <c r="N68" s="1" t="s">
        <v>1403</v>
      </c>
      <c r="O68" s="1">
        <v>0.68</v>
      </c>
      <c r="P68" s="6">
        <f>Table1[[#This Row],[Profit]]/Table1[[#This Row],[Sales]]</f>
        <v>-11.86232649962035</v>
      </c>
      <c r="Q68" s="1" t="s">
        <v>33</v>
      </c>
      <c r="R68" s="1" t="s">
        <v>136</v>
      </c>
      <c r="S68" s="1" t="s">
        <v>362</v>
      </c>
      <c r="T68" s="1" t="s">
        <v>2966</v>
      </c>
      <c r="U68" s="1">
        <v>32174</v>
      </c>
      <c r="V68" s="9">
        <v>42009</v>
      </c>
      <c r="W68" s="13" t="str">
        <f>TEXT(Table1[[#This Row],[Order Date]],"mmmm")</f>
        <v>January</v>
      </c>
      <c r="X68" s="7" t="str">
        <f>TEXT(Table1[[#This Row],[Order Date]],"yyyy")</f>
        <v>2015</v>
      </c>
      <c r="Y68" s="9">
        <v>42010</v>
      </c>
      <c r="Z68" s="1">
        <v>-781.13419999999996</v>
      </c>
      <c r="AA68" s="1">
        <v>11</v>
      </c>
      <c r="AB68" s="1">
        <v>65.849999999999994</v>
      </c>
      <c r="AC68" s="1">
        <v>86283</v>
      </c>
      <c r="AD68" s="6" t="e">
        <f>IF(COUNTIF(#REF!,Orders!AC1897)&gt;0,"Returned","Not Returned")</f>
        <v>#REF!</v>
      </c>
      <c r="AE68" s="37" t="str">
        <f>TEXT(Table1[[#This Row],[Order Date]],"mmmm-yyy")</f>
        <v>January-2015</v>
      </c>
    </row>
    <row r="69" spans="1:31" ht="12.75" customHeight="1" thickTop="1" thickBot="1" x14ac:dyDescent="0.25">
      <c r="A69" s="8">
        <v>23605</v>
      </c>
      <c r="B69" s="1" t="s">
        <v>56</v>
      </c>
      <c r="C69" s="1">
        <v>0.01</v>
      </c>
      <c r="D69" s="1">
        <v>10.06</v>
      </c>
      <c r="E69" s="1">
        <v>2.06</v>
      </c>
      <c r="F69" s="1">
        <v>211</v>
      </c>
      <c r="G69" s="6" t="str">
        <f>IF(COUNTIF(Table1[Customer ID],Table1[[#This Row],[Customer ID]])&gt;1,"Repeat Customer","One-Time Customer")</f>
        <v>Repeat Customer</v>
      </c>
      <c r="H69" s="1" t="s">
        <v>313</v>
      </c>
      <c r="I69" s="1" t="s">
        <v>49</v>
      </c>
      <c r="J69" s="1" t="s">
        <v>114</v>
      </c>
      <c r="K69" s="1" t="s">
        <v>29</v>
      </c>
      <c r="L69" s="1" t="s">
        <v>93</v>
      </c>
      <c r="M69" s="1" t="s">
        <v>31</v>
      </c>
      <c r="N69" s="1" t="s">
        <v>280</v>
      </c>
      <c r="O69" s="1">
        <v>0.39</v>
      </c>
      <c r="P69" s="6">
        <f>Table1[[#This Row],[Profit]]/Table1[[#This Row],[Sales]]</f>
        <v>0.35801886792452831</v>
      </c>
      <c r="Q69" s="1" t="s">
        <v>33</v>
      </c>
      <c r="R69" s="1" t="s">
        <v>53</v>
      </c>
      <c r="S69" s="1" t="s">
        <v>71</v>
      </c>
      <c r="T69" s="1" t="s">
        <v>314</v>
      </c>
      <c r="U69" s="1">
        <v>13501</v>
      </c>
      <c r="V69" s="9">
        <v>42010</v>
      </c>
      <c r="W69" s="13" t="str">
        <f>TEXT(Table1[[#This Row],[Order Date]],"mmmm")</f>
        <v>January</v>
      </c>
      <c r="X69" s="7" t="str">
        <f>TEXT(Table1[[#This Row],[Order Date]],"yyyy")</f>
        <v>2015</v>
      </c>
      <c r="Y69" s="9">
        <v>42012</v>
      </c>
      <c r="Z69" s="1">
        <v>7.59</v>
      </c>
      <c r="AA69" s="1">
        <v>2</v>
      </c>
      <c r="AB69" s="1">
        <v>21.2</v>
      </c>
      <c r="AC69" s="1">
        <v>85964</v>
      </c>
      <c r="AD69" s="6" t="e">
        <f>IF(COUNTIF(#REF!,Orders!AC123)&gt;0,"Returned","Not Returned")</f>
        <v>#REF!</v>
      </c>
      <c r="AE69" s="37" t="str">
        <f>TEXT(Table1[[#This Row],[Order Date]],"mmmm-yyy")</f>
        <v>January-2015</v>
      </c>
    </row>
    <row r="70" spans="1:31" ht="12.75" customHeight="1" thickTop="1" thickBot="1" x14ac:dyDescent="0.25">
      <c r="A70" s="10">
        <v>23606</v>
      </c>
      <c r="B70" s="11" t="s">
        <v>56</v>
      </c>
      <c r="C70" s="11">
        <v>0</v>
      </c>
      <c r="D70" s="11">
        <v>65.989999999999995</v>
      </c>
      <c r="E70" s="11">
        <v>5.92</v>
      </c>
      <c r="F70" s="11">
        <v>211</v>
      </c>
      <c r="G70" s="6" t="str">
        <f>IF(COUNTIF(Table1[Customer ID],Table1[[#This Row],[Customer ID]])&gt;1,"Repeat Customer","One-Time Customer")</f>
        <v>Repeat Customer</v>
      </c>
      <c r="H70" s="11" t="s">
        <v>313</v>
      </c>
      <c r="I70" s="11" t="s">
        <v>49</v>
      </c>
      <c r="J70" s="11" t="s">
        <v>114</v>
      </c>
      <c r="K70" s="11" t="s">
        <v>77</v>
      </c>
      <c r="L70" s="11" t="s">
        <v>78</v>
      </c>
      <c r="M70" s="11" t="s">
        <v>59</v>
      </c>
      <c r="N70" s="11" t="s">
        <v>315</v>
      </c>
      <c r="O70" s="11">
        <v>0.55000000000000004</v>
      </c>
      <c r="P70" s="6">
        <f>Table1[[#This Row],[Profit]]/Table1[[#This Row],[Sales]]</f>
        <v>-0.62304984998846069</v>
      </c>
      <c r="Q70" s="11" t="s">
        <v>33</v>
      </c>
      <c r="R70" s="11" t="s">
        <v>53</v>
      </c>
      <c r="S70" s="11" t="s">
        <v>71</v>
      </c>
      <c r="T70" s="11" t="s">
        <v>314</v>
      </c>
      <c r="U70" s="11">
        <v>13501</v>
      </c>
      <c r="V70" s="12">
        <v>42010</v>
      </c>
      <c r="W70" s="13" t="str">
        <f>TEXT(Table1[[#This Row],[Order Date]],"mmmm")</f>
        <v>January</v>
      </c>
      <c r="X70" s="7" t="str">
        <f>TEXT(Table1[[#This Row],[Order Date]],"yyyy")</f>
        <v>2015</v>
      </c>
      <c r="Y70" s="12">
        <v>42012</v>
      </c>
      <c r="Z70" s="11">
        <v>-107.98699999999999</v>
      </c>
      <c r="AA70" s="11">
        <v>3</v>
      </c>
      <c r="AB70" s="11">
        <v>173.32</v>
      </c>
      <c r="AC70" s="11">
        <v>85964</v>
      </c>
      <c r="AD70" s="6" t="e">
        <f>IF(COUNTIF(#REF!,Orders!AC124)&gt;0,"Returned","Not Returned")</f>
        <v>#REF!</v>
      </c>
      <c r="AE70" s="37" t="str">
        <f>TEXT(Table1[[#This Row],[Order Date]],"mmmm-yyy")</f>
        <v>January-2015</v>
      </c>
    </row>
    <row r="71" spans="1:31" ht="12.75" customHeight="1" thickTop="1" thickBot="1" x14ac:dyDescent="0.25">
      <c r="A71" s="10">
        <v>24773</v>
      </c>
      <c r="B71" s="11" t="s">
        <v>106</v>
      </c>
      <c r="C71" s="11">
        <v>0.02</v>
      </c>
      <c r="D71" s="11">
        <v>100.98</v>
      </c>
      <c r="E71" s="11">
        <v>35.840000000000003</v>
      </c>
      <c r="F71" s="11">
        <v>783</v>
      </c>
      <c r="G71" s="6" t="str">
        <f>IF(COUNTIF(Table1[Customer ID],Table1[[#This Row],[Customer ID]])&gt;1,"Repeat Customer","One-Time Customer")</f>
        <v>One-Time Customer</v>
      </c>
      <c r="H71" s="11" t="s">
        <v>915</v>
      </c>
      <c r="I71" s="11" t="s">
        <v>39</v>
      </c>
      <c r="J71" s="11" t="s">
        <v>58</v>
      </c>
      <c r="K71" s="11" t="s">
        <v>41</v>
      </c>
      <c r="L71" s="11" t="s">
        <v>191</v>
      </c>
      <c r="M71" s="11" t="s">
        <v>121</v>
      </c>
      <c r="N71" s="11" t="s">
        <v>260</v>
      </c>
      <c r="O71" s="11">
        <v>0.62</v>
      </c>
      <c r="P71" s="6">
        <f>Table1[[#This Row],[Profit]]/Table1[[#This Row],[Sales]]</f>
        <v>-0.2193726727263858</v>
      </c>
      <c r="Q71" s="11" t="s">
        <v>33</v>
      </c>
      <c r="R71" s="11" t="s">
        <v>53</v>
      </c>
      <c r="S71" s="11" t="s">
        <v>228</v>
      </c>
      <c r="T71" s="11" t="s">
        <v>916</v>
      </c>
      <c r="U71" s="11">
        <v>6010</v>
      </c>
      <c r="V71" s="12">
        <v>42010</v>
      </c>
      <c r="W71" s="13" t="str">
        <f>TEXT(Table1[[#This Row],[Order Date]],"mmmm")</f>
        <v>January</v>
      </c>
      <c r="X71" s="7" t="str">
        <f>TEXT(Table1[[#This Row],[Order Date]],"yyyy")</f>
        <v>2015</v>
      </c>
      <c r="Y71" s="12">
        <v>42010</v>
      </c>
      <c r="Z71" s="11">
        <v>-134.91200000000001</v>
      </c>
      <c r="AA71" s="11">
        <v>6</v>
      </c>
      <c r="AB71" s="11">
        <v>614.99</v>
      </c>
      <c r="AC71" s="11">
        <v>90961</v>
      </c>
      <c r="AD71" s="6" t="e">
        <f>IF(COUNTIF(#REF!,Orders!AC448)&gt;0,"Returned","Not Returned")</f>
        <v>#REF!</v>
      </c>
      <c r="AE71" s="37" t="str">
        <f>TEXT(Table1[[#This Row],[Order Date]],"mmmm-yyy")</f>
        <v>January-2015</v>
      </c>
    </row>
    <row r="72" spans="1:31" ht="12.75" customHeight="1" thickTop="1" thickBot="1" x14ac:dyDescent="0.25">
      <c r="A72" s="10">
        <v>20001</v>
      </c>
      <c r="B72" s="11" t="s">
        <v>37</v>
      </c>
      <c r="C72" s="11">
        <v>0.01</v>
      </c>
      <c r="D72" s="11">
        <v>150.97999999999999</v>
      </c>
      <c r="E72" s="11">
        <v>30</v>
      </c>
      <c r="F72" s="11">
        <v>799</v>
      </c>
      <c r="G72" s="6" t="str">
        <f>IF(COUNTIF(Table1[Customer ID],Table1[[#This Row],[Customer ID]])&gt;1,"Repeat Customer","One-Time Customer")</f>
        <v>Repeat Customer</v>
      </c>
      <c r="H72" s="11" t="s">
        <v>930</v>
      </c>
      <c r="I72" s="11" t="s">
        <v>39</v>
      </c>
      <c r="J72" s="11" t="s">
        <v>114</v>
      </c>
      <c r="K72" s="11" t="s">
        <v>41</v>
      </c>
      <c r="L72" s="11" t="s">
        <v>42</v>
      </c>
      <c r="M72" s="11" t="s">
        <v>43</v>
      </c>
      <c r="N72" s="11" t="s">
        <v>931</v>
      </c>
      <c r="O72" s="11">
        <v>0.74</v>
      </c>
      <c r="P72" s="6">
        <f>Table1[[#This Row],[Profit]]/Table1[[#This Row],[Sales]]</f>
        <v>0.13707614297936271</v>
      </c>
      <c r="Q72" s="11" t="s">
        <v>33</v>
      </c>
      <c r="R72" s="11" t="s">
        <v>136</v>
      </c>
      <c r="S72" s="11" t="s">
        <v>932</v>
      </c>
      <c r="T72" s="11" t="s">
        <v>933</v>
      </c>
      <c r="U72" s="11">
        <v>29915</v>
      </c>
      <c r="V72" s="12">
        <v>42010</v>
      </c>
      <c r="W72" s="13" t="str">
        <f>TEXT(Table1[[#This Row],[Order Date]],"mmmm")</f>
        <v>January</v>
      </c>
      <c r="X72" s="7" t="str">
        <f>TEXT(Table1[[#This Row],[Order Date]],"yyyy")</f>
        <v>2015</v>
      </c>
      <c r="Y72" s="12">
        <v>42012</v>
      </c>
      <c r="Z72" s="11">
        <v>131.38200000000001</v>
      </c>
      <c r="AA72" s="11">
        <v>6</v>
      </c>
      <c r="AB72" s="11">
        <v>958.46</v>
      </c>
      <c r="AC72" s="11">
        <v>89909</v>
      </c>
      <c r="AD72" s="6" t="e">
        <f>IF(COUNTIF(#REF!,Orders!AC456)&gt;0,"Returned","Not Returned")</f>
        <v>#REF!</v>
      </c>
      <c r="AE72" s="37" t="str">
        <f>TEXT(Table1[[#This Row],[Order Date]],"mmmm-yyy")</f>
        <v>January-2015</v>
      </c>
    </row>
    <row r="73" spans="1:31" ht="12.75" customHeight="1" thickTop="1" thickBot="1" x14ac:dyDescent="0.25">
      <c r="A73" s="8">
        <v>20002</v>
      </c>
      <c r="B73" s="1" t="s">
        <v>37</v>
      </c>
      <c r="C73" s="1">
        <v>0.01</v>
      </c>
      <c r="D73" s="1">
        <v>28.28</v>
      </c>
      <c r="E73" s="1">
        <v>13.99</v>
      </c>
      <c r="F73" s="1">
        <v>799</v>
      </c>
      <c r="G73" s="6" t="str">
        <f>IF(COUNTIF(Table1[Customer ID],Table1[[#This Row],[Customer ID]])&gt;1,"Repeat Customer","One-Time Customer")</f>
        <v>Repeat Customer</v>
      </c>
      <c r="H73" s="1" t="s">
        <v>930</v>
      </c>
      <c r="I73" s="1" t="s">
        <v>27</v>
      </c>
      <c r="J73" s="1" t="s">
        <v>114</v>
      </c>
      <c r="K73" s="1" t="s">
        <v>29</v>
      </c>
      <c r="L73" s="1" t="s">
        <v>141</v>
      </c>
      <c r="M73" s="1" t="s">
        <v>86</v>
      </c>
      <c r="N73" s="1" t="s">
        <v>934</v>
      </c>
      <c r="O73" s="1">
        <v>0.57999999999999996</v>
      </c>
      <c r="P73" s="6">
        <f>Table1[[#This Row],[Profit]]/Table1[[#This Row],[Sales]]</f>
        <v>-0.2420887105520009</v>
      </c>
      <c r="Q73" s="1" t="s">
        <v>33</v>
      </c>
      <c r="R73" s="1" t="s">
        <v>136</v>
      </c>
      <c r="S73" s="1" t="s">
        <v>932</v>
      </c>
      <c r="T73" s="1" t="s">
        <v>933</v>
      </c>
      <c r="U73" s="1">
        <v>29915</v>
      </c>
      <c r="V73" s="9">
        <v>42010</v>
      </c>
      <c r="W73" s="13" t="str">
        <f>TEXT(Table1[[#This Row],[Order Date]],"mmmm")</f>
        <v>January</v>
      </c>
      <c r="X73" s="7" t="str">
        <f>TEXT(Table1[[#This Row],[Order Date]],"yyyy")</f>
        <v>2015</v>
      </c>
      <c r="Y73" s="9">
        <v>42012</v>
      </c>
      <c r="Z73" s="1">
        <v>-89.292000000000002</v>
      </c>
      <c r="AA73" s="1">
        <v>12</v>
      </c>
      <c r="AB73" s="1">
        <v>368.84</v>
      </c>
      <c r="AC73" s="1">
        <v>89909</v>
      </c>
      <c r="AD73" s="6" t="e">
        <f>IF(COUNTIF(#REF!,Orders!AC457)&gt;0,"Returned","Not Returned")</f>
        <v>#REF!</v>
      </c>
      <c r="AE73" s="37" t="str">
        <f>TEXT(Table1[[#This Row],[Order Date]],"mmmm-yyy")</f>
        <v>January-2015</v>
      </c>
    </row>
    <row r="74" spans="1:31" ht="12.75" customHeight="1" thickTop="1" thickBot="1" x14ac:dyDescent="0.25">
      <c r="A74" s="10">
        <v>20003</v>
      </c>
      <c r="B74" s="11" t="s">
        <v>37</v>
      </c>
      <c r="C74" s="11">
        <v>0.03</v>
      </c>
      <c r="D74" s="11">
        <v>35.99</v>
      </c>
      <c r="E74" s="11">
        <v>1.1000000000000001</v>
      </c>
      <c r="F74" s="11">
        <v>799</v>
      </c>
      <c r="G74" s="6" t="str">
        <f>IF(COUNTIF(Table1[Customer ID],Table1[[#This Row],[Customer ID]])&gt;1,"Repeat Customer","One-Time Customer")</f>
        <v>Repeat Customer</v>
      </c>
      <c r="H74" s="11" t="s">
        <v>930</v>
      </c>
      <c r="I74" s="11" t="s">
        <v>49</v>
      </c>
      <c r="J74" s="11" t="s">
        <v>114</v>
      </c>
      <c r="K74" s="11" t="s">
        <v>77</v>
      </c>
      <c r="L74" s="11" t="s">
        <v>78</v>
      </c>
      <c r="M74" s="11" t="s">
        <v>59</v>
      </c>
      <c r="N74" s="11" t="s">
        <v>935</v>
      </c>
      <c r="O74" s="11">
        <v>0.55000000000000004</v>
      </c>
      <c r="P74" s="6">
        <f>Table1[[#This Row],[Profit]]/Table1[[#This Row],[Sales]]</f>
        <v>-6.8384964355152302</v>
      </c>
      <c r="Q74" s="11" t="s">
        <v>33</v>
      </c>
      <c r="R74" s="11" t="s">
        <v>136</v>
      </c>
      <c r="S74" s="11" t="s">
        <v>932</v>
      </c>
      <c r="T74" s="11" t="s">
        <v>933</v>
      </c>
      <c r="U74" s="11">
        <v>29915</v>
      </c>
      <c r="V74" s="12">
        <v>42010</v>
      </c>
      <c r="W74" s="13" t="str">
        <f>TEXT(Table1[[#This Row],[Order Date]],"mmmm")</f>
        <v>January</v>
      </c>
      <c r="X74" s="7" t="str">
        <f>TEXT(Table1[[#This Row],[Order Date]],"yyyy")</f>
        <v>2015</v>
      </c>
      <c r="Y74" s="12">
        <v>42011</v>
      </c>
      <c r="Z74" s="11">
        <v>-211.036</v>
      </c>
      <c r="AA74" s="11">
        <v>1</v>
      </c>
      <c r="AB74" s="11">
        <v>30.86</v>
      </c>
      <c r="AC74" s="11">
        <v>89909</v>
      </c>
      <c r="AD74" s="6" t="e">
        <f>IF(COUNTIF(#REF!,Orders!AC458)&gt;0,"Returned","Not Returned")</f>
        <v>#REF!</v>
      </c>
      <c r="AE74" s="37" t="str">
        <f>TEXT(Table1[[#This Row],[Order Date]],"mmmm-yyy")</f>
        <v>January-2015</v>
      </c>
    </row>
    <row r="75" spans="1:31" ht="12.75" customHeight="1" thickTop="1" thickBot="1" x14ac:dyDescent="0.25">
      <c r="A75" s="10">
        <v>21283</v>
      </c>
      <c r="B75" s="11" t="s">
        <v>25</v>
      </c>
      <c r="C75" s="11">
        <v>0.03</v>
      </c>
      <c r="D75" s="11">
        <v>3.28</v>
      </c>
      <c r="E75" s="11">
        <v>3.97</v>
      </c>
      <c r="F75" s="11">
        <v>1782</v>
      </c>
      <c r="G75" s="6" t="str">
        <f>IF(COUNTIF(Table1[Customer ID],Table1[[#This Row],[Customer ID]])&gt;1,"Repeat Customer","One-Time Customer")</f>
        <v>One-Time Customer</v>
      </c>
      <c r="H75" s="11" t="s">
        <v>1792</v>
      </c>
      <c r="I75" s="11" t="s">
        <v>49</v>
      </c>
      <c r="J75" s="11" t="s">
        <v>40</v>
      </c>
      <c r="K75" s="11" t="s">
        <v>29</v>
      </c>
      <c r="L75" s="11" t="s">
        <v>30</v>
      </c>
      <c r="M75" s="11" t="s">
        <v>31</v>
      </c>
      <c r="N75" s="11" t="s">
        <v>1793</v>
      </c>
      <c r="O75" s="11">
        <v>0.56000000000000005</v>
      </c>
      <c r="P75" s="6">
        <f>Table1[[#This Row],[Profit]]/Table1[[#This Row],[Sales]]</f>
        <v>-3.6937566137566136</v>
      </c>
      <c r="Q75" s="11" t="s">
        <v>33</v>
      </c>
      <c r="R75" s="11" t="s">
        <v>34</v>
      </c>
      <c r="S75" s="11" t="s">
        <v>45</v>
      </c>
      <c r="T75" s="11" t="s">
        <v>1794</v>
      </c>
      <c r="U75" s="11">
        <v>92672</v>
      </c>
      <c r="V75" s="12">
        <v>42010</v>
      </c>
      <c r="W75" s="13" t="str">
        <f>TEXT(Table1[[#This Row],[Order Date]],"mmmm")</f>
        <v>January</v>
      </c>
      <c r="X75" s="7" t="str">
        <f>TEXT(Table1[[#This Row],[Order Date]],"yyyy")</f>
        <v>2015</v>
      </c>
      <c r="Y75" s="12">
        <v>42012</v>
      </c>
      <c r="Z75" s="11">
        <v>-90.755600000000001</v>
      </c>
      <c r="AA75" s="11">
        <v>7</v>
      </c>
      <c r="AB75" s="11">
        <v>24.57</v>
      </c>
      <c r="AC75" s="11">
        <v>89856</v>
      </c>
      <c r="AD75" s="6" t="e">
        <f>IF(COUNTIF(#REF!,Orders!AC1006)&gt;0,"Returned","Not Returned")</f>
        <v>#REF!</v>
      </c>
      <c r="AE75" s="37" t="str">
        <f>TEXT(Table1[[#This Row],[Order Date]],"mmmm-yyy")</f>
        <v>January-2015</v>
      </c>
    </row>
    <row r="76" spans="1:31" ht="12.75" customHeight="1" thickTop="1" thickBot="1" x14ac:dyDescent="0.25">
      <c r="A76" s="10">
        <v>21284</v>
      </c>
      <c r="B76" s="11" t="s">
        <v>47</v>
      </c>
      <c r="C76" s="11">
        <v>0.04</v>
      </c>
      <c r="D76" s="11">
        <v>880.98</v>
      </c>
      <c r="E76" s="11">
        <v>44.55</v>
      </c>
      <c r="F76" s="11">
        <v>1793</v>
      </c>
      <c r="G76" s="6" t="str">
        <f>IF(COUNTIF(Table1[Customer ID],Table1[[#This Row],[Customer ID]])&gt;1,"Repeat Customer","One-Time Customer")</f>
        <v>One-Time Customer</v>
      </c>
      <c r="H76" s="11" t="s">
        <v>1796</v>
      </c>
      <c r="I76" s="11" t="s">
        <v>39</v>
      </c>
      <c r="J76" s="11" t="s">
        <v>40</v>
      </c>
      <c r="K76" s="11" t="s">
        <v>41</v>
      </c>
      <c r="L76" s="11" t="s">
        <v>191</v>
      </c>
      <c r="M76" s="11" t="s">
        <v>121</v>
      </c>
      <c r="N76" s="11" t="s">
        <v>769</v>
      </c>
      <c r="O76" s="11">
        <v>0.62</v>
      </c>
      <c r="P76" s="6">
        <f>Table1[[#This Row],[Profit]]/Table1[[#This Row],[Sales]]</f>
        <v>-1.9668045172121857</v>
      </c>
      <c r="Q76" s="11" t="s">
        <v>33</v>
      </c>
      <c r="R76" s="11" t="s">
        <v>61</v>
      </c>
      <c r="S76" s="11" t="s">
        <v>178</v>
      </c>
      <c r="T76" s="11" t="s">
        <v>1797</v>
      </c>
      <c r="U76" s="11">
        <v>61401</v>
      </c>
      <c r="V76" s="12">
        <v>42010</v>
      </c>
      <c r="W76" s="13" t="str">
        <f>TEXT(Table1[[#This Row],[Order Date]],"mmmm")</f>
        <v>January</v>
      </c>
      <c r="X76" s="7" t="str">
        <f>TEXT(Table1[[#This Row],[Order Date]],"yyyy")</f>
        <v>2015</v>
      </c>
      <c r="Y76" s="12">
        <v>42011</v>
      </c>
      <c r="Z76" s="11">
        <v>-13706.464</v>
      </c>
      <c r="AA76" s="11">
        <v>8</v>
      </c>
      <c r="AB76" s="11">
        <v>6968.9</v>
      </c>
      <c r="AC76" s="11">
        <v>87853</v>
      </c>
      <c r="AD76" s="6" t="e">
        <f>IF(COUNTIF(#REF!,Orders!AC1008)&gt;0,"Returned","Not Returned")</f>
        <v>#REF!</v>
      </c>
      <c r="AE76" s="37" t="str">
        <f>TEXT(Table1[[#This Row],[Order Date]],"mmmm-yyy")</f>
        <v>January-2015</v>
      </c>
    </row>
    <row r="77" spans="1:31" ht="12.75" customHeight="1" thickTop="1" thickBot="1" x14ac:dyDescent="0.25">
      <c r="A77" s="10">
        <v>21383</v>
      </c>
      <c r="B77" s="11" t="s">
        <v>106</v>
      </c>
      <c r="C77" s="11">
        <v>0.05</v>
      </c>
      <c r="D77" s="11">
        <v>7.1</v>
      </c>
      <c r="E77" s="11">
        <v>6.05</v>
      </c>
      <c r="F77" s="11">
        <v>1828</v>
      </c>
      <c r="G77" s="6" t="str">
        <f>IF(COUNTIF(Table1[Customer ID],Table1[[#This Row],[Customer ID]])&gt;1,"Repeat Customer","One-Time Customer")</f>
        <v>Repeat Customer</v>
      </c>
      <c r="H77" s="11" t="s">
        <v>1821</v>
      </c>
      <c r="I77" s="11" t="s">
        <v>49</v>
      </c>
      <c r="J77" s="11" t="s">
        <v>28</v>
      </c>
      <c r="K77" s="11" t="s">
        <v>29</v>
      </c>
      <c r="L77" s="11" t="s">
        <v>109</v>
      </c>
      <c r="M77" s="11" t="s">
        <v>59</v>
      </c>
      <c r="N77" s="11" t="s">
        <v>651</v>
      </c>
      <c r="O77" s="11">
        <v>0.39</v>
      </c>
      <c r="P77" s="6">
        <f>Table1[[#This Row],[Profit]]/Table1[[#This Row],[Sales]]</f>
        <v>-1.0025349044459848</v>
      </c>
      <c r="Q77" s="11" t="s">
        <v>33</v>
      </c>
      <c r="R77" s="11" t="s">
        <v>61</v>
      </c>
      <c r="S77" s="11" t="s">
        <v>330</v>
      </c>
      <c r="T77" s="11" t="s">
        <v>1822</v>
      </c>
      <c r="U77" s="11">
        <v>50613</v>
      </c>
      <c r="V77" s="12">
        <v>42010</v>
      </c>
      <c r="W77" s="13" t="str">
        <f>TEXT(Table1[[#This Row],[Order Date]],"mmmm")</f>
        <v>January</v>
      </c>
      <c r="X77" s="7" t="str">
        <f>TEXT(Table1[[#This Row],[Order Date]],"yyyy")</f>
        <v>2015</v>
      </c>
      <c r="Y77" s="12">
        <v>42010</v>
      </c>
      <c r="Z77" s="11">
        <v>-101.24600000000001</v>
      </c>
      <c r="AA77" s="11">
        <v>14</v>
      </c>
      <c r="AB77" s="11">
        <v>100.99</v>
      </c>
      <c r="AC77" s="11">
        <v>86960</v>
      </c>
      <c r="AD77" s="6" t="e">
        <f>IF(COUNTIF(#REF!,Orders!AC1028)&gt;0,"Returned","Not Returned")</f>
        <v>#REF!</v>
      </c>
      <c r="AE77" s="37" t="str">
        <f>TEXT(Table1[[#This Row],[Order Date]],"mmmm-yyy")</f>
        <v>January-2015</v>
      </c>
    </row>
    <row r="78" spans="1:31" ht="12.75" customHeight="1" thickTop="1" thickBot="1" x14ac:dyDescent="0.25">
      <c r="A78" s="8">
        <v>21384</v>
      </c>
      <c r="B78" s="1" t="s">
        <v>106</v>
      </c>
      <c r="C78" s="1">
        <v>0.04</v>
      </c>
      <c r="D78" s="1">
        <v>20.95</v>
      </c>
      <c r="E78" s="1">
        <v>4</v>
      </c>
      <c r="F78" s="1">
        <v>1828</v>
      </c>
      <c r="G78" s="6" t="str">
        <f>IF(COUNTIF(Table1[Customer ID],Table1[[#This Row],[Customer ID]])&gt;1,"Repeat Customer","One-Time Customer")</f>
        <v>Repeat Customer</v>
      </c>
      <c r="H78" s="1" t="s">
        <v>1821</v>
      </c>
      <c r="I78" s="1" t="s">
        <v>49</v>
      </c>
      <c r="J78" s="1" t="s">
        <v>28</v>
      </c>
      <c r="K78" s="1" t="s">
        <v>77</v>
      </c>
      <c r="L78" s="1" t="s">
        <v>180</v>
      </c>
      <c r="M78" s="1" t="s">
        <v>59</v>
      </c>
      <c r="N78" s="1" t="s">
        <v>1591</v>
      </c>
      <c r="O78" s="1">
        <v>0.6</v>
      </c>
      <c r="P78" s="6">
        <f>Table1[[#This Row],[Profit]]/Table1[[#This Row],[Sales]]</f>
        <v>-1.3233844854286921E-2</v>
      </c>
      <c r="Q78" s="1" t="s">
        <v>33</v>
      </c>
      <c r="R78" s="1" t="s">
        <v>61</v>
      </c>
      <c r="S78" s="1" t="s">
        <v>330</v>
      </c>
      <c r="T78" s="1" t="s">
        <v>1822</v>
      </c>
      <c r="U78" s="1">
        <v>50613</v>
      </c>
      <c r="V78" s="9">
        <v>42010</v>
      </c>
      <c r="W78" s="13" t="str">
        <f>TEXT(Table1[[#This Row],[Order Date]],"mmmm")</f>
        <v>January</v>
      </c>
      <c r="X78" s="7" t="str">
        <f>TEXT(Table1[[#This Row],[Order Date]],"yyyy")</f>
        <v>2015</v>
      </c>
      <c r="Y78" s="9">
        <v>42015</v>
      </c>
      <c r="Z78" s="1">
        <v>-1.88</v>
      </c>
      <c r="AA78" s="1">
        <v>7</v>
      </c>
      <c r="AB78" s="1">
        <v>142.06</v>
      </c>
      <c r="AC78" s="1">
        <v>86960</v>
      </c>
      <c r="AD78" s="6" t="e">
        <f>IF(COUNTIF(#REF!,Orders!AC1029)&gt;0,"Returned","Not Returned")</f>
        <v>#REF!</v>
      </c>
      <c r="AE78" s="37" t="str">
        <f>TEXT(Table1[[#This Row],[Order Date]],"mmmm-yyy")</f>
        <v>January-2015</v>
      </c>
    </row>
    <row r="79" spans="1:31" ht="12.75" customHeight="1" thickTop="1" thickBot="1" x14ac:dyDescent="0.25">
      <c r="A79" s="8">
        <v>21385</v>
      </c>
      <c r="B79" s="1" t="s">
        <v>106</v>
      </c>
      <c r="C79" s="1">
        <v>0.05</v>
      </c>
      <c r="D79" s="1">
        <v>39.06</v>
      </c>
      <c r="E79" s="1">
        <v>10.55</v>
      </c>
      <c r="F79" s="1">
        <v>1829</v>
      </c>
      <c r="G79" s="6" t="str">
        <f>IF(COUNTIF(Table1[Customer ID],Table1[[#This Row],[Customer ID]])&gt;1,"Repeat Customer","One-Time Customer")</f>
        <v>Repeat Customer</v>
      </c>
      <c r="H79" s="1" t="s">
        <v>1823</v>
      </c>
      <c r="I79" s="1" t="s">
        <v>49</v>
      </c>
      <c r="J79" s="1" t="s">
        <v>28</v>
      </c>
      <c r="K79" s="1" t="s">
        <v>29</v>
      </c>
      <c r="L79" s="1" t="s">
        <v>109</v>
      </c>
      <c r="M79" s="1" t="s">
        <v>59</v>
      </c>
      <c r="N79" s="1" t="s">
        <v>1132</v>
      </c>
      <c r="O79" s="1">
        <v>0.37</v>
      </c>
      <c r="P79" s="6">
        <f>Table1[[#This Row],[Profit]]/Table1[[#This Row],[Sales]]</f>
        <v>0.69</v>
      </c>
      <c r="Q79" s="1" t="s">
        <v>33</v>
      </c>
      <c r="R79" s="1" t="s">
        <v>61</v>
      </c>
      <c r="S79" s="1" t="s">
        <v>330</v>
      </c>
      <c r="T79" s="1" t="s">
        <v>1824</v>
      </c>
      <c r="U79" s="1">
        <v>52402</v>
      </c>
      <c r="V79" s="9">
        <v>42010</v>
      </c>
      <c r="W79" s="13" t="str">
        <f>TEXT(Table1[[#This Row],[Order Date]],"mmmm")</f>
        <v>January</v>
      </c>
      <c r="X79" s="7" t="str">
        <f>TEXT(Table1[[#This Row],[Order Date]],"yyyy")</f>
        <v>2015</v>
      </c>
      <c r="Y79" s="9">
        <v>42017</v>
      </c>
      <c r="Z79" s="1">
        <v>250.98059999999998</v>
      </c>
      <c r="AA79" s="1">
        <v>9</v>
      </c>
      <c r="AB79" s="1">
        <v>363.74</v>
      </c>
      <c r="AC79" s="1">
        <v>86960</v>
      </c>
      <c r="AD79" s="6" t="e">
        <f>IF(COUNTIF(#REF!,Orders!AC1031)&gt;0,"Returned","Not Returned")</f>
        <v>#REF!</v>
      </c>
      <c r="AE79" s="37" t="str">
        <f>TEXT(Table1[[#This Row],[Order Date]],"mmmm-yyy")</f>
        <v>January-2015</v>
      </c>
    </row>
    <row r="80" spans="1:31" ht="12.75" customHeight="1" thickTop="1" thickBot="1" x14ac:dyDescent="0.25">
      <c r="A80" s="10">
        <v>21386</v>
      </c>
      <c r="B80" s="11" t="s">
        <v>106</v>
      </c>
      <c r="C80" s="11">
        <v>0.04</v>
      </c>
      <c r="D80" s="11">
        <v>3.52</v>
      </c>
      <c r="E80" s="11">
        <v>6.83</v>
      </c>
      <c r="F80" s="11">
        <v>1829</v>
      </c>
      <c r="G80" s="6" t="str">
        <f>IF(COUNTIF(Table1[Customer ID],Table1[[#This Row],[Customer ID]])&gt;1,"Repeat Customer","One-Time Customer")</f>
        <v>Repeat Customer</v>
      </c>
      <c r="H80" s="11" t="s">
        <v>1823</v>
      </c>
      <c r="I80" s="11" t="s">
        <v>49</v>
      </c>
      <c r="J80" s="11" t="s">
        <v>28</v>
      </c>
      <c r="K80" s="11" t="s">
        <v>29</v>
      </c>
      <c r="L80" s="11" t="s">
        <v>109</v>
      </c>
      <c r="M80" s="11" t="s">
        <v>59</v>
      </c>
      <c r="N80" s="11" t="s">
        <v>1825</v>
      </c>
      <c r="O80" s="11">
        <v>0.38</v>
      </c>
      <c r="P80" s="6">
        <f>Table1[[#This Row],[Profit]]/Table1[[#This Row],[Sales]]</f>
        <v>-3.6254237288135593</v>
      </c>
      <c r="Q80" s="11" t="s">
        <v>33</v>
      </c>
      <c r="R80" s="11" t="s">
        <v>61</v>
      </c>
      <c r="S80" s="11" t="s">
        <v>330</v>
      </c>
      <c r="T80" s="11" t="s">
        <v>1824</v>
      </c>
      <c r="U80" s="11">
        <v>52402</v>
      </c>
      <c r="V80" s="12">
        <v>42010</v>
      </c>
      <c r="W80" s="13" t="str">
        <f>TEXT(Table1[[#This Row],[Order Date]],"mmmm")</f>
        <v>January</v>
      </c>
      <c r="X80" s="7" t="str">
        <f>TEXT(Table1[[#This Row],[Order Date]],"yyyy")</f>
        <v>2015</v>
      </c>
      <c r="Y80" s="12">
        <v>42019</v>
      </c>
      <c r="Z80" s="11">
        <v>-57.753</v>
      </c>
      <c r="AA80" s="11">
        <v>4</v>
      </c>
      <c r="AB80" s="11">
        <v>15.93</v>
      </c>
      <c r="AC80" s="11">
        <v>86960</v>
      </c>
      <c r="AD80" s="6" t="e">
        <f>IF(COUNTIF(#REF!,Orders!AC1032)&gt;0,"Returned","Not Returned")</f>
        <v>#REF!</v>
      </c>
      <c r="AE80" s="37" t="str">
        <f>TEXT(Table1[[#This Row],[Order Date]],"mmmm-yyy")</f>
        <v>January-2015</v>
      </c>
    </row>
    <row r="81" spans="1:31" ht="12.75" customHeight="1" thickTop="1" thickBot="1" x14ac:dyDescent="0.25">
      <c r="A81" s="8">
        <v>21387</v>
      </c>
      <c r="B81" s="1" t="s">
        <v>106</v>
      </c>
      <c r="C81" s="1">
        <v>0.02</v>
      </c>
      <c r="D81" s="1">
        <v>15.51</v>
      </c>
      <c r="E81" s="1">
        <v>17.78</v>
      </c>
      <c r="F81" s="1">
        <v>1829</v>
      </c>
      <c r="G81" s="6" t="str">
        <f>IF(COUNTIF(Table1[Customer ID],Table1[[#This Row],[Customer ID]])&gt;1,"Repeat Customer","One-Time Customer")</f>
        <v>Repeat Customer</v>
      </c>
      <c r="H81" s="1" t="s">
        <v>1823</v>
      </c>
      <c r="I81" s="1" t="s">
        <v>49</v>
      </c>
      <c r="J81" s="1" t="s">
        <v>28</v>
      </c>
      <c r="K81" s="1" t="s">
        <v>29</v>
      </c>
      <c r="L81" s="1" t="s">
        <v>141</v>
      </c>
      <c r="M81" s="1" t="s">
        <v>59</v>
      </c>
      <c r="N81" s="1" t="s">
        <v>691</v>
      </c>
      <c r="O81" s="1">
        <v>0.59</v>
      </c>
      <c r="P81" s="6">
        <f>Table1[[#This Row],[Profit]]/Table1[[#This Row],[Sales]]</f>
        <v>-2.2542293233082704</v>
      </c>
      <c r="Q81" s="1" t="s">
        <v>33</v>
      </c>
      <c r="R81" s="1" t="s">
        <v>61</v>
      </c>
      <c r="S81" s="1" t="s">
        <v>330</v>
      </c>
      <c r="T81" s="1" t="s">
        <v>1824</v>
      </c>
      <c r="U81" s="1">
        <v>52402</v>
      </c>
      <c r="V81" s="9">
        <v>42010</v>
      </c>
      <c r="W81" s="13" t="str">
        <f>TEXT(Table1[[#This Row],[Order Date]],"mmmm")</f>
        <v>January</v>
      </c>
      <c r="X81" s="7" t="str">
        <f>TEXT(Table1[[#This Row],[Order Date]],"yyyy")</f>
        <v>2015</v>
      </c>
      <c r="Y81" s="9">
        <v>42017</v>
      </c>
      <c r="Z81" s="1">
        <v>-47.97</v>
      </c>
      <c r="AA81" s="1">
        <v>1</v>
      </c>
      <c r="AB81" s="1">
        <v>21.28</v>
      </c>
      <c r="AC81" s="1">
        <v>86960</v>
      </c>
      <c r="AD81" s="6" t="e">
        <f>IF(COUNTIF(#REF!,Orders!AC1033)&gt;0,"Returned","Not Returned")</f>
        <v>#REF!</v>
      </c>
      <c r="AE81" s="37" t="str">
        <f>TEXT(Table1[[#This Row],[Order Date]],"mmmm-yyy")</f>
        <v>January-2015</v>
      </c>
    </row>
    <row r="82" spans="1:31" ht="12.75" customHeight="1" thickTop="1" thickBot="1" x14ac:dyDescent="0.25">
      <c r="A82" s="10">
        <v>24793</v>
      </c>
      <c r="B82" s="11" t="s">
        <v>37</v>
      </c>
      <c r="C82" s="11">
        <v>0.01</v>
      </c>
      <c r="D82" s="11">
        <v>6.68</v>
      </c>
      <c r="E82" s="11">
        <v>4.91</v>
      </c>
      <c r="F82" s="11">
        <v>1950</v>
      </c>
      <c r="G82" s="6" t="str">
        <f>IF(COUNTIF(Table1[Customer ID],Table1[[#This Row],[Customer ID]])&gt;1,"Repeat Customer","One-Time Customer")</f>
        <v>One-Time Customer</v>
      </c>
      <c r="H82" s="11" t="s">
        <v>1902</v>
      </c>
      <c r="I82" s="11" t="s">
        <v>49</v>
      </c>
      <c r="J82" s="11" t="s">
        <v>58</v>
      </c>
      <c r="K82" s="11" t="s">
        <v>29</v>
      </c>
      <c r="L82" s="11" t="s">
        <v>93</v>
      </c>
      <c r="M82" s="11" t="s">
        <v>59</v>
      </c>
      <c r="N82" s="11" t="s">
        <v>1903</v>
      </c>
      <c r="O82" s="11">
        <v>0.37</v>
      </c>
      <c r="P82" s="6">
        <f>Table1[[#This Row],[Profit]]/Table1[[#This Row],[Sales]]</f>
        <v>-0.30335097001763667</v>
      </c>
      <c r="Q82" s="11" t="s">
        <v>33</v>
      </c>
      <c r="R82" s="11" t="s">
        <v>34</v>
      </c>
      <c r="S82" s="11" t="s">
        <v>82</v>
      </c>
      <c r="T82" s="11" t="s">
        <v>1904</v>
      </c>
      <c r="U82" s="11">
        <v>59750</v>
      </c>
      <c r="V82" s="12">
        <v>42010</v>
      </c>
      <c r="W82" s="13" t="str">
        <f>TEXT(Table1[[#This Row],[Order Date]],"mmmm")</f>
        <v>January</v>
      </c>
      <c r="X82" s="7" t="str">
        <f>TEXT(Table1[[#This Row],[Order Date]],"yyyy")</f>
        <v>2015</v>
      </c>
      <c r="Y82" s="12">
        <v>42012</v>
      </c>
      <c r="Z82" s="11">
        <v>-15.48</v>
      </c>
      <c r="AA82" s="11">
        <v>7</v>
      </c>
      <c r="AB82" s="11">
        <v>51.03</v>
      </c>
      <c r="AC82" s="11">
        <v>90414</v>
      </c>
      <c r="AD82" s="6" t="e">
        <f>IF(COUNTIF(#REF!,Orders!AC1078)&gt;0,"Returned","Not Returned")</f>
        <v>#REF!</v>
      </c>
      <c r="AE82" s="37" t="str">
        <f>TEXT(Table1[[#This Row],[Order Date]],"mmmm-yyy")</f>
        <v>January-2015</v>
      </c>
    </row>
    <row r="83" spans="1:31" ht="12.75" customHeight="1" thickTop="1" thickBot="1" x14ac:dyDescent="0.25">
      <c r="A83" s="10">
        <v>23795</v>
      </c>
      <c r="B83" s="11" t="s">
        <v>106</v>
      </c>
      <c r="C83" s="11">
        <v>0.05</v>
      </c>
      <c r="D83" s="11">
        <v>20.34</v>
      </c>
      <c r="E83" s="11">
        <v>35</v>
      </c>
      <c r="F83" s="11">
        <v>2146</v>
      </c>
      <c r="G83" s="6" t="str">
        <f>IF(COUNTIF(Table1[Customer ID],Table1[[#This Row],[Customer ID]])&gt;1,"Repeat Customer","One-Time Customer")</f>
        <v>One-Time Customer</v>
      </c>
      <c r="H83" s="11" t="s">
        <v>2057</v>
      </c>
      <c r="I83" s="11" t="s">
        <v>49</v>
      </c>
      <c r="J83" s="11" t="s">
        <v>28</v>
      </c>
      <c r="K83" s="11" t="s">
        <v>29</v>
      </c>
      <c r="L83" s="11" t="s">
        <v>141</v>
      </c>
      <c r="M83" s="11" t="s">
        <v>236</v>
      </c>
      <c r="N83" s="11" t="s">
        <v>375</v>
      </c>
      <c r="O83" s="11">
        <v>0.84</v>
      </c>
      <c r="P83" s="6">
        <f>Table1[[#This Row],[Profit]]/Table1[[#This Row],[Sales]]</f>
        <v>0.99539796303281769</v>
      </c>
      <c r="Q83" s="11" t="s">
        <v>33</v>
      </c>
      <c r="R83" s="11" t="s">
        <v>136</v>
      </c>
      <c r="S83" s="11" t="s">
        <v>137</v>
      </c>
      <c r="T83" s="11" t="s">
        <v>2054</v>
      </c>
      <c r="U83" s="11">
        <v>20151</v>
      </c>
      <c r="V83" s="12">
        <v>42010</v>
      </c>
      <c r="W83" s="13" t="str">
        <f>TEXT(Table1[[#This Row],[Order Date]],"mmmm")</f>
        <v>January</v>
      </c>
      <c r="X83" s="7" t="str">
        <f>TEXT(Table1[[#This Row],[Order Date]],"yyyy")</f>
        <v>2015</v>
      </c>
      <c r="Y83" s="12">
        <v>42014</v>
      </c>
      <c r="Z83" s="11">
        <v>52.775999999999996</v>
      </c>
      <c r="AA83" s="11">
        <v>2</v>
      </c>
      <c r="AB83" s="11">
        <v>53.02</v>
      </c>
      <c r="AC83" s="11">
        <v>87071</v>
      </c>
      <c r="AD83" s="6" t="e">
        <f>IF(COUNTIF(#REF!,Orders!AC1190)&gt;0,"Returned","Not Returned")</f>
        <v>#REF!</v>
      </c>
      <c r="AE83" s="37" t="str">
        <f>TEXT(Table1[[#This Row],[Order Date]],"mmmm-yyy")</f>
        <v>January-2015</v>
      </c>
    </row>
    <row r="84" spans="1:31" ht="12.75" customHeight="1" thickTop="1" thickBot="1" x14ac:dyDescent="0.25">
      <c r="A84" s="10">
        <v>21334</v>
      </c>
      <c r="B84" s="11" t="s">
        <v>37</v>
      </c>
      <c r="C84" s="11">
        <v>0</v>
      </c>
      <c r="D84" s="11">
        <v>42.98</v>
      </c>
      <c r="E84" s="11">
        <v>4.62</v>
      </c>
      <c r="F84" s="11">
        <v>2290</v>
      </c>
      <c r="G84" s="6" t="str">
        <f>IF(COUNTIF(Table1[Customer ID],Table1[[#This Row],[Customer ID]])&gt;1,"Repeat Customer","One-Time Customer")</f>
        <v>Repeat Customer</v>
      </c>
      <c r="H84" s="11" t="s">
        <v>2183</v>
      </c>
      <c r="I84" s="11" t="s">
        <v>49</v>
      </c>
      <c r="J84" s="11" t="s">
        <v>40</v>
      </c>
      <c r="K84" s="11" t="s">
        <v>29</v>
      </c>
      <c r="L84" s="11" t="s">
        <v>257</v>
      </c>
      <c r="M84" s="11" t="s">
        <v>59</v>
      </c>
      <c r="N84" s="11" t="s">
        <v>1888</v>
      </c>
      <c r="O84" s="11">
        <v>0.56000000000000005</v>
      </c>
      <c r="P84" s="6">
        <f>Table1[[#This Row],[Profit]]/Table1[[#This Row],[Sales]]</f>
        <v>0.69</v>
      </c>
      <c r="Q84" s="11" t="s">
        <v>33</v>
      </c>
      <c r="R84" s="11" t="s">
        <v>61</v>
      </c>
      <c r="S84" s="11" t="s">
        <v>62</v>
      </c>
      <c r="T84" s="11" t="s">
        <v>2184</v>
      </c>
      <c r="U84" s="11">
        <v>55433</v>
      </c>
      <c r="V84" s="12">
        <v>42010</v>
      </c>
      <c r="W84" s="13" t="str">
        <f>TEXT(Table1[[#This Row],[Order Date]],"mmmm")</f>
        <v>January</v>
      </c>
      <c r="X84" s="7" t="str">
        <f>TEXT(Table1[[#This Row],[Order Date]],"yyyy")</f>
        <v>2015</v>
      </c>
      <c r="Y84" s="12">
        <v>42012</v>
      </c>
      <c r="Z84" s="11">
        <v>385.30289999999997</v>
      </c>
      <c r="AA84" s="11">
        <v>12</v>
      </c>
      <c r="AB84" s="11">
        <v>558.41</v>
      </c>
      <c r="AC84" s="11">
        <v>88163</v>
      </c>
      <c r="AD84" s="6" t="e">
        <f>IF(COUNTIF(#REF!,Orders!AC1278)&gt;0,"Returned","Not Returned")</f>
        <v>#REF!</v>
      </c>
      <c r="AE84" s="37" t="str">
        <f>TEXT(Table1[[#This Row],[Order Date]],"mmmm-yyy")</f>
        <v>January-2015</v>
      </c>
    </row>
    <row r="85" spans="1:31" ht="12.75" customHeight="1" thickTop="1" thickBot="1" x14ac:dyDescent="0.25">
      <c r="A85" s="8">
        <v>21335</v>
      </c>
      <c r="B85" s="1" t="s">
        <v>37</v>
      </c>
      <c r="C85" s="1">
        <v>0.03</v>
      </c>
      <c r="D85" s="1">
        <v>21.78</v>
      </c>
      <c r="E85" s="1">
        <v>5.94</v>
      </c>
      <c r="F85" s="1">
        <v>2290</v>
      </c>
      <c r="G85" s="6" t="str">
        <f>IF(COUNTIF(Table1[Customer ID],Table1[[#This Row],[Customer ID]])&gt;1,"Repeat Customer","One-Time Customer")</f>
        <v>Repeat Customer</v>
      </c>
      <c r="H85" s="1" t="s">
        <v>2183</v>
      </c>
      <c r="I85" s="1" t="s">
        <v>49</v>
      </c>
      <c r="J85" s="1" t="s">
        <v>40</v>
      </c>
      <c r="K85" s="1" t="s">
        <v>29</v>
      </c>
      <c r="L85" s="1" t="s">
        <v>257</v>
      </c>
      <c r="M85" s="1" t="s">
        <v>86</v>
      </c>
      <c r="N85" s="1" t="s">
        <v>2185</v>
      </c>
      <c r="O85" s="1">
        <v>0.5</v>
      </c>
      <c r="P85" s="6">
        <f>Table1[[#This Row],[Profit]]/Table1[[#This Row],[Sales]]</f>
        <v>0.64502790986148428</v>
      </c>
      <c r="Q85" s="1" t="s">
        <v>33</v>
      </c>
      <c r="R85" s="1" t="s">
        <v>61</v>
      </c>
      <c r="S85" s="1" t="s">
        <v>62</v>
      </c>
      <c r="T85" s="1" t="s">
        <v>2184</v>
      </c>
      <c r="U85" s="1">
        <v>55433</v>
      </c>
      <c r="V85" s="9">
        <v>42010</v>
      </c>
      <c r="W85" s="13" t="str">
        <f>TEXT(Table1[[#This Row],[Order Date]],"mmmm")</f>
        <v>January</v>
      </c>
      <c r="X85" s="7" t="str">
        <f>TEXT(Table1[[#This Row],[Order Date]],"yyyy")</f>
        <v>2015</v>
      </c>
      <c r="Y85" s="9">
        <v>42012</v>
      </c>
      <c r="Z85" s="1">
        <v>187.2</v>
      </c>
      <c r="AA85" s="1">
        <v>13</v>
      </c>
      <c r="AB85" s="1">
        <v>290.22000000000003</v>
      </c>
      <c r="AC85" s="1">
        <v>88163</v>
      </c>
      <c r="AD85" s="6" t="e">
        <f>IF(COUNTIF(#REF!,Orders!AC1279)&gt;0,"Returned","Not Returned")</f>
        <v>#REF!</v>
      </c>
      <c r="AE85" s="37" t="str">
        <f>TEXT(Table1[[#This Row],[Order Date]],"mmmm-yyy")</f>
        <v>January-2015</v>
      </c>
    </row>
    <row r="86" spans="1:31" ht="12.75" customHeight="1" thickTop="1" thickBot="1" x14ac:dyDescent="0.25">
      <c r="A86" s="8">
        <v>20325</v>
      </c>
      <c r="B86" s="1" t="s">
        <v>47</v>
      </c>
      <c r="C86" s="1">
        <v>0.03</v>
      </c>
      <c r="D86" s="1">
        <v>2.1</v>
      </c>
      <c r="E86" s="1">
        <v>0.7</v>
      </c>
      <c r="F86" s="1">
        <v>2418</v>
      </c>
      <c r="G86" s="6" t="str">
        <f>IF(COUNTIF(Table1[Customer ID],Table1[[#This Row],[Customer ID]])&gt;1,"Repeat Customer","One-Time Customer")</f>
        <v>Repeat Customer</v>
      </c>
      <c r="H86" s="1" t="s">
        <v>2263</v>
      </c>
      <c r="I86" s="1" t="s">
        <v>49</v>
      </c>
      <c r="J86" s="1" t="s">
        <v>114</v>
      </c>
      <c r="K86" s="1" t="s">
        <v>29</v>
      </c>
      <c r="L86" s="1" t="s">
        <v>30</v>
      </c>
      <c r="M86" s="1" t="s">
        <v>31</v>
      </c>
      <c r="N86" s="1" t="s">
        <v>2264</v>
      </c>
      <c r="O86" s="1">
        <v>0.56999999999999995</v>
      </c>
      <c r="P86" s="6">
        <f>Table1[[#This Row],[Profit]]/Table1[[#This Row],[Sales]]</f>
        <v>-169.02591743119265</v>
      </c>
      <c r="Q86" s="1" t="s">
        <v>33</v>
      </c>
      <c r="R86" s="1" t="s">
        <v>136</v>
      </c>
      <c r="S86" s="1" t="s">
        <v>137</v>
      </c>
      <c r="T86" s="1" t="s">
        <v>2265</v>
      </c>
      <c r="U86" s="1">
        <v>23805</v>
      </c>
      <c r="V86" s="9">
        <v>42010</v>
      </c>
      <c r="W86" s="13" t="str">
        <f>TEXT(Table1[[#This Row],[Order Date]],"mmmm")</f>
        <v>January</v>
      </c>
      <c r="X86" s="7" t="str">
        <f>TEXT(Table1[[#This Row],[Order Date]],"yyyy")</f>
        <v>2015</v>
      </c>
      <c r="Y86" s="9">
        <v>42011</v>
      </c>
      <c r="Z86" s="1">
        <v>-1473.9059999999999</v>
      </c>
      <c r="AA86" s="1">
        <v>4</v>
      </c>
      <c r="AB86" s="1">
        <v>8.7200000000000006</v>
      </c>
      <c r="AC86" s="1">
        <v>86750</v>
      </c>
      <c r="AD86" s="6" t="e">
        <f>IF(COUNTIF(#REF!,Orders!AC1341)&gt;0,"Returned","Not Returned")</f>
        <v>#REF!</v>
      </c>
      <c r="AE86" s="37" t="str">
        <f>TEXT(Table1[[#This Row],[Order Date]],"mmmm-yyy")</f>
        <v>January-2015</v>
      </c>
    </row>
    <row r="87" spans="1:31" ht="12.75" customHeight="1" thickTop="1" thickBot="1" x14ac:dyDescent="0.25">
      <c r="A87" s="8">
        <v>20350</v>
      </c>
      <c r="B87" s="1" t="s">
        <v>37</v>
      </c>
      <c r="C87" s="1">
        <v>0.06</v>
      </c>
      <c r="D87" s="1">
        <v>1.7</v>
      </c>
      <c r="E87" s="1">
        <v>1.99</v>
      </c>
      <c r="F87" s="1">
        <v>3285</v>
      </c>
      <c r="G87" s="6" t="str">
        <f>IF(COUNTIF(Table1[Customer ID],Table1[[#This Row],[Customer ID]])&gt;1,"Repeat Customer","One-Time Customer")</f>
        <v>Repeat Customer</v>
      </c>
      <c r="H87" s="1" t="s">
        <v>2938</v>
      </c>
      <c r="I87" s="1" t="s">
        <v>49</v>
      </c>
      <c r="J87" s="1" t="s">
        <v>114</v>
      </c>
      <c r="K87" s="1" t="s">
        <v>77</v>
      </c>
      <c r="L87" s="1" t="s">
        <v>180</v>
      </c>
      <c r="M87" s="1" t="s">
        <v>51</v>
      </c>
      <c r="N87" s="1" t="s">
        <v>814</v>
      </c>
      <c r="O87" s="1">
        <v>0.51</v>
      </c>
      <c r="P87" s="6">
        <f>Table1[[#This Row],[Profit]]/Table1[[#This Row],[Sales]]</f>
        <v>6.5902222222222226</v>
      </c>
      <c r="Q87" s="1" t="s">
        <v>33</v>
      </c>
      <c r="R87" s="1" t="s">
        <v>136</v>
      </c>
      <c r="S87" s="1" t="s">
        <v>137</v>
      </c>
      <c r="T87" s="1" t="s">
        <v>2939</v>
      </c>
      <c r="U87" s="1">
        <v>20170</v>
      </c>
      <c r="V87" s="9">
        <v>42010</v>
      </c>
      <c r="W87" s="13" t="str">
        <f>TEXT(Table1[[#This Row],[Order Date]],"mmmm")</f>
        <v>January</v>
      </c>
      <c r="X87" s="7" t="str">
        <f>TEXT(Table1[[#This Row],[Order Date]],"yyyy")</f>
        <v>2015</v>
      </c>
      <c r="Y87" s="9">
        <v>42011</v>
      </c>
      <c r="Z87" s="1">
        <v>80.071200000000005</v>
      </c>
      <c r="AA87" s="1">
        <v>7</v>
      </c>
      <c r="AB87" s="1">
        <v>12.15</v>
      </c>
      <c r="AC87" s="1">
        <v>90750</v>
      </c>
      <c r="AD87" s="6" t="e">
        <f>IF(COUNTIF(#REF!,Orders!AC1879)&gt;0,"Returned","Not Returned")</f>
        <v>#REF!</v>
      </c>
      <c r="AE87" s="37" t="str">
        <f>TEXT(Table1[[#This Row],[Order Date]],"mmmm-yyy")</f>
        <v>January-2015</v>
      </c>
    </row>
    <row r="88" spans="1:31" ht="12.75" customHeight="1" thickTop="1" thickBot="1" x14ac:dyDescent="0.25">
      <c r="A88" s="10">
        <v>20351</v>
      </c>
      <c r="B88" s="11" t="s">
        <v>37</v>
      </c>
      <c r="C88" s="11">
        <v>0.01</v>
      </c>
      <c r="D88" s="11">
        <v>30.98</v>
      </c>
      <c r="E88" s="11">
        <v>5.09</v>
      </c>
      <c r="F88" s="11">
        <v>3285</v>
      </c>
      <c r="G88" s="6" t="str">
        <f>IF(COUNTIF(Table1[Customer ID],Table1[[#This Row],[Customer ID]])&gt;1,"Repeat Customer","One-Time Customer")</f>
        <v>Repeat Customer</v>
      </c>
      <c r="H88" s="11" t="s">
        <v>2938</v>
      </c>
      <c r="I88" s="11" t="s">
        <v>49</v>
      </c>
      <c r="J88" s="11" t="s">
        <v>114</v>
      </c>
      <c r="K88" s="11" t="s">
        <v>29</v>
      </c>
      <c r="L88" s="11" t="s">
        <v>93</v>
      </c>
      <c r="M88" s="11" t="s">
        <v>59</v>
      </c>
      <c r="N88" s="11" t="s">
        <v>2940</v>
      </c>
      <c r="O88" s="11">
        <v>0.4</v>
      </c>
      <c r="P88" s="6">
        <f>Table1[[#This Row],[Profit]]/Table1[[#This Row],[Sales]]</f>
        <v>3.1079883503224459</v>
      </c>
      <c r="Q88" s="11" t="s">
        <v>33</v>
      </c>
      <c r="R88" s="11" t="s">
        <v>136</v>
      </c>
      <c r="S88" s="11" t="s">
        <v>137</v>
      </c>
      <c r="T88" s="11" t="s">
        <v>2939</v>
      </c>
      <c r="U88" s="11">
        <v>20170</v>
      </c>
      <c r="V88" s="12">
        <v>42010</v>
      </c>
      <c r="W88" s="13" t="str">
        <f>TEXT(Table1[[#This Row],[Order Date]],"mmmm")</f>
        <v>January</v>
      </c>
      <c r="X88" s="7" t="str">
        <f>TEXT(Table1[[#This Row],[Order Date]],"yyyy")</f>
        <v>2015</v>
      </c>
      <c r="Y88" s="12">
        <v>42012</v>
      </c>
      <c r="Z88" s="11">
        <v>896.40599999999995</v>
      </c>
      <c r="AA88" s="11">
        <v>9</v>
      </c>
      <c r="AB88" s="11">
        <v>288.42</v>
      </c>
      <c r="AC88" s="11">
        <v>90750</v>
      </c>
      <c r="AD88" s="6" t="e">
        <f>IF(COUNTIF(#REF!,Orders!AC1880)&gt;0,"Returned","Not Returned")</f>
        <v>#REF!</v>
      </c>
      <c r="AE88" s="37" t="str">
        <f>TEXT(Table1[[#This Row],[Order Date]],"mmmm-yyy")</f>
        <v>January-2015</v>
      </c>
    </row>
    <row r="89" spans="1:31" ht="12.75" customHeight="1" thickTop="1" thickBot="1" x14ac:dyDescent="0.25">
      <c r="A89" s="8">
        <v>18947</v>
      </c>
      <c r="B89" s="1" t="s">
        <v>56</v>
      </c>
      <c r="C89" s="1">
        <v>7.0000000000000007E-2</v>
      </c>
      <c r="D89" s="1">
        <v>7.68</v>
      </c>
      <c r="E89" s="1">
        <v>6.16</v>
      </c>
      <c r="F89" s="1">
        <v>3347</v>
      </c>
      <c r="G89" s="6" t="str">
        <f>IF(COUNTIF(Table1[Customer ID],Table1[[#This Row],[Customer ID]])&gt;1,"Repeat Customer","One-Time Customer")</f>
        <v>Repeat Customer</v>
      </c>
      <c r="H89" s="1" t="s">
        <v>2977</v>
      </c>
      <c r="I89" s="1" t="s">
        <v>27</v>
      </c>
      <c r="J89" s="1" t="s">
        <v>114</v>
      </c>
      <c r="K89" s="1" t="s">
        <v>29</v>
      </c>
      <c r="L89" s="1" t="s">
        <v>109</v>
      </c>
      <c r="M89" s="1" t="s">
        <v>59</v>
      </c>
      <c r="N89" s="1" t="s">
        <v>2978</v>
      </c>
      <c r="O89" s="1">
        <v>0.35</v>
      </c>
      <c r="P89" s="6">
        <f>Table1[[#This Row],[Profit]]/Table1[[#This Row],[Sales]]</f>
        <v>5.6935472209670133</v>
      </c>
      <c r="Q89" s="1" t="s">
        <v>33</v>
      </c>
      <c r="R89" s="1" t="s">
        <v>136</v>
      </c>
      <c r="S89" s="1" t="s">
        <v>362</v>
      </c>
      <c r="T89" s="1" t="s">
        <v>2979</v>
      </c>
      <c r="U89" s="1">
        <v>33411</v>
      </c>
      <c r="V89" s="9">
        <v>42010</v>
      </c>
      <c r="W89" s="13" t="str">
        <f>TEXT(Table1[[#This Row],[Order Date]],"mmmm")</f>
        <v>January</v>
      </c>
      <c r="X89" s="7" t="str">
        <f>TEXT(Table1[[#This Row],[Order Date]],"yyyy")</f>
        <v>2015</v>
      </c>
      <c r="Y89" s="9">
        <v>42012</v>
      </c>
      <c r="Z89" s="1">
        <v>125.9982</v>
      </c>
      <c r="AA89" s="1">
        <v>1</v>
      </c>
      <c r="AB89" s="1">
        <v>22.13</v>
      </c>
      <c r="AC89" s="1">
        <v>89355</v>
      </c>
      <c r="AD89" s="6" t="e">
        <f>IF(COUNTIF(#REF!,Orders!AC1905)&gt;0,"Returned","Not Returned")</f>
        <v>#REF!</v>
      </c>
      <c r="AE89" s="37" t="str">
        <f>TEXT(Table1[[#This Row],[Order Date]],"mmmm-yyy")</f>
        <v>January-2015</v>
      </c>
    </row>
    <row r="90" spans="1:31" ht="12.75" customHeight="1" thickTop="1" thickBot="1" x14ac:dyDescent="0.25">
      <c r="A90" s="10">
        <v>18948</v>
      </c>
      <c r="B90" s="11" t="s">
        <v>56</v>
      </c>
      <c r="C90" s="11">
        <v>0.05</v>
      </c>
      <c r="D90" s="11">
        <v>6.64</v>
      </c>
      <c r="E90" s="11">
        <v>4.95</v>
      </c>
      <c r="F90" s="11">
        <v>3347</v>
      </c>
      <c r="G90" s="6" t="str">
        <f>IF(COUNTIF(Table1[Customer ID],Table1[[#This Row],[Customer ID]])&gt;1,"Repeat Customer","One-Time Customer")</f>
        <v>Repeat Customer</v>
      </c>
      <c r="H90" s="11" t="s">
        <v>2977</v>
      </c>
      <c r="I90" s="11" t="s">
        <v>27</v>
      </c>
      <c r="J90" s="11" t="s">
        <v>114</v>
      </c>
      <c r="K90" s="11" t="s">
        <v>41</v>
      </c>
      <c r="L90" s="11" t="s">
        <v>50</v>
      </c>
      <c r="M90" s="11" t="s">
        <v>51</v>
      </c>
      <c r="N90" s="11" t="s">
        <v>2951</v>
      </c>
      <c r="O90" s="11">
        <v>0.37</v>
      </c>
      <c r="P90" s="6">
        <f>Table1[[#This Row],[Profit]]/Table1[[#This Row],[Sales]]</f>
        <v>-2.7196136962247586</v>
      </c>
      <c r="Q90" s="11" t="s">
        <v>33</v>
      </c>
      <c r="R90" s="11" t="s">
        <v>136</v>
      </c>
      <c r="S90" s="11" t="s">
        <v>362</v>
      </c>
      <c r="T90" s="11" t="s">
        <v>2979</v>
      </c>
      <c r="U90" s="11">
        <v>33411</v>
      </c>
      <c r="V90" s="12">
        <v>42010</v>
      </c>
      <c r="W90" s="13" t="str">
        <f>TEXT(Table1[[#This Row],[Order Date]],"mmmm")</f>
        <v>January</v>
      </c>
      <c r="X90" s="7" t="str">
        <f>TEXT(Table1[[#This Row],[Order Date]],"yyyy")</f>
        <v>2015</v>
      </c>
      <c r="Y90" s="12">
        <v>42012</v>
      </c>
      <c r="Z90" s="11">
        <v>-92.929200000000009</v>
      </c>
      <c r="AA90" s="11">
        <v>5</v>
      </c>
      <c r="AB90" s="11">
        <v>34.17</v>
      </c>
      <c r="AC90" s="11">
        <v>89355</v>
      </c>
      <c r="AD90" s="6" t="e">
        <f>IF(COUNTIF(#REF!,Orders!AC1906)&gt;0,"Returned","Not Returned")</f>
        <v>#REF!</v>
      </c>
      <c r="AE90" s="37" t="str">
        <f>TEXT(Table1[[#This Row],[Order Date]],"mmmm-yyy")</f>
        <v>January-2015</v>
      </c>
    </row>
    <row r="91" spans="1:31" ht="12.75" customHeight="1" thickTop="1" thickBot="1" x14ac:dyDescent="0.25">
      <c r="A91" s="10">
        <v>20847</v>
      </c>
      <c r="B91" s="11" t="s">
        <v>25</v>
      </c>
      <c r="C91" s="11">
        <v>0.01</v>
      </c>
      <c r="D91" s="11">
        <v>2.84</v>
      </c>
      <c r="E91" s="11">
        <v>0.93</v>
      </c>
      <c r="F91" s="11">
        <v>3</v>
      </c>
      <c r="G91" s="6" t="str">
        <f>IF(COUNTIF(Table1[Customer ID],Table1[[#This Row],[Customer ID]])&gt;1,"Repeat Customer","One-Time Customer")</f>
        <v>One-Time Customer</v>
      </c>
      <c r="H91" s="11" t="s">
        <v>26</v>
      </c>
      <c r="I91" s="11" t="s">
        <v>27</v>
      </c>
      <c r="J91" s="11" t="s">
        <v>28</v>
      </c>
      <c r="K91" s="11" t="s">
        <v>29</v>
      </c>
      <c r="L91" s="11" t="s">
        <v>30</v>
      </c>
      <c r="M91" s="11" t="s">
        <v>31</v>
      </c>
      <c r="N91" s="11" t="s">
        <v>32</v>
      </c>
      <c r="O91" s="11">
        <v>0.54</v>
      </c>
      <c r="P91" s="6">
        <f>Table1[[#This Row],[Profit]]/Table1[[#This Row],[Sales]]</f>
        <v>0.35049961568024596</v>
      </c>
      <c r="Q91" s="11" t="s">
        <v>33</v>
      </c>
      <c r="R91" s="11" t="s">
        <v>34</v>
      </c>
      <c r="S91" s="11" t="s">
        <v>35</v>
      </c>
      <c r="T91" s="11" t="s">
        <v>36</v>
      </c>
      <c r="U91" s="11">
        <v>98221</v>
      </c>
      <c r="V91" s="12">
        <v>42011</v>
      </c>
      <c r="W91" s="13" t="str">
        <f>TEXT(Table1[[#This Row],[Order Date]],"mmmm")</f>
        <v>January</v>
      </c>
      <c r="X91" s="7" t="str">
        <f>TEXT(Table1[[#This Row],[Order Date]],"yyyy")</f>
        <v>2015</v>
      </c>
      <c r="Y91" s="12">
        <v>42012</v>
      </c>
      <c r="Z91" s="11">
        <v>4.5599999999999996</v>
      </c>
      <c r="AA91" s="11">
        <v>4</v>
      </c>
      <c r="AB91" s="11">
        <v>13.01</v>
      </c>
      <c r="AC91" s="11">
        <v>88522</v>
      </c>
      <c r="AD91" s="6" t="e">
        <f>IF(COUNTIF(#REF!,Orders!AC2)&gt;0,"Returned","Not Returned")</f>
        <v>#REF!</v>
      </c>
      <c r="AE91" s="37" t="str">
        <f>TEXT(Table1[[#This Row],[Order Date]],"mmmm-yyy")</f>
        <v>January-2015</v>
      </c>
    </row>
    <row r="92" spans="1:31" ht="12.75" customHeight="1" thickTop="1" thickBot="1" x14ac:dyDescent="0.25">
      <c r="A92" s="10">
        <v>25539</v>
      </c>
      <c r="B92" s="11" t="s">
        <v>47</v>
      </c>
      <c r="C92" s="11">
        <v>0.03</v>
      </c>
      <c r="D92" s="11">
        <v>14.2</v>
      </c>
      <c r="E92" s="11">
        <v>5.3</v>
      </c>
      <c r="F92" s="11">
        <v>619</v>
      </c>
      <c r="G92" s="6" t="str">
        <f>IF(COUNTIF(Table1[Customer ID],Table1[[#This Row],[Customer ID]])&gt;1,"Repeat Customer","One-Time Customer")</f>
        <v>One-Time Customer</v>
      </c>
      <c r="H92" s="11" t="s">
        <v>729</v>
      </c>
      <c r="I92" s="11" t="s">
        <v>49</v>
      </c>
      <c r="J92" s="11" t="s">
        <v>114</v>
      </c>
      <c r="K92" s="11" t="s">
        <v>41</v>
      </c>
      <c r="L92" s="11" t="s">
        <v>50</v>
      </c>
      <c r="M92" s="11" t="s">
        <v>31</v>
      </c>
      <c r="N92" s="11" t="s">
        <v>730</v>
      </c>
      <c r="O92" s="11">
        <v>0.46</v>
      </c>
      <c r="P92" s="6">
        <f>Table1[[#This Row],[Profit]]/Table1[[#This Row],[Sales]]</f>
        <v>0.51956500631129232</v>
      </c>
      <c r="Q92" s="11" t="s">
        <v>33</v>
      </c>
      <c r="R92" s="11" t="s">
        <v>61</v>
      </c>
      <c r="S92" s="11" t="s">
        <v>300</v>
      </c>
      <c r="T92" s="11" t="s">
        <v>731</v>
      </c>
      <c r="U92" s="11">
        <v>48195</v>
      </c>
      <c r="V92" s="12">
        <v>42011</v>
      </c>
      <c r="W92" s="13" t="str">
        <f>TEXT(Table1[[#This Row],[Order Date]],"mmmm")</f>
        <v>January</v>
      </c>
      <c r="X92" s="7" t="str">
        <f>TEXT(Table1[[#This Row],[Order Date]],"yyyy")</f>
        <v>2015</v>
      </c>
      <c r="Y92" s="12">
        <v>42012</v>
      </c>
      <c r="Z92" s="11">
        <v>107.02</v>
      </c>
      <c r="AA92" s="11">
        <v>14</v>
      </c>
      <c r="AB92" s="11">
        <v>205.98</v>
      </c>
      <c r="AC92" s="11">
        <v>88196</v>
      </c>
      <c r="AD92" s="6" t="e">
        <f>IF(COUNTIF(#REF!,Orders!AC336)&gt;0,"Returned","Not Returned")</f>
        <v>#REF!</v>
      </c>
      <c r="AE92" s="37" t="str">
        <f>TEXT(Table1[[#This Row],[Order Date]],"mmmm-yyy")</f>
        <v>January-2015</v>
      </c>
    </row>
    <row r="93" spans="1:31" ht="12.75" customHeight="1" thickTop="1" thickBot="1" x14ac:dyDescent="0.25">
      <c r="A93" s="8">
        <v>24199</v>
      </c>
      <c r="B93" s="1" t="s">
        <v>25</v>
      </c>
      <c r="C93" s="1">
        <v>0.08</v>
      </c>
      <c r="D93" s="1">
        <v>15.99</v>
      </c>
      <c r="E93" s="1">
        <v>13.18</v>
      </c>
      <c r="F93" s="1">
        <v>651</v>
      </c>
      <c r="G93" s="6" t="str">
        <f>IF(COUNTIF(Table1[Customer ID],Table1[[#This Row],[Customer ID]])&gt;1,"Repeat Customer","One-Time Customer")</f>
        <v>Repeat Customer</v>
      </c>
      <c r="H93" s="1" t="s">
        <v>767</v>
      </c>
      <c r="I93" s="1" t="s">
        <v>49</v>
      </c>
      <c r="J93" s="1" t="s">
        <v>114</v>
      </c>
      <c r="K93" s="1" t="s">
        <v>29</v>
      </c>
      <c r="L93" s="1" t="s">
        <v>109</v>
      </c>
      <c r="M93" s="1" t="s">
        <v>59</v>
      </c>
      <c r="N93" s="1" t="s">
        <v>638</v>
      </c>
      <c r="O93" s="1">
        <v>0.37</v>
      </c>
      <c r="P93" s="6">
        <f>Table1[[#This Row],[Profit]]/Table1[[#This Row],[Sales]]</f>
        <v>-1.2838671034160036</v>
      </c>
      <c r="Q93" s="1" t="s">
        <v>33</v>
      </c>
      <c r="R93" s="1" t="s">
        <v>34</v>
      </c>
      <c r="S93" s="1" t="s">
        <v>533</v>
      </c>
      <c r="T93" s="1" t="s">
        <v>768</v>
      </c>
      <c r="U93" s="1">
        <v>89115</v>
      </c>
      <c r="V93" s="9">
        <v>42011</v>
      </c>
      <c r="W93" s="13" t="str">
        <f>TEXT(Table1[[#This Row],[Order Date]],"mmmm")</f>
        <v>January</v>
      </c>
      <c r="X93" s="7" t="str">
        <f>TEXT(Table1[[#This Row],[Order Date]],"yyyy")</f>
        <v>2015</v>
      </c>
      <c r="Y93" s="9">
        <v>42012</v>
      </c>
      <c r="Z93" s="1">
        <v>-246.92615999999998</v>
      </c>
      <c r="AA93" s="1">
        <v>12</v>
      </c>
      <c r="AB93" s="1">
        <v>192.33</v>
      </c>
      <c r="AC93" s="1">
        <v>91575</v>
      </c>
      <c r="AD93" s="6" t="e">
        <f>IF(COUNTIF(#REF!,Orders!AC355)&gt;0,"Returned","Not Returned")</f>
        <v>#REF!</v>
      </c>
      <c r="AE93" s="37" t="str">
        <f>TEXT(Table1[[#This Row],[Order Date]],"mmmm-yyy")</f>
        <v>January-2015</v>
      </c>
    </row>
    <row r="94" spans="1:31" ht="12.75" customHeight="1" thickTop="1" thickBot="1" x14ac:dyDescent="0.25">
      <c r="A94" s="8">
        <v>20539</v>
      </c>
      <c r="B94" s="1" t="s">
        <v>56</v>
      </c>
      <c r="C94" s="1">
        <v>0.03</v>
      </c>
      <c r="D94" s="1">
        <v>73.98</v>
      </c>
      <c r="E94" s="1">
        <v>14.52</v>
      </c>
      <c r="F94" s="1">
        <v>1367</v>
      </c>
      <c r="G94" s="6" t="str">
        <f>IF(COUNTIF(Table1[Customer ID],Table1[[#This Row],[Customer ID]])&gt;1,"Repeat Customer","One-Time Customer")</f>
        <v>One-Time Customer</v>
      </c>
      <c r="H94" s="1" t="s">
        <v>1438</v>
      </c>
      <c r="I94" s="1" t="s">
        <v>49</v>
      </c>
      <c r="J94" s="1" t="s">
        <v>114</v>
      </c>
      <c r="K94" s="1" t="s">
        <v>77</v>
      </c>
      <c r="L94" s="1" t="s">
        <v>180</v>
      </c>
      <c r="M94" s="1" t="s">
        <v>59</v>
      </c>
      <c r="N94" s="1" t="s">
        <v>1140</v>
      </c>
      <c r="O94" s="1">
        <v>0.65</v>
      </c>
      <c r="P94" s="6">
        <f>Table1[[#This Row],[Profit]]/Table1[[#This Row],[Sales]]</f>
        <v>-4.1284687420906092</v>
      </c>
      <c r="Q94" s="1" t="s">
        <v>33</v>
      </c>
      <c r="R94" s="1" t="s">
        <v>61</v>
      </c>
      <c r="S94" s="1" t="s">
        <v>130</v>
      </c>
      <c r="T94" s="1" t="s">
        <v>1439</v>
      </c>
      <c r="U94" s="1">
        <v>79424</v>
      </c>
      <c r="V94" s="9">
        <v>42011</v>
      </c>
      <c r="W94" s="13" t="str">
        <f>TEXT(Table1[[#This Row],[Order Date]],"mmmm")</f>
        <v>January</v>
      </c>
      <c r="X94" s="7" t="str">
        <f>TEXT(Table1[[#This Row],[Order Date]],"yyyy")</f>
        <v>2015</v>
      </c>
      <c r="Y94" s="9">
        <v>42014</v>
      </c>
      <c r="Z94" s="1">
        <v>-326.23159999999996</v>
      </c>
      <c r="AA94" s="1">
        <v>1</v>
      </c>
      <c r="AB94" s="1">
        <v>79.02</v>
      </c>
      <c r="AC94" s="1">
        <v>90513</v>
      </c>
      <c r="AD94" s="6" t="e">
        <f>IF(COUNTIF(#REF!,Orders!AC779)&gt;0,"Returned","Not Returned")</f>
        <v>#REF!</v>
      </c>
      <c r="AE94" s="37" t="str">
        <f>TEXT(Table1[[#This Row],[Order Date]],"mmmm-yyy")</f>
        <v>January-2015</v>
      </c>
    </row>
    <row r="95" spans="1:31" ht="12.75" customHeight="1" thickTop="1" thickBot="1" x14ac:dyDescent="0.25">
      <c r="A95" s="10">
        <v>18450</v>
      </c>
      <c r="B95" s="11" t="s">
        <v>56</v>
      </c>
      <c r="C95" s="11">
        <v>0.05</v>
      </c>
      <c r="D95" s="11">
        <v>1.98</v>
      </c>
      <c r="E95" s="11">
        <v>4.7699999999999996</v>
      </c>
      <c r="F95" s="11">
        <v>1606</v>
      </c>
      <c r="G95" s="6" t="str">
        <f>IF(COUNTIF(Table1[Customer ID],Table1[[#This Row],[Customer ID]])&gt;1,"Repeat Customer","One-Time Customer")</f>
        <v>Repeat Customer</v>
      </c>
      <c r="H95" s="11" t="s">
        <v>1609</v>
      </c>
      <c r="I95" s="11" t="s">
        <v>49</v>
      </c>
      <c r="J95" s="11" t="s">
        <v>40</v>
      </c>
      <c r="K95" s="11" t="s">
        <v>29</v>
      </c>
      <c r="L95" s="11" t="s">
        <v>109</v>
      </c>
      <c r="M95" s="11" t="s">
        <v>59</v>
      </c>
      <c r="N95" s="11" t="s">
        <v>1610</v>
      </c>
      <c r="O95" s="11">
        <v>0.4</v>
      </c>
      <c r="P95" s="6">
        <f>Table1[[#This Row],[Profit]]/Table1[[#This Row],[Sales]]</f>
        <v>-4.0679376770538251</v>
      </c>
      <c r="Q95" s="11" t="s">
        <v>33</v>
      </c>
      <c r="R95" s="11" t="s">
        <v>53</v>
      </c>
      <c r="S95" s="11" t="s">
        <v>71</v>
      </c>
      <c r="T95" s="11" t="s">
        <v>1611</v>
      </c>
      <c r="U95" s="11">
        <v>11010</v>
      </c>
      <c r="V95" s="12">
        <v>42011</v>
      </c>
      <c r="W95" s="13" t="str">
        <f>TEXT(Table1[[#This Row],[Order Date]],"mmmm")</f>
        <v>January</v>
      </c>
      <c r="X95" s="7" t="str">
        <f>TEXT(Table1[[#This Row],[Order Date]],"yyyy")</f>
        <v>2015</v>
      </c>
      <c r="Y95" s="12">
        <v>42012</v>
      </c>
      <c r="Z95" s="11">
        <v>-14.359820000000001</v>
      </c>
      <c r="AA95" s="11">
        <v>1</v>
      </c>
      <c r="AB95" s="11">
        <v>3.53</v>
      </c>
      <c r="AC95" s="11">
        <v>87993</v>
      </c>
      <c r="AD95" s="6" t="e">
        <f>IF(COUNTIF(#REF!,Orders!AC888)&gt;0,"Returned","Not Returned")</f>
        <v>#REF!</v>
      </c>
      <c r="AE95" s="37" t="str">
        <f>TEXT(Table1[[#This Row],[Order Date]],"mmmm-yyy")</f>
        <v>January-2015</v>
      </c>
    </row>
    <row r="96" spans="1:31" ht="12.75" customHeight="1" thickTop="1" thickBot="1" x14ac:dyDescent="0.25">
      <c r="A96" s="8">
        <v>18451</v>
      </c>
      <c r="B96" s="1" t="s">
        <v>56</v>
      </c>
      <c r="C96" s="1">
        <v>7.0000000000000007E-2</v>
      </c>
      <c r="D96" s="1">
        <v>699.99</v>
      </c>
      <c r="E96" s="1">
        <v>24.49</v>
      </c>
      <c r="F96" s="1">
        <v>1606</v>
      </c>
      <c r="G96" s="6" t="str">
        <f>IF(COUNTIF(Table1[Customer ID],Table1[[#This Row],[Customer ID]])&gt;1,"Repeat Customer","One-Time Customer")</f>
        <v>Repeat Customer</v>
      </c>
      <c r="H96" s="1" t="s">
        <v>1609</v>
      </c>
      <c r="I96" s="1" t="s">
        <v>27</v>
      </c>
      <c r="J96" s="1" t="s">
        <v>40</v>
      </c>
      <c r="K96" s="1" t="s">
        <v>77</v>
      </c>
      <c r="L96" s="1" t="s">
        <v>587</v>
      </c>
      <c r="M96" s="1" t="s">
        <v>236</v>
      </c>
      <c r="N96" s="1" t="s">
        <v>588</v>
      </c>
      <c r="O96" s="1">
        <v>0.41</v>
      </c>
      <c r="P96" s="6">
        <f>Table1[[#This Row],[Profit]]/Table1[[#This Row],[Sales]]</f>
        <v>-4.0623267663043476</v>
      </c>
      <c r="Q96" s="1" t="s">
        <v>33</v>
      </c>
      <c r="R96" s="1" t="s">
        <v>53</v>
      </c>
      <c r="S96" s="1" t="s">
        <v>71</v>
      </c>
      <c r="T96" s="1" t="s">
        <v>1611</v>
      </c>
      <c r="U96" s="1">
        <v>11010</v>
      </c>
      <c r="V96" s="9">
        <v>42011</v>
      </c>
      <c r="W96" s="13" t="str">
        <f>TEXT(Table1[[#This Row],[Order Date]],"mmmm")</f>
        <v>January</v>
      </c>
      <c r="X96" s="7" t="str">
        <f>TEXT(Table1[[#This Row],[Order Date]],"yyyy")</f>
        <v>2015</v>
      </c>
      <c r="Y96" s="9">
        <v>42012</v>
      </c>
      <c r="Z96" s="1">
        <v>-2870.2775999999994</v>
      </c>
      <c r="AA96" s="1">
        <v>1</v>
      </c>
      <c r="AB96" s="1">
        <v>706.56</v>
      </c>
      <c r="AC96" s="1">
        <v>87993</v>
      </c>
      <c r="AD96" s="6" t="e">
        <f>IF(COUNTIF(#REF!,Orders!AC889)&gt;0,"Returned","Not Returned")</f>
        <v>#REF!</v>
      </c>
      <c r="AE96" s="37" t="str">
        <f>TEXT(Table1[[#This Row],[Order Date]],"mmmm-yyy")</f>
        <v>January-2015</v>
      </c>
    </row>
    <row r="97" spans="1:31" ht="12.75" customHeight="1" thickTop="1" thickBot="1" x14ac:dyDescent="0.25">
      <c r="A97" s="10">
        <v>18452</v>
      </c>
      <c r="B97" s="11" t="s">
        <v>56</v>
      </c>
      <c r="C97" s="11">
        <v>7.0000000000000007E-2</v>
      </c>
      <c r="D97" s="11">
        <v>6783.02</v>
      </c>
      <c r="E97" s="11">
        <v>24.49</v>
      </c>
      <c r="F97" s="11">
        <v>1606</v>
      </c>
      <c r="G97" s="6" t="str">
        <f>IF(COUNTIF(Table1[Customer ID],Table1[[#This Row],[Customer ID]])&gt;1,"Repeat Customer","One-Time Customer")</f>
        <v>Repeat Customer</v>
      </c>
      <c r="H97" s="11" t="s">
        <v>1609</v>
      </c>
      <c r="I97" s="11" t="s">
        <v>49</v>
      </c>
      <c r="J97" s="11" t="s">
        <v>40</v>
      </c>
      <c r="K97" s="11" t="s">
        <v>77</v>
      </c>
      <c r="L97" s="11" t="s">
        <v>85</v>
      </c>
      <c r="M97" s="11" t="s">
        <v>236</v>
      </c>
      <c r="N97" s="11" t="s">
        <v>1277</v>
      </c>
      <c r="O97" s="11">
        <v>0.39</v>
      </c>
      <c r="P97" s="6">
        <f>Table1[[#This Row],[Profit]]/Table1[[#This Row],[Sales]]</f>
        <v>5.9433872389978619E-3</v>
      </c>
      <c r="Q97" s="11" t="s">
        <v>33</v>
      </c>
      <c r="R97" s="11" t="s">
        <v>53</v>
      </c>
      <c r="S97" s="11" t="s">
        <v>71</v>
      </c>
      <c r="T97" s="11" t="s">
        <v>1611</v>
      </c>
      <c r="U97" s="11">
        <v>11010</v>
      </c>
      <c r="V97" s="12">
        <v>42011</v>
      </c>
      <c r="W97" s="13" t="str">
        <f>TEXT(Table1[[#This Row],[Order Date]],"mmmm")</f>
        <v>January</v>
      </c>
      <c r="X97" s="7" t="str">
        <f>TEXT(Table1[[#This Row],[Order Date]],"yyyy")</f>
        <v>2015</v>
      </c>
      <c r="Y97" s="12">
        <v>42012</v>
      </c>
      <c r="Z97" s="11">
        <v>77.983599999997679</v>
      </c>
      <c r="AA97" s="11">
        <v>2</v>
      </c>
      <c r="AB97" s="11">
        <v>13121.07</v>
      </c>
      <c r="AC97" s="11">
        <v>87993</v>
      </c>
      <c r="AD97" s="6" t="e">
        <f>IF(COUNTIF(#REF!,Orders!AC890)&gt;0,"Returned","Not Returned")</f>
        <v>#REF!</v>
      </c>
      <c r="AE97" s="37" t="str">
        <f>TEXT(Table1[[#This Row],[Order Date]],"mmmm-yyy")</f>
        <v>January-2015</v>
      </c>
    </row>
    <row r="98" spans="1:31" ht="12.75" customHeight="1" thickTop="1" thickBot="1" x14ac:dyDescent="0.25">
      <c r="A98" s="8">
        <v>19419</v>
      </c>
      <c r="B98" s="1" t="s">
        <v>106</v>
      </c>
      <c r="C98" s="1">
        <v>0.03</v>
      </c>
      <c r="D98" s="1">
        <v>5.08</v>
      </c>
      <c r="E98" s="1">
        <v>2.0299999999999998</v>
      </c>
      <c r="F98" s="1">
        <v>1781</v>
      </c>
      <c r="G98" s="6" t="str">
        <f>IF(COUNTIF(Table1[Customer ID],Table1[[#This Row],[Customer ID]])&gt;1,"Repeat Customer","One-Time Customer")</f>
        <v>Repeat Customer</v>
      </c>
      <c r="H98" s="1" t="s">
        <v>1789</v>
      </c>
      <c r="I98" s="1" t="s">
        <v>49</v>
      </c>
      <c r="J98" s="1" t="s">
        <v>40</v>
      </c>
      <c r="K98" s="1" t="s">
        <v>41</v>
      </c>
      <c r="L98" s="1" t="s">
        <v>50</v>
      </c>
      <c r="M98" s="1" t="s">
        <v>31</v>
      </c>
      <c r="N98" s="1" t="s">
        <v>1791</v>
      </c>
      <c r="O98" s="1">
        <v>0.51</v>
      </c>
      <c r="P98" s="6">
        <f>Table1[[#This Row],[Profit]]/Table1[[#This Row],[Sales]]</f>
        <v>0.69</v>
      </c>
      <c r="Q98" s="1" t="s">
        <v>33</v>
      </c>
      <c r="R98" s="1" t="s">
        <v>34</v>
      </c>
      <c r="S98" s="1" t="s">
        <v>45</v>
      </c>
      <c r="T98" s="1" t="s">
        <v>1790</v>
      </c>
      <c r="U98" s="1">
        <v>94070</v>
      </c>
      <c r="V98" s="9">
        <v>42011</v>
      </c>
      <c r="W98" s="13" t="str">
        <f>TEXT(Table1[[#This Row],[Order Date]],"mmmm")</f>
        <v>January</v>
      </c>
      <c r="X98" s="7" t="str">
        <f>TEXT(Table1[[#This Row],[Order Date]],"yyyy")</f>
        <v>2015</v>
      </c>
      <c r="Y98" s="9">
        <v>42016</v>
      </c>
      <c r="Z98" s="1">
        <v>15.1524</v>
      </c>
      <c r="AA98" s="1">
        <v>4</v>
      </c>
      <c r="AB98" s="1">
        <v>21.96</v>
      </c>
      <c r="AC98" s="1">
        <v>89858</v>
      </c>
      <c r="AD98" s="6" t="e">
        <f>IF(COUNTIF(#REF!,Orders!AC1005)&gt;0,"Returned","Not Returned")</f>
        <v>#REF!</v>
      </c>
      <c r="AE98" s="37" t="str">
        <f>TEXT(Table1[[#This Row],[Order Date]],"mmmm-yyy")</f>
        <v>January-2015</v>
      </c>
    </row>
    <row r="99" spans="1:31" ht="12.75" customHeight="1" thickTop="1" thickBot="1" x14ac:dyDescent="0.25">
      <c r="A99" s="8">
        <v>22540</v>
      </c>
      <c r="B99" s="1" t="s">
        <v>25</v>
      </c>
      <c r="C99" s="1">
        <v>7.0000000000000007E-2</v>
      </c>
      <c r="D99" s="1">
        <v>65.989999999999995</v>
      </c>
      <c r="E99" s="1">
        <v>5.99</v>
      </c>
      <c r="F99" s="1">
        <v>2630</v>
      </c>
      <c r="G99" s="6" t="str">
        <f>IF(COUNTIF(Table1[Customer ID],Table1[[#This Row],[Customer ID]])&gt;1,"Repeat Customer","One-Time Customer")</f>
        <v>Repeat Customer</v>
      </c>
      <c r="H99" s="1" t="s">
        <v>2450</v>
      </c>
      <c r="I99" s="1" t="s">
        <v>49</v>
      </c>
      <c r="J99" s="1" t="s">
        <v>58</v>
      </c>
      <c r="K99" s="1" t="s">
        <v>77</v>
      </c>
      <c r="L99" s="1" t="s">
        <v>78</v>
      </c>
      <c r="M99" s="1" t="s">
        <v>59</v>
      </c>
      <c r="N99" s="1" t="s">
        <v>2452</v>
      </c>
      <c r="O99" s="1">
        <v>0.57999999999999996</v>
      </c>
      <c r="P99" s="6">
        <f>Table1[[#This Row],[Profit]]/Table1[[#This Row],[Sales]]</f>
        <v>-0.83991648059863611</v>
      </c>
      <c r="Q99" s="1" t="s">
        <v>33</v>
      </c>
      <c r="R99" s="1" t="s">
        <v>61</v>
      </c>
      <c r="S99" s="1" t="s">
        <v>304</v>
      </c>
      <c r="T99" s="1" t="s">
        <v>2451</v>
      </c>
      <c r="U99" s="1">
        <v>73071</v>
      </c>
      <c r="V99" s="9">
        <v>42011</v>
      </c>
      <c r="W99" s="13" t="str">
        <f>TEXT(Table1[[#This Row],[Order Date]],"mmmm")</f>
        <v>January</v>
      </c>
      <c r="X99" s="7" t="str">
        <f>TEXT(Table1[[#This Row],[Order Date]],"yyyy")</f>
        <v>2015</v>
      </c>
      <c r="Y99" s="9">
        <v>42012</v>
      </c>
      <c r="Z99" s="1">
        <v>-139.18256</v>
      </c>
      <c r="AA99" s="1">
        <v>3</v>
      </c>
      <c r="AB99" s="1">
        <v>165.71</v>
      </c>
      <c r="AC99" s="1">
        <v>85915</v>
      </c>
      <c r="AD99" s="6" t="e">
        <f>IF(COUNTIF(#REF!,Orders!AC1497)&gt;0,"Returned","Not Returned")</f>
        <v>#REF!</v>
      </c>
      <c r="AE99" s="37" t="str">
        <f>TEXT(Table1[[#This Row],[Order Date]],"mmmm-yyy")</f>
        <v>January-2015</v>
      </c>
    </row>
    <row r="100" spans="1:31" ht="12.75" customHeight="1" thickTop="1" thickBot="1" x14ac:dyDescent="0.25">
      <c r="A100" s="10">
        <v>19739</v>
      </c>
      <c r="B100" s="11" t="s">
        <v>56</v>
      </c>
      <c r="C100" s="11">
        <v>0</v>
      </c>
      <c r="D100" s="11">
        <v>137.47999999999999</v>
      </c>
      <c r="E100" s="11">
        <v>32.18</v>
      </c>
      <c r="F100" s="11">
        <v>3076</v>
      </c>
      <c r="G100" s="6" t="str">
        <f>IF(COUNTIF(Table1[Customer ID],Table1[[#This Row],[Customer ID]])&gt;1,"Repeat Customer","One-Time Customer")</f>
        <v>One-Time Customer</v>
      </c>
      <c r="H100" s="11" t="s">
        <v>2771</v>
      </c>
      <c r="I100" s="11" t="s">
        <v>39</v>
      </c>
      <c r="J100" s="11" t="s">
        <v>58</v>
      </c>
      <c r="K100" s="11" t="s">
        <v>41</v>
      </c>
      <c r="L100" s="11" t="s">
        <v>191</v>
      </c>
      <c r="M100" s="11" t="s">
        <v>121</v>
      </c>
      <c r="N100" s="11" t="s">
        <v>2772</v>
      </c>
      <c r="O100" s="11">
        <v>0.78</v>
      </c>
      <c r="P100" s="6">
        <f>Table1[[#This Row],[Profit]]/Table1[[#This Row],[Sales]]</f>
        <v>-0.68498736310025277</v>
      </c>
      <c r="Q100" s="11" t="s">
        <v>33</v>
      </c>
      <c r="R100" s="11" t="s">
        <v>53</v>
      </c>
      <c r="S100" s="11" t="s">
        <v>154</v>
      </c>
      <c r="T100" s="11" t="s">
        <v>2773</v>
      </c>
      <c r="U100" s="11">
        <v>44224</v>
      </c>
      <c r="V100" s="12">
        <v>42011</v>
      </c>
      <c r="W100" s="13" t="str">
        <f>TEXT(Table1[[#This Row],[Order Date]],"mmmm")</f>
        <v>January</v>
      </c>
      <c r="X100" s="7" t="str">
        <f>TEXT(Table1[[#This Row],[Order Date]],"yyyy")</f>
        <v>2015</v>
      </c>
      <c r="Y100" s="12">
        <v>42012</v>
      </c>
      <c r="Z100" s="11">
        <v>-203.27</v>
      </c>
      <c r="AA100" s="11">
        <v>2</v>
      </c>
      <c r="AB100" s="11">
        <v>296.75</v>
      </c>
      <c r="AC100" s="11">
        <v>88241</v>
      </c>
      <c r="AD100" s="6" t="e">
        <f>IF(COUNTIF(#REF!,Orders!AC1742)&gt;0,"Returned","Not Returned")</f>
        <v>#REF!</v>
      </c>
      <c r="AE100" s="37" t="str">
        <f>TEXT(Table1[[#This Row],[Order Date]],"mmmm-yyy")</f>
        <v>January-2015</v>
      </c>
    </row>
    <row r="101" spans="1:31" ht="12.75" customHeight="1" thickTop="1" thickBot="1" x14ac:dyDescent="0.25">
      <c r="A101" s="8">
        <v>1739</v>
      </c>
      <c r="B101" s="1" t="s">
        <v>56</v>
      </c>
      <c r="C101" s="1">
        <v>0</v>
      </c>
      <c r="D101" s="1">
        <v>137.47999999999999</v>
      </c>
      <c r="E101" s="1">
        <v>32.18</v>
      </c>
      <c r="F101" s="1">
        <v>3079</v>
      </c>
      <c r="G101" s="6" t="str">
        <f>IF(COUNTIF(Table1[Customer ID],Table1[[#This Row],[Customer ID]])&gt;1,"Repeat Customer","One-Time Customer")</f>
        <v>Repeat Customer</v>
      </c>
      <c r="H101" s="1" t="s">
        <v>2779</v>
      </c>
      <c r="I101" s="1" t="s">
        <v>39</v>
      </c>
      <c r="J101" s="1" t="s">
        <v>58</v>
      </c>
      <c r="K101" s="1" t="s">
        <v>41</v>
      </c>
      <c r="L101" s="1" t="s">
        <v>191</v>
      </c>
      <c r="M101" s="1" t="s">
        <v>121</v>
      </c>
      <c r="N101" s="1" t="s">
        <v>2772</v>
      </c>
      <c r="O101" s="1">
        <v>0.78</v>
      </c>
      <c r="P101" s="6">
        <f>Table1[[#This Row],[Profit]]/Table1[[#This Row],[Sales]]</f>
        <v>-0.13699654930716559</v>
      </c>
      <c r="Q101" s="1" t="s">
        <v>33</v>
      </c>
      <c r="R101" s="1" t="s">
        <v>53</v>
      </c>
      <c r="S101" s="1" t="s">
        <v>234</v>
      </c>
      <c r="T101" s="1" t="s">
        <v>1319</v>
      </c>
      <c r="U101" s="1">
        <v>19112</v>
      </c>
      <c r="V101" s="9">
        <v>42011</v>
      </c>
      <c r="W101" s="13" t="str">
        <f>TEXT(Table1[[#This Row],[Order Date]],"mmmm")</f>
        <v>January</v>
      </c>
      <c r="X101" s="7" t="str">
        <f>TEXT(Table1[[#This Row],[Order Date]],"yyyy")</f>
        <v>2015</v>
      </c>
      <c r="Y101" s="9">
        <v>42012</v>
      </c>
      <c r="Z101" s="1">
        <v>-203.27</v>
      </c>
      <c r="AA101" s="1">
        <v>10</v>
      </c>
      <c r="AB101" s="1">
        <v>1483.76</v>
      </c>
      <c r="AC101" s="1">
        <v>12480</v>
      </c>
      <c r="AD101" s="6" t="e">
        <f>IF(COUNTIF(#REF!,Orders!AC1751)&gt;0,"Returned","Not Returned")</f>
        <v>#REF!</v>
      </c>
      <c r="AE101" s="37" t="str">
        <f>TEXT(Table1[[#This Row],[Order Date]],"mmmm-yyy")</f>
        <v>January-2015</v>
      </c>
    </row>
    <row r="102" spans="1:31" ht="12.75" customHeight="1" thickTop="1" thickBot="1" x14ac:dyDescent="0.25">
      <c r="A102" s="10">
        <v>23764</v>
      </c>
      <c r="B102" s="11" t="s">
        <v>106</v>
      </c>
      <c r="C102" s="11">
        <v>0.02</v>
      </c>
      <c r="D102" s="11">
        <v>7.1</v>
      </c>
      <c r="E102" s="11">
        <v>6.05</v>
      </c>
      <c r="F102" s="11">
        <v>3123</v>
      </c>
      <c r="G102" s="6" t="str">
        <f>IF(COUNTIF(Table1[Customer ID],Table1[[#This Row],[Customer ID]])&gt;1,"Repeat Customer","One-Time Customer")</f>
        <v>One-Time Customer</v>
      </c>
      <c r="H102" s="11" t="s">
        <v>2809</v>
      </c>
      <c r="I102" s="11" t="s">
        <v>49</v>
      </c>
      <c r="J102" s="11" t="s">
        <v>40</v>
      </c>
      <c r="K102" s="11" t="s">
        <v>29</v>
      </c>
      <c r="L102" s="11" t="s">
        <v>109</v>
      </c>
      <c r="M102" s="11" t="s">
        <v>59</v>
      </c>
      <c r="N102" s="11" t="s">
        <v>651</v>
      </c>
      <c r="O102" s="11">
        <v>0.39</v>
      </c>
      <c r="P102" s="6">
        <f>Table1[[#This Row],[Profit]]/Table1[[#This Row],[Sales]]</f>
        <v>-0.79471544715447151</v>
      </c>
      <c r="Q102" s="11" t="s">
        <v>33</v>
      </c>
      <c r="R102" s="11" t="s">
        <v>61</v>
      </c>
      <c r="S102" s="11" t="s">
        <v>178</v>
      </c>
      <c r="T102" s="11" t="s">
        <v>2810</v>
      </c>
      <c r="U102" s="11">
        <v>60160</v>
      </c>
      <c r="V102" s="12">
        <v>42011</v>
      </c>
      <c r="W102" s="13" t="str">
        <f>TEXT(Table1[[#This Row],[Order Date]],"mmmm")</f>
        <v>January</v>
      </c>
      <c r="X102" s="7" t="str">
        <f>TEXT(Table1[[#This Row],[Order Date]],"yyyy")</f>
        <v>2015</v>
      </c>
      <c r="Y102" s="12">
        <v>42013</v>
      </c>
      <c r="Z102" s="11">
        <v>-48.875</v>
      </c>
      <c r="AA102" s="11">
        <v>8</v>
      </c>
      <c r="AB102" s="11">
        <v>61.5</v>
      </c>
      <c r="AC102" s="11">
        <v>87287</v>
      </c>
      <c r="AD102" s="6" t="e">
        <f>IF(COUNTIF(#REF!,Orders!AC1778)&gt;0,"Returned","Not Returned")</f>
        <v>#REF!</v>
      </c>
      <c r="AE102" s="37" t="str">
        <f>TEXT(Table1[[#This Row],[Order Date]],"mmmm-yyy")</f>
        <v>January-2015</v>
      </c>
    </row>
    <row r="103" spans="1:31" ht="12.75" customHeight="1" thickTop="1" thickBot="1" x14ac:dyDescent="0.25">
      <c r="A103" s="10">
        <v>23198</v>
      </c>
      <c r="B103" s="11" t="s">
        <v>106</v>
      </c>
      <c r="C103" s="11">
        <v>0.04</v>
      </c>
      <c r="D103" s="11">
        <v>33.89</v>
      </c>
      <c r="E103" s="11">
        <v>5.0999999999999996</v>
      </c>
      <c r="F103" s="11">
        <v>3303</v>
      </c>
      <c r="G103" s="6" t="str">
        <f>IF(COUNTIF(Table1[Customer ID],Table1[[#This Row],[Customer ID]])&gt;1,"Repeat Customer","One-Time Customer")</f>
        <v>One-Time Customer</v>
      </c>
      <c r="H103" s="11" t="s">
        <v>2943</v>
      </c>
      <c r="I103" s="11" t="s">
        <v>49</v>
      </c>
      <c r="J103" s="11" t="s">
        <v>40</v>
      </c>
      <c r="K103" s="11" t="s">
        <v>29</v>
      </c>
      <c r="L103" s="11" t="s">
        <v>141</v>
      </c>
      <c r="M103" s="11" t="s">
        <v>59</v>
      </c>
      <c r="N103" s="11" t="s">
        <v>2792</v>
      </c>
      <c r="O103" s="11">
        <v>0.6</v>
      </c>
      <c r="P103" s="6">
        <f>Table1[[#This Row],[Profit]]/Table1[[#This Row],[Sales]]</f>
        <v>0.34228468899521525</v>
      </c>
      <c r="Q103" s="11" t="s">
        <v>33</v>
      </c>
      <c r="R103" s="11" t="s">
        <v>136</v>
      </c>
      <c r="S103" s="11" t="s">
        <v>362</v>
      </c>
      <c r="T103" s="11" t="s">
        <v>2944</v>
      </c>
      <c r="U103" s="11">
        <v>33461</v>
      </c>
      <c r="V103" s="12">
        <v>42011</v>
      </c>
      <c r="W103" s="13" t="str">
        <f>TEXT(Table1[[#This Row],[Order Date]],"mmmm")</f>
        <v>January</v>
      </c>
      <c r="X103" s="7" t="str">
        <f>TEXT(Table1[[#This Row],[Order Date]],"yyyy")</f>
        <v>2015</v>
      </c>
      <c r="Y103" s="12">
        <v>42016</v>
      </c>
      <c r="Z103" s="11">
        <v>68.675999999999988</v>
      </c>
      <c r="AA103" s="11">
        <v>6</v>
      </c>
      <c r="AB103" s="11">
        <v>200.64</v>
      </c>
      <c r="AC103" s="11">
        <v>87795</v>
      </c>
      <c r="AD103" s="6" t="e">
        <f>IF(COUNTIF(#REF!,Orders!AC1882)&gt;0,"Returned","Not Returned")</f>
        <v>#REF!</v>
      </c>
      <c r="AE103" s="37" t="str">
        <f>TEXT(Table1[[#This Row],[Order Date]],"mmmm-yyy")</f>
        <v>January-2015</v>
      </c>
    </row>
    <row r="104" spans="1:31" ht="12.75" customHeight="1" thickTop="1" thickBot="1" x14ac:dyDescent="0.25">
      <c r="A104" s="10">
        <v>22234</v>
      </c>
      <c r="B104" s="11" t="s">
        <v>37</v>
      </c>
      <c r="C104" s="11">
        <v>7.0000000000000007E-2</v>
      </c>
      <c r="D104" s="11">
        <v>14.56</v>
      </c>
      <c r="E104" s="11">
        <v>3.5</v>
      </c>
      <c r="F104" s="11">
        <v>2099</v>
      </c>
      <c r="G104" s="6" t="str">
        <f>IF(COUNTIF(Table1[Customer ID],Table1[[#This Row],[Customer ID]])&gt;1,"Repeat Customer","One-Time Customer")</f>
        <v>One-Time Customer</v>
      </c>
      <c r="H104" s="11" t="s">
        <v>2016</v>
      </c>
      <c r="I104" s="11" t="s">
        <v>49</v>
      </c>
      <c r="J104" s="11" t="s">
        <v>40</v>
      </c>
      <c r="K104" s="11" t="s">
        <v>29</v>
      </c>
      <c r="L104" s="11" t="s">
        <v>257</v>
      </c>
      <c r="M104" s="11" t="s">
        <v>59</v>
      </c>
      <c r="N104" s="11" t="s">
        <v>905</v>
      </c>
      <c r="O104" s="11">
        <v>0.57999999999999996</v>
      </c>
      <c r="P104" s="6">
        <f>Table1[[#This Row],[Profit]]/Table1[[#This Row],[Sales]]</f>
        <v>-0.53821964771249564</v>
      </c>
      <c r="Q104" s="11" t="s">
        <v>33</v>
      </c>
      <c r="R104" s="11" t="s">
        <v>136</v>
      </c>
      <c r="S104" s="11" t="s">
        <v>932</v>
      </c>
      <c r="T104" s="11" t="s">
        <v>2017</v>
      </c>
      <c r="U104" s="11">
        <v>29577</v>
      </c>
      <c r="V104" s="12">
        <v>42012</v>
      </c>
      <c r="W104" s="13" t="str">
        <f>TEXT(Table1[[#This Row],[Order Date]],"mmmm")</f>
        <v>January</v>
      </c>
      <c r="X104" s="7" t="str">
        <f>TEXT(Table1[[#This Row],[Order Date]],"yyyy")</f>
        <v>2015</v>
      </c>
      <c r="Y104" s="12">
        <v>42013</v>
      </c>
      <c r="Z104" s="11">
        <v>-45.528000000000006</v>
      </c>
      <c r="AA104" s="11">
        <v>6</v>
      </c>
      <c r="AB104" s="11">
        <v>84.59</v>
      </c>
      <c r="AC104" s="11">
        <v>87888</v>
      </c>
      <c r="AD104" s="6" t="e">
        <f>IF(COUNTIF(#REF!,Orders!AC1164)&gt;0,"Returned","Not Returned")</f>
        <v>#REF!</v>
      </c>
      <c r="AE104" s="37" t="str">
        <f>TEXT(Table1[[#This Row],[Order Date]],"mmmm-yyy")</f>
        <v>January-2015</v>
      </c>
    </row>
    <row r="105" spans="1:31" ht="12.75" customHeight="1" thickTop="1" thickBot="1" x14ac:dyDescent="0.25">
      <c r="A105" s="8">
        <v>23265</v>
      </c>
      <c r="B105" s="1" t="s">
        <v>106</v>
      </c>
      <c r="C105" s="1">
        <v>0.02</v>
      </c>
      <c r="D105" s="1">
        <v>5.81</v>
      </c>
      <c r="E105" s="1">
        <v>8.49</v>
      </c>
      <c r="F105" s="1">
        <v>2508</v>
      </c>
      <c r="G105" s="6" t="str">
        <f>IF(COUNTIF(Table1[Customer ID],Table1[[#This Row],[Customer ID]])&gt;1,"Repeat Customer","One-Time Customer")</f>
        <v>One-Time Customer</v>
      </c>
      <c r="H105" s="1" t="s">
        <v>2355</v>
      </c>
      <c r="I105" s="1" t="s">
        <v>49</v>
      </c>
      <c r="J105" s="1" t="s">
        <v>40</v>
      </c>
      <c r="K105" s="1" t="s">
        <v>29</v>
      </c>
      <c r="L105" s="1" t="s">
        <v>109</v>
      </c>
      <c r="M105" s="1" t="s">
        <v>59</v>
      </c>
      <c r="N105" s="1" t="s">
        <v>325</v>
      </c>
      <c r="O105" s="1">
        <v>0.39</v>
      </c>
      <c r="P105" s="6">
        <f>Table1[[#This Row],[Profit]]/Table1[[#This Row],[Sales]]</f>
        <v>-3.2397266729500473</v>
      </c>
      <c r="Q105" s="1" t="s">
        <v>33</v>
      </c>
      <c r="R105" s="1" t="s">
        <v>53</v>
      </c>
      <c r="S105" s="1" t="s">
        <v>188</v>
      </c>
      <c r="T105" s="1" t="s">
        <v>433</v>
      </c>
      <c r="U105" s="1">
        <v>4073</v>
      </c>
      <c r="V105" s="9">
        <v>42012</v>
      </c>
      <c r="W105" s="13" t="str">
        <f>TEXT(Table1[[#This Row],[Order Date]],"mmmm")</f>
        <v>January</v>
      </c>
      <c r="X105" s="7" t="str">
        <f>TEXT(Table1[[#This Row],[Order Date]],"yyyy")</f>
        <v>2015</v>
      </c>
      <c r="Y105" s="9">
        <v>42016</v>
      </c>
      <c r="Z105" s="1">
        <v>-137.494</v>
      </c>
      <c r="AA105" s="1">
        <v>7</v>
      </c>
      <c r="AB105" s="1">
        <v>42.44</v>
      </c>
      <c r="AC105" s="1">
        <v>87031</v>
      </c>
      <c r="AD105" s="6" t="e">
        <f>IF(COUNTIF(#REF!,Orders!AC1421)&gt;0,"Returned","Not Returned")</f>
        <v>#REF!</v>
      </c>
      <c r="AE105" s="37" t="str">
        <f>TEXT(Table1[[#This Row],[Order Date]],"mmmm-yyy")</f>
        <v>January-2015</v>
      </c>
    </row>
    <row r="106" spans="1:31" ht="12.75" customHeight="1" thickTop="1" thickBot="1" x14ac:dyDescent="0.25">
      <c r="A106" s="10">
        <v>18998</v>
      </c>
      <c r="B106" s="11" t="s">
        <v>25</v>
      </c>
      <c r="C106" s="11">
        <v>0.03</v>
      </c>
      <c r="D106" s="11">
        <v>896.99</v>
      </c>
      <c r="E106" s="11">
        <v>19.989999999999998</v>
      </c>
      <c r="F106" s="11">
        <v>2868</v>
      </c>
      <c r="G106" s="6" t="str">
        <f>IF(COUNTIF(Table1[Customer ID],Table1[[#This Row],[Customer ID]])&gt;1,"Repeat Customer","One-Time Customer")</f>
        <v>Repeat Customer</v>
      </c>
      <c r="H106" s="11" t="s">
        <v>2619</v>
      </c>
      <c r="I106" s="11" t="s">
        <v>49</v>
      </c>
      <c r="J106" s="11" t="s">
        <v>28</v>
      </c>
      <c r="K106" s="11" t="s">
        <v>29</v>
      </c>
      <c r="L106" s="11" t="s">
        <v>109</v>
      </c>
      <c r="M106" s="11" t="s">
        <v>59</v>
      </c>
      <c r="N106" s="11" t="s">
        <v>159</v>
      </c>
      <c r="O106" s="11">
        <v>0.38</v>
      </c>
      <c r="P106" s="6">
        <f>Table1[[#This Row],[Profit]]/Table1[[#This Row],[Sales]]</f>
        <v>0.69</v>
      </c>
      <c r="Q106" s="11" t="s">
        <v>33</v>
      </c>
      <c r="R106" s="11" t="s">
        <v>34</v>
      </c>
      <c r="S106" s="11" t="s">
        <v>35</v>
      </c>
      <c r="T106" s="11" t="s">
        <v>2620</v>
      </c>
      <c r="U106" s="11">
        <v>98026</v>
      </c>
      <c r="V106" s="12">
        <v>42012</v>
      </c>
      <c r="W106" s="13" t="str">
        <f>TEXT(Table1[[#This Row],[Order Date]],"mmmm")</f>
        <v>January</v>
      </c>
      <c r="X106" s="7" t="str">
        <f>TEXT(Table1[[#This Row],[Order Date]],"yyyy")</f>
        <v>2015</v>
      </c>
      <c r="Y106" s="12">
        <v>42014</v>
      </c>
      <c r="Z106" s="11">
        <v>3602.1311999999994</v>
      </c>
      <c r="AA106" s="11">
        <v>6</v>
      </c>
      <c r="AB106" s="11">
        <v>5220.4799999999996</v>
      </c>
      <c r="AC106" s="11">
        <v>85826</v>
      </c>
      <c r="AD106" s="6" t="e">
        <f>IF(COUNTIF(#REF!,Orders!AC1618)&gt;0,"Returned","Not Returned")</f>
        <v>#REF!</v>
      </c>
      <c r="AE106" s="37" t="str">
        <f>TEXT(Table1[[#This Row],[Order Date]],"mmmm-yyy")</f>
        <v>January-2015</v>
      </c>
    </row>
    <row r="107" spans="1:31" ht="12.75" customHeight="1" thickTop="1" thickBot="1" x14ac:dyDescent="0.25">
      <c r="A107" s="10">
        <v>18611</v>
      </c>
      <c r="B107" s="11" t="s">
        <v>25</v>
      </c>
      <c r="C107" s="11">
        <v>7.0000000000000007E-2</v>
      </c>
      <c r="D107" s="11">
        <v>4.13</v>
      </c>
      <c r="E107" s="11">
        <v>0.99</v>
      </c>
      <c r="F107" s="11">
        <v>2908</v>
      </c>
      <c r="G107" s="6" t="str">
        <f>IF(COUNTIF(Table1[Customer ID],Table1[[#This Row],[Customer ID]])&gt;1,"Repeat Customer","One-Time Customer")</f>
        <v>Repeat Customer</v>
      </c>
      <c r="H107" s="11" t="s">
        <v>2655</v>
      </c>
      <c r="I107" s="11" t="s">
        <v>49</v>
      </c>
      <c r="J107" s="11" t="s">
        <v>40</v>
      </c>
      <c r="K107" s="11" t="s">
        <v>29</v>
      </c>
      <c r="L107" s="11" t="s">
        <v>134</v>
      </c>
      <c r="M107" s="11" t="s">
        <v>59</v>
      </c>
      <c r="N107" s="11" t="s">
        <v>1420</v>
      </c>
      <c r="O107" s="11">
        <v>0.39</v>
      </c>
      <c r="P107" s="6">
        <f>Table1[[#This Row],[Profit]]/Table1[[#This Row],[Sales]]</f>
        <v>0.68196639701306772</v>
      </c>
      <c r="Q107" s="11" t="s">
        <v>33</v>
      </c>
      <c r="R107" s="11" t="s">
        <v>53</v>
      </c>
      <c r="S107" s="11" t="s">
        <v>154</v>
      </c>
      <c r="T107" s="11" t="s">
        <v>2656</v>
      </c>
      <c r="U107" s="11">
        <v>44125</v>
      </c>
      <c r="V107" s="12">
        <v>42012</v>
      </c>
      <c r="W107" s="13" t="str">
        <f>TEXT(Table1[[#This Row],[Order Date]],"mmmm")</f>
        <v>January</v>
      </c>
      <c r="X107" s="7" t="str">
        <f>TEXT(Table1[[#This Row],[Order Date]],"yyyy")</f>
        <v>2015</v>
      </c>
      <c r="Y107" s="12">
        <v>42012</v>
      </c>
      <c r="Z107" s="11">
        <v>10.959199999999999</v>
      </c>
      <c r="AA107" s="11">
        <v>4</v>
      </c>
      <c r="AB107" s="11">
        <v>16.07</v>
      </c>
      <c r="AC107" s="11">
        <v>88156</v>
      </c>
      <c r="AD107" s="6" t="e">
        <f>IF(COUNTIF(#REF!,Orders!AC1652)&gt;0,"Returned","Not Returned")</f>
        <v>#REF!</v>
      </c>
      <c r="AE107" s="37" t="str">
        <f>TEXT(Table1[[#This Row],[Order Date]],"mmmm-yyy")</f>
        <v>January-2015</v>
      </c>
    </row>
    <row r="108" spans="1:31" ht="12.75" customHeight="1" thickTop="1" thickBot="1" x14ac:dyDescent="0.25">
      <c r="A108" s="8">
        <v>18612</v>
      </c>
      <c r="B108" s="1" t="s">
        <v>25</v>
      </c>
      <c r="C108" s="1">
        <v>0.03</v>
      </c>
      <c r="D108" s="1">
        <v>22.72</v>
      </c>
      <c r="E108" s="1">
        <v>8.99</v>
      </c>
      <c r="F108" s="1">
        <v>2908</v>
      </c>
      <c r="G108" s="6" t="str">
        <f>IF(COUNTIF(Table1[Customer ID],Table1[[#This Row],[Customer ID]])&gt;1,"Repeat Customer","One-Time Customer")</f>
        <v>Repeat Customer</v>
      </c>
      <c r="H108" s="1" t="s">
        <v>2655</v>
      </c>
      <c r="I108" s="1" t="s">
        <v>49</v>
      </c>
      <c r="J108" s="1" t="s">
        <v>40</v>
      </c>
      <c r="K108" s="1" t="s">
        <v>41</v>
      </c>
      <c r="L108" s="1" t="s">
        <v>50</v>
      </c>
      <c r="M108" s="1" t="s">
        <v>51</v>
      </c>
      <c r="N108" s="1" t="s">
        <v>782</v>
      </c>
      <c r="O108" s="1">
        <v>0.44</v>
      </c>
      <c r="P108" s="6">
        <f>Table1[[#This Row],[Profit]]/Table1[[#This Row],[Sales]]</f>
        <v>0.69</v>
      </c>
      <c r="Q108" s="1" t="s">
        <v>33</v>
      </c>
      <c r="R108" s="1" t="s">
        <v>53</v>
      </c>
      <c r="S108" s="1" t="s">
        <v>154</v>
      </c>
      <c r="T108" s="1" t="s">
        <v>2656</v>
      </c>
      <c r="U108" s="1">
        <v>44125</v>
      </c>
      <c r="V108" s="9">
        <v>42012</v>
      </c>
      <c r="W108" s="13" t="str">
        <f>TEXT(Table1[[#This Row],[Order Date]],"mmmm")</f>
        <v>January</v>
      </c>
      <c r="X108" s="7" t="str">
        <f>TEXT(Table1[[#This Row],[Order Date]],"yyyy")</f>
        <v>2015</v>
      </c>
      <c r="Y108" s="9">
        <v>42012</v>
      </c>
      <c r="Z108" s="1">
        <v>17.429400000000001</v>
      </c>
      <c r="AA108" s="1">
        <v>1</v>
      </c>
      <c r="AB108" s="1">
        <v>25.26</v>
      </c>
      <c r="AC108" s="1">
        <v>88156</v>
      </c>
      <c r="AD108" s="6" t="e">
        <f>IF(COUNTIF(#REF!,Orders!AC1653)&gt;0,"Returned","Not Returned")</f>
        <v>#REF!</v>
      </c>
      <c r="AE108" s="37" t="str">
        <f>TEXT(Table1[[#This Row],[Order Date]],"mmmm-yyy")</f>
        <v>January-2015</v>
      </c>
    </row>
    <row r="109" spans="1:31" ht="12.75" customHeight="1" thickTop="1" thickBot="1" x14ac:dyDescent="0.25">
      <c r="A109" s="8">
        <v>24627</v>
      </c>
      <c r="B109" s="1" t="s">
        <v>106</v>
      </c>
      <c r="C109" s="1">
        <v>0.04</v>
      </c>
      <c r="D109" s="1">
        <v>125.99</v>
      </c>
      <c r="E109" s="1">
        <v>8.99</v>
      </c>
      <c r="F109" s="1">
        <v>358</v>
      </c>
      <c r="G109" s="6" t="str">
        <f>IF(COUNTIF(Table1[Customer ID],Table1[[#This Row],[Customer ID]])&gt;1,"Repeat Customer","One-Time Customer")</f>
        <v>One-Time Customer</v>
      </c>
      <c r="H109" s="1" t="s">
        <v>464</v>
      </c>
      <c r="I109" s="1" t="s">
        <v>49</v>
      </c>
      <c r="J109" s="1" t="s">
        <v>28</v>
      </c>
      <c r="K109" s="1" t="s">
        <v>77</v>
      </c>
      <c r="L109" s="1" t="s">
        <v>78</v>
      </c>
      <c r="M109" s="1" t="s">
        <v>59</v>
      </c>
      <c r="N109" s="1" t="s">
        <v>465</v>
      </c>
      <c r="O109" s="1">
        <v>0.59</v>
      </c>
      <c r="P109" s="6">
        <f>Table1[[#This Row],[Profit]]/Table1[[#This Row],[Sales]]</f>
        <v>-5.8158584529874942</v>
      </c>
      <c r="Q109" s="1" t="s">
        <v>33</v>
      </c>
      <c r="R109" s="1" t="s">
        <v>53</v>
      </c>
      <c r="S109" s="1" t="s">
        <v>234</v>
      </c>
      <c r="T109" s="1" t="s">
        <v>466</v>
      </c>
      <c r="U109" s="1">
        <v>19406</v>
      </c>
      <c r="V109" s="9">
        <v>42013</v>
      </c>
      <c r="W109" s="13" t="str">
        <f>TEXT(Table1[[#This Row],[Order Date]],"mmmm")</f>
        <v>January</v>
      </c>
      <c r="X109" s="7" t="str">
        <f>TEXT(Table1[[#This Row],[Order Date]],"yyyy")</f>
        <v>2015</v>
      </c>
      <c r="Y109" s="9">
        <v>42020</v>
      </c>
      <c r="Z109" s="1">
        <v>-627.82191999999998</v>
      </c>
      <c r="AA109" s="1">
        <v>1</v>
      </c>
      <c r="AB109" s="1">
        <v>107.95</v>
      </c>
      <c r="AC109" s="1">
        <v>91130</v>
      </c>
      <c r="AD109" s="6" t="e">
        <f>IF(COUNTIF(#REF!,Orders!AC197)&gt;0,"Returned","Not Returned")</f>
        <v>#REF!</v>
      </c>
      <c r="AE109" s="37" t="str">
        <f>TEXT(Table1[[#This Row],[Order Date]],"mmmm-yyy")</f>
        <v>January-2015</v>
      </c>
    </row>
    <row r="110" spans="1:31" ht="12.75" customHeight="1" thickTop="1" thickBot="1" x14ac:dyDescent="0.25">
      <c r="A110" s="10">
        <v>5722</v>
      </c>
      <c r="B110" s="11" t="s">
        <v>47</v>
      </c>
      <c r="C110" s="11">
        <v>0.06</v>
      </c>
      <c r="D110" s="11">
        <v>179.99</v>
      </c>
      <c r="E110" s="11">
        <v>13.99</v>
      </c>
      <c r="F110" s="11">
        <v>806</v>
      </c>
      <c r="G110" s="6" t="str">
        <f>IF(COUNTIF(Table1[Customer ID],Table1[[#This Row],[Customer ID]])&gt;1,"Repeat Customer","One-Time Customer")</f>
        <v>One-Time Customer</v>
      </c>
      <c r="H110" s="11" t="s">
        <v>941</v>
      </c>
      <c r="I110" s="11" t="s">
        <v>27</v>
      </c>
      <c r="J110" s="11" t="s">
        <v>58</v>
      </c>
      <c r="K110" s="11" t="s">
        <v>77</v>
      </c>
      <c r="L110" s="11" t="s">
        <v>78</v>
      </c>
      <c r="M110" s="11" t="s">
        <v>86</v>
      </c>
      <c r="N110" s="11" t="s">
        <v>942</v>
      </c>
      <c r="O110" s="11">
        <v>0.56999999999999995</v>
      </c>
      <c r="P110" s="6">
        <f>Table1[[#This Row],[Profit]]/Table1[[#This Row],[Sales]]</f>
        <v>0.14641197852850923</v>
      </c>
      <c r="Q110" s="11" t="s">
        <v>33</v>
      </c>
      <c r="R110" s="11" t="s">
        <v>136</v>
      </c>
      <c r="S110" s="11" t="s">
        <v>362</v>
      </c>
      <c r="T110" s="11" t="s">
        <v>447</v>
      </c>
      <c r="U110" s="11">
        <v>33132</v>
      </c>
      <c r="V110" s="12">
        <v>42013</v>
      </c>
      <c r="W110" s="13" t="str">
        <f>TEXT(Table1[[#This Row],[Order Date]],"mmmm")</f>
        <v>January</v>
      </c>
      <c r="X110" s="7" t="str">
        <f>TEXT(Table1[[#This Row],[Order Date]],"yyyy")</f>
        <v>2015</v>
      </c>
      <c r="Y110" s="12">
        <v>42015</v>
      </c>
      <c r="Z110" s="11">
        <v>1220.03784</v>
      </c>
      <c r="AA110" s="11">
        <v>54</v>
      </c>
      <c r="AB110" s="11">
        <v>8332.91</v>
      </c>
      <c r="AC110" s="11">
        <v>40547</v>
      </c>
      <c r="AD110" s="6" t="e">
        <f>IF(COUNTIF(#REF!,Orders!AC462)&gt;0,"Returned","Not Returned")</f>
        <v>#REF!</v>
      </c>
      <c r="AE110" s="37" t="str">
        <f>TEXT(Table1[[#This Row],[Order Date]],"mmmm-yyy")</f>
        <v>January-2015</v>
      </c>
    </row>
    <row r="111" spans="1:31" ht="12.75" customHeight="1" thickTop="1" thickBot="1" x14ac:dyDescent="0.25">
      <c r="A111" s="10">
        <v>19173</v>
      </c>
      <c r="B111" s="11" t="s">
        <v>25</v>
      </c>
      <c r="C111" s="11">
        <v>0</v>
      </c>
      <c r="D111" s="11">
        <v>11.66</v>
      </c>
      <c r="E111" s="11">
        <v>8.99</v>
      </c>
      <c r="F111" s="11">
        <v>833</v>
      </c>
      <c r="G111" s="6" t="str">
        <f>IF(COUNTIF(Table1[Customer ID],Table1[[#This Row],[Customer ID]])&gt;1,"Repeat Customer","One-Time Customer")</f>
        <v>One-Time Customer</v>
      </c>
      <c r="H111" s="11" t="s">
        <v>962</v>
      </c>
      <c r="I111" s="11" t="s">
        <v>27</v>
      </c>
      <c r="J111" s="11" t="s">
        <v>28</v>
      </c>
      <c r="K111" s="11" t="s">
        <v>29</v>
      </c>
      <c r="L111" s="11" t="s">
        <v>30</v>
      </c>
      <c r="M111" s="11" t="s">
        <v>51</v>
      </c>
      <c r="N111" s="11" t="s">
        <v>963</v>
      </c>
      <c r="O111" s="11">
        <v>0.59</v>
      </c>
      <c r="P111" s="6">
        <f>Table1[[#This Row],[Profit]]/Table1[[#This Row],[Sales]]</f>
        <v>-1.4704353476283303</v>
      </c>
      <c r="Q111" s="11" t="s">
        <v>33</v>
      </c>
      <c r="R111" s="11" t="s">
        <v>34</v>
      </c>
      <c r="S111" s="11" t="s">
        <v>45</v>
      </c>
      <c r="T111" s="11" t="s">
        <v>964</v>
      </c>
      <c r="U111" s="11">
        <v>95020</v>
      </c>
      <c r="V111" s="12">
        <v>42013</v>
      </c>
      <c r="W111" s="13" t="str">
        <f>TEXT(Table1[[#This Row],[Order Date]],"mmmm")</f>
        <v>January</v>
      </c>
      <c r="X111" s="7" t="str">
        <f>TEXT(Table1[[#This Row],[Order Date]],"yyyy")</f>
        <v>2015</v>
      </c>
      <c r="Y111" s="12">
        <v>42015</v>
      </c>
      <c r="Z111" s="11">
        <v>-203.67000000000002</v>
      </c>
      <c r="AA111" s="11">
        <v>11</v>
      </c>
      <c r="AB111" s="11">
        <v>138.51</v>
      </c>
      <c r="AC111" s="11">
        <v>89770</v>
      </c>
      <c r="AD111" s="6" t="e">
        <f>IF(COUNTIF(#REF!,Orders!AC470)&gt;0,"Returned","Not Returned")</f>
        <v>#REF!</v>
      </c>
      <c r="AE111" s="37" t="str">
        <f>TEXT(Table1[[#This Row],[Order Date]],"mmmm-yyy")</f>
        <v>January-2015</v>
      </c>
    </row>
    <row r="112" spans="1:31" ht="12.75" customHeight="1" thickTop="1" thickBot="1" x14ac:dyDescent="0.25">
      <c r="A112" s="10">
        <v>24974</v>
      </c>
      <c r="B112" s="11" t="s">
        <v>47</v>
      </c>
      <c r="C112" s="11">
        <v>0.03</v>
      </c>
      <c r="D112" s="11">
        <v>30.98</v>
      </c>
      <c r="E112" s="11">
        <v>8.99</v>
      </c>
      <c r="F112" s="11">
        <v>1527</v>
      </c>
      <c r="G112" s="6" t="str">
        <f>IF(COUNTIF(Table1[Customer ID],Table1[[#This Row],[Customer ID]])&gt;1,"Repeat Customer","One-Time Customer")</f>
        <v>Repeat Customer</v>
      </c>
      <c r="H112" s="11" t="s">
        <v>1554</v>
      </c>
      <c r="I112" s="11" t="s">
        <v>27</v>
      </c>
      <c r="J112" s="11" t="s">
        <v>58</v>
      </c>
      <c r="K112" s="11" t="s">
        <v>29</v>
      </c>
      <c r="L112" s="11" t="s">
        <v>30</v>
      </c>
      <c r="M112" s="11" t="s">
        <v>51</v>
      </c>
      <c r="N112" s="11" t="s">
        <v>1555</v>
      </c>
      <c r="O112" s="11">
        <v>0.57999999999999996</v>
      </c>
      <c r="P112" s="6">
        <f>Table1[[#This Row],[Profit]]/Table1[[#This Row],[Sales]]</f>
        <v>3.1405874745981817E-3</v>
      </c>
      <c r="Q112" s="11" t="s">
        <v>33</v>
      </c>
      <c r="R112" s="11" t="s">
        <v>136</v>
      </c>
      <c r="S112" s="11" t="s">
        <v>1278</v>
      </c>
      <c r="T112" s="11" t="s">
        <v>1556</v>
      </c>
      <c r="U112" s="11">
        <v>35601</v>
      </c>
      <c r="V112" s="12">
        <v>42013</v>
      </c>
      <c r="W112" s="13" t="str">
        <f>TEXT(Table1[[#This Row],[Order Date]],"mmmm")</f>
        <v>January</v>
      </c>
      <c r="X112" s="7" t="str">
        <f>TEXT(Table1[[#This Row],[Order Date]],"yyyy")</f>
        <v>2015</v>
      </c>
      <c r="Y112" s="12">
        <v>42015</v>
      </c>
      <c r="Z112" s="11">
        <v>0.50999999999999868</v>
      </c>
      <c r="AA112" s="11">
        <v>5</v>
      </c>
      <c r="AB112" s="11">
        <v>162.38999999999999</v>
      </c>
      <c r="AC112" s="11">
        <v>86813</v>
      </c>
      <c r="AD112" s="6" t="e">
        <f>IF(COUNTIF(#REF!,Orders!AC858)&gt;0,"Returned","Not Returned")</f>
        <v>#REF!</v>
      </c>
      <c r="AE112" s="37" t="str">
        <f>TEXT(Table1[[#This Row],[Order Date]],"mmmm-yyy")</f>
        <v>January-2015</v>
      </c>
    </row>
    <row r="113" spans="1:31" ht="12.75" customHeight="1" thickTop="1" thickBot="1" x14ac:dyDescent="0.25">
      <c r="A113" s="8">
        <v>24975</v>
      </c>
      <c r="B113" s="1" t="s">
        <v>47</v>
      </c>
      <c r="C113" s="1">
        <v>0.01</v>
      </c>
      <c r="D113" s="1">
        <v>525.98</v>
      </c>
      <c r="E113" s="1">
        <v>19.989999999999998</v>
      </c>
      <c r="F113" s="1">
        <v>1528</v>
      </c>
      <c r="G113" s="6" t="str">
        <f>IF(COUNTIF(Table1[Customer ID],Table1[[#This Row],[Customer ID]])&gt;1,"Repeat Customer","One-Time Customer")</f>
        <v>One-Time Customer</v>
      </c>
      <c r="H113" s="1" t="s">
        <v>1557</v>
      </c>
      <c r="I113" s="1" t="s">
        <v>49</v>
      </c>
      <c r="J113" s="1" t="s">
        <v>58</v>
      </c>
      <c r="K113" s="1" t="s">
        <v>29</v>
      </c>
      <c r="L113" s="1" t="s">
        <v>109</v>
      </c>
      <c r="M113" s="1" t="s">
        <v>59</v>
      </c>
      <c r="N113" s="1" t="s">
        <v>1558</v>
      </c>
      <c r="O113" s="1">
        <v>0.37</v>
      </c>
      <c r="P113" s="6">
        <f>Table1[[#This Row],[Profit]]/Table1[[#This Row],[Sales]]</f>
        <v>-3.2905964668418407E-2</v>
      </c>
      <c r="Q113" s="1" t="s">
        <v>33</v>
      </c>
      <c r="R113" s="1" t="s">
        <v>136</v>
      </c>
      <c r="S113" s="1" t="s">
        <v>322</v>
      </c>
      <c r="T113" s="1" t="s">
        <v>1559</v>
      </c>
      <c r="U113" s="1">
        <v>27288</v>
      </c>
      <c r="V113" s="9">
        <v>42013</v>
      </c>
      <c r="W113" s="13" t="str">
        <f>TEXT(Table1[[#This Row],[Order Date]],"mmmm")</f>
        <v>January</v>
      </c>
      <c r="X113" s="7" t="str">
        <f>TEXT(Table1[[#This Row],[Order Date]],"yyyy")</f>
        <v>2015</v>
      </c>
      <c r="Y113" s="9">
        <v>42015</v>
      </c>
      <c r="Z113" s="1">
        <v>-161.92400000000001</v>
      </c>
      <c r="AA113" s="1">
        <v>9</v>
      </c>
      <c r="AB113" s="1">
        <v>4920.8100000000004</v>
      </c>
      <c r="AC113" s="1">
        <v>86813</v>
      </c>
      <c r="AD113" s="6" t="e">
        <f>IF(COUNTIF(#REF!,Orders!AC861)&gt;0,"Returned","Not Returned")</f>
        <v>#REF!</v>
      </c>
      <c r="AE113" s="37" t="str">
        <f>TEXT(Table1[[#This Row],[Order Date]],"mmmm-yyy")</f>
        <v>January-2015</v>
      </c>
    </row>
    <row r="114" spans="1:31" ht="12.75" customHeight="1" thickTop="1" thickBot="1" x14ac:dyDescent="0.25">
      <c r="A114" s="8">
        <v>2571</v>
      </c>
      <c r="B114" s="1" t="s">
        <v>37</v>
      </c>
      <c r="C114" s="1">
        <v>0.02</v>
      </c>
      <c r="D114" s="1">
        <v>4.13</v>
      </c>
      <c r="E114" s="1">
        <v>6.89</v>
      </c>
      <c r="F114" s="1">
        <v>1745</v>
      </c>
      <c r="G114" s="6" t="str">
        <f>IF(COUNTIF(Table1[Customer ID],Table1[[#This Row],[Customer ID]])&gt;1,"Repeat Customer","One-Time Customer")</f>
        <v>Repeat Customer</v>
      </c>
      <c r="H114" s="1" t="s">
        <v>1759</v>
      </c>
      <c r="I114" s="1" t="s">
        <v>49</v>
      </c>
      <c r="J114" s="1" t="s">
        <v>40</v>
      </c>
      <c r="K114" s="1" t="s">
        <v>29</v>
      </c>
      <c r="L114" s="1" t="s">
        <v>134</v>
      </c>
      <c r="M114" s="1" t="s">
        <v>59</v>
      </c>
      <c r="N114" s="1" t="s">
        <v>1760</v>
      </c>
      <c r="O114" s="1">
        <v>0.39</v>
      </c>
      <c r="P114" s="6">
        <f>Table1[[#This Row],[Profit]]/Table1[[#This Row],[Sales]]</f>
        <v>-1.127904948768258</v>
      </c>
      <c r="Q114" s="1" t="s">
        <v>33</v>
      </c>
      <c r="R114" s="1" t="s">
        <v>136</v>
      </c>
      <c r="S114" s="1" t="s">
        <v>387</v>
      </c>
      <c r="T114" s="1" t="s">
        <v>580</v>
      </c>
      <c r="U114" s="1">
        <v>30305</v>
      </c>
      <c r="V114" s="9">
        <v>42013</v>
      </c>
      <c r="W114" s="13" t="str">
        <f>TEXT(Table1[[#This Row],[Order Date]],"mmmm")</f>
        <v>January</v>
      </c>
      <c r="X114" s="7" t="str">
        <f>TEXT(Table1[[#This Row],[Order Date]],"yyyy")</f>
        <v>2015</v>
      </c>
      <c r="Y114" s="9">
        <v>42014</v>
      </c>
      <c r="Z114" s="1">
        <v>-51.736999999999995</v>
      </c>
      <c r="AA114" s="1">
        <v>9</v>
      </c>
      <c r="AB114" s="1">
        <v>45.87</v>
      </c>
      <c r="AC114" s="1">
        <v>18561</v>
      </c>
      <c r="AD114" s="6" t="e">
        <f>IF(COUNTIF(#REF!,Orders!AC981)&gt;0,"Returned","Not Returned")</f>
        <v>#REF!</v>
      </c>
      <c r="AE114" s="37" t="str">
        <f>TEXT(Table1[[#This Row],[Order Date]],"mmmm-yyy")</f>
        <v>January-2015</v>
      </c>
    </row>
    <row r="115" spans="1:31" ht="12.75" customHeight="1" thickTop="1" thickBot="1" x14ac:dyDescent="0.25">
      <c r="A115" s="10">
        <v>20571</v>
      </c>
      <c r="B115" s="11" t="s">
        <v>37</v>
      </c>
      <c r="C115" s="11">
        <v>0.02</v>
      </c>
      <c r="D115" s="11">
        <v>4.13</v>
      </c>
      <c r="E115" s="11">
        <v>6.89</v>
      </c>
      <c r="F115" s="11">
        <v>1749</v>
      </c>
      <c r="G115" s="6" t="str">
        <f>IF(COUNTIF(Table1[Customer ID],Table1[[#This Row],[Customer ID]])&gt;1,"Repeat Customer","One-Time Customer")</f>
        <v>Repeat Customer</v>
      </c>
      <c r="H115" s="11" t="s">
        <v>1765</v>
      </c>
      <c r="I115" s="11" t="s">
        <v>49</v>
      </c>
      <c r="J115" s="11" t="s">
        <v>40</v>
      </c>
      <c r="K115" s="11" t="s">
        <v>29</v>
      </c>
      <c r="L115" s="11" t="s">
        <v>134</v>
      </c>
      <c r="M115" s="11" t="s">
        <v>59</v>
      </c>
      <c r="N115" s="11" t="s">
        <v>1760</v>
      </c>
      <c r="O115" s="11">
        <v>0.39</v>
      </c>
      <c r="P115" s="6">
        <f>Table1[[#This Row],[Profit]]/Table1[[#This Row],[Sales]]</f>
        <v>-4.7336604514229634</v>
      </c>
      <c r="Q115" s="11" t="s">
        <v>33</v>
      </c>
      <c r="R115" s="11" t="s">
        <v>61</v>
      </c>
      <c r="S115" s="11" t="s">
        <v>304</v>
      </c>
      <c r="T115" s="11" t="s">
        <v>1766</v>
      </c>
      <c r="U115" s="11">
        <v>73505</v>
      </c>
      <c r="V115" s="12">
        <v>42013</v>
      </c>
      <c r="W115" s="13" t="str">
        <f>TEXT(Table1[[#This Row],[Order Date]],"mmmm")</f>
        <v>January</v>
      </c>
      <c r="X115" s="7" t="str">
        <f>TEXT(Table1[[#This Row],[Order Date]],"yyyy")</f>
        <v>2015</v>
      </c>
      <c r="Y115" s="12">
        <v>42014</v>
      </c>
      <c r="Z115" s="11">
        <v>-48.235999999999997</v>
      </c>
      <c r="AA115" s="11">
        <v>2</v>
      </c>
      <c r="AB115" s="11">
        <v>10.19</v>
      </c>
      <c r="AC115" s="11">
        <v>87243</v>
      </c>
      <c r="AD115" s="6" t="e">
        <f>IF(COUNTIF(#REF!,Orders!AC986)&gt;0,"Returned","Not Returned")</f>
        <v>#REF!</v>
      </c>
      <c r="AE115" s="37" t="str">
        <f>TEXT(Table1[[#This Row],[Order Date]],"mmmm-yyy")</f>
        <v>January-2015</v>
      </c>
    </row>
    <row r="116" spans="1:31" ht="12.75" customHeight="1" thickTop="1" thickBot="1" x14ac:dyDescent="0.25">
      <c r="A116" s="8">
        <v>22450</v>
      </c>
      <c r="B116" s="1" t="s">
        <v>37</v>
      </c>
      <c r="C116" s="1">
        <v>0.01</v>
      </c>
      <c r="D116" s="1">
        <v>5.38</v>
      </c>
      <c r="E116" s="1">
        <v>7.57</v>
      </c>
      <c r="F116" s="1">
        <v>2164</v>
      </c>
      <c r="G116" s="6" t="str">
        <f>IF(COUNTIF(Table1[Customer ID],Table1[[#This Row],[Customer ID]])&gt;1,"Repeat Customer","One-Time Customer")</f>
        <v>Repeat Customer</v>
      </c>
      <c r="H116" s="1" t="s">
        <v>2071</v>
      </c>
      <c r="I116" s="1" t="s">
        <v>49</v>
      </c>
      <c r="J116" s="1" t="s">
        <v>58</v>
      </c>
      <c r="K116" s="1" t="s">
        <v>29</v>
      </c>
      <c r="L116" s="1" t="s">
        <v>109</v>
      </c>
      <c r="M116" s="1" t="s">
        <v>59</v>
      </c>
      <c r="N116" s="1" t="s">
        <v>2072</v>
      </c>
      <c r="O116" s="1">
        <v>0.36</v>
      </c>
      <c r="P116" s="6">
        <f>Table1[[#This Row],[Profit]]/Table1[[#This Row],[Sales]]</f>
        <v>-3.5749239828693788</v>
      </c>
      <c r="Q116" s="1" t="s">
        <v>33</v>
      </c>
      <c r="R116" s="1" t="s">
        <v>34</v>
      </c>
      <c r="S116" s="1" t="s">
        <v>45</v>
      </c>
      <c r="T116" s="1" t="s">
        <v>2073</v>
      </c>
      <c r="U116" s="1">
        <v>91104</v>
      </c>
      <c r="V116" s="9">
        <v>42013</v>
      </c>
      <c r="W116" s="13" t="str">
        <f>TEXT(Table1[[#This Row],[Order Date]],"mmmm")</f>
        <v>January</v>
      </c>
      <c r="X116" s="7" t="str">
        <f>TEXT(Table1[[#This Row],[Order Date]],"yyyy")</f>
        <v>2015</v>
      </c>
      <c r="Y116" s="9">
        <v>42014</v>
      </c>
      <c r="Z116" s="1">
        <v>-66.779579999999996</v>
      </c>
      <c r="AA116" s="1">
        <v>3</v>
      </c>
      <c r="AB116" s="1">
        <v>18.68</v>
      </c>
      <c r="AC116" s="1">
        <v>88794</v>
      </c>
      <c r="AD116" s="6" t="e">
        <f>IF(COUNTIF(#REF!,Orders!AC1201)&gt;0,"Returned","Not Returned")</f>
        <v>#REF!</v>
      </c>
      <c r="AE116" s="37" t="str">
        <f>TEXT(Table1[[#This Row],[Order Date]],"mmmm-yyy")</f>
        <v>January-2015</v>
      </c>
    </row>
    <row r="117" spans="1:31" ht="12.75" customHeight="1" thickTop="1" thickBot="1" x14ac:dyDescent="0.25">
      <c r="A117" s="10">
        <v>22451</v>
      </c>
      <c r="B117" s="11" t="s">
        <v>37</v>
      </c>
      <c r="C117" s="11">
        <v>0.05</v>
      </c>
      <c r="D117" s="11">
        <v>3.28</v>
      </c>
      <c r="E117" s="11">
        <v>3.97</v>
      </c>
      <c r="F117" s="11">
        <v>2164</v>
      </c>
      <c r="G117" s="6" t="str">
        <f>IF(COUNTIF(Table1[Customer ID],Table1[[#This Row],[Customer ID]])&gt;1,"Repeat Customer","One-Time Customer")</f>
        <v>Repeat Customer</v>
      </c>
      <c r="H117" s="11" t="s">
        <v>2071</v>
      </c>
      <c r="I117" s="11" t="s">
        <v>49</v>
      </c>
      <c r="J117" s="11" t="s">
        <v>58</v>
      </c>
      <c r="K117" s="11" t="s">
        <v>29</v>
      </c>
      <c r="L117" s="11" t="s">
        <v>30</v>
      </c>
      <c r="M117" s="11" t="s">
        <v>31</v>
      </c>
      <c r="N117" s="11" t="s">
        <v>1009</v>
      </c>
      <c r="O117" s="11">
        <v>0.56000000000000005</v>
      </c>
      <c r="P117" s="6">
        <f>Table1[[#This Row],[Profit]]/Table1[[#This Row],[Sales]]</f>
        <v>-3.9922534435261712</v>
      </c>
      <c r="Q117" s="11" t="s">
        <v>33</v>
      </c>
      <c r="R117" s="11" t="s">
        <v>34</v>
      </c>
      <c r="S117" s="11" t="s">
        <v>45</v>
      </c>
      <c r="T117" s="11" t="s">
        <v>2073</v>
      </c>
      <c r="U117" s="11">
        <v>91104</v>
      </c>
      <c r="V117" s="12">
        <v>42013</v>
      </c>
      <c r="W117" s="13" t="str">
        <f>TEXT(Table1[[#This Row],[Order Date]],"mmmm")</f>
        <v>January</v>
      </c>
      <c r="X117" s="7" t="str">
        <f>TEXT(Table1[[#This Row],[Order Date]],"yyyy")</f>
        <v>2015</v>
      </c>
      <c r="Y117" s="12">
        <v>42013</v>
      </c>
      <c r="Z117" s="11">
        <v>-144.9188</v>
      </c>
      <c r="AA117" s="11">
        <v>11</v>
      </c>
      <c r="AB117" s="11">
        <v>36.299999999999997</v>
      </c>
      <c r="AC117" s="11">
        <v>88794</v>
      </c>
      <c r="AD117" s="6" t="e">
        <f>IF(COUNTIF(#REF!,Orders!AC1202)&gt;0,"Returned","Not Returned")</f>
        <v>#REF!</v>
      </c>
      <c r="AE117" s="37" t="str">
        <f>TEXT(Table1[[#This Row],[Order Date]],"mmmm-yyy")</f>
        <v>January-2015</v>
      </c>
    </row>
    <row r="118" spans="1:31" ht="12.75" customHeight="1" thickTop="1" thickBot="1" x14ac:dyDescent="0.25">
      <c r="A118" s="8">
        <v>22449</v>
      </c>
      <c r="B118" s="1" t="s">
        <v>37</v>
      </c>
      <c r="C118" s="1">
        <v>0.09</v>
      </c>
      <c r="D118" s="1">
        <v>2.78</v>
      </c>
      <c r="E118" s="1">
        <v>0.97</v>
      </c>
      <c r="F118" s="1">
        <v>2165</v>
      </c>
      <c r="G118" s="6" t="str">
        <f>IF(COUNTIF(Table1[Customer ID],Table1[[#This Row],[Customer ID]])&gt;1,"Repeat Customer","One-Time Customer")</f>
        <v>One-Time Customer</v>
      </c>
      <c r="H118" s="1" t="s">
        <v>2074</v>
      </c>
      <c r="I118" s="1" t="s">
        <v>49</v>
      </c>
      <c r="J118" s="1" t="s">
        <v>58</v>
      </c>
      <c r="K118" s="1" t="s">
        <v>29</v>
      </c>
      <c r="L118" s="1" t="s">
        <v>30</v>
      </c>
      <c r="M118" s="1" t="s">
        <v>31</v>
      </c>
      <c r="N118" s="1" t="s">
        <v>2075</v>
      </c>
      <c r="O118" s="1">
        <v>0.59</v>
      </c>
      <c r="P118" s="6">
        <f>Table1[[#This Row],[Profit]]/Table1[[#This Row],[Sales]]</f>
        <v>-0.31638178415470991</v>
      </c>
      <c r="Q118" s="1" t="s">
        <v>33</v>
      </c>
      <c r="R118" s="1" t="s">
        <v>53</v>
      </c>
      <c r="S118" s="1" t="s">
        <v>188</v>
      </c>
      <c r="T118" s="1" t="s">
        <v>1045</v>
      </c>
      <c r="U118" s="1">
        <v>4330</v>
      </c>
      <c r="V118" s="9">
        <v>42013</v>
      </c>
      <c r="W118" s="13" t="str">
        <f>TEXT(Table1[[#This Row],[Order Date]],"mmmm")</f>
        <v>January</v>
      </c>
      <c r="X118" s="7" t="str">
        <f>TEXT(Table1[[#This Row],[Order Date]],"yyyy")</f>
        <v>2015</v>
      </c>
      <c r="Y118" s="9">
        <v>42015</v>
      </c>
      <c r="Z118" s="1">
        <v>-5.0716000000000001</v>
      </c>
      <c r="AA118" s="1">
        <v>6</v>
      </c>
      <c r="AB118" s="1">
        <v>16.03</v>
      </c>
      <c r="AC118" s="1">
        <v>88794</v>
      </c>
      <c r="AD118" s="6" t="e">
        <f>IF(COUNTIF(#REF!,Orders!AC1203)&gt;0,"Returned","Not Returned")</f>
        <v>#REF!</v>
      </c>
      <c r="AE118" s="37" t="str">
        <f>TEXT(Table1[[#This Row],[Order Date]],"mmmm-yyy")</f>
        <v>January-2015</v>
      </c>
    </row>
    <row r="119" spans="1:31" ht="12.75" customHeight="1" thickTop="1" thickBot="1" x14ac:dyDescent="0.25">
      <c r="A119" s="10">
        <v>23666</v>
      </c>
      <c r="B119" s="11" t="s">
        <v>106</v>
      </c>
      <c r="C119" s="11">
        <v>0.1</v>
      </c>
      <c r="D119" s="11">
        <v>2.6</v>
      </c>
      <c r="E119" s="11">
        <v>2.4</v>
      </c>
      <c r="F119" s="11">
        <v>2555</v>
      </c>
      <c r="G119" s="6" t="str">
        <f>IF(COUNTIF(Table1[Customer ID],Table1[[#This Row],[Customer ID]])&gt;1,"Repeat Customer","One-Time Customer")</f>
        <v>Repeat Customer</v>
      </c>
      <c r="H119" s="11" t="s">
        <v>2395</v>
      </c>
      <c r="I119" s="11" t="s">
        <v>49</v>
      </c>
      <c r="J119" s="11" t="s">
        <v>40</v>
      </c>
      <c r="K119" s="11" t="s">
        <v>29</v>
      </c>
      <c r="L119" s="11" t="s">
        <v>30</v>
      </c>
      <c r="M119" s="11" t="s">
        <v>31</v>
      </c>
      <c r="N119" s="11" t="s">
        <v>1023</v>
      </c>
      <c r="O119" s="11">
        <v>0.57999999999999996</v>
      </c>
      <c r="P119" s="6">
        <f>Table1[[#This Row],[Profit]]/Table1[[#This Row],[Sales]]</f>
        <v>-2.9249169435215943</v>
      </c>
      <c r="Q119" s="11" t="s">
        <v>33</v>
      </c>
      <c r="R119" s="11" t="s">
        <v>61</v>
      </c>
      <c r="S119" s="11" t="s">
        <v>1858</v>
      </c>
      <c r="T119" s="11" t="s">
        <v>1279</v>
      </c>
      <c r="U119" s="11">
        <v>53711</v>
      </c>
      <c r="V119" s="12">
        <v>42013</v>
      </c>
      <c r="W119" s="13" t="str">
        <f>TEXT(Table1[[#This Row],[Order Date]],"mmmm")</f>
        <v>January</v>
      </c>
      <c r="X119" s="7" t="str">
        <f>TEXT(Table1[[#This Row],[Order Date]],"yyyy")</f>
        <v>2015</v>
      </c>
      <c r="Y119" s="12">
        <v>42018</v>
      </c>
      <c r="Z119" s="11">
        <v>-88.039999999999992</v>
      </c>
      <c r="AA119" s="11">
        <v>12</v>
      </c>
      <c r="AB119" s="11">
        <v>30.1</v>
      </c>
      <c r="AC119" s="11">
        <v>86527</v>
      </c>
      <c r="AD119" s="6" t="e">
        <f>IF(COUNTIF(#REF!,Orders!AC1450)&gt;0,"Returned","Not Returned")</f>
        <v>#REF!</v>
      </c>
      <c r="AE119" s="37" t="str">
        <f>TEXT(Table1[[#This Row],[Order Date]],"mmmm-yyy")</f>
        <v>January-2015</v>
      </c>
    </row>
    <row r="120" spans="1:31" ht="12.75" customHeight="1" thickTop="1" thickBot="1" x14ac:dyDescent="0.25">
      <c r="A120" s="10">
        <v>22064</v>
      </c>
      <c r="B120" s="11" t="s">
        <v>47</v>
      </c>
      <c r="C120" s="11">
        <v>0.01</v>
      </c>
      <c r="D120" s="11">
        <v>5.58</v>
      </c>
      <c r="E120" s="11">
        <v>5.3</v>
      </c>
      <c r="F120" s="11">
        <v>3017</v>
      </c>
      <c r="G120" s="6" t="str">
        <f>IF(COUNTIF(Table1[Customer ID],Table1[[#This Row],[Customer ID]])&gt;1,"Repeat Customer","One-Time Customer")</f>
        <v>Repeat Customer</v>
      </c>
      <c r="H120" s="11" t="s">
        <v>2738</v>
      </c>
      <c r="I120" s="11" t="s">
        <v>49</v>
      </c>
      <c r="J120" s="11" t="s">
        <v>28</v>
      </c>
      <c r="K120" s="11" t="s">
        <v>29</v>
      </c>
      <c r="L120" s="11" t="s">
        <v>69</v>
      </c>
      <c r="M120" s="11" t="s">
        <v>59</v>
      </c>
      <c r="N120" s="11" t="s">
        <v>377</v>
      </c>
      <c r="O120" s="11">
        <v>0.35</v>
      </c>
      <c r="P120" s="6">
        <f>Table1[[#This Row],[Profit]]/Table1[[#This Row],[Sales]]</f>
        <v>-0.64964157706093184</v>
      </c>
      <c r="Q120" s="11" t="s">
        <v>33</v>
      </c>
      <c r="R120" s="11" t="s">
        <v>34</v>
      </c>
      <c r="S120" s="11" t="s">
        <v>45</v>
      </c>
      <c r="T120" s="11" t="s">
        <v>2739</v>
      </c>
      <c r="U120" s="11">
        <v>92024</v>
      </c>
      <c r="V120" s="12">
        <v>42013</v>
      </c>
      <c r="W120" s="13" t="str">
        <f>TEXT(Table1[[#This Row],[Order Date]],"mmmm")</f>
        <v>January</v>
      </c>
      <c r="X120" s="7" t="str">
        <f>TEXT(Table1[[#This Row],[Order Date]],"yyyy")</f>
        <v>2015</v>
      </c>
      <c r="Y120" s="12">
        <v>42014</v>
      </c>
      <c r="Z120" s="11">
        <v>-7.25</v>
      </c>
      <c r="AA120" s="11">
        <v>1</v>
      </c>
      <c r="AB120" s="11">
        <v>11.16</v>
      </c>
      <c r="AC120" s="11">
        <v>89071</v>
      </c>
      <c r="AD120" s="6" t="e">
        <f>IF(COUNTIF(#REF!,Orders!AC1718)&gt;0,"Returned","Not Returned")</f>
        <v>#REF!</v>
      </c>
      <c r="AE120" s="37" t="str">
        <f>TEXT(Table1[[#This Row],[Order Date]],"mmmm-yyy")</f>
        <v>January-2015</v>
      </c>
    </row>
    <row r="121" spans="1:31" ht="12.75" customHeight="1" thickTop="1" thickBot="1" x14ac:dyDescent="0.25">
      <c r="A121" s="8">
        <v>22065</v>
      </c>
      <c r="B121" s="1" t="s">
        <v>47</v>
      </c>
      <c r="C121" s="1">
        <v>0.03</v>
      </c>
      <c r="D121" s="1">
        <v>3.98</v>
      </c>
      <c r="E121" s="1">
        <v>0.7</v>
      </c>
      <c r="F121" s="1">
        <v>3017</v>
      </c>
      <c r="G121" s="6" t="str">
        <f>IF(COUNTIF(Table1[Customer ID],Table1[[#This Row],[Customer ID]])&gt;1,"Repeat Customer","One-Time Customer")</f>
        <v>Repeat Customer</v>
      </c>
      <c r="H121" s="1" t="s">
        <v>2738</v>
      </c>
      <c r="I121" s="1" t="s">
        <v>49</v>
      </c>
      <c r="J121" s="1" t="s">
        <v>28</v>
      </c>
      <c r="K121" s="1" t="s">
        <v>29</v>
      </c>
      <c r="L121" s="1" t="s">
        <v>30</v>
      </c>
      <c r="M121" s="1" t="s">
        <v>31</v>
      </c>
      <c r="N121" s="1" t="s">
        <v>2740</v>
      </c>
      <c r="O121" s="1">
        <v>0.52</v>
      </c>
      <c r="P121" s="6">
        <f>Table1[[#This Row],[Profit]]/Table1[[#This Row],[Sales]]</f>
        <v>0.69</v>
      </c>
      <c r="Q121" s="1" t="s">
        <v>33</v>
      </c>
      <c r="R121" s="1" t="s">
        <v>34</v>
      </c>
      <c r="S121" s="1" t="s">
        <v>45</v>
      </c>
      <c r="T121" s="1" t="s">
        <v>2739</v>
      </c>
      <c r="U121" s="1">
        <v>92024</v>
      </c>
      <c r="V121" s="9">
        <v>42013</v>
      </c>
      <c r="W121" s="13" t="str">
        <f>TEXT(Table1[[#This Row],[Order Date]],"mmmm")</f>
        <v>January</v>
      </c>
      <c r="X121" s="7" t="str">
        <f>TEXT(Table1[[#This Row],[Order Date]],"yyyy")</f>
        <v>2015</v>
      </c>
      <c r="Y121" s="9">
        <v>42014</v>
      </c>
      <c r="Z121" s="1">
        <v>31.201799999999995</v>
      </c>
      <c r="AA121" s="1">
        <v>11</v>
      </c>
      <c r="AB121" s="1">
        <v>45.22</v>
      </c>
      <c r="AC121" s="1">
        <v>89071</v>
      </c>
      <c r="AD121" s="6" t="e">
        <f>IF(COUNTIF(#REF!,Orders!AC1719)&gt;0,"Returned","Not Returned")</f>
        <v>#REF!</v>
      </c>
      <c r="AE121" s="37" t="str">
        <f>TEXT(Table1[[#This Row],[Order Date]],"mmmm-yyy")</f>
        <v>January-2015</v>
      </c>
    </row>
    <row r="122" spans="1:31" ht="12.75" customHeight="1" thickTop="1" thickBot="1" x14ac:dyDescent="0.25">
      <c r="A122" s="10">
        <v>23294</v>
      </c>
      <c r="B122" s="11" t="s">
        <v>37</v>
      </c>
      <c r="C122" s="11">
        <v>0.02</v>
      </c>
      <c r="D122" s="11">
        <v>4</v>
      </c>
      <c r="E122" s="11">
        <v>1.3</v>
      </c>
      <c r="F122" s="11">
        <v>3331</v>
      </c>
      <c r="G122" s="6" t="str">
        <f>IF(COUNTIF(Table1[Customer ID],Table1[[#This Row],[Customer ID]])&gt;1,"Repeat Customer","One-Time Customer")</f>
        <v>Repeat Customer</v>
      </c>
      <c r="H122" s="11" t="s">
        <v>2965</v>
      </c>
      <c r="I122" s="11" t="s">
        <v>49</v>
      </c>
      <c r="J122" s="11" t="s">
        <v>28</v>
      </c>
      <c r="K122" s="11" t="s">
        <v>29</v>
      </c>
      <c r="L122" s="11" t="s">
        <v>93</v>
      </c>
      <c r="M122" s="11" t="s">
        <v>31</v>
      </c>
      <c r="N122" s="11" t="s">
        <v>204</v>
      </c>
      <c r="O122" s="11">
        <v>0.37</v>
      </c>
      <c r="P122" s="6">
        <f>Table1[[#This Row],[Profit]]/Table1[[#This Row],[Sales]]</f>
        <v>-0.45939656872411749</v>
      </c>
      <c r="Q122" s="11" t="s">
        <v>33</v>
      </c>
      <c r="R122" s="11" t="s">
        <v>136</v>
      </c>
      <c r="S122" s="11" t="s">
        <v>362</v>
      </c>
      <c r="T122" s="11" t="s">
        <v>2966</v>
      </c>
      <c r="U122" s="11">
        <v>32174</v>
      </c>
      <c r="V122" s="12">
        <v>42013</v>
      </c>
      <c r="W122" s="13" t="str">
        <f>TEXT(Table1[[#This Row],[Order Date]],"mmmm")</f>
        <v>January</v>
      </c>
      <c r="X122" s="7" t="str">
        <f>TEXT(Table1[[#This Row],[Order Date]],"yyyy")</f>
        <v>2015</v>
      </c>
      <c r="Y122" s="12">
        <v>42013</v>
      </c>
      <c r="Z122" s="11">
        <v>-23.295999999999999</v>
      </c>
      <c r="AA122" s="11">
        <v>12</v>
      </c>
      <c r="AB122" s="11">
        <v>50.71</v>
      </c>
      <c r="AC122" s="11">
        <v>86284</v>
      </c>
      <c r="AD122" s="6" t="e">
        <f>IF(COUNTIF(#REF!,Orders!AC1898)&gt;0,"Returned","Not Returned")</f>
        <v>#REF!</v>
      </c>
      <c r="AE122" s="37" t="str">
        <f>TEXT(Table1[[#This Row],[Order Date]],"mmmm-yyy")</f>
        <v>January-2015</v>
      </c>
    </row>
    <row r="123" spans="1:31" ht="12.75" customHeight="1" thickTop="1" thickBot="1" x14ac:dyDescent="0.25">
      <c r="A123" s="8">
        <v>24273</v>
      </c>
      <c r="B123" s="1" t="s">
        <v>37</v>
      </c>
      <c r="C123" s="1">
        <v>0.02</v>
      </c>
      <c r="D123" s="1">
        <v>6.48</v>
      </c>
      <c r="E123" s="1">
        <v>9.17</v>
      </c>
      <c r="F123" s="1">
        <v>194</v>
      </c>
      <c r="G123" s="6" t="str">
        <f>IF(COUNTIF(Table1[Customer ID],Table1[[#This Row],[Customer ID]])&gt;1,"Repeat Customer","One-Time Customer")</f>
        <v>Repeat Customer</v>
      </c>
      <c r="H123" s="1" t="s">
        <v>293</v>
      </c>
      <c r="I123" s="1" t="s">
        <v>49</v>
      </c>
      <c r="J123" s="1" t="s">
        <v>28</v>
      </c>
      <c r="K123" s="1" t="s">
        <v>29</v>
      </c>
      <c r="L123" s="1" t="s">
        <v>93</v>
      </c>
      <c r="M123" s="1" t="s">
        <v>59</v>
      </c>
      <c r="N123" s="1" t="s">
        <v>294</v>
      </c>
      <c r="O123" s="1">
        <v>0.37</v>
      </c>
      <c r="P123" s="6">
        <f>Table1[[#This Row],[Profit]]/Table1[[#This Row],[Sales]]</f>
        <v>-3.7477021276595748</v>
      </c>
      <c r="Q123" s="1" t="s">
        <v>33</v>
      </c>
      <c r="R123" s="1" t="s">
        <v>34</v>
      </c>
      <c r="S123" s="1" t="s">
        <v>212</v>
      </c>
      <c r="T123" s="1" t="s">
        <v>295</v>
      </c>
      <c r="U123" s="1">
        <v>84043</v>
      </c>
      <c r="V123" s="9">
        <v>42014</v>
      </c>
      <c r="W123" s="13" t="str">
        <f>TEXT(Table1[[#This Row],[Order Date]],"mmmm")</f>
        <v>January</v>
      </c>
      <c r="X123" s="7" t="str">
        <f>TEXT(Table1[[#This Row],[Order Date]],"yyyy")</f>
        <v>2015</v>
      </c>
      <c r="Y123" s="9">
        <v>42015</v>
      </c>
      <c r="Z123" s="1">
        <v>-105.68520000000001</v>
      </c>
      <c r="AA123" s="1">
        <v>4</v>
      </c>
      <c r="AB123" s="1">
        <v>28.2</v>
      </c>
      <c r="AC123" s="1">
        <v>90431</v>
      </c>
      <c r="AD123" s="6" t="e">
        <f>IF(COUNTIF(#REF!,Orders!AC113)&gt;0,"Returned","Not Returned")</f>
        <v>#REF!</v>
      </c>
      <c r="AE123" s="37" t="str">
        <f>TEXT(Table1[[#This Row],[Order Date]],"mmmm-yyy")</f>
        <v>January-2015</v>
      </c>
    </row>
    <row r="124" spans="1:31" ht="12.75" customHeight="1" thickTop="1" thickBot="1" x14ac:dyDescent="0.25">
      <c r="A124" s="10">
        <v>2045</v>
      </c>
      <c r="B124" s="11" t="s">
        <v>47</v>
      </c>
      <c r="C124" s="11">
        <v>0.01</v>
      </c>
      <c r="D124" s="11">
        <v>8.34</v>
      </c>
      <c r="E124" s="11">
        <v>0.96</v>
      </c>
      <c r="F124" s="11">
        <v>894</v>
      </c>
      <c r="G124" s="6" t="str">
        <f>IF(COUNTIF(Table1[Customer ID],Table1[[#This Row],[Customer ID]])&gt;1,"Repeat Customer","One-Time Customer")</f>
        <v>Repeat Customer</v>
      </c>
      <c r="H124" s="11" t="s">
        <v>1006</v>
      </c>
      <c r="I124" s="11" t="s">
        <v>49</v>
      </c>
      <c r="J124" s="11" t="s">
        <v>28</v>
      </c>
      <c r="K124" s="11" t="s">
        <v>41</v>
      </c>
      <c r="L124" s="11" t="s">
        <v>50</v>
      </c>
      <c r="M124" s="11" t="s">
        <v>31</v>
      </c>
      <c r="N124" s="11" t="s">
        <v>1007</v>
      </c>
      <c r="O124" s="11">
        <v>0.43</v>
      </c>
      <c r="P124" s="6">
        <f>Table1[[#This Row],[Profit]]/Table1[[#This Row],[Sales]]</f>
        <v>0.14730815588589796</v>
      </c>
      <c r="Q124" s="11" t="s">
        <v>33</v>
      </c>
      <c r="R124" s="11" t="s">
        <v>53</v>
      </c>
      <c r="S124" s="11" t="s">
        <v>1008</v>
      </c>
      <c r="T124" s="11" t="s">
        <v>35</v>
      </c>
      <c r="U124" s="11">
        <v>20024</v>
      </c>
      <c r="V124" s="12">
        <v>42014</v>
      </c>
      <c r="W124" s="13" t="str">
        <f>TEXT(Table1[[#This Row],[Order Date]],"mmmm")</f>
        <v>January</v>
      </c>
      <c r="X124" s="7" t="str">
        <f>TEXT(Table1[[#This Row],[Order Date]],"yyyy")</f>
        <v>2015</v>
      </c>
      <c r="Y124" s="12">
        <v>42016</v>
      </c>
      <c r="Z124" s="11">
        <v>29.332000000000001</v>
      </c>
      <c r="AA124" s="11">
        <v>24</v>
      </c>
      <c r="AB124" s="11">
        <v>199.12</v>
      </c>
      <c r="AC124" s="11">
        <v>14596</v>
      </c>
      <c r="AD124" s="6" t="e">
        <f>IF(COUNTIF(#REF!,Orders!AC496)&gt;0,"Returned","Not Returned")</f>
        <v>#REF!</v>
      </c>
      <c r="AE124" s="37" t="str">
        <f>TEXT(Table1[[#This Row],[Order Date]],"mmmm-yyy")</f>
        <v>January-2015</v>
      </c>
    </row>
    <row r="125" spans="1:31" ht="12.75" customHeight="1" thickTop="1" thickBot="1" x14ac:dyDescent="0.25">
      <c r="A125" s="8">
        <v>2046</v>
      </c>
      <c r="B125" s="1" t="s">
        <v>47</v>
      </c>
      <c r="C125" s="1">
        <v>0.06</v>
      </c>
      <c r="D125" s="1">
        <v>3.28</v>
      </c>
      <c r="E125" s="1">
        <v>3.97</v>
      </c>
      <c r="F125" s="1">
        <v>894</v>
      </c>
      <c r="G125" s="6" t="str">
        <f>IF(COUNTIF(Table1[Customer ID],Table1[[#This Row],[Customer ID]])&gt;1,"Repeat Customer","One-Time Customer")</f>
        <v>Repeat Customer</v>
      </c>
      <c r="H125" s="1" t="s">
        <v>1006</v>
      </c>
      <c r="I125" s="1" t="s">
        <v>49</v>
      </c>
      <c r="J125" s="1" t="s">
        <v>28</v>
      </c>
      <c r="K125" s="1" t="s">
        <v>29</v>
      </c>
      <c r="L125" s="1" t="s">
        <v>30</v>
      </c>
      <c r="M125" s="1" t="s">
        <v>31</v>
      </c>
      <c r="N125" s="1" t="s">
        <v>1009</v>
      </c>
      <c r="O125" s="1">
        <v>0.56000000000000005</v>
      </c>
      <c r="P125" s="6">
        <f>Table1[[#This Row],[Profit]]/Table1[[#This Row],[Sales]]</f>
        <v>-1.3620525815647766</v>
      </c>
      <c r="Q125" s="1" t="s">
        <v>33</v>
      </c>
      <c r="R125" s="1" t="s">
        <v>53</v>
      </c>
      <c r="S125" s="1" t="s">
        <v>1008</v>
      </c>
      <c r="T125" s="1" t="s">
        <v>35</v>
      </c>
      <c r="U125" s="1">
        <v>20024</v>
      </c>
      <c r="V125" s="9">
        <v>42014</v>
      </c>
      <c r="W125" s="13" t="str">
        <f>TEXT(Table1[[#This Row],[Order Date]],"mmmm")</f>
        <v>January</v>
      </c>
      <c r="X125" s="7" t="str">
        <f>TEXT(Table1[[#This Row],[Order Date]],"yyyy")</f>
        <v>2015</v>
      </c>
      <c r="Y125" s="9">
        <v>42015</v>
      </c>
      <c r="Z125" s="1">
        <v>-86</v>
      </c>
      <c r="AA125" s="1">
        <v>19</v>
      </c>
      <c r="AB125" s="1">
        <v>63.14</v>
      </c>
      <c r="AC125" s="1">
        <v>14596</v>
      </c>
      <c r="AD125" s="6" t="e">
        <f>IF(COUNTIF(#REF!,Orders!AC497)&gt;0,"Returned","Not Returned")</f>
        <v>#REF!</v>
      </c>
      <c r="AE125" s="37" t="str">
        <f>TEXT(Table1[[#This Row],[Order Date]],"mmmm-yyy")</f>
        <v>January-2015</v>
      </c>
    </row>
    <row r="126" spans="1:31" ht="12.75" customHeight="1" thickTop="1" thickBot="1" x14ac:dyDescent="0.25">
      <c r="A126" s="8">
        <v>20045</v>
      </c>
      <c r="B126" s="1" t="s">
        <v>47</v>
      </c>
      <c r="C126" s="1">
        <v>0.01</v>
      </c>
      <c r="D126" s="1">
        <v>8.34</v>
      </c>
      <c r="E126" s="1">
        <v>0.96</v>
      </c>
      <c r="F126" s="1">
        <v>896</v>
      </c>
      <c r="G126" s="6" t="str">
        <f>IF(COUNTIF(Table1[Customer ID],Table1[[#This Row],[Customer ID]])&gt;1,"Repeat Customer","One-Time Customer")</f>
        <v>Repeat Customer</v>
      </c>
      <c r="H126" s="1" t="s">
        <v>1011</v>
      </c>
      <c r="I126" s="1" t="s">
        <v>49</v>
      </c>
      <c r="J126" s="1" t="s">
        <v>28</v>
      </c>
      <c r="K126" s="1" t="s">
        <v>41</v>
      </c>
      <c r="L126" s="1" t="s">
        <v>50</v>
      </c>
      <c r="M126" s="1" t="s">
        <v>31</v>
      </c>
      <c r="N126" s="1" t="s">
        <v>1007</v>
      </c>
      <c r="O126" s="1">
        <v>0.43</v>
      </c>
      <c r="P126" s="6">
        <f>Table1[[#This Row],[Profit]]/Table1[[#This Row],[Sales]]</f>
        <v>0.69</v>
      </c>
      <c r="Q126" s="1" t="s">
        <v>33</v>
      </c>
      <c r="R126" s="1" t="s">
        <v>61</v>
      </c>
      <c r="S126" s="1" t="s">
        <v>130</v>
      </c>
      <c r="T126" s="1" t="s">
        <v>1012</v>
      </c>
      <c r="U126" s="1">
        <v>76201</v>
      </c>
      <c r="V126" s="9">
        <v>42014</v>
      </c>
      <c r="W126" s="13" t="str">
        <f>TEXT(Table1[[#This Row],[Order Date]],"mmmm")</f>
        <v>January</v>
      </c>
      <c r="X126" s="7" t="str">
        <f>TEXT(Table1[[#This Row],[Order Date]],"yyyy")</f>
        <v>2015</v>
      </c>
      <c r="Y126" s="9">
        <v>42016</v>
      </c>
      <c r="Z126" s="1">
        <v>34.348199999999999</v>
      </c>
      <c r="AA126" s="1">
        <v>6</v>
      </c>
      <c r="AB126" s="1">
        <v>49.78</v>
      </c>
      <c r="AC126" s="1">
        <v>90166</v>
      </c>
      <c r="AD126" s="6" t="e">
        <f>IF(COUNTIF(#REF!,Orders!AC499)&gt;0,"Returned","Not Returned")</f>
        <v>#REF!</v>
      </c>
      <c r="AE126" s="37" t="str">
        <f>TEXT(Table1[[#This Row],[Order Date]],"mmmm-yyy")</f>
        <v>January-2015</v>
      </c>
    </row>
    <row r="127" spans="1:31" ht="12.75" customHeight="1" thickTop="1" thickBot="1" x14ac:dyDescent="0.25">
      <c r="A127" s="10">
        <v>20046</v>
      </c>
      <c r="B127" s="11" t="s">
        <v>47</v>
      </c>
      <c r="C127" s="11">
        <v>0.06</v>
      </c>
      <c r="D127" s="11">
        <v>3.28</v>
      </c>
      <c r="E127" s="11">
        <v>3.97</v>
      </c>
      <c r="F127" s="11">
        <v>896</v>
      </c>
      <c r="G127" s="6" t="str">
        <f>IF(COUNTIF(Table1[Customer ID],Table1[[#This Row],[Customer ID]])&gt;1,"Repeat Customer","One-Time Customer")</f>
        <v>Repeat Customer</v>
      </c>
      <c r="H127" s="11" t="s">
        <v>1011</v>
      </c>
      <c r="I127" s="11" t="s">
        <v>49</v>
      </c>
      <c r="J127" s="11" t="s">
        <v>28</v>
      </c>
      <c r="K127" s="11" t="s">
        <v>29</v>
      </c>
      <c r="L127" s="11" t="s">
        <v>30</v>
      </c>
      <c r="M127" s="11" t="s">
        <v>31</v>
      </c>
      <c r="N127" s="11" t="s">
        <v>1009</v>
      </c>
      <c r="O127" s="11">
        <v>0.56000000000000005</v>
      </c>
      <c r="P127" s="6">
        <f>Table1[[#This Row],[Profit]]/Table1[[#This Row],[Sales]]</f>
        <v>-4.0102286401925396</v>
      </c>
      <c r="Q127" s="11" t="s">
        <v>33</v>
      </c>
      <c r="R127" s="11" t="s">
        <v>61</v>
      </c>
      <c r="S127" s="11" t="s">
        <v>130</v>
      </c>
      <c r="T127" s="11" t="s">
        <v>1012</v>
      </c>
      <c r="U127" s="11">
        <v>76201</v>
      </c>
      <c r="V127" s="12">
        <v>42014</v>
      </c>
      <c r="W127" s="13" t="str">
        <f>TEXT(Table1[[#This Row],[Order Date]],"mmmm")</f>
        <v>January</v>
      </c>
      <c r="X127" s="7" t="str">
        <f>TEXT(Table1[[#This Row],[Order Date]],"yyyy")</f>
        <v>2015</v>
      </c>
      <c r="Y127" s="12">
        <v>42015</v>
      </c>
      <c r="Z127" s="11">
        <v>-66.650000000000006</v>
      </c>
      <c r="AA127" s="11">
        <v>5</v>
      </c>
      <c r="AB127" s="11">
        <v>16.62</v>
      </c>
      <c r="AC127" s="11">
        <v>90166</v>
      </c>
      <c r="AD127" s="6" t="e">
        <f>IF(COUNTIF(#REF!,Orders!AC500)&gt;0,"Returned","Not Returned")</f>
        <v>#REF!</v>
      </c>
      <c r="AE127" s="37" t="str">
        <f>TEXT(Table1[[#This Row],[Order Date]],"mmmm-yyy")</f>
        <v>January-2015</v>
      </c>
    </row>
    <row r="128" spans="1:31" ht="12.75" customHeight="1" thickTop="1" thickBot="1" x14ac:dyDescent="0.25">
      <c r="A128" s="10">
        <v>25731</v>
      </c>
      <c r="B128" s="11" t="s">
        <v>47</v>
      </c>
      <c r="C128" s="11">
        <v>0.05</v>
      </c>
      <c r="D128" s="11">
        <v>70.98</v>
      </c>
      <c r="E128" s="11">
        <v>46.74</v>
      </c>
      <c r="F128" s="11">
        <v>1976</v>
      </c>
      <c r="G128" s="6" t="str">
        <f>IF(COUNTIF(Table1[Customer ID],Table1[[#This Row],[Customer ID]])&gt;1,"Repeat Customer","One-Time Customer")</f>
        <v>Repeat Customer</v>
      </c>
      <c r="H128" s="11" t="s">
        <v>1922</v>
      </c>
      <c r="I128" s="11" t="s">
        <v>39</v>
      </c>
      <c r="J128" s="11" t="s">
        <v>114</v>
      </c>
      <c r="K128" s="11" t="s">
        <v>41</v>
      </c>
      <c r="L128" s="11" t="s">
        <v>191</v>
      </c>
      <c r="M128" s="11" t="s">
        <v>121</v>
      </c>
      <c r="N128" s="11" t="s">
        <v>867</v>
      </c>
      <c r="O128" s="11">
        <v>0.56000000000000005</v>
      </c>
      <c r="P128" s="6">
        <f>Table1[[#This Row],[Profit]]/Table1[[#This Row],[Sales]]</f>
        <v>-1.5424061213758589</v>
      </c>
      <c r="Q128" s="11" t="s">
        <v>33</v>
      </c>
      <c r="R128" s="11" t="s">
        <v>61</v>
      </c>
      <c r="S128" s="11" t="s">
        <v>300</v>
      </c>
      <c r="T128" s="11" t="s">
        <v>1923</v>
      </c>
      <c r="U128" s="11">
        <v>48823</v>
      </c>
      <c r="V128" s="12">
        <v>42014</v>
      </c>
      <c r="W128" s="13" t="str">
        <f>TEXT(Table1[[#This Row],[Order Date]],"mmmm")</f>
        <v>January</v>
      </c>
      <c r="X128" s="7" t="str">
        <f>TEXT(Table1[[#This Row],[Order Date]],"yyyy")</f>
        <v>2015</v>
      </c>
      <c r="Y128" s="12">
        <v>42015</v>
      </c>
      <c r="Z128" s="11">
        <v>-850.65239999999994</v>
      </c>
      <c r="AA128" s="11">
        <v>8</v>
      </c>
      <c r="AB128" s="11">
        <v>551.51</v>
      </c>
      <c r="AC128" s="11">
        <v>89039</v>
      </c>
      <c r="AD128" s="6" t="e">
        <f>IF(COUNTIF(#REF!,Orders!AC1094)&gt;0,"Returned","Not Returned")</f>
        <v>#REF!</v>
      </c>
      <c r="AE128" s="37" t="str">
        <f>TEXT(Table1[[#This Row],[Order Date]],"mmmm-yyy")</f>
        <v>January-2015</v>
      </c>
    </row>
    <row r="129" spans="1:31" ht="12.75" customHeight="1" thickTop="1" thickBot="1" x14ac:dyDescent="0.25">
      <c r="A129" s="8">
        <v>25732</v>
      </c>
      <c r="B129" s="1" t="s">
        <v>47</v>
      </c>
      <c r="C129" s="1">
        <v>0.05</v>
      </c>
      <c r="D129" s="1">
        <v>11.55</v>
      </c>
      <c r="E129" s="1">
        <v>2.36</v>
      </c>
      <c r="F129" s="1">
        <v>1976</v>
      </c>
      <c r="G129" s="6" t="str">
        <f>IF(COUNTIF(Table1[Customer ID],Table1[[#This Row],[Customer ID]])&gt;1,"Repeat Customer","One-Time Customer")</f>
        <v>Repeat Customer</v>
      </c>
      <c r="H129" s="1" t="s">
        <v>1922</v>
      </c>
      <c r="I129" s="1" t="s">
        <v>49</v>
      </c>
      <c r="J129" s="1" t="s">
        <v>114</v>
      </c>
      <c r="K129" s="1" t="s">
        <v>29</v>
      </c>
      <c r="L129" s="1" t="s">
        <v>30</v>
      </c>
      <c r="M129" s="1" t="s">
        <v>31</v>
      </c>
      <c r="N129" s="1" t="s">
        <v>312</v>
      </c>
      <c r="O129" s="1">
        <v>0.55000000000000004</v>
      </c>
      <c r="P129" s="6">
        <f>Table1[[#This Row],[Profit]]/Table1[[#This Row],[Sales]]</f>
        <v>0.69</v>
      </c>
      <c r="Q129" s="1" t="s">
        <v>33</v>
      </c>
      <c r="R129" s="1" t="s">
        <v>61</v>
      </c>
      <c r="S129" s="1" t="s">
        <v>300</v>
      </c>
      <c r="T129" s="1" t="s">
        <v>1923</v>
      </c>
      <c r="U129" s="1">
        <v>48823</v>
      </c>
      <c r="V129" s="9">
        <v>42014</v>
      </c>
      <c r="W129" s="13" t="str">
        <f>TEXT(Table1[[#This Row],[Order Date]],"mmmm")</f>
        <v>January</v>
      </c>
      <c r="X129" s="7" t="str">
        <f>TEXT(Table1[[#This Row],[Order Date]],"yyyy")</f>
        <v>2015</v>
      </c>
      <c r="Y129" s="9">
        <v>42016</v>
      </c>
      <c r="Z129" s="1">
        <v>98.525099999999981</v>
      </c>
      <c r="AA129" s="1">
        <v>12</v>
      </c>
      <c r="AB129" s="1">
        <v>142.79</v>
      </c>
      <c r="AC129" s="1">
        <v>89039</v>
      </c>
      <c r="AD129" s="6" t="e">
        <f>IF(COUNTIF(#REF!,Orders!AC1095)&gt;0,"Returned","Not Returned")</f>
        <v>#REF!</v>
      </c>
      <c r="AE129" s="37" t="str">
        <f>TEXT(Table1[[#This Row],[Order Date]],"mmmm-yyy")</f>
        <v>January-2015</v>
      </c>
    </row>
    <row r="130" spans="1:31" ht="12.75" customHeight="1" thickTop="1" thickBot="1" x14ac:dyDescent="0.25">
      <c r="A130" s="10">
        <v>21964</v>
      </c>
      <c r="B130" s="11" t="s">
        <v>106</v>
      </c>
      <c r="C130" s="11">
        <v>0.05</v>
      </c>
      <c r="D130" s="11">
        <v>30.42</v>
      </c>
      <c r="E130" s="11">
        <v>8.65</v>
      </c>
      <c r="F130" s="11">
        <v>2132</v>
      </c>
      <c r="G130" s="6" t="str">
        <f>IF(COUNTIF(Table1[Customer ID],Table1[[#This Row],[Customer ID]])&gt;1,"Repeat Customer","One-Time Customer")</f>
        <v>One-Time Customer</v>
      </c>
      <c r="H130" s="11" t="s">
        <v>2042</v>
      </c>
      <c r="I130" s="11" t="s">
        <v>27</v>
      </c>
      <c r="J130" s="11" t="s">
        <v>40</v>
      </c>
      <c r="K130" s="11" t="s">
        <v>77</v>
      </c>
      <c r="L130" s="11" t="s">
        <v>180</v>
      </c>
      <c r="M130" s="11" t="s">
        <v>59</v>
      </c>
      <c r="N130" s="11" t="s">
        <v>1196</v>
      </c>
      <c r="O130" s="11">
        <v>0.74</v>
      </c>
      <c r="P130" s="6">
        <f>Table1[[#This Row],[Profit]]/Table1[[#This Row],[Sales]]</f>
        <v>-0.57187417772993665</v>
      </c>
      <c r="Q130" s="11" t="s">
        <v>33</v>
      </c>
      <c r="R130" s="11" t="s">
        <v>61</v>
      </c>
      <c r="S130" s="11" t="s">
        <v>506</v>
      </c>
      <c r="T130" s="11" t="s">
        <v>2043</v>
      </c>
      <c r="U130" s="11">
        <v>63042</v>
      </c>
      <c r="V130" s="12">
        <v>42014</v>
      </c>
      <c r="W130" s="13" t="str">
        <f>TEXT(Table1[[#This Row],[Order Date]],"mmmm")</f>
        <v>January</v>
      </c>
      <c r="X130" s="7" t="str">
        <f>TEXT(Table1[[#This Row],[Order Date]],"yyyy")</f>
        <v>2015</v>
      </c>
      <c r="Y130" s="12">
        <v>42018</v>
      </c>
      <c r="Z130" s="11">
        <v>-191.25760000000002</v>
      </c>
      <c r="AA130" s="11">
        <v>11</v>
      </c>
      <c r="AB130" s="11">
        <v>334.44</v>
      </c>
      <c r="AC130" s="11">
        <v>90078</v>
      </c>
      <c r="AD130" s="6" t="e">
        <f>IF(COUNTIF(#REF!,Orders!AC1180)&gt;0,"Returned","Not Returned")</f>
        <v>#REF!</v>
      </c>
      <c r="AE130" s="37" t="str">
        <f>TEXT(Table1[[#This Row],[Order Date]],"mmmm-yyy")</f>
        <v>January-2015</v>
      </c>
    </row>
    <row r="131" spans="1:31" ht="12.75" customHeight="1" thickTop="1" thickBot="1" x14ac:dyDescent="0.25">
      <c r="A131" s="8">
        <v>20776</v>
      </c>
      <c r="B131" s="1" t="s">
        <v>106</v>
      </c>
      <c r="C131" s="1">
        <v>0.03</v>
      </c>
      <c r="D131" s="1">
        <v>297.64</v>
      </c>
      <c r="E131" s="1">
        <v>14.7</v>
      </c>
      <c r="F131" s="1">
        <v>2346</v>
      </c>
      <c r="G131" s="6" t="str">
        <f>IF(COUNTIF(Table1[Customer ID],Table1[[#This Row],[Customer ID]])&gt;1,"Repeat Customer","One-Time Customer")</f>
        <v>Repeat Customer</v>
      </c>
      <c r="H131" s="1" t="s">
        <v>2214</v>
      </c>
      <c r="I131" s="1" t="s">
        <v>39</v>
      </c>
      <c r="J131" s="1" t="s">
        <v>28</v>
      </c>
      <c r="K131" s="1" t="s">
        <v>77</v>
      </c>
      <c r="L131" s="1" t="s">
        <v>85</v>
      </c>
      <c r="M131" s="1" t="s">
        <v>43</v>
      </c>
      <c r="N131" s="1" t="s">
        <v>565</v>
      </c>
      <c r="O131" s="1">
        <v>0.56999999999999995</v>
      </c>
      <c r="P131" s="6">
        <f>Table1[[#This Row],[Profit]]/Table1[[#This Row],[Sales]]</f>
        <v>-1.3210504309356495E-2</v>
      </c>
      <c r="Q131" s="1" t="s">
        <v>33</v>
      </c>
      <c r="R131" s="1" t="s">
        <v>136</v>
      </c>
      <c r="S131" s="1" t="s">
        <v>613</v>
      </c>
      <c r="T131" s="1" t="s">
        <v>2215</v>
      </c>
      <c r="U131" s="1">
        <v>40258</v>
      </c>
      <c r="V131" s="9">
        <v>42014</v>
      </c>
      <c r="W131" s="13" t="str">
        <f>TEXT(Table1[[#This Row],[Order Date]],"mmmm")</f>
        <v>January</v>
      </c>
      <c r="X131" s="7" t="str">
        <f>TEXT(Table1[[#This Row],[Order Date]],"yyyy")</f>
        <v>2015</v>
      </c>
      <c r="Y131" s="9">
        <v>42019</v>
      </c>
      <c r="Z131" s="1">
        <v>-48.971999999999994</v>
      </c>
      <c r="AA131" s="1">
        <v>12</v>
      </c>
      <c r="AB131" s="1">
        <v>3707.05</v>
      </c>
      <c r="AC131" s="1">
        <v>89503</v>
      </c>
      <c r="AD131" s="6" t="e">
        <f>IF(COUNTIF(#REF!,Orders!AC1303)&gt;0,"Returned","Not Returned")</f>
        <v>#REF!</v>
      </c>
      <c r="AE131" s="37" t="str">
        <f>TEXT(Table1[[#This Row],[Order Date]],"mmmm-yyy")</f>
        <v>January-2015</v>
      </c>
    </row>
    <row r="132" spans="1:31" ht="12.75" customHeight="1" thickTop="1" thickBot="1" x14ac:dyDescent="0.25">
      <c r="A132" s="10">
        <v>21724</v>
      </c>
      <c r="B132" s="11" t="s">
        <v>25</v>
      </c>
      <c r="C132" s="11">
        <v>0.1</v>
      </c>
      <c r="D132" s="11">
        <v>599.99</v>
      </c>
      <c r="E132" s="11">
        <v>24.49</v>
      </c>
      <c r="F132" s="11">
        <v>2418</v>
      </c>
      <c r="G132" s="6" t="str">
        <f>IF(COUNTIF(Table1[Customer ID],Table1[[#This Row],[Customer ID]])&gt;1,"Repeat Customer","One-Time Customer")</f>
        <v>Repeat Customer</v>
      </c>
      <c r="H132" s="11" t="s">
        <v>2263</v>
      </c>
      <c r="I132" s="11" t="s">
        <v>49</v>
      </c>
      <c r="J132" s="11" t="s">
        <v>114</v>
      </c>
      <c r="K132" s="11" t="s">
        <v>77</v>
      </c>
      <c r="L132" s="11" t="s">
        <v>587</v>
      </c>
      <c r="M132" s="11" t="s">
        <v>236</v>
      </c>
      <c r="N132" s="11" t="s">
        <v>2266</v>
      </c>
      <c r="O132" s="11">
        <v>0.5</v>
      </c>
      <c r="P132" s="6">
        <f>Table1[[#This Row],[Profit]]/Table1[[#This Row],[Sales]]</f>
        <v>-5.3987214606124594E-2</v>
      </c>
      <c r="Q132" s="11" t="s">
        <v>33</v>
      </c>
      <c r="R132" s="11" t="s">
        <v>136</v>
      </c>
      <c r="S132" s="11" t="s">
        <v>137</v>
      </c>
      <c r="T132" s="11" t="s">
        <v>2265</v>
      </c>
      <c r="U132" s="11">
        <v>23805</v>
      </c>
      <c r="V132" s="12">
        <v>42014</v>
      </c>
      <c r="W132" s="13" t="str">
        <f>TEXT(Table1[[#This Row],[Order Date]],"mmmm")</f>
        <v>January</v>
      </c>
      <c r="X132" s="7" t="str">
        <f>TEXT(Table1[[#This Row],[Order Date]],"yyyy")</f>
        <v>2015</v>
      </c>
      <c r="Y132" s="12">
        <v>42015</v>
      </c>
      <c r="Z132" s="11">
        <v>-343.12599999999998</v>
      </c>
      <c r="AA132" s="11">
        <v>11</v>
      </c>
      <c r="AB132" s="11">
        <v>6355.69</v>
      </c>
      <c r="AC132" s="11">
        <v>86753</v>
      </c>
      <c r="AD132" s="6" t="e">
        <f>IF(COUNTIF(#REF!,Orders!AC1342)&gt;0,"Returned","Not Returned")</f>
        <v>#REF!</v>
      </c>
      <c r="AE132" s="37" t="str">
        <f>TEXT(Table1[[#This Row],[Order Date]],"mmmm-yyy")</f>
        <v>January-2015</v>
      </c>
    </row>
    <row r="133" spans="1:31" ht="12.75" customHeight="1" thickTop="1" thickBot="1" x14ac:dyDescent="0.25">
      <c r="A133" s="8">
        <v>21725</v>
      </c>
      <c r="B133" s="1" t="s">
        <v>25</v>
      </c>
      <c r="C133" s="1">
        <v>0.06</v>
      </c>
      <c r="D133" s="1">
        <v>2.78</v>
      </c>
      <c r="E133" s="1">
        <v>1.25</v>
      </c>
      <c r="F133" s="1">
        <v>2418</v>
      </c>
      <c r="G133" s="6" t="str">
        <f>IF(COUNTIF(Table1[Customer ID],Table1[[#This Row],[Customer ID]])&gt;1,"Repeat Customer","One-Time Customer")</f>
        <v>Repeat Customer</v>
      </c>
      <c r="H133" s="1" t="s">
        <v>2263</v>
      </c>
      <c r="I133" s="1" t="s">
        <v>49</v>
      </c>
      <c r="J133" s="1" t="s">
        <v>114</v>
      </c>
      <c r="K133" s="1" t="s">
        <v>29</v>
      </c>
      <c r="L133" s="1" t="s">
        <v>30</v>
      </c>
      <c r="M133" s="1" t="s">
        <v>31</v>
      </c>
      <c r="N133" s="1" t="s">
        <v>2206</v>
      </c>
      <c r="O133" s="1">
        <v>0.59</v>
      </c>
      <c r="P133" s="6">
        <f>Table1[[#This Row],[Profit]]/Table1[[#This Row],[Sales]]</f>
        <v>2.3624065503737981</v>
      </c>
      <c r="Q133" s="1" t="s">
        <v>33</v>
      </c>
      <c r="R133" s="1" t="s">
        <v>136</v>
      </c>
      <c r="S133" s="1" t="s">
        <v>137</v>
      </c>
      <c r="T133" s="1" t="s">
        <v>2265</v>
      </c>
      <c r="U133" s="1">
        <v>23805</v>
      </c>
      <c r="V133" s="9">
        <v>42014</v>
      </c>
      <c r="W133" s="13" t="str">
        <f>TEXT(Table1[[#This Row],[Order Date]],"mmmm")</f>
        <v>January</v>
      </c>
      <c r="X133" s="7" t="str">
        <f>TEXT(Table1[[#This Row],[Order Date]],"yyyy")</f>
        <v>2015</v>
      </c>
      <c r="Y133" s="9">
        <v>42016</v>
      </c>
      <c r="Z133" s="1">
        <v>66.359999999999985</v>
      </c>
      <c r="AA133" s="1">
        <v>10</v>
      </c>
      <c r="AB133" s="1">
        <v>28.09</v>
      </c>
      <c r="AC133" s="1">
        <v>86753</v>
      </c>
      <c r="AD133" s="6" t="e">
        <f>IF(COUNTIF(#REF!,Orders!AC1343)&gt;0,"Returned","Not Returned")</f>
        <v>#REF!</v>
      </c>
      <c r="AE133" s="37" t="str">
        <f>TEXT(Table1[[#This Row],[Order Date]],"mmmm-yyy")</f>
        <v>January-2015</v>
      </c>
    </row>
    <row r="134" spans="1:31" ht="12.75" customHeight="1" thickTop="1" thickBot="1" x14ac:dyDescent="0.25">
      <c r="A134" s="8">
        <v>22787</v>
      </c>
      <c r="B134" s="1" t="s">
        <v>56</v>
      </c>
      <c r="C134" s="1">
        <v>0</v>
      </c>
      <c r="D134" s="1">
        <v>5.0199999999999996</v>
      </c>
      <c r="E134" s="1">
        <v>5.14</v>
      </c>
      <c r="F134" s="1">
        <v>2797</v>
      </c>
      <c r="G134" s="6" t="str">
        <f>IF(COUNTIF(Table1[Customer ID],Table1[[#This Row],[Customer ID]])&gt;1,"Repeat Customer","One-Time Customer")</f>
        <v>Repeat Customer</v>
      </c>
      <c r="H134" s="1" t="s">
        <v>2572</v>
      </c>
      <c r="I134" s="1" t="s">
        <v>49</v>
      </c>
      <c r="J134" s="1" t="s">
        <v>114</v>
      </c>
      <c r="K134" s="1" t="s">
        <v>77</v>
      </c>
      <c r="L134" s="1" t="s">
        <v>180</v>
      </c>
      <c r="M134" s="1" t="s">
        <v>51</v>
      </c>
      <c r="N134" s="1" t="s">
        <v>840</v>
      </c>
      <c r="O134" s="1">
        <v>0.79</v>
      </c>
      <c r="P134" s="6">
        <f>Table1[[#This Row],[Profit]]/Table1[[#This Row],[Sales]]</f>
        <v>-3.625461993627674</v>
      </c>
      <c r="Q134" s="1" t="s">
        <v>33</v>
      </c>
      <c r="R134" s="1" t="s">
        <v>53</v>
      </c>
      <c r="S134" s="1" t="s">
        <v>234</v>
      </c>
      <c r="T134" s="1" t="s">
        <v>2573</v>
      </c>
      <c r="U134" s="1">
        <v>15122</v>
      </c>
      <c r="V134" s="9">
        <v>42014</v>
      </c>
      <c r="W134" s="13" t="str">
        <f>TEXT(Table1[[#This Row],[Order Date]],"mmmm")</f>
        <v>January</v>
      </c>
      <c r="X134" s="7" t="str">
        <f>TEXT(Table1[[#This Row],[Order Date]],"yyyy")</f>
        <v>2015</v>
      </c>
      <c r="Y134" s="9">
        <v>42015</v>
      </c>
      <c r="Z134" s="1">
        <v>-159.30279999999999</v>
      </c>
      <c r="AA134" s="1">
        <v>8</v>
      </c>
      <c r="AB134" s="1">
        <v>43.94</v>
      </c>
      <c r="AC134" s="1">
        <v>87552</v>
      </c>
      <c r="AD134" s="6" t="e">
        <f>IF(COUNTIF(#REF!,Orders!AC1577)&gt;0,"Returned","Not Returned")</f>
        <v>#REF!</v>
      </c>
      <c r="AE134" s="37" t="str">
        <f>TEXT(Table1[[#This Row],[Order Date]],"mmmm-yyy")</f>
        <v>January-2015</v>
      </c>
    </row>
    <row r="135" spans="1:31" ht="12.75" customHeight="1" thickTop="1" thickBot="1" x14ac:dyDescent="0.25">
      <c r="A135" s="10">
        <v>21040</v>
      </c>
      <c r="B135" s="11" t="s">
        <v>106</v>
      </c>
      <c r="C135" s="11">
        <v>0.08</v>
      </c>
      <c r="D135" s="11">
        <v>399.98</v>
      </c>
      <c r="E135" s="11">
        <v>12.06</v>
      </c>
      <c r="F135" s="11">
        <v>166</v>
      </c>
      <c r="G135" s="6" t="str">
        <f>IF(COUNTIF(Table1[Customer ID],Table1[[#This Row],[Customer ID]])&gt;1,"Repeat Customer","One-Time Customer")</f>
        <v>One-Time Customer</v>
      </c>
      <c r="H135" s="11" t="s">
        <v>263</v>
      </c>
      <c r="I135" s="11" t="s">
        <v>39</v>
      </c>
      <c r="J135" s="11" t="s">
        <v>114</v>
      </c>
      <c r="K135" s="11" t="s">
        <v>77</v>
      </c>
      <c r="L135" s="11" t="s">
        <v>85</v>
      </c>
      <c r="M135" s="11" t="s">
        <v>121</v>
      </c>
      <c r="N135" s="11" t="s">
        <v>264</v>
      </c>
      <c r="O135" s="11">
        <v>0.56000000000000005</v>
      </c>
      <c r="P135" s="6">
        <f>Table1[[#This Row],[Profit]]/Table1[[#This Row],[Sales]]</f>
        <v>1.5497551510671717E-2</v>
      </c>
      <c r="Q135" s="11" t="s">
        <v>33</v>
      </c>
      <c r="R135" s="11" t="s">
        <v>136</v>
      </c>
      <c r="S135" s="11" t="s">
        <v>244</v>
      </c>
      <c r="T135" s="11" t="s">
        <v>265</v>
      </c>
      <c r="U135" s="11">
        <v>37087</v>
      </c>
      <c r="V135" s="12">
        <v>42015</v>
      </c>
      <c r="W135" s="13" t="str">
        <f>TEXT(Table1[[#This Row],[Order Date]],"mmmm")</f>
        <v>January</v>
      </c>
      <c r="X135" s="7" t="str">
        <f>TEXT(Table1[[#This Row],[Order Date]],"yyyy")</f>
        <v>2015</v>
      </c>
      <c r="Y135" s="12">
        <v>42022</v>
      </c>
      <c r="Z135" s="11">
        <v>28.514099999999999</v>
      </c>
      <c r="AA135" s="11">
        <v>5</v>
      </c>
      <c r="AB135" s="11">
        <v>1839.91</v>
      </c>
      <c r="AC135" s="11">
        <v>89426</v>
      </c>
      <c r="AD135" s="6" t="e">
        <f>IF(COUNTIF(#REF!,Orders!AC96)&gt;0,"Returned","Not Returned")</f>
        <v>#REF!</v>
      </c>
      <c r="AE135" s="37" t="str">
        <f>TEXT(Table1[[#This Row],[Order Date]],"mmmm-yyy")</f>
        <v>January-2015</v>
      </c>
    </row>
    <row r="136" spans="1:31" ht="12.75" customHeight="1" thickTop="1" thickBot="1" x14ac:dyDescent="0.25">
      <c r="A136" s="10">
        <v>22754</v>
      </c>
      <c r="B136" s="11" t="s">
        <v>37</v>
      </c>
      <c r="C136" s="11">
        <v>0.08</v>
      </c>
      <c r="D136" s="11">
        <v>297.64</v>
      </c>
      <c r="E136" s="11">
        <v>14.7</v>
      </c>
      <c r="F136" s="11">
        <v>466</v>
      </c>
      <c r="G136" s="6" t="str">
        <f>IF(COUNTIF(Table1[Customer ID],Table1[[#This Row],[Customer ID]])&gt;1,"Repeat Customer","One-Time Customer")</f>
        <v>One-Time Customer</v>
      </c>
      <c r="H136" s="11" t="s">
        <v>564</v>
      </c>
      <c r="I136" s="11" t="s">
        <v>39</v>
      </c>
      <c r="J136" s="11" t="s">
        <v>58</v>
      </c>
      <c r="K136" s="11" t="s">
        <v>77</v>
      </c>
      <c r="L136" s="11" t="s">
        <v>85</v>
      </c>
      <c r="M136" s="11" t="s">
        <v>43</v>
      </c>
      <c r="N136" s="11" t="s">
        <v>565</v>
      </c>
      <c r="O136" s="11">
        <v>0.56999999999999995</v>
      </c>
      <c r="P136" s="6">
        <f>Table1[[#This Row],[Profit]]/Table1[[#This Row],[Sales]]</f>
        <v>0.43854101196991629</v>
      </c>
      <c r="Q136" s="11" t="s">
        <v>33</v>
      </c>
      <c r="R136" s="11" t="s">
        <v>53</v>
      </c>
      <c r="S136" s="11" t="s">
        <v>193</v>
      </c>
      <c r="T136" s="11" t="s">
        <v>566</v>
      </c>
      <c r="U136" s="11">
        <v>2019</v>
      </c>
      <c r="V136" s="12">
        <v>42015</v>
      </c>
      <c r="W136" s="13" t="str">
        <f>TEXT(Table1[[#This Row],[Order Date]],"mmmm")</f>
        <v>January</v>
      </c>
      <c r="X136" s="7" t="str">
        <f>TEXT(Table1[[#This Row],[Order Date]],"yyyy")</f>
        <v>2015</v>
      </c>
      <c r="Y136" s="12">
        <v>42015</v>
      </c>
      <c r="Z136" s="11">
        <v>496.79679999999996</v>
      </c>
      <c r="AA136" s="11">
        <v>5</v>
      </c>
      <c r="AB136" s="11">
        <v>1132.8399999999999</v>
      </c>
      <c r="AC136" s="11">
        <v>88060</v>
      </c>
      <c r="AD136" s="6" t="e">
        <f>IF(COUNTIF(#REF!,Orders!AC244)&gt;0,"Returned","Not Returned")</f>
        <v>#REF!</v>
      </c>
      <c r="AE136" s="37" t="str">
        <f>TEXT(Table1[[#This Row],[Order Date]],"mmmm-yyy")</f>
        <v>January-2015</v>
      </c>
    </row>
    <row r="137" spans="1:31" ht="12.75" customHeight="1" thickTop="1" thickBot="1" x14ac:dyDescent="0.25">
      <c r="A137" s="8">
        <v>22755</v>
      </c>
      <c r="B137" s="1" t="s">
        <v>37</v>
      </c>
      <c r="C137" s="1">
        <v>0.02</v>
      </c>
      <c r="D137" s="1">
        <v>12.99</v>
      </c>
      <c r="E137" s="1">
        <v>14.37</v>
      </c>
      <c r="F137" s="1">
        <v>467</v>
      </c>
      <c r="G137" s="6" t="str">
        <f>IF(COUNTIF(Table1[Customer ID],Table1[[#This Row],[Customer ID]])&gt;1,"Repeat Customer","One-Time Customer")</f>
        <v>One-Time Customer</v>
      </c>
      <c r="H137" s="1" t="s">
        <v>567</v>
      </c>
      <c r="I137" s="1" t="s">
        <v>49</v>
      </c>
      <c r="J137" s="1" t="s">
        <v>58</v>
      </c>
      <c r="K137" s="1" t="s">
        <v>41</v>
      </c>
      <c r="L137" s="1" t="s">
        <v>50</v>
      </c>
      <c r="M137" s="1" t="s">
        <v>236</v>
      </c>
      <c r="N137" s="1" t="s">
        <v>568</v>
      </c>
      <c r="O137" s="1">
        <v>0.73</v>
      </c>
      <c r="P137" s="6">
        <f>Table1[[#This Row],[Profit]]/Table1[[#This Row],[Sales]]</f>
        <v>-3.876694283923972</v>
      </c>
      <c r="Q137" s="1" t="s">
        <v>33</v>
      </c>
      <c r="R137" s="1" t="s">
        <v>53</v>
      </c>
      <c r="S137" s="1" t="s">
        <v>193</v>
      </c>
      <c r="T137" s="1" t="s">
        <v>569</v>
      </c>
      <c r="U137" s="1">
        <v>1915</v>
      </c>
      <c r="V137" s="9">
        <v>42015</v>
      </c>
      <c r="W137" s="13" t="str">
        <f>TEXT(Table1[[#This Row],[Order Date]],"mmmm")</f>
        <v>January</v>
      </c>
      <c r="X137" s="7" t="str">
        <f>TEXT(Table1[[#This Row],[Order Date]],"yyyy")</f>
        <v>2015</v>
      </c>
      <c r="Y137" s="9">
        <v>42016</v>
      </c>
      <c r="Z137" s="1">
        <v>-556.80960000000005</v>
      </c>
      <c r="AA137" s="1">
        <v>11</v>
      </c>
      <c r="AB137" s="1">
        <v>143.63</v>
      </c>
      <c r="AC137" s="1">
        <v>88060</v>
      </c>
      <c r="AD137" s="6" t="e">
        <f>IF(COUNTIF(#REF!,Orders!AC245)&gt;0,"Returned","Not Returned")</f>
        <v>#REF!</v>
      </c>
      <c r="AE137" s="37" t="str">
        <f>TEXT(Table1[[#This Row],[Order Date]],"mmmm-yyy")</f>
        <v>January-2015</v>
      </c>
    </row>
    <row r="138" spans="1:31" ht="12.75" customHeight="1" thickTop="1" thickBot="1" x14ac:dyDescent="0.25">
      <c r="A138" s="10">
        <v>22756</v>
      </c>
      <c r="B138" s="11" t="s">
        <v>37</v>
      </c>
      <c r="C138" s="11">
        <v>0.06</v>
      </c>
      <c r="D138" s="11">
        <v>14.42</v>
      </c>
      <c r="E138" s="11">
        <v>6.75</v>
      </c>
      <c r="F138" s="11">
        <v>468</v>
      </c>
      <c r="G138" s="6" t="str">
        <f>IF(COUNTIF(Table1[Customer ID],Table1[[#This Row],[Customer ID]])&gt;1,"Repeat Customer","One-Time Customer")</f>
        <v>One-Time Customer</v>
      </c>
      <c r="H138" s="11" t="s">
        <v>570</v>
      </c>
      <c r="I138" s="11" t="s">
        <v>49</v>
      </c>
      <c r="J138" s="11" t="s">
        <v>58</v>
      </c>
      <c r="K138" s="11" t="s">
        <v>29</v>
      </c>
      <c r="L138" s="11" t="s">
        <v>257</v>
      </c>
      <c r="M138" s="11" t="s">
        <v>86</v>
      </c>
      <c r="N138" s="11" t="s">
        <v>571</v>
      </c>
      <c r="O138" s="11">
        <v>0.52</v>
      </c>
      <c r="P138" s="6">
        <f>Table1[[#This Row],[Profit]]/Table1[[#This Row],[Sales]]</f>
        <v>-0.37977546549835706</v>
      </c>
      <c r="Q138" s="11" t="s">
        <v>33</v>
      </c>
      <c r="R138" s="11" t="s">
        <v>53</v>
      </c>
      <c r="S138" s="11" t="s">
        <v>193</v>
      </c>
      <c r="T138" s="11" t="s">
        <v>572</v>
      </c>
      <c r="U138" s="11">
        <v>2341</v>
      </c>
      <c r="V138" s="12">
        <v>42015</v>
      </c>
      <c r="W138" s="13" t="str">
        <f>TEXT(Table1[[#This Row],[Order Date]],"mmmm")</f>
        <v>January</v>
      </c>
      <c r="X138" s="7" t="str">
        <f>TEXT(Table1[[#This Row],[Order Date]],"yyyy")</f>
        <v>2015</v>
      </c>
      <c r="Y138" s="12">
        <v>42016</v>
      </c>
      <c r="Z138" s="11">
        <v>-27.738800000000001</v>
      </c>
      <c r="AA138" s="11">
        <v>5</v>
      </c>
      <c r="AB138" s="11">
        <v>73.040000000000006</v>
      </c>
      <c r="AC138" s="11">
        <v>88060</v>
      </c>
      <c r="AD138" s="6" t="e">
        <f>IF(COUNTIF(#REF!,Orders!AC246)&gt;0,"Returned","Not Returned")</f>
        <v>#REF!</v>
      </c>
      <c r="AE138" s="37" t="str">
        <f>TEXT(Table1[[#This Row],[Order Date]],"mmmm-yyy")</f>
        <v>January-2015</v>
      </c>
    </row>
    <row r="139" spans="1:31" ht="12.75" customHeight="1" thickTop="1" thickBot="1" x14ac:dyDescent="0.25">
      <c r="A139" s="8">
        <v>22757</v>
      </c>
      <c r="B139" s="1" t="s">
        <v>37</v>
      </c>
      <c r="C139" s="1">
        <v>0.05</v>
      </c>
      <c r="D139" s="1">
        <v>4.1399999999999997</v>
      </c>
      <c r="E139" s="1">
        <v>6.6</v>
      </c>
      <c r="F139" s="1">
        <v>469</v>
      </c>
      <c r="G139" s="6" t="str">
        <f>IF(COUNTIF(Table1[Customer ID],Table1[[#This Row],[Customer ID]])&gt;1,"Repeat Customer","One-Time Customer")</f>
        <v>One-Time Customer</v>
      </c>
      <c r="H139" s="1" t="s">
        <v>573</v>
      </c>
      <c r="I139" s="1" t="s">
        <v>27</v>
      </c>
      <c r="J139" s="1" t="s">
        <v>58</v>
      </c>
      <c r="K139" s="1" t="s">
        <v>41</v>
      </c>
      <c r="L139" s="1" t="s">
        <v>50</v>
      </c>
      <c r="M139" s="1" t="s">
        <v>59</v>
      </c>
      <c r="N139" s="1" t="s">
        <v>98</v>
      </c>
      <c r="O139" s="1">
        <v>0.49</v>
      </c>
      <c r="P139" s="6">
        <f>Table1[[#This Row],[Profit]]/Table1[[#This Row],[Sales]]</f>
        <v>-3.8586866566716638</v>
      </c>
      <c r="Q139" s="1" t="s">
        <v>33</v>
      </c>
      <c r="R139" s="1" t="s">
        <v>53</v>
      </c>
      <c r="S139" s="1" t="s">
        <v>54</v>
      </c>
      <c r="T139" s="1" t="s">
        <v>574</v>
      </c>
      <c r="U139" s="1">
        <v>7506</v>
      </c>
      <c r="V139" s="9">
        <v>42015</v>
      </c>
      <c r="W139" s="13" t="str">
        <f>TEXT(Table1[[#This Row],[Order Date]],"mmmm")</f>
        <v>January</v>
      </c>
      <c r="X139" s="7" t="str">
        <f>TEXT(Table1[[#This Row],[Order Date]],"yyyy")</f>
        <v>2015</v>
      </c>
      <c r="Y139" s="9">
        <v>42017</v>
      </c>
      <c r="Z139" s="1">
        <v>-128.68719999999999</v>
      </c>
      <c r="AA139" s="1">
        <v>7</v>
      </c>
      <c r="AB139" s="1">
        <v>33.35</v>
      </c>
      <c r="AC139" s="1">
        <v>88060</v>
      </c>
      <c r="AD139" s="6" t="e">
        <f>IF(COUNTIF(#REF!,Orders!AC247)&gt;0,"Returned","Not Returned")</f>
        <v>#REF!</v>
      </c>
      <c r="AE139" s="37" t="str">
        <f>TEXT(Table1[[#This Row],[Order Date]],"mmmm-yyy")</f>
        <v>January-2015</v>
      </c>
    </row>
    <row r="140" spans="1:31" ht="12.75" customHeight="1" thickTop="1" thickBot="1" x14ac:dyDescent="0.25">
      <c r="A140" s="10">
        <v>22758</v>
      </c>
      <c r="B140" s="11" t="s">
        <v>37</v>
      </c>
      <c r="C140" s="11">
        <v>0.03</v>
      </c>
      <c r="D140" s="11">
        <v>11.34</v>
      </c>
      <c r="E140" s="11">
        <v>5.01</v>
      </c>
      <c r="F140" s="11">
        <v>470</v>
      </c>
      <c r="G140" s="6" t="str">
        <f>IF(COUNTIF(Table1[Customer ID],Table1[[#This Row],[Customer ID]])&gt;1,"Repeat Customer","One-Time Customer")</f>
        <v>One-Time Customer</v>
      </c>
      <c r="H140" s="11" t="s">
        <v>575</v>
      </c>
      <c r="I140" s="11" t="s">
        <v>49</v>
      </c>
      <c r="J140" s="11" t="s">
        <v>58</v>
      </c>
      <c r="K140" s="11" t="s">
        <v>29</v>
      </c>
      <c r="L140" s="11" t="s">
        <v>93</v>
      </c>
      <c r="M140" s="11" t="s">
        <v>59</v>
      </c>
      <c r="N140" s="11" t="s">
        <v>576</v>
      </c>
      <c r="O140" s="11">
        <v>0.36</v>
      </c>
      <c r="P140" s="6">
        <f>Table1[[#This Row],[Profit]]/Table1[[#This Row],[Sales]]</f>
        <v>0.38517264276228419</v>
      </c>
      <c r="Q140" s="11" t="s">
        <v>33</v>
      </c>
      <c r="R140" s="11" t="s">
        <v>53</v>
      </c>
      <c r="S140" s="11" t="s">
        <v>54</v>
      </c>
      <c r="T140" s="11" t="s">
        <v>577</v>
      </c>
      <c r="U140" s="11">
        <v>8601</v>
      </c>
      <c r="V140" s="12">
        <v>42015</v>
      </c>
      <c r="W140" s="13" t="str">
        <f>TEXT(Table1[[#This Row],[Order Date]],"mmmm")</f>
        <v>January</v>
      </c>
      <c r="X140" s="7" t="str">
        <f>TEXT(Table1[[#This Row],[Order Date]],"yyyy")</f>
        <v>2015</v>
      </c>
      <c r="Y140" s="12">
        <v>42015</v>
      </c>
      <c r="Z140" s="11">
        <v>23.2028</v>
      </c>
      <c r="AA140" s="11">
        <v>5</v>
      </c>
      <c r="AB140" s="11">
        <v>60.24</v>
      </c>
      <c r="AC140" s="11">
        <v>88060</v>
      </c>
      <c r="AD140" s="6" t="e">
        <f>IF(COUNTIF(#REF!,Orders!AC248)&gt;0,"Returned","Not Returned")</f>
        <v>#REF!</v>
      </c>
      <c r="AE140" s="37" t="str">
        <f>TEXT(Table1[[#This Row],[Order Date]],"mmmm-yyy")</f>
        <v>January-2015</v>
      </c>
    </row>
    <row r="141" spans="1:31" ht="12.75" customHeight="1" thickTop="1" thickBot="1" x14ac:dyDescent="0.25">
      <c r="A141" s="8">
        <v>24693</v>
      </c>
      <c r="B141" s="1" t="s">
        <v>47</v>
      </c>
      <c r="C141" s="1">
        <v>0.08</v>
      </c>
      <c r="D141" s="1">
        <v>14.2</v>
      </c>
      <c r="E141" s="1">
        <v>5.3</v>
      </c>
      <c r="F141" s="1">
        <v>947</v>
      </c>
      <c r="G141" s="6" t="str">
        <f>IF(COUNTIF(Table1[Customer ID],Table1[[#This Row],[Customer ID]])&gt;1,"Repeat Customer","One-Time Customer")</f>
        <v>One-Time Customer</v>
      </c>
      <c r="H141" s="1" t="s">
        <v>1062</v>
      </c>
      <c r="I141" s="1" t="s">
        <v>27</v>
      </c>
      <c r="J141" s="1" t="s">
        <v>40</v>
      </c>
      <c r="K141" s="1" t="s">
        <v>41</v>
      </c>
      <c r="L141" s="1" t="s">
        <v>50</v>
      </c>
      <c r="M141" s="1" t="s">
        <v>31</v>
      </c>
      <c r="N141" s="1" t="s">
        <v>730</v>
      </c>
      <c r="O141" s="1">
        <v>0.46</v>
      </c>
      <c r="P141" s="6">
        <f>Table1[[#This Row],[Profit]]/Table1[[#This Row],[Sales]]</f>
        <v>0.37761752877548194</v>
      </c>
      <c r="Q141" s="1" t="s">
        <v>33</v>
      </c>
      <c r="R141" s="1" t="s">
        <v>53</v>
      </c>
      <c r="S141" s="1" t="s">
        <v>54</v>
      </c>
      <c r="T141" s="1" t="s">
        <v>1063</v>
      </c>
      <c r="U141" s="1">
        <v>7002</v>
      </c>
      <c r="V141" s="9">
        <v>42015</v>
      </c>
      <c r="W141" s="13" t="str">
        <f>TEXT(Table1[[#This Row],[Order Date]],"mmmm")</f>
        <v>January</v>
      </c>
      <c r="X141" s="7" t="str">
        <f>TEXT(Table1[[#This Row],[Order Date]],"yyyy")</f>
        <v>2015</v>
      </c>
      <c r="Y141" s="9">
        <v>42017</v>
      </c>
      <c r="Z141" s="1">
        <v>27.23</v>
      </c>
      <c r="AA141" s="1">
        <v>5</v>
      </c>
      <c r="AB141" s="1">
        <v>72.11</v>
      </c>
      <c r="AC141" s="1">
        <v>86565</v>
      </c>
      <c r="AD141" s="6" t="e">
        <f>IF(COUNTIF(#REF!,Orders!AC533)&gt;0,"Returned","Not Returned")</f>
        <v>#REF!</v>
      </c>
      <c r="AE141" s="37" t="str">
        <f>TEXT(Table1[[#This Row],[Order Date]],"mmmm-yyy")</f>
        <v>January-2015</v>
      </c>
    </row>
    <row r="142" spans="1:31" ht="12.75" customHeight="1" thickTop="1" thickBot="1" x14ac:dyDescent="0.25">
      <c r="A142" s="8">
        <v>20688</v>
      </c>
      <c r="B142" s="1" t="s">
        <v>25</v>
      </c>
      <c r="C142" s="1">
        <v>0.05</v>
      </c>
      <c r="D142" s="1">
        <v>6.3</v>
      </c>
      <c r="E142" s="1">
        <v>0.5</v>
      </c>
      <c r="F142" s="1">
        <v>120</v>
      </c>
      <c r="G142" s="6" t="str">
        <f>IF(COUNTIF(Table1[Customer ID],Table1[[#This Row],[Customer ID]])&gt;1,"Repeat Customer","One-Time Customer")</f>
        <v>Repeat Customer</v>
      </c>
      <c r="H142" s="1" t="s">
        <v>210</v>
      </c>
      <c r="I142" s="1" t="s">
        <v>49</v>
      </c>
      <c r="J142" s="1" t="s">
        <v>28</v>
      </c>
      <c r="K142" s="1" t="s">
        <v>29</v>
      </c>
      <c r="L142" s="1" t="s">
        <v>134</v>
      </c>
      <c r="M142" s="1" t="s">
        <v>59</v>
      </c>
      <c r="N142" s="1" t="s">
        <v>211</v>
      </c>
      <c r="O142" s="1">
        <v>0.39</v>
      </c>
      <c r="P142" s="6">
        <f>Table1[[#This Row],[Profit]]/Table1[[#This Row],[Sales]]</f>
        <v>0.69</v>
      </c>
      <c r="Q142" s="1" t="s">
        <v>33</v>
      </c>
      <c r="R142" s="1" t="s">
        <v>34</v>
      </c>
      <c r="S142" s="1" t="s">
        <v>212</v>
      </c>
      <c r="T142" s="1" t="s">
        <v>213</v>
      </c>
      <c r="U142" s="1">
        <v>84041</v>
      </c>
      <c r="V142" s="9">
        <v>42016</v>
      </c>
      <c r="W142" s="13" t="str">
        <f>TEXT(Table1[[#This Row],[Order Date]],"mmmm")</f>
        <v>January</v>
      </c>
      <c r="X142" s="7" t="str">
        <f>TEXT(Table1[[#This Row],[Order Date]],"yyyy")</f>
        <v>2015</v>
      </c>
      <c r="Y142" s="9">
        <v>42017</v>
      </c>
      <c r="Z142" s="1">
        <v>41.296499999999995</v>
      </c>
      <c r="AA142" s="1">
        <v>10</v>
      </c>
      <c r="AB142" s="1">
        <v>59.85</v>
      </c>
      <c r="AC142" s="1">
        <v>86520</v>
      </c>
      <c r="AD142" s="6" t="e">
        <f>IF(COUNTIF(#REF!,Orders!AC73)&gt;0,"Returned","Not Returned")</f>
        <v>#REF!</v>
      </c>
      <c r="AE142" s="37" t="str">
        <f>TEXT(Table1[[#This Row],[Order Date]],"mmmm-yyy")</f>
        <v>January-2015</v>
      </c>
    </row>
    <row r="143" spans="1:31" ht="12.75" customHeight="1" thickTop="1" thickBot="1" x14ac:dyDescent="0.25">
      <c r="A143" s="10">
        <v>20689</v>
      </c>
      <c r="B143" s="11" t="s">
        <v>25</v>
      </c>
      <c r="C143" s="11">
        <v>0.09</v>
      </c>
      <c r="D143" s="11">
        <v>205.99</v>
      </c>
      <c r="E143" s="11">
        <v>3</v>
      </c>
      <c r="F143" s="11">
        <v>120</v>
      </c>
      <c r="G143" s="6" t="str">
        <f>IF(COUNTIF(Table1[Customer ID],Table1[[#This Row],[Customer ID]])&gt;1,"Repeat Customer","One-Time Customer")</f>
        <v>Repeat Customer</v>
      </c>
      <c r="H143" s="11" t="s">
        <v>210</v>
      </c>
      <c r="I143" s="11" t="s">
        <v>27</v>
      </c>
      <c r="J143" s="11" t="s">
        <v>28</v>
      </c>
      <c r="K143" s="11" t="s">
        <v>77</v>
      </c>
      <c r="L143" s="11" t="s">
        <v>78</v>
      </c>
      <c r="M143" s="11" t="s">
        <v>59</v>
      </c>
      <c r="N143" s="11" t="s">
        <v>214</v>
      </c>
      <c r="O143" s="11">
        <v>0.57999999999999996</v>
      </c>
      <c r="P143" s="6">
        <f>Table1[[#This Row],[Profit]]/Table1[[#This Row],[Sales]]</f>
        <v>0.69</v>
      </c>
      <c r="Q143" s="11" t="s">
        <v>33</v>
      </c>
      <c r="R143" s="11" t="s">
        <v>34</v>
      </c>
      <c r="S143" s="11" t="s">
        <v>212</v>
      </c>
      <c r="T143" s="11" t="s">
        <v>213</v>
      </c>
      <c r="U143" s="11">
        <v>84041</v>
      </c>
      <c r="V143" s="12">
        <v>42016</v>
      </c>
      <c r="W143" s="13" t="str">
        <f>TEXT(Table1[[#This Row],[Order Date]],"mmmm")</f>
        <v>January</v>
      </c>
      <c r="X143" s="7" t="str">
        <f>TEXT(Table1[[#This Row],[Order Date]],"yyyy")</f>
        <v>2015</v>
      </c>
      <c r="Y143" s="12">
        <v>42018</v>
      </c>
      <c r="Z143" s="11">
        <v>1179.0237</v>
      </c>
      <c r="AA143" s="11">
        <v>10</v>
      </c>
      <c r="AB143" s="11">
        <v>1708.73</v>
      </c>
      <c r="AC143" s="11">
        <v>86520</v>
      </c>
      <c r="AD143" s="6" t="e">
        <f>IF(COUNTIF(#REF!,Orders!AC74)&gt;0,"Returned","Not Returned")</f>
        <v>#REF!</v>
      </c>
      <c r="AE143" s="37" t="str">
        <f>TEXT(Table1[[#This Row],[Order Date]],"mmmm-yyy")</f>
        <v>January-2015</v>
      </c>
    </row>
    <row r="144" spans="1:31" ht="12.75" customHeight="1" thickTop="1" thickBot="1" x14ac:dyDescent="0.25">
      <c r="A144" s="10">
        <v>20855</v>
      </c>
      <c r="B144" s="11" t="s">
        <v>37</v>
      </c>
      <c r="C144" s="11">
        <v>0.09</v>
      </c>
      <c r="D144" s="11">
        <v>27.75</v>
      </c>
      <c r="E144" s="11">
        <v>19.989999999999998</v>
      </c>
      <c r="F144" s="11">
        <v>750</v>
      </c>
      <c r="G144" s="6" t="str">
        <f>IF(COUNTIF(Table1[Customer ID],Table1[[#This Row],[Customer ID]])&gt;1,"Repeat Customer","One-Time Customer")</f>
        <v>One-Time Customer</v>
      </c>
      <c r="H144" s="11" t="s">
        <v>879</v>
      </c>
      <c r="I144" s="11" t="s">
        <v>49</v>
      </c>
      <c r="J144" s="11" t="s">
        <v>28</v>
      </c>
      <c r="K144" s="11" t="s">
        <v>29</v>
      </c>
      <c r="L144" s="11" t="s">
        <v>141</v>
      </c>
      <c r="M144" s="11" t="s">
        <v>59</v>
      </c>
      <c r="N144" s="11" t="s">
        <v>880</v>
      </c>
      <c r="O144" s="11">
        <v>0.67</v>
      </c>
      <c r="P144" s="6">
        <f>Table1[[#This Row],[Profit]]/Table1[[#This Row],[Sales]]</f>
        <v>-0.872336129232681</v>
      </c>
      <c r="Q144" s="11" t="s">
        <v>33</v>
      </c>
      <c r="R144" s="11" t="s">
        <v>136</v>
      </c>
      <c r="S144" s="11" t="s">
        <v>613</v>
      </c>
      <c r="T144" s="11" t="s">
        <v>881</v>
      </c>
      <c r="U144" s="11">
        <v>41042</v>
      </c>
      <c r="V144" s="12">
        <v>42016</v>
      </c>
      <c r="W144" s="13" t="str">
        <f>TEXT(Table1[[#This Row],[Order Date]],"mmmm")</f>
        <v>January</v>
      </c>
      <c r="X144" s="7" t="str">
        <f>TEXT(Table1[[#This Row],[Order Date]],"yyyy")</f>
        <v>2015</v>
      </c>
      <c r="Y144" s="12">
        <v>42017</v>
      </c>
      <c r="Z144" s="11">
        <v>-224.64400000000001</v>
      </c>
      <c r="AA144" s="11">
        <v>10</v>
      </c>
      <c r="AB144" s="11">
        <v>257.52</v>
      </c>
      <c r="AC144" s="11">
        <v>91200</v>
      </c>
      <c r="AD144" s="6" t="e">
        <f>IF(COUNTIF(#REF!,Orders!AC430)&gt;0,"Returned","Not Returned")</f>
        <v>#REF!</v>
      </c>
      <c r="AE144" s="37" t="str">
        <f>TEXT(Table1[[#This Row],[Order Date]],"mmmm-yyy")</f>
        <v>January-2015</v>
      </c>
    </row>
    <row r="145" spans="1:31" ht="12.75" customHeight="1" thickTop="1" thickBot="1" x14ac:dyDescent="0.25">
      <c r="A145" s="10">
        <v>20661</v>
      </c>
      <c r="B145" s="11" t="s">
        <v>106</v>
      </c>
      <c r="C145" s="11">
        <v>0.04</v>
      </c>
      <c r="D145" s="11">
        <v>6.24</v>
      </c>
      <c r="E145" s="11">
        <v>5.22</v>
      </c>
      <c r="F145" s="11">
        <v>823</v>
      </c>
      <c r="G145" s="6" t="str">
        <f>IF(COUNTIF(Table1[Customer ID],Table1[[#This Row],[Customer ID]])&gt;1,"Repeat Customer","One-Time Customer")</f>
        <v>One-Time Customer</v>
      </c>
      <c r="H145" s="11" t="s">
        <v>946</v>
      </c>
      <c r="I145" s="11" t="s">
        <v>49</v>
      </c>
      <c r="J145" s="11" t="s">
        <v>58</v>
      </c>
      <c r="K145" s="11" t="s">
        <v>41</v>
      </c>
      <c r="L145" s="11" t="s">
        <v>50</v>
      </c>
      <c r="M145" s="11" t="s">
        <v>59</v>
      </c>
      <c r="N145" s="11" t="s">
        <v>947</v>
      </c>
      <c r="O145" s="11">
        <v>0.6</v>
      </c>
      <c r="P145" s="6">
        <f>Table1[[#This Row],[Profit]]/Table1[[#This Row],[Sales]]</f>
        <v>5.4604262744609243E-2</v>
      </c>
      <c r="Q145" s="11" t="s">
        <v>33</v>
      </c>
      <c r="R145" s="11" t="s">
        <v>136</v>
      </c>
      <c r="S145" s="11" t="s">
        <v>244</v>
      </c>
      <c r="T145" s="11" t="s">
        <v>948</v>
      </c>
      <c r="U145" s="11">
        <v>37167</v>
      </c>
      <c r="V145" s="12">
        <v>42016</v>
      </c>
      <c r="W145" s="13" t="str">
        <f>TEXT(Table1[[#This Row],[Order Date]],"mmmm")</f>
        <v>January</v>
      </c>
      <c r="X145" s="7" t="str">
        <f>TEXT(Table1[[#This Row],[Order Date]],"yyyy")</f>
        <v>2015</v>
      </c>
      <c r="Y145" s="12">
        <v>42021</v>
      </c>
      <c r="Z145" s="11">
        <v>4.3808999999999996</v>
      </c>
      <c r="AA145" s="11">
        <v>13</v>
      </c>
      <c r="AB145" s="11">
        <v>80.23</v>
      </c>
      <c r="AC145" s="11">
        <v>89257</v>
      </c>
      <c r="AD145" s="6" t="e">
        <f>IF(COUNTIF(#REF!,Orders!AC464)&gt;0,"Returned","Not Returned")</f>
        <v>#REF!</v>
      </c>
      <c r="AE145" s="37" t="str">
        <f>TEXT(Table1[[#This Row],[Order Date]],"mmmm-yyy")</f>
        <v>January-2015</v>
      </c>
    </row>
    <row r="146" spans="1:31" ht="12.75" customHeight="1" thickTop="1" thickBot="1" x14ac:dyDescent="0.25">
      <c r="A146" s="8">
        <v>20663</v>
      </c>
      <c r="B146" s="1" t="s">
        <v>106</v>
      </c>
      <c r="C146" s="1">
        <v>0.09</v>
      </c>
      <c r="D146" s="1">
        <v>260.98</v>
      </c>
      <c r="E146" s="1">
        <v>41.91</v>
      </c>
      <c r="F146" s="1">
        <v>824</v>
      </c>
      <c r="G146" s="6" t="str">
        <f>IF(COUNTIF(Table1[Customer ID],Table1[[#This Row],[Customer ID]])&gt;1,"Repeat Customer","One-Time Customer")</f>
        <v>One-Time Customer</v>
      </c>
      <c r="H146" s="1" t="s">
        <v>949</v>
      </c>
      <c r="I146" s="1" t="s">
        <v>39</v>
      </c>
      <c r="J146" s="1" t="s">
        <v>58</v>
      </c>
      <c r="K146" s="1" t="s">
        <v>41</v>
      </c>
      <c r="L146" s="1" t="s">
        <v>191</v>
      </c>
      <c r="M146" s="1" t="s">
        <v>121</v>
      </c>
      <c r="N146" s="1" t="s">
        <v>950</v>
      </c>
      <c r="O146" s="1">
        <v>0.59</v>
      </c>
      <c r="P146" s="6">
        <f>Table1[[#This Row],[Profit]]/Table1[[#This Row],[Sales]]</f>
        <v>-4.9265978776468287E-2</v>
      </c>
      <c r="Q146" s="1" t="s">
        <v>33</v>
      </c>
      <c r="R146" s="1" t="s">
        <v>136</v>
      </c>
      <c r="S146" s="1" t="s">
        <v>244</v>
      </c>
      <c r="T146" s="1" t="s">
        <v>951</v>
      </c>
      <c r="U146" s="1">
        <v>37174</v>
      </c>
      <c r="V146" s="9">
        <v>42016</v>
      </c>
      <c r="W146" s="13" t="str">
        <f>TEXT(Table1[[#This Row],[Order Date]],"mmmm")</f>
        <v>January</v>
      </c>
      <c r="X146" s="7" t="str">
        <f>TEXT(Table1[[#This Row],[Order Date]],"yyyy")</f>
        <v>2015</v>
      </c>
      <c r="Y146" s="9">
        <v>42023</v>
      </c>
      <c r="Z146" s="1">
        <v>-100.744</v>
      </c>
      <c r="AA146" s="1">
        <v>8</v>
      </c>
      <c r="AB146" s="1">
        <v>2044.9</v>
      </c>
      <c r="AC146" s="1">
        <v>89257</v>
      </c>
      <c r="AD146" s="6" t="e">
        <f>IF(COUNTIF(#REF!,Orders!AC465)&gt;0,"Returned","Not Returned")</f>
        <v>#REF!</v>
      </c>
      <c r="AE146" s="37" t="str">
        <f>TEXT(Table1[[#This Row],[Order Date]],"mmmm-yyy")</f>
        <v>January-2015</v>
      </c>
    </row>
    <row r="147" spans="1:31" ht="12.75" customHeight="1" thickTop="1" thickBot="1" x14ac:dyDescent="0.25">
      <c r="A147" s="10">
        <v>4724</v>
      </c>
      <c r="B147" s="11" t="s">
        <v>25</v>
      </c>
      <c r="C147" s="11">
        <v>0.04</v>
      </c>
      <c r="D147" s="11">
        <v>90.97</v>
      </c>
      <c r="E147" s="11">
        <v>28</v>
      </c>
      <c r="F147" s="11">
        <v>898</v>
      </c>
      <c r="G147" s="6" t="str">
        <f>IF(COUNTIF(Table1[Customer ID],Table1[[#This Row],[Customer ID]])&gt;1,"Repeat Customer","One-Time Customer")</f>
        <v>Repeat Customer</v>
      </c>
      <c r="H147" s="11" t="s">
        <v>1014</v>
      </c>
      <c r="I147" s="11" t="s">
        <v>39</v>
      </c>
      <c r="J147" s="11" t="s">
        <v>58</v>
      </c>
      <c r="K147" s="11" t="s">
        <v>77</v>
      </c>
      <c r="L147" s="11" t="s">
        <v>85</v>
      </c>
      <c r="M147" s="11" t="s">
        <v>43</v>
      </c>
      <c r="N147" s="11" t="s">
        <v>1015</v>
      </c>
      <c r="O147" s="11">
        <v>0.38</v>
      </c>
      <c r="P147" s="6">
        <f>Table1[[#This Row],[Profit]]/Table1[[#This Row],[Sales]]</f>
        <v>-0.30192252010256238</v>
      </c>
      <c r="Q147" s="11" t="s">
        <v>33</v>
      </c>
      <c r="R147" s="11" t="s">
        <v>53</v>
      </c>
      <c r="S147" s="11" t="s">
        <v>71</v>
      </c>
      <c r="T147" s="11" t="s">
        <v>90</v>
      </c>
      <c r="U147" s="11">
        <v>10039</v>
      </c>
      <c r="V147" s="12">
        <v>42016</v>
      </c>
      <c r="W147" s="13" t="str">
        <f>TEXT(Table1[[#This Row],[Order Date]],"mmmm")</f>
        <v>January</v>
      </c>
      <c r="X147" s="7" t="str">
        <f>TEXT(Table1[[#This Row],[Order Date]],"yyyy")</f>
        <v>2015</v>
      </c>
      <c r="Y147" s="12">
        <v>42017</v>
      </c>
      <c r="Z147" s="11">
        <v>-173.09520000000001</v>
      </c>
      <c r="AA147" s="11">
        <v>6</v>
      </c>
      <c r="AB147" s="11">
        <v>573.30999999999995</v>
      </c>
      <c r="AC147" s="11">
        <v>33635</v>
      </c>
      <c r="AD147" s="6" t="e">
        <f>IF(COUNTIF(#REF!,Orders!AC502)&gt;0,"Returned","Not Returned")</f>
        <v>#REF!</v>
      </c>
      <c r="AE147" s="37" t="str">
        <f>TEXT(Table1[[#This Row],[Order Date]],"mmmm-yyy")</f>
        <v>January-2015</v>
      </c>
    </row>
    <row r="148" spans="1:31" ht="12.75" customHeight="1" thickTop="1" thickBot="1" x14ac:dyDescent="0.25">
      <c r="A148" s="8">
        <v>4725</v>
      </c>
      <c r="B148" s="1" t="s">
        <v>25</v>
      </c>
      <c r="C148" s="1">
        <v>7.0000000000000007E-2</v>
      </c>
      <c r="D148" s="1">
        <v>20.34</v>
      </c>
      <c r="E148" s="1">
        <v>35</v>
      </c>
      <c r="F148" s="1">
        <v>898</v>
      </c>
      <c r="G148" s="6" t="str">
        <f>IF(COUNTIF(Table1[Customer ID],Table1[[#This Row],[Customer ID]])&gt;1,"Repeat Customer","One-Time Customer")</f>
        <v>Repeat Customer</v>
      </c>
      <c r="H148" s="1" t="s">
        <v>1014</v>
      </c>
      <c r="I148" s="1" t="s">
        <v>49</v>
      </c>
      <c r="J148" s="1" t="s">
        <v>58</v>
      </c>
      <c r="K148" s="1" t="s">
        <v>29</v>
      </c>
      <c r="L148" s="1" t="s">
        <v>141</v>
      </c>
      <c r="M148" s="1" t="s">
        <v>236</v>
      </c>
      <c r="N148" s="1" t="s">
        <v>375</v>
      </c>
      <c r="O148" s="1">
        <v>0.84</v>
      </c>
      <c r="P148" s="6">
        <f>Table1[[#This Row],[Profit]]/Table1[[#This Row],[Sales]]</f>
        <v>-0.68573058546673327</v>
      </c>
      <c r="Q148" s="1" t="s">
        <v>33</v>
      </c>
      <c r="R148" s="1" t="s">
        <v>53</v>
      </c>
      <c r="S148" s="1" t="s">
        <v>71</v>
      </c>
      <c r="T148" s="1" t="s">
        <v>90</v>
      </c>
      <c r="U148" s="1">
        <v>10039</v>
      </c>
      <c r="V148" s="9">
        <v>42016</v>
      </c>
      <c r="W148" s="13" t="str">
        <f>TEXT(Table1[[#This Row],[Order Date]],"mmmm")</f>
        <v>January</v>
      </c>
      <c r="X148" s="7" t="str">
        <f>TEXT(Table1[[#This Row],[Order Date]],"yyyy")</f>
        <v>2015</v>
      </c>
      <c r="Y148" s="9">
        <v>42017</v>
      </c>
      <c r="Z148" s="1">
        <v>-96.16</v>
      </c>
      <c r="AA148" s="1">
        <v>5</v>
      </c>
      <c r="AB148" s="1">
        <v>140.22999999999999</v>
      </c>
      <c r="AC148" s="1">
        <v>33635</v>
      </c>
      <c r="AD148" s="6" t="e">
        <f>IF(COUNTIF(#REF!,Orders!AC503)&gt;0,"Returned","Not Returned")</f>
        <v>#REF!</v>
      </c>
      <c r="AE148" s="37" t="str">
        <f>TEXT(Table1[[#This Row],[Order Date]],"mmmm-yyy")</f>
        <v>January-2015</v>
      </c>
    </row>
    <row r="149" spans="1:31" ht="12.75" customHeight="1" thickTop="1" thickBot="1" x14ac:dyDescent="0.25">
      <c r="A149" s="10">
        <v>22724</v>
      </c>
      <c r="B149" s="11" t="s">
        <v>25</v>
      </c>
      <c r="C149" s="11">
        <v>0.04</v>
      </c>
      <c r="D149" s="11">
        <v>90.97</v>
      </c>
      <c r="E149" s="11">
        <v>28</v>
      </c>
      <c r="F149" s="11">
        <v>899</v>
      </c>
      <c r="G149" s="6" t="str">
        <f>IF(COUNTIF(Table1[Customer ID],Table1[[#This Row],[Customer ID]])&gt;1,"Repeat Customer","One-Time Customer")</f>
        <v>Repeat Customer</v>
      </c>
      <c r="H149" s="11" t="s">
        <v>1017</v>
      </c>
      <c r="I149" s="11" t="s">
        <v>39</v>
      </c>
      <c r="J149" s="11" t="s">
        <v>58</v>
      </c>
      <c r="K149" s="11" t="s">
        <v>77</v>
      </c>
      <c r="L149" s="11" t="s">
        <v>85</v>
      </c>
      <c r="M149" s="11" t="s">
        <v>43</v>
      </c>
      <c r="N149" s="11" t="s">
        <v>1015</v>
      </c>
      <c r="O149" s="11">
        <v>0.38</v>
      </c>
      <c r="P149" s="6">
        <f>Table1[[#This Row],[Profit]]/Table1[[#This Row],[Sales]]</f>
        <v>-0.90578335949764521</v>
      </c>
      <c r="Q149" s="11" t="s">
        <v>33</v>
      </c>
      <c r="R149" s="11" t="s">
        <v>53</v>
      </c>
      <c r="S149" s="11" t="s">
        <v>234</v>
      </c>
      <c r="T149" s="11" t="s">
        <v>1018</v>
      </c>
      <c r="U149" s="11">
        <v>16602</v>
      </c>
      <c r="V149" s="12">
        <v>42016</v>
      </c>
      <c r="W149" s="13" t="str">
        <f>TEXT(Table1[[#This Row],[Order Date]],"mmmm")</f>
        <v>January</v>
      </c>
      <c r="X149" s="7" t="str">
        <f>TEXT(Table1[[#This Row],[Order Date]],"yyyy")</f>
        <v>2015</v>
      </c>
      <c r="Y149" s="12">
        <v>42017</v>
      </c>
      <c r="Z149" s="11">
        <v>-173.09520000000001</v>
      </c>
      <c r="AA149" s="11">
        <v>2</v>
      </c>
      <c r="AB149" s="11">
        <v>191.1</v>
      </c>
      <c r="AC149" s="11">
        <v>86263</v>
      </c>
      <c r="AD149" s="6" t="e">
        <f>IF(COUNTIF(#REF!,Orders!AC506)&gt;0,"Returned","Not Returned")</f>
        <v>#REF!</v>
      </c>
      <c r="AE149" s="37" t="str">
        <f>TEXT(Table1[[#This Row],[Order Date]],"mmmm-yyy")</f>
        <v>January-2015</v>
      </c>
    </row>
    <row r="150" spans="1:31" ht="12.75" customHeight="1" thickTop="1" thickBot="1" x14ac:dyDescent="0.25">
      <c r="A150" s="8">
        <v>22725</v>
      </c>
      <c r="B150" s="1" t="s">
        <v>25</v>
      </c>
      <c r="C150" s="1">
        <v>7.0000000000000007E-2</v>
      </c>
      <c r="D150" s="1">
        <v>20.34</v>
      </c>
      <c r="E150" s="1">
        <v>35</v>
      </c>
      <c r="F150" s="1">
        <v>899</v>
      </c>
      <c r="G150" s="6" t="str">
        <f>IF(COUNTIF(Table1[Customer ID],Table1[[#This Row],[Customer ID]])&gt;1,"Repeat Customer","One-Time Customer")</f>
        <v>Repeat Customer</v>
      </c>
      <c r="H150" s="1" t="s">
        <v>1017</v>
      </c>
      <c r="I150" s="1" t="s">
        <v>49</v>
      </c>
      <c r="J150" s="1" t="s">
        <v>58</v>
      </c>
      <c r="K150" s="1" t="s">
        <v>29</v>
      </c>
      <c r="L150" s="1" t="s">
        <v>141</v>
      </c>
      <c r="M150" s="1" t="s">
        <v>236</v>
      </c>
      <c r="N150" s="1" t="s">
        <v>375</v>
      </c>
      <c r="O150" s="1">
        <v>0.84</v>
      </c>
      <c r="P150" s="6">
        <f>Table1[[#This Row],[Profit]]/Table1[[#This Row],[Sales]]</f>
        <v>-3.4281639928698748</v>
      </c>
      <c r="Q150" s="1" t="s">
        <v>33</v>
      </c>
      <c r="R150" s="1" t="s">
        <v>53</v>
      </c>
      <c r="S150" s="1" t="s">
        <v>234</v>
      </c>
      <c r="T150" s="1" t="s">
        <v>1018</v>
      </c>
      <c r="U150" s="1">
        <v>16602</v>
      </c>
      <c r="V150" s="9">
        <v>42016</v>
      </c>
      <c r="W150" s="13" t="str">
        <f>TEXT(Table1[[#This Row],[Order Date]],"mmmm")</f>
        <v>January</v>
      </c>
      <c r="X150" s="7" t="str">
        <f>TEXT(Table1[[#This Row],[Order Date]],"yyyy")</f>
        <v>2015</v>
      </c>
      <c r="Y150" s="9">
        <v>42017</v>
      </c>
      <c r="Z150" s="1">
        <v>-96.16</v>
      </c>
      <c r="AA150" s="1">
        <v>1</v>
      </c>
      <c r="AB150" s="1">
        <v>28.05</v>
      </c>
      <c r="AC150" s="1">
        <v>86263</v>
      </c>
      <c r="AD150" s="6" t="e">
        <f>IF(COUNTIF(#REF!,Orders!AC507)&gt;0,"Returned","Not Returned")</f>
        <v>#REF!</v>
      </c>
      <c r="AE150" s="37" t="str">
        <f>TEXT(Table1[[#This Row],[Order Date]],"mmmm-yyy")</f>
        <v>January-2015</v>
      </c>
    </row>
    <row r="151" spans="1:31" ht="12.75" customHeight="1" thickTop="1" thickBot="1" x14ac:dyDescent="0.25">
      <c r="A151" s="10">
        <v>19024</v>
      </c>
      <c r="B151" s="11" t="s">
        <v>106</v>
      </c>
      <c r="C151" s="11">
        <v>0.05</v>
      </c>
      <c r="D151" s="11">
        <v>350.99</v>
      </c>
      <c r="E151" s="11">
        <v>39</v>
      </c>
      <c r="F151" s="11">
        <v>1424</v>
      </c>
      <c r="G151" s="6" t="str">
        <f>IF(COUNTIF(Table1[Customer ID],Table1[[#This Row],[Customer ID]])&gt;1,"Repeat Customer","One-Time Customer")</f>
        <v>Repeat Customer</v>
      </c>
      <c r="H151" s="11" t="s">
        <v>1480</v>
      </c>
      <c r="I151" s="11" t="s">
        <v>39</v>
      </c>
      <c r="J151" s="11" t="s">
        <v>40</v>
      </c>
      <c r="K151" s="11" t="s">
        <v>41</v>
      </c>
      <c r="L151" s="11" t="s">
        <v>42</v>
      </c>
      <c r="M151" s="11" t="s">
        <v>43</v>
      </c>
      <c r="N151" s="11" t="s">
        <v>1269</v>
      </c>
      <c r="O151" s="11">
        <v>0.55000000000000004</v>
      </c>
      <c r="P151" s="6">
        <f>Table1[[#This Row],[Profit]]/Table1[[#This Row],[Sales]]</f>
        <v>0.44239706689671393</v>
      </c>
      <c r="Q151" s="11" t="s">
        <v>33</v>
      </c>
      <c r="R151" s="11" t="s">
        <v>34</v>
      </c>
      <c r="S151" s="11" t="s">
        <v>255</v>
      </c>
      <c r="T151" s="11" t="s">
        <v>1481</v>
      </c>
      <c r="U151" s="11">
        <v>80112</v>
      </c>
      <c r="V151" s="12">
        <v>42016</v>
      </c>
      <c r="W151" s="13" t="str">
        <f>TEXT(Table1[[#This Row],[Order Date]],"mmmm")</f>
        <v>January</v>
      </c>
      <c r="X151" s="7" t="str">
        <f>TEXT(Table1[[#This Row],[Order Date]],"yyyy")</f>
        <v>2015</v>
      </c>
      <c r="Y151" s="12">
        <v>42018</v>
      </c>
      <c r="Z151" s="11">
        <v>451.28039999999999</v>
      </c>
      <c r="AA151" s="11">
        <v>3</v>
      </c>
      <c r="AB151" s="11">
        <v>1020.08</v>
      </c>
      <c r="AC151" s="11">
        <v>89448</v>
      </c>
      <c r="AD151" s="6" t="e">
        <f>IF(COUNTIF(#REF!,Orders!AC806)&gt;0,"Returned","Not Returned")</f>
        <v>#REF!</v>
      </c>
      <c r="AE151" s="37" t="str">
        <f>TEXT(Table1[[#This Row],[Order Date]],"mmmm-yyy")</f>
        <v>January-2015</v>
      </c>
    </row>
    <row r="152" spans="1:31" ht="14.25" thickTop="1" thickBot="1" x14ac:dyDescent="0.25">
      <c r="A152" s="8">
        <v>19025</v>
      </c>
      <c r="B152" s="1" t="s">
        <v>106</v>
      </c>
      <c r="C152" s="1">
        <v>0</v>
      </c>
      <c r="D152" s="1">
        <v>8.74</v>
      </c>
      <c r="E152" s="1">
        <v>1.39</v>
      </c>
      <c r="F152" s="1">
        <v>1424</v>
      </c>
      <c r="G152" s="6" t="str">
        <f>IF(COUNTIF(Table1[Customer ID],Table1[[#This Row],[Customer ID]])&gt;1,"Repeat Customer","One-Time Customer")</f>
        <v>Repeat Customer</v>
      </c>
      <c r="H152" s="1" t="s">
        <v>1480</v>
      </c>
      <c r="I152" s="1" t="s">
        <v>49</v>
      </c>
      <c r="J152" s="1" t="s">
        <v>40</v>
      </c>
      <c r="K152" s="1" t="s">
        <v>29</v>
      </c>
      <c r="L152" s="1" t="s">
        <v>69</v>
      </c>
      <c r="M152" s="1" t="s">
        <v>59</v>
      </c>
      <c r="N152" s="1" t="s">
        <v>1482</v>
      </c>
      <c r="O152" s="1">
        <v>0.38</v>
      </c>
      <c r="P152" s="6">
        <f>Table1[[#This Row],[Profit]]/Table1[[#This Row],[Sales]]</f>
        <v>0.69</v>
      </c>
      <c r="Q152" s="1" t="s">
        <v>33</v>
      </c>
      <c r="R152" s="1" t="s">
        <v>34</v>
      </c>
      <c r="S152" s="1" t="s">
        <v>255</v>
      </c>
      <c r="T152" s="1" t="s">
        <v>1481</v>
      </c>
      <c r="U152" s="1">
        <v>80112</v>
      </c>
      <c r="V152" s="9">
        <v>42016</v>
      </c>
      <c r="W152" s="13" t="str">
        <f>TEXT(Table1[[#This Row],[Order Date]],"mmmm")</f>
        <v>January</v>
      </c>
      <c r="X152" s="7" t="str">
        <f>TEXT(Table1[[#This Row],[Order Date]],"yyyy")</f>
        <v>2015</v>
      </c>
      <c r="Y152" s="9">
        <v>42020</v>
      </c>
      <c r="Z152" s="1">
        <v>44.988</v>
      </c>
      <c r="AA152" s="1">
        <v>7</v>
      </c>
      <c r="AB152" s="1">
        <v>65.2</v>
      </c>
      <c r="AC152" s="1">
        <v>89448</v>
      </c>
      <c r="AD152" s="6" t="e">
        <f>IF(COUNTIF(#REF!,Orders!AC807)&gt;0,"Returned","Not Returned")</f>
        <v>#REF!</v>
      </c>
      <c r="AE152" s="37" t="str">
        <f>TEXT(Table1[[#This Row],[Order Date]],"mmmm-yyy")</f>
        <v>January-2015</v>
      </c>
    </row>
    <row r="153" spans="1:31" ht="14.25" thickTop="1" thickBot="1" x14ac:dyDescent="0.25">
      <c r="A153" s="10">
        <v>19026</v>
      </c>
      <c r="B153" s="11" t="s">
        <v>106</v>
      </c>
      <c r="C153" s="11">
        <v>0.02</v>
      </c>
      <c r="D153" s="11">
        <v>1.98</v>
      </c>
      <c r="E153" s="11">
        <v>0.7</v>
      </c>
      <c r="F153" s="11">
        <v>1424</v>
      </c>
      <c r="G153" s="6" t="str">
        <f>IF(COUNTIF(Table1[Customer ID],Table1[[#This Row],[Customer ID]])&gt;1,"Repeat Customer","One-Time Customer")</f>
        <v>Repeat Customer</v>
      </c>
      <c r="H153" s="11" t="s">
        <v>1480</v>
      </c>
      <c r="I153" s="11" t="s">
        <v>49</v>
      </c>
      <c r="J153" s="11" t="s">
        <v>40</v>
      </c>
      <c r="K153" s="11" t="s">
        <v>29</v>
      </c>
      <c r="L153" s="11" t="s">
        <v>66</v>
      </c>
      <c r="M153" s="11" t="s">
        <v>31</v>
      </c>
      <c r="N153" s="11" t="s">
        <v>395</v>
      </c>
      <c r="O153" s="11">
        <v>0.83</v>
      </c>
      <c r="P153" s="6">
        <f>Table1[[#This Row],[Profit]]/Table1[[#This Row],[Sales]]</f>
        <v>-0.9177866312527666</v>
      </c>
      <c r="Q153" s="11" t="s">
        <v>33</v>
      </c>
      <c r="R153" s="11" t="s">
        <v>34</v>
      </c>
      <c r="S153" s="11" t="s">
        <v>255</v>
      </c>
      <c r="T153" s="11" t="s">
        <v>1481</v>
      </c>
      <c r="U153" s="11">
        <v>80112</v>
      </c>
      <c r="V153" s="12">
        <v>42016</v>
      </c>
      <c r="W153" s="13" t="str">
        <f>TEXT(Table1[[#This Row],[Order Date]],"mmmm")</f>
        <v>January</v>
      </c>
      <c r="X153" s="7" t="str">
        <f>TEXT(Table1[[#This Row],[Order Date]],"yyyy")</f>
        <v>2015</v>
      </c>
      <c r="Y153" s="12">
        <v>42020</v>
      </c>
      <c r="Z153" s="11">
        <v>-20.732799999999997</v>
      </c>
      <c r="AA153" s="11">
        <v>11</v>
      </c>
      <c r="AB153" s="11">
        <v>22.59</v>
      </c>
      <c r="AC153" s="11">
        <v>89448</v>
      </c>
      <c r="AD153" s="6" t="e">
        <f>IF(COUNTIF(#REF!,Orders!AC808)&gt;0,"Returned","Not Returned")</f>
        <v>#REF!</v>
      </c>
      <c r="AE153" s="37" t="str">
        <f>TEXT(Table1[[#This Row],[Order Date]],"mmmm-yyy")</f>
        <v>January-2015</v>
      </c>
    </row>
    <row r="154" spans="1:31" ht="14.25" thickTop="1" thickBot="1" x14ac:dyDescent="0.25">
      <c r="A154" s="10">
        <v>20869</v>
      </c>
      <c r="B154" s="11" t="s">
        <v>25</v>
      </c>
      <c r="C154" s="11">
        <v>0.04</v>
      </c>
      <c r="D154" s="11">
        <v>136.97999999999999</v>
      </c>
      <c r="E154" s="11">
        <v>24.49</v>
      </c>
      <c r="F154" s="11">
        <v>1636</v>
      </c>
      <c r="G154" s="6" t="str">
        <f>IF(COUNTIF(Table1[Customer ID],Table1[[#This Row],[Customer ID]])&gt;1,"Repeat Customer","One-Time Customer")</f>
        <v>Repeat Customer</v>
      </c>
      <c r="H154" s="11" t="s">
        <v>1645</v>
      </c>
      <c r="I154" s="11" t="s">
        <v>27</v>
      </c>
      <c r="J154" s="11" t="s">
        <v>40</v>
      </c>
      <c r="K154" s="11" t="s">
        <v>41</v>
      </c>
      <c r="L154" s="11" t="s">
        <v>50</v>
      </c>
      <c r="M154" s="11" t="s">
        <v>236</v>
      </c>
      <c r="N154" s="11" t="s">
        <v>1648</v>
      </c>
      <c r="O154" s="11">
        <v>0.59</v>
      </c>
      <c r="P154" s="6">
        <f>Table1[[#This Row],[Profit]]/Table1[[#This Row],[Sales]]</f>
        <v>0.69</v>
      </c>
      <c r="Q154" s="11" t="s">
        <v>33</v>
      </c>
      <c r="R154" s="11" t="s">
        <v>34</v>
      </c>
      <c r="S154" s="11" t="s">
        <v>45</v>
      </c>
      <c r="T154" s="11" t="s">
        <v>1646</v>
      </c>
      <c r="U154" s="11">
        <v>93905</v>
      </c>
      <c r="V154" s="12">
        <v>42016</v>
      </c>
      <c r="W154" s="13" t="str">
        <f>TEXT(Table1[[#This Row],[Order Date]],"mmmm")</f>
        <v>January</v>
      </c>
      <c r="X154" s="7" t="str">
        <f>TEXT(Table1[[#This Row],[Order Date]],"yyyy")</f>
        <v>2015</v>
      </c>
      <c r="Y154" s="12">
        <v>42018</v>
      </c>
      <c r="Z154" s="11">
        <v>1127.5497</v>
      </c>
      <c r="AA154" s="11">
        <v>12</v>
      </c>
      <c r="AB154" s="11">
        <v>1634.13</v>
      </c>
      <c r="AC154" s="11">
        <v>89706</v>
      </c>
      <c r="AD154" s="6" t="e">
        <f>IF(COUNTIF(#REF!,Orders!AC912)&gt;0,"Returned","Not Returned")</f>
        <v>#REF!</v>
      </c>
      <c r="AE154" s="37" t="str">
        <f>TEXT(Table1[[#This Row],[Order Date]],"mmmm-yyy")</f>
        <v>January-2015</v>
      </c>
    </row>
    <row r="155" spans="1:31" ht="14.25" thickTop="1" thickBot="1" x14ac:dyDescent="0.25">
      <c r="A155" s="8">
        <v>21901</v>
      </c>
      <c r="B155" s="1" t="s">
        <v>56</v>
      </c>
      <c r="C155" s="1">
        <v>0.1</v>
      </c>
      <c r="D155" s="1">
        <v>40.98</v>
      </c>
      <c r="E155" s="1">
        <v>6.5</v>
      </c>
      <c r="F155" s="1">
        <v>2069</v>
      </c>
      <c r="G155" s="6" t="str">
        <f>IF(COUNTIF(Table1[Customer ID],Table1[[#This Row],[Customer ID]])&gt;1,"Repeat Customer","One-Time Customer")</f>
        <v>One-Time Customer</v>
      </c>
      <c r="H155" s="1" t="s">
        <v>1987</v>
      </c>
      <c r="I155" s="1" t="s">
        <v>49</v>
      </c>
      <c r="J155" s="1" t="s">
        <v>114</v>
      </c>
      <c r="K155" s="1" t="s">
        <v>77</v>
      </c>
      <c r="L155" s="1" t="s">
        <v>180</v>
      </c>
      <c r="M155" s="1" t="s">
        <v>59</v>
      </c>
      <c r="N155" s="1" t="s">
        <v>1270</v>
      </c>
      <c r="O155" s="1">
        <v>0.74</v>
      </c>
      <c r="P155" s="6">
        <f>Table1[[#This Row],[Profit]]/Table1[[#This Row],[Sales]]</f>
        <v>0.55552600963935517</v>
      </c>
      <c r="Q155" s="1" t="s">
        <v>33</v>
      </c>
      <c r="R155" s="1" t="s">
        <v>136</v>
      </c>
      <c r="S155" s="1" t="s">
        <v>613</v>
      </c>
      <c r="T155" s="1" t="s">
        <v>1988</v>
      </c>
      <c r="U155" s="1">
        <v>41075</v>
      </c>
      <c r="V155" s="9">
        <v>42016</v>
      </c>
      <c r="W155" s="13" t="str">
        <f>TEXT(Table1[[#This Row],[Order Date]],"mmmm")</f>
        <v>January</v>
      </c>
      <c r="X155" s="7" t="str">
        <f>TEXT(Table1[[#This Row],[Order Date]],"yyyy")</f>
        <v>2015</v>
      </c>
      <c r="Y155" s="9">
        <v>42018</v>
      </c>
      <c r="Z155" s="1">
        <v>66.852000000000004</v>
      </c>
      <c r="AA155" s="1">
        <v>3</v>
      </c>
      <c r="AB155" s="1">
        <v>120.34</v>
      </c>
      <c r="AC155" s="1">
        <v>88554</v>
      </c>
      <c r="AD155" s="6" t="e">
        <f>IF(COUNTIF(#REF!,Orders!AC1147)&gt;0,"Returned","Not Returned")</f>
        <v>#REF!</v>
      </c>
      <c r="AE155" s="37" t="str">
        <f>TEXT(Table1[[#This Row],[Order Date]],"mmmm-yyy")</f>
        <v>January-2015</v>
      </c>
    </row>
    <row r="156" spans="1:31" ht="14.25" thickTop="1" thickBot="1" x14ac:dyDescent="0.25">
      <c r="A156" s="10">
        <v>21338</v>
      </c>
      <c r="B156" s="11" t="s">
        <v>37</v>
      </c>
      <c r="C156" s="11">
        <v>7.0000000000000007E-2</v>
      </c>
      <c r="D156" s="11">
        <v>65.989999999999995</v>
      </c>
      <c r="E156" s="11">
        <v>8.8000000000000007</v>
      </c>
      <c r="F156" s="11">
        <v>2489</v>
      </c>
      <c r="G156" s="6" t="str">
        <f>IF(COUNTIF(Table1[Customer ID],Table1[[#This Row],[Customer ID]])&gt;1,"Repeat Customer","One-Time Customer")</f>
        <v>Repeat Customer</v>
      </c>
      <c r="H156" s="11" t="s">
        <v>2338</v>
      </c>
      <c r="I156" s="11" t="s">
        <v>49</v>
      </c>
      <c r="J156" s="11" t="s">
        <v>40</v>
      </c>
      <c r="K156" s="11" t="s">
        <v>77</v>
      </c>
      <c r="L156" s="11" t="s">
        <v>78</v>
      </c>
      <c r="M156" s="11" t="s">
        <v>59</v>
      </c>
      <c r="N156" s="11" t="s">
        <v>751</v>
      </c>
      <c r="O156" s="11">
        <v>0.57999999999999996</v>
      </c>
      <c r="P156" s="6">
        <f>Table1[[#This Row],[Profit]]/Table1[[#This Row],[Sales]]</f>
        <v>0.23287113598778783</v>
      </c>
      <c r="Q156" s="11" t="s">
        <v>33</v>
      </c>
      <c r="R156" s="11" t="s">
        <v>34</v>
      </c>
      <c r="S156" s="11" t="s">
        <v>45</v>
      </c>
      <c r="T156" s="11" t="s">
        <v>695</v>
      </c>
      <c r="U156" s="11">
        <v>94521</v>
      </c>
      <c r="V156" s="12">
        <v>42016</v>
      </c>
      <c r="W156" s="13" t="str">
        <f>TEXT(Table1[[#This Row],[Order Date]],"mmmm")</f>
        <v>January</v>
      </c>
      <c r="X156" s="7" t="str">
        <f>TEXT(Table1[[#This Row],[Order Date]],"yyyy")</f>
        <v>2015</v>
      </c>
      <c r="Y156" s="12">
        <v>42016</v>
      </c>
      <c r="Z156" s="11">
        <v>109.83600000000001</v>
      </c>
      <c r="AA156" s="11">
        <v>9</v>
      </c>
      <c r="AB156" s="11">
        <v>471.66</v>
      </c>
      <c r="AC156" s="11">
        <v>86886</v>
      </c>
      <c r="AD156" s="6" t="e">
        <f>IF(COUNTIF(#REF!,Orders!AC1400)&gt;0,"Returned","Not Returned")</f>
        <v>#REF!</v>
      </c>
      <c r="AE156" s="37" t="str">
        <f>TEXT(Table1[[#This Row],[Order Date]],"mmmm-yyy")</f>
        <v>January-2015</v>
      </c>
    </row>
    <row r="157" spans="1:31" ht="12.75" customHeight="1" thickTop="1" thickBot="1" x14ac:dyDescent="0.25">
      <c r="A157" s="10">
        <v>21339</v>
      </c>
      <c r="B157" s="11" t="s">
        <v>37</v>
      </c>
      <c r="C157" s="11">
        <v>0</v>
      </c>
      <c r="D157" s="11">
        <v>10.01</v>
      </c>
      <c r="E157" s="11">
        <v>1.99</v>
      </c>
      <c r="F157" s="11">
        <v>2490</v>
      </c>
      <c r="G157" s="6" t="str">
        <f>IF(COUNTIF(Table1[Customer ID],Table1[[#This Row],[Customer ID]])&gt;1,"Repeat Customer","One-Time Customer")</f>
        <v>Repeat Customer</v>
      </c>
      <c r="H157" s="11" t="s">
        <v>2339</v>
      </c>
      <c r="I157" s="11" t="s">
        <v>27</v>
      </c>
      <c r="J157" s="11" t="s">
        <v>40</v>
      </c>
      <c r="K157" s="11" t="s">
        <v>77</v>
      </c>
      <c r="L157" s="11" t="s">
        <v>180</v>
      </c>
      <c r="M157" s="11" t="s">
        <v>51</v>
      </c>
      <c r="N157" s="11" t="s">
        <v>2341</v>
      </c>
      <c r="O157" s="11">
        <v>0.41</v>
      </c>
      <c r="P157" s="6">
        <f>Table1[[#This Row],[Profit]]/Table1[[#This Row],[Sales]]</f>
        <v>0.69</v>
      </c>
      <c r="Q157" s="11" t="s">
        <v>33</v>
      </c>
      <c r="R157" s="11" t="s">
        <v>34</v>
      </c>
      <c r="S157" s="11" t="s">
        <v>45</v>
      </c>
      <c r="T157" s="11" t="s">
        <v>2340</v>
      </c>
      <c r="U157" s="11">
        <v>92627</v>
      </c>
      <c r="V157" s="12">
        <v>42016</v>
      </c>
      <c r="W157" s="13" t="str">
        <f>TEXT(Table1[[#This Row],[Order Date]],"mmmm")</f>
        <v>January</v>
      </c>
      <c r="X157" s="7" t="str">
        <f>TEXT(Table1[[#This Row],[Order Date]],"yyyy")</f>
        <v>2015</v>
      </c>
      <c r="Y157" s="12">
        <v>42018</v>
      </c>
      <c r="Z157" s="11">
        <v>82.703399999999988</v>
      </c>
      <c r="AA157" s="11">
        <v>11</v>
      </c>
      <c r="AB157" s="11">
        <v>119.86</v>
      </c>
      <c r="AC157" s="11">
        <v>86886</v>
      </c>
      <c r="AD157" s="6" t="e">
        <f>IF(COUNTIF(#REF!,Orders!AC1402)&gt;0,"Returned","Not Returned")</f>
        <v>#REF!</v>
      </c>
      <c r="AE157" s="37" t="str">
        <f>TEXT(Table1[[#This Row],[Order Date]],"mmmm-yyy")</f>
        <v>January-2015</v>
      </c>
    </row>
    <row r="158" spans="1:31" ht="12.75" customHeight="1" thickTop="1" thickBot="1" x14ac:dyDescent="0.25">
      <c r="A158" s="10">
        <v>3338</v>
      </c>
      <c r="B158" s="11" t="s">
        <v>37</v>
      </c>
      <c r="C158" s="11">
        <v>7.0000000000000007E-2</v>
      </c>
      <c r="D158" s="11">
        <v>65.989999999999995</v>
      </c>
      <c r="E158" s="11">
        <v>8.8000000000000007</v>
      </c>
      <c r="F158" s="11">
        <v>2491</v>
      </c>
      <c r="G158" s="6" t="str">
        <f>IF(COUNTIF(Table1[Customer ID],Table1[[#This Row],[Customer ID]])&gt;1,"Repeat Customer","One-Time Customer")</f>
        <v>Repeat Customer</v>
      </c>
      <c r="H158" s="11" t="s">
        <v>2342</v>
      </c>
      <c r="I158" s="11" t="s">
        <v>49</v>
      </c>
      <c r="J158" s="11" t="s">
        <v>40</v>
      </c>
      <c r="K158" s="11" t="s">
        <v>77</v>
      </c>
      <c r="L158" s="11" t="s">
        <v>78</v>
      </c>
      <c r="M158" s="11" t="s">
        <v>59</v>
      </c>
      <c r="N158" s="11" t="s">
        <v>751</v>
      </c>
      <c r="O158" s="11">
        <v>0.57999999999999996</v>
      </c>
      <c r="P158" s="6">
        <f>Table1[[#This Row],[Profit]]/Table1[[#This Row],[Sales]]</f>
        <v>5.6644817253987824E-2</v>
      </c>
      <c r="Q158" s="11" t="s">
        <v>33</v>
      </c>
      <c r="R158" s="11" t="s">
        <v>34</v>
      </c>
      <c r="S158" s="11" t="s">
        <v>45</v>
      </c>
      <c r="T158" s="11" t="s">
        <v>663</v>
      </c>
      <c r="U158" s="11">
        <v>90045</v>
      </c>
      <c r="V158" s="12">
        <v>42016</v>
      </c>
      <c r="W158" s="13" t="str">
        <f>TEXT(Table1[[#This Row],[Order Date]],"mmmm")</f>
        <v>January</v>
      </c>
      <c r="X158" s="7" t="str">
        <f>TEXT(Table1[[#This Row],[Order Date]],"yyyy")</f>
        <v>2015</v>
      </c>
      <c r="Y158" s="12">
        <v>42016</v>
      </c>
      <c r="Z158" s="11">
        <v>109.83600000000001</v>
      </c>
      <c r="AA158" s="11">
        <v>37</v>
      </c>
      <c r="AB158" s="11">
        <v>1939.03</v>
      </c>
      <c r="AC158" s="11">
        <v>23877</v>
      </c>
      <c r="AD158" s="6" t="e">
        <f>IF(COUNTIF(#REF!,Orders!AC1406)&gt;0,"Returned","Not Returned")</f>
        <v>#REF!</v>
      </c>
      <c r="AE158" s="37" t="str">
        <f>TEXT(Table1[[#This Row],[Order Date]],"mmmm-yyy")</f>
        <v>January-2015</v>
      </c>
    </row>
    <row r="159" spans="1:31" ht="12.75" customHeight="1" thickTop="1" thickBot="1" x14ac:dyDescent="0.25">
      <c r="A159" s="8">
        <v>3339</v>
      </c>
      <c r="B159" s="1" t="s">
        <v>37</v>
      </c>
      <c r="C159" s="1">
        <v>0</v>
      </c>
      <c r="D159" s="1">
        <v>10.01</v>
      </c>
      <c r="E159" s="1">
        <v>1.99</v>
      </c>
      <c r="F159" s="1">
        <v>2491</v>
      </c>
      <c r="G159" s="6" t="str">
        <f>IF(COUNTIF(Table1[Customer ID],Table1[[#This Row],[Customer ID]])&gt;1,"Repeat Customer","One-Time Customer")</f>
        <v>Repeat Customer</v>
      </c>
      <c r="H159" s="1" t="s">
        <v>2342</v>
      </c>
      <c r="I159" s="1" t="s">
        <v>27</v>
      </c>
      <c r="J159" s="1" t="s">
        <v>40</v>
      </c>
      <c r="K159" s="1" t="s">
        <v>77</v>
      </c>
      <c r="L159" s="1" t="s">
        <v>180</v>
      </c>
      <c r="M159" s="1" t="s">
        <v>51</v>
      </c>
      <c r="N159" s="1" t="s">
        <v>2341</v>
      </c>
      <c r="O159" s="1">
        <v>0.41</v>
      </c>
      <c r="P159" s="6">
        <f>Table1[[#This Row],[Profit]]/Table1[[#This Row],[Sales]]</f>
        <v>0.27976749776019927</v>
      </c>
      <c r="Q159" s="1" t="s">
        <v>33</v>
      </c>
      <c r="R159" s="1" t="s">
        <v>34</v>
      </c>
      <c r="S159" s="1" t="s">
        <v>45</v>
      </c>
      <c r="T159" s="1" t="s">
        <v>663</v>
      </c>
      <c r="U159" s="1">
        <v>90045</v>
      </c>
      <c r="V159" s="9">
        <v>42016</v>
      </c>
      <c r="W159" s="13" t="str">
        <f>TEXT(Table1[[#This Row],[Order Date]],"mmmm")</f>
        <v>January</v>
      </c>
      <c r="X159" s="7" t="str">
        <f>TEXT(Table1[[#This Row],[Order Date]],"yyyy")</f>
        <v>2015</v>
      </c>
      <c r="Y159" s="9">
        <v>42018</v>
      </c>
      <c r="Z159" s="1">
        <v>128.03</v>
      </c>
      <c r="AA159" s="1">
        <v>42</v>
      </c>
      <c r="AB159" s="1">
        <v>457.63</v>
      </c>
      <c r="AC159" s="1">
        <v>23877</v>
      </c>
      <c r="AD159" s="6" t="e">
        <f>IF(COUNTIF(#REF!,Orders!AC1407)&gt;0,"Returned","Not Returned")</f>
        <v>#REF!</v>
      </c>
      <c r="AE159" s="37" t="str">
        <f>TEXT(Table1[[#This Row],[Order Date]],"mmmm-yyy")</f>
        <v>January-2015</v>
      </c>
    </row>
    <row r="160" spans="1:31" ht="12.75" customHeight="1" thickTop="1" thickBot="1" x14ac:dyDescent="0.25">
      <c r="A160" s="8">
        <v>21690</v>
      </c>
      <c r="B160" s="1" t="s">
        <v>106</v>
      </c>
      <c r="C160" s="1">
        <v>0.01</v>
      </c>
      <c r="D160" s="1">
        <v>29.89</v>
      </c>
      <c r="E160" s="1">
        <v>1.99</v>
      </c>
      <c r="F160" s="1">
        <v>2715</v>
      </c>
      <c r="G160" s="6" t="str">
        <f>IF(COUNTIF(Table1[Customer ID],Table1[[#This Row],[Customer ID]])&gt;1,"Repeat Customer","One-Time Customer")</f>
        <v>One-Time Customer</v>
      </c>
      <c r="H160" s="1" t="s">
        <v>2509</v>
      </c>
      <c r="I160" s="1" t="s">
        <v>49</v>
      </c>
      <c r="J160" s="1" t="s">
        <v>28</v>
      </c>
      <c r="K160" s="1" t="s">
        <v>77</v>
      </c>
      <c r="L160" s="1" t="s">
        <v>180</v>
      </c>
      <c r="M160" s="1" t="s">
        <v>51</v>
      </c>
      <c r="N160" s="1" t="s">
        <v>1311</v>
      </c>
      <c r="O160" s="1">
        <v>0.5</v>
      </c>
      <c r="P160" s="6">
        <f>Table1[[#This Row],[Profit]]/Table1[[#This Row],[Sales]]</f>
        <v>-2.3354192740926156</v>
      </c>
      <c r="Q160" s="1" t="s">
        <v>33</v>
      </c>
      <c r="R160" s="1" t="s">
        <v>61</v>
      </c>
      <c r="S160" s="1" t="s">
        <v>300</v>
      </c>
      <c r="T160" s="1" t="s">
        <v>2510</v>
      </c>
      <c r="U160" s="1">
        <v>48911</v>
      </c>
      <c r="V160" s="9">
        <v>42016</v>
      </c>
      <c r="W160" s="13" t="str">
        <f>TEXT(Table1[[#This Row],[Order Date]],"mmmm")</f>
        <v>January</v>
      </c>
      <c r="X160" s="7" t="str">
        <f>TEXT(Table1[[#This Row],[Order Date]],"yyyy")</f>
        <v>2015</v>
      </c>
      <c r="Y160" s="9">
        <v>42020</v>
      </c>
      <c r="Z160" s="1">
        <v>-74.64</v>
      </c>
      <c r="AA160" s="1">
        <v>1</v>
      </c>
      <c r="AB160" s="1">
        <v>31.96</v>
      </c>
      <c r="AC160" s="1">
        <v>88702</v>
      </c>
      <c r="AD160" s="6" t="e">
        <f>IF(COUNTIF(#REF!,Orders!AC1539)&gt;0,"Returned","Not Returned")</f>
        <v>#REF!</v>
      </c>
      <c r="AE160" s="37" t="str">
        <f>TEXT(Table1[[#This Row],[Order Date]],"mmmm-yyy")</f>
        <v>January-2015</v>
      </c>
    </row>
    <row r="161" spans="1:31" ht="12.75" customHeight="1" thickTop="1" thickBot="1" x14ac:dyDescent="0.25">
      <c r="A161" s="8">
        <v>24122</v>
      </c>
      <c r="B161" s="1" t="s">
        <v>47</v>
      </c>
      <c r="C161" s="1">
        <v>0.03</v>
      </c>
      <c r="D161" s="1">
        <v>350.98</v>
      </c>
      <c r="E161" s="1">
        <v>30</v>
      </c>
      <c r="F161" s="1">
        <v>2776</v>
      </c>
      <c r="G161" s="6" t="str">
        <f>IF(COUNTIF(Table1[Customer ID],Table1[[#This Row],[Customer ID]])&gt;1,"Repeat Customer","One-Time Customer")</f>
        <v>Repeat Customer</v>
      </c>
      <c r="H161" s="1" t="s">
        <v>2546</v>
      </c>
      <c r="I161" s="1" t="s">
        <v>39</v>
      </c>
      <c r="J161" s="1" t="s">
        <v>114</v>
      </c>
      <c r="K161" s="1" t="s">
        <v>41</v>
      </c>
      <c r="L161" s="1" t="s">
        <v>42</v>
      </c>
      <c r="M161" s="1" t="s">
        <v>43</v>
      </c>
      <c r="N161" s="1" t="s">
        <v>862</v>
      </c>
      <c r="O161" s="1">
        <v>0.61</v>
      </c>
      <c r="P161" s="6">
        <f>Table1[[#This Row],[Profit]]/Table1[[#This Row],[Sales]]</f>
        <v>0.69</v>
      </c>
      <c r="Q161" s="1" t="s">
        <v>33</v>
      </c>
      <c r="R161" s="1" t="s">
        <v>53</v>
      </c>
      <c r="S161" s="1" t="s">
        <v>415</v>
      </c>
      <c r="T161" s="1" t="s">
        <v>2547</v>
      </c>
      <c r="U161" s="1">
        <v>20877</v>
      </c>
      <c r="V161" s="9">
        <v>42016</v>
      </c>
      <c r="W161" s="13" t="str">
        <f>TEXT(Table1[[#This Row],[Order Date]],"mmmm")</f>
        <v>January</v>
      </c>
      <c r="X161" s="7" t="str">
        <f>TEXT(Table1[[#This Row],[Order Date]],"yyyy")</f>
        <v>2015</v>
      </c>
      <c r="Y161" s="9">
        <v>42019</v>
      </c>
      <c r="Z161" s="1">
        <v>2692.4420999999998</v>
      </c>
      <c r="AA161" s="1">
        <v>11</v>
      </c>
      <c r="AB161" s="1">
        <v>3902.09</v>
      </c>
      <c r="AC161" s="1">
        <v>91228</v>
      </c>
      <c r="AD161" s="6" t="e">
        <f>IF(COUNTIF(#REF!,Orders!AC1561)&gt;0,"Returned","Not Returned")</f>
        <v>#REF!</v>
      </c>
      <c r="AE161" s="37" t="str">
        <f>TEXT(Table1[[#This Row],[Order Date]],"mmmm-yyy")</f>
        <v>January-2015</v>
      </c>
    </row>
    <row r="162" spans="1:31" ht="12.75" customHeight="1" thickTop="1" thickBot="1" x14ac:dyDescent="0.25">
      <c r="A162" s="10">
        <v>24123</v>
      </c>
      <c r="B162" s="11" t="s">
        <v>47</v>
      </c>
      <c r="C162" s="11">
        <v>0.04</v>
      </c>
      <c r="D162" s="11">
        <v>1.68</v>
      </c>
      <c r="E162" s="11">
        <v>1</v>
      </c>
      <c r="F162" s="11">
        <v>2776</v>
      </c>
      <c r="G162" s="6" t="str">
        <f>IF(COUNTIF(Table1[Customer ID],Table1[[#This Row],[Customer ID]])&gt;1,"Repeat Customer","One-Time Customer")</f>
        <v>Repeat Customer</v>
      </c>
      <c r="H162" s="11" t="s">
        <v>2546</v>
      </c>
      <c r="I162" s="11" t="s">
        <v>49</v>
      </c>
      <c r="J162" s="11" t="s">
        <v>114</v>
      </c>
      <c r="K162" s="11" t="s">
        <v>29</v>
      </c>
      <c r="L162" s="11" t="s">
        <v>30</v>
      </c>
      <c r="M162" s="11" t="s">
        <v>31</v>
      </c>
      <c r="N162" s="11" t="s">
        <v>2548</v>
      </c>
      <c r="O162" s="11">
        <v>0.35</v>
      </c>
      <c r="P162" s="6">
        <f>Table1[[#This Row],[Profit]]/Table1[[#This Row],[Sales]]</f>
        <v>0.14578279266572639</v>
      </c>
      <c r="Q162" s="11" t="s">
        <v>33</v>
      </c>
      <c r="R162" s="11" t="s">
        <v>53</v>
      </c>
      <c r="S162" s="11" t="s">
        <v>415</v>
      </c>
      <c r="T162" s="11" t="s">
        <v>2547</v>
      </c>
      <c r="U162" s="11">
        <v>20877</v>
      </c>
      <c r="V162" s="12">
        <v>42016</v>
      </c>
      <c r="W162" s="13" t="str">
        <f>TEXT(Table1[[#This Row],[Order Date]],"mmmm")</f>
        <v>January</v>
      </c>
      <c r="X162" s="7" t="str">
        <f>TEXT(Table1[[#This Row],[Order Date]],"yyyy")</f>
        <v>2015</v>
      </c>
      <c r="Y162" s="12">
        <v>42018</v>
      </c>
      <c r="Z162" s="11">
        <v>2.0672000000000001</v>
      </c>
      <c r="AA162" s="11">
        <v>8</v>
      </c>
      <c r="AB162" s="11">
        <v>14.18</v>
      </c>
      <c r="AC162" s="11">
        <v>91228</v>
      </c>
      <c r="AD162" s="6" t="e">
        <f>IF(COUNTIF(#REF!,Orders!AC1562)&gt;0,"Returned","Not Returned")</f>
        <v>#REF!</v>
      </c>
      <c r="AE162" s="37" t="str">
        <f>TEXT(Table1[[#This Row],[Order Date]],"mmmm-yyy")</f>
        <v>January-2015</v>
      </c>
    </row>
    <row r="163" spans="1:31" ht="12.75" customHeight="1" thickTop="1" thickBot="1" x14ac:dyDescent="0.25">
      <c r="A163" s="10">
        <v>19895</v>
      </c>
      <c r="B163" s="11" t="s">
        <v>106</v>
      </c>
      <c r="C163" s="11">
        <v>0.02</v>
      </c>
      <c r="D163" s="11">
        <v>48.04</v>
      </c>
      <c r="E163" s="11">
        <v>5.09</v>
      </c>
      <c r="F163" s="11">
        <v>510</v>
      </c>
      <c r="G163" s="6" t="str">
        <f>IF(COUNTIF(Table1[Customer ID],Table1[[#This Row],[Customer ID]])&gt;1,"Repeat Customer","One-Time Customer")</f>
        <v>Repeat Customer</v>
      </c>
      <c r="H163" s="11" t="s">
        <v>620</v>
      </c>
      <c r="I163" s="11" t="s">
        <v>49</v>
      </c>
      <c r="J163" s="11" t="s">
        <v>28</v>
      </c>
      <c r="K163" s="11" t="s">
        <v>29</v>
      </c>
      <c r="L163" s="11" t="s">
        <v>93</v>
      </c>
      <c r="M163" s="11" t="s">
        <v>59</v>
      </c>
      <c r="N163" s="11" t="s">
        <v>621</v>
      </c>
      <c r="O163" s="11">
        <v>0.37</v>
      </c>
      <c r="P163" s="6">
        <f>Table1[[#This Row],[Profit]]/Table1[[#This Row],[Sales]]</f>
        <v>0.69</v>
      </c>
      <c r="Q163" s="11" t="s">
        <v>33</v>
      </c>
      <c r="R163" s="11" t="s">
        <v>34</v>
      </c>
      <c r="S163" s="11" t="s">
        <v>45</v>
      </c>
      <c r="T163" s="11" t="s">
        <v>622</v>
      </c>
      <c r="U163" s="11">
        <v>95336</v>
      </c>
      <c r="V163" s="12">
        <v>42017</v>
      </c>
      <c r="W163" s="13" t="str">
        <f>TEXT(Table1[[#This Row],[Order Date]],"mmmm")</f>
        <v>January</v>
      </c>
      <c r="X163" s="7" t="str">
        <f>TEXT(Table1[[#This Row],[Order Date]],"yyyy")</f>
        <v>2015</v>
      </c>
      <c r="Y163" s="12">
        <v>42017</v>
      </c>
      <c r="Z163" s="11">
        <v>105.25259999999999</v>
      </c>
      <c r="AA163" s="11">
        <v>3</v>
      </c>
      <c r="AB163" s="11">
        <v>152.54</v>
      </c>
      <c r="AC163" s="11">
        <v>90058</v>
      </c>
      <c r="AD163" s="6" t="e">
        <f>IF(COUNTIF(#REF!,Orders!AC274)&gt;0,"Returned","Not Returned")</f>
        <v>#REF!</v>
      </c>
      <c r="AE163" s="37" t="str">
        <f>TEXT(Table1[[#This Row],[Order Date]],"mmmm-yyy")</f>
        <v>January-2015</v>
      </c>
    </row>
    <row r="164" spans="1:31" ht="12.75" customHeight="1" thickTop="1" thickBot="1" x14ac:dyDescent="0.25">
      <c r="A164" s="10">
        <v>26038</v>
      </c>
      <c r="B164" s="11" t="s">
        <v>106</v>
      </c>
      <c r="C164" s="11">
        <v>0.06</v>
      </c>
      <c r="D164" s="11">
        <v>7.99</v>
      </c>
      <c r="E164" s="11">
        <v>5.03</v>
      </c>
      <c r="F164" s="11">
        <v>570</v>
      </c>
      <c r="G164" s="6" t="str">
        <f>IF(COUNTIF(Table1[Customer ID],Table1[[#This Row],[Customer ID]])&gt;1,"Repeat Customer","One-Time Customer")</f>
        <v>One-Time Customer</v>
      </c>
      <c r="H164" s="11" t="s">
        <v>674</v>
      </c>
      <c r="I164" s="11" t="s">
        <v>49</v>
      </c>
      <c r="J164" s="11" t="s">
        <v>114</v>
      </c>
      <c r="K164" s="11" t="s">
        <v>77</v>
      </c>
      <c r="L164" s="11" t="s">
        <v>78</v>
      </c>
      <c r="M164" s="11" t="s">
        <v>86</v>
      </c>
      <c r="N164" s="11" t="s">
        <v>430</v>
      </c>
      <c r="O164" s="11">
        <v>0.6</v>
      </c>
      <c r="P164" s="6">
        <f>Table1[[#This Row],[Profit]]/Table1[[#This Row],[Sales]]</f>
        <v>-1.857818679647095</v>
      </c>
      <c r="Q164" s="11" t="s">
        <v>33</v>
      </c>
      <c r="R164" s="11" t="s">
        <v>34</v>
      </c>
      <c r="S164" s="11" t="s">
        <v>533</v>
      </c>
      <c r="T164" s="11" t="s">
        <v>675</v>
      </c>
      <c r="U164" s="11">
        <v>89015</v>
      </c>
      <c r="V164" s="12">
        <v>42017</v>
      </c>
      <c r="W164" s="13" t="str">
        <f>TEXT(Table1[[#This Row],[Order Date]],"mmmm")</f>
        <v>January</v>
      </c>
      <c r="X164" s="7" t="str">
        <f>TEXT(Table1[[#This Row],[Order Date]],"yyyy")</f>
        <v>2015</v>
      </c>
      <c r="Y164" s="12">
        <v>42017</v>
      </c>
      <c r="Z164" s="11">
        <v>-122.13300000000001</v>
      </c>
      <c r="AA164" s="11">
        <v>10</v>
      </c>
      <c r="AB164" s="11">
        <v>65.739999999999995</v>
      </c>
      <c r="AC164" s="11">
        <v>88881</v>
      </c>
      <c r="AD164" s="6" t="e">
        <f>IF(COUNTIF(#REF!,Orders!AC308)&gt;0,"Returned","Not Returned")</f>
        <v>#REF!</v>
      </c>
      <c r="AE164" s="37" t="str">
        <f>TEXT(Table1[[#This Row],[Order Date]],"mmmm-yyy")</f>
        <v>January-2015</v>
      </c>
    </row>
    <row r="165" spans="1:31" ht="12.75" customHeight="1" thickTop="1" thickBot="1" x14ac:dyDescent="0.25">
      <c r="A165" s="8">
        <v>21325</v>
      </c>
      <c r="B165" s="1" t="s">
        <v>106</v>
      </c>
      <c r="C165" s="1">
        <v>0.06</v>
      </c>
      <c r="D165" s="1">
        <v>4.4800000000000004</v>
      </c>
      <c r="E165" s="1">
        <v>49</v>
      </c>
      <c r="F165" s="1">
        <v>576</v>
      </c>
      <c r="G165" s="6" t="str">
        <f>IF(COUNTIF(Table1[Customer ID],Table1[[#This Row],[Customer ID]])&gt;1,"Repeat Customer","One-Time Customer")</f>
        <v>One-Time Customer</v>
      </c>
      <c r="H165" s="1" t="s">
        <v>679</v>
      </c>
      <c r="I165" s="1" t="s">
        <v>49</v>
      </c>
      <c r="J165" s="1" t="s">
        <v>28</v>
      </c>
      <c r="K165" s="1" t="s">
        <v>29</v>
      </c>
      <c r="L165" s="1" t="s">
        <v>257</v>
      </c>
      <c r="M165" s="1" t="s">
        <v>236</v>
      </c>
      <c r="N165" s="1" t="s">
        <v>680</v>
      </c>
      <c r="O165" s="1">
        <v>0.6</v>
      </c>
      <c r="P165" s="6">
        <f>Table1[[#This Row],[Profit]]/Table1[[#This Row],[Sales]]</f>
        <v>-17.361963190184049</v>
      </c>
      <c r="Q165" s="1" t="s">
        <v>33</v>
      </c>
      <c r="R165" s="1" t="s">
        <v>34</v>
      </c>
      <c r="S165" s="1" t="s">
        <v>45</v>
      </c>
      <c r="T165" s="1" t="s">
        <v>681</v>
      </c>
      <c r="U165" s="1">
        <v>91767</v>
      </c>
      <c r="V165" s="9">
        <v>42017</v>
      </c>
      <c r="W165" s="13" t="str">
        <f>TEXT(Table1[[#This Row],[Order Date]],"mmmm")</f>
        <v>January</v>
      </c>
      <c r="X165" s="7" t="str">
        <f>TEXT(Table1[[#This Row],[Order Date]],"yyyy")</f>
        <v>2015</v>
      </c>
      <c r="Y165" s="9">
        <v>42021</v>
      </c>
      <c r="Z165" s="1">
        <v>-566</v>
      </c>
      <c r="AA165" s="1">
        <v>4</v>
      </c>
      <c r="AB165" s="1">
        <v>32.6</v>
      </c>
      <c r="AC165" s="1">
        <v>88645</v>
      </c>
      <c r="AD165" s="6" t="e">
        <f>IF(COUNTIF(#REF!,Orders!AC311)&gt;0,"Returned","Not Returned")</f>
        <v>#REF!</v>
      </c>
      <c r="AE165" s="37" t="str">
        <f>TEXT(Table1[[#This Row],[Order Date]],"mmmm-yyy")</f>
        <v>January-2015</v>
      </c>
    </row>
    <row r="166" spans="1:31" ht="12.75" customHeight="1" thickTop="1" thickBot="1" x14ac:dyDescent="0.25">
      <c r="A166" s="10">
        <v>25241</v>
      </c>
      <c r="B166" s="11" t="s">
        <v>47</v>
      </c>
      <c r="C166" s="11">
        <v>0.06</v>
      </c>
      <c r="D166" s="11">
        <v>2.08</v>
      </c>
      <c r="E166" s="11">
        <v>5.33</v>
      </c>
      <c r="F166" s="11">
        <v>2338</v>
      </c>
      <c r="G166" s="6" t="str">
        <f>IF(COUNTIF(Table1[Customer ID],Table1[[#This Row],[Customer ID]])&gt;1,"Repeat Customer","One-Time Customer")</f>
        <v>Repeat Customer</v>
      </c>
      <c r="H166" s="11" t="s">
        <v>2208</v>
      </c>
      <c r="I166" s="11" t="s">
        <v>49</v>
      </c>
      <c r="J166" s="11" t="s">
        <v>40</v>
      </c>
      <c r="K166" s="11" t="s">
        <v>41</v>
      </c>
      <c r="L166" s="11" t="s">
        <v>50</v>
      </c>
      <c r="M166" s="11" t="s">
        <v>59</v>
      </c>
      <c r="N166" s="11" t="s">
        <v>744</v>
      </c>
      <c r="O166" s="11">
        <v>0.43</v>
      </c>
      <c r="P166" s="6">
        <f>Table1[[#This Row],[Profit]]/Table1[[#This Row],[Sales]]</f>
        <v>-8.9446587215601294</v>
      </c>
      <c r="Q166" s="11" t="s">
        <v>33</v>
      </c>
      <c r="R166" s="11" t="s">
        <v>53</v>
      </c>
      <c r="S166" s="11" t="s">
        <v>415</v>
      </c>
      <c r="T166" s="11" t="s">
        <v>2109</v>
      </c>
      <c r="U166" s="11">
        <v>20740</v>
      </c>
      <c r="V166" s="12">
        <v>42017</v>
      </c>
      <c r="W166" s="13" t="str">
        <f>TEXT(Table1[[#This Row],[Order Date]],"mmmm")</f>
        <v>January</v>
      </c>
      <c r="X166" s="7" t="str">
        <f>TEXT(Table1[[#This Row],[Order Date]],"yyyy")</f>
        <v>2015</v>
      </c>
      <c r="Y166" s="12">
        <v>42017</v>
      </c>
      <c r="Z166" s="11">
        <v>-82.559200000000004</v>
      </c>
      <c r="AA166" s="11">
        <v>4</v>
      </c>
      <c r="AB166" s="11">
        <v>9.23</v>
      </c>
      <c r="AC166" s="11">
        <v>91480</v>
      </c>
      <c r="AD166" s="6" t="e">
        <f>IF(COUNTIF(#REF!,Orders!AC1298)&gt;0,"Returned","Not Returned")</f>
        <v>#REF!</v>
      </c>
      <c r="AE166" s="37" t="str">
        <f>TEXT(Table1[[#This Row],[Order Date]],"mmmm-yyy")</f>
        <v>January-2015</v>
      </c>
    </row>
    <row r="167" spans="1:31" ht="12.75" customHeight="1" thickTop="1" thickBot="1" x14ac:dyDescent="0.25">
      <c r="A167" s="8">
        <v>21582</v>
      </c>
      <c r="B167" s="1" t="s">
        <v>106</v>
      </c>
      <c r="C167" s="1">
        <v>7.0000000000000007E-2</v>
      </c>
      <c r="D167" s="1">
        <v>5.98</v>
      </c>
      <c r="E167" s="1">
        <v>5.79</v>
      </c>
      <c r="F167" s="1">
        <v>2369</v>
      </c>
      <c r="G167" s="6" t="str">
        <f>IF(COUNTIF(Table1[Customer ID],Table1[[#This Row],[Customer ID]])&gt;1,"Repeat Customer","One-Time Customer")</f>
        <v>One-Time Customer</v>
      </c>
      <c r="H167" s="1" t="s">
        <v>2236</v>
      </c>
      <c r="I167" s="1" t="s">
        <v>49</v>
      </c>
      <c r="J167" s="1" t="s">
        <v>114</v>
      </c>
      <c r="K167" s="1" t="s">
        <v>29</v>
      </c>
      <c r="L167" s="1" t="s">
        <v>93</v>
      </c>
      <c r="M167" s="1" t="s">
        <v>59</v>
      </c>
      <c r="N167" s="1" t="s">
        <v>123</v>
      </c>
      <c r="O167" s="1">
        <v>0.36</v>
      </c>
      <c r="P167" s="6">
        <f>Table1[[#This Row],[Profit]]/Table1[[#This Row],[Sales]]</f>
        <v>-0.54214285714285715</v>
      </c>
      <c r="Q167" s="1" t="s">
        <v>33</v>
      </c>
      <c r="R167" s="1" t="s">
        <v>136</v>
      </c>
      <c r="S167" s="1" t="s">
        <v>362</v>
      </c>
      <c r="T167" s="1" t="s">
        <v>2237</v>
      </c>
      <c r="U167" s="1">
        <v>33024</v>
      </c>
      <c r="V167" s="9">
        <v>42017</v>
      </c>
      <c r="W167" s="13" t="str">
        <f>TEXT(Table1[[#This Row],[Order Date]],"mmmm")</f>
        <v>January</v>
      </c>
      <c r="X167" s="7" t="str">
        <f>TEXT(Table1[[#This Row],[Order Date]],"yyyy")</f>
        <v>2015</v>
      </c>
      <c r="Y167" s="9">
        <v>42019</v>
      </c>
      <c r="Z167" s="1">
        <v>-41.972700000000003</v>
      </c>
      <c r="AA167" s="1">
        <v>13</v>
      </c>
      <c r="AB167" s="1">
        <v>77.42</v>
      </c>
      <c r="AC167" s="1">
        <v>90408</v>
      </c>
      <c r="AD167" s="6" t="e">
        <f>IF(COUNTIF(#REF!,Orders!AC1319)&gt;0,"Returned","Not Returned")</f>
        <v>#REF!</v>
      </c>
      <c r="AE167" s="37" t="str">
        <f>TEXT(Table1[[#This Row],[Order Date]],"mmmm-yyy")</f>
        <v>January-2015</v>
      </c>
    </row>
    <row r="168" spans="1:31" ht="12.75" customHeight="1" thickTop="1" thickBot="1" x14ac:dyDescent="0.25">
      <c r="A168" s="10">
        <v>22857</v>
      </c>
      <c r="B168" s="11" t="s">
        <v>56</v>
      </c>
      <c r="C168" s="11">
        <v>0.08</v>
      </c>
      <c r="D168" s="11">
        <v>125.99</v>
      </c>
      <c r="E168" s="11">
        <v>4.2</v>
      </c>
      <c r="F168" s="11">
        <v>3340</v>
      </c>
      <c r="G168" s="6" t="str">
        <f>IF(COUNTIF(Table1[Customer ID],Table1[[#This Row],[Customer ID]])&gt;1,"Repeat Customer","One-Time Customer")</f>
        <v>One-Time Customer</v>
      </c>
      <c r="H168" s="11" t="s">
        <v>2971</v>
      </c>
      <c r="I168" s="11" t="s">
        <v>49</v>
      </c>
      <c r="J168" s="11" t="s">
        <v>114</v>
      </c>
      <c r="K168" s="11" t="s">
        <v>77</v>
      </c>
      <c r="L168" s="11" t="s">
        <v>78</v>
      </c>
      <c r="M168" s="11" t="s">
        <v>59</v>
      </c>
      <c r="N168" s="11" t="s">
        <v>2972</v>
      </c>
      <c r="O168" s="11">
        <v>0.56999999999999995</v>
      </c>
      <c r="P168" s="6">
        <f>Table1[[#This Row],[Profit]]/Table1[[#This Row],[Sales]]</f>
        <v>0.69</v>
      </c>
      <c r="Q168" s="11" t="s">
        <v>33</v>
      </c>
      <c r="R168" s="11" t="s">
        <v>34</v>
      </c>
      <c r="S168" s="11" t="s">
        <v>102</v>
      </c>
      <c r="T168" s="11" t="s">
        <v>2973</v>
      </c>
      <c r="U168" s="11">
        <v>97060</v>
      </c>
      <c r="V168" s="12">
        <v>42017</v>
      </c>
      <c r="W168" s="13" t="str">
        <f>TEXT(Table1[[#This Row],[Order Date]],"mmmm")</f>
        <v>January</v>
      </c>
      <c r="X168" s="7" t="str">
        <f>TEXT(Table1[[#This Row],[Order Date]],"yyyy")</f>
        <v>2015</v>
      </c>
      <c r="Y168" s="12">
        <v>42018</v>
      </c>
      <c r="Z168" s="11">
        <v>989.81189999999992</v>
      </c>
      <c r="AA168" s="11">
        <v>14</v>
      </c>
      <c r="AB168" s="11">
        <v>1434.51</v>
      </c>
      <c r="AC168" s="11">
        <v>85980</v>
      </c>
      <c r="AD168" s="6" t="e">
        <f>IF(COUNTIF(#REF!,Orders!AC1902)&gt;0,"Returned","Not Returned")</f>
        <v>#REF!</v>
      </c>
      <c r="AE168" s="37" t="str">
        <f>TEXT(Table1[[#This Row],[Order Date]],"mmmm-yyy")</f>
        <v>January-2015</v>
      </c>
    </row>
    <row r="169" spans="1:31" ht="12.75" customHeight="1" thickTop="1" thickBot="1" x14ac:dyDescent="0.25">
      <c r="A169" s="8">
        <v>18467</v>
      </c>
      <c r="B169" s="1" t="s">
        <v>106</v>
      </c>
      <c r="C169" s="1">
        <v>7.0000000000000007E-2</v>
      </c>
      <c r="D169" s="1">
        <v>165.2</v>
      </c>
      <c r="E169" s="1">
        <v>19.989999999999998</v>
      </c>
      <c r="F169" s="1">
        <v>463</v>
      </c>
      <c r="G169" s="6" t="str">
        <f>IF(COUNTIF(Table1[Customer ID],Table1[[#This Row],[Customer ID]])&gt;1,"Repeat Customer","One-Time Customer")</f>
        <v>One-Time Customer</v>
      </c>
      <c r="H169" s="1" t="s">
        <v>561</v>
      </c>
      <c r="I169" s="1" t="s">
        <v>49</v>
      </c>
      <c r="J169" s="1" t="s">
        <v>58</v>
      </c>
      <c r="K169" s="1" t="s">
        <v>29</v>
      </c>
      <c r="L169" s="1" t="s">
        <v>141</v>
      </c>
      <c r="M169" s="1" t="s">
        <v>59</v>
      </c>
      <c r="N169" s="1" t="s">
        <v>562</v>
      </c>
      <c r="O169" s="1">
        <v>0.59</v>
      </c>
      <c r="P169" s="6">
        <f>Table1[[#This Row],[Profit]]/Table1[[#This Row],[Sales]]</f>
        <v>0.48235848882149535</v>
      </c>
      <c r="Q169" s="1" t="s">
        <v>33</v>
      </c>
      <c r="R169" s="1" t="s">
        <v>34</v>
      </c>
      <c r="S169" s="1" t="s">
        <v>45</v>
      </c>
      <c r="T169" s="1" t="s">
        <v>563</v>
      </c>
      <c r="U169" s="1">
        <v>90069</v>
      </c>
      <c r="V169" s="9">
        <v>42018</v>
      </c>
      <c r="W169" s="13" t="str">
        <f>TEXT(Table1[[#This Row],[Order Date]],"mmmm")</f>
        <v>January</v>
      </c>
      <c r="X169" s="7" t="str">
        <f>TEXT(Table1[[#This Row],[Order Date]],"yyyy")</f>
        <v>2015</v>
      </c>
      <c r="Y169" s="9">
        <v>42020</v>
      </c>
      <c r="Z169" s="1">
        <v>521.69000000000005</v>
      </c>
      <c r="AA169" s="1">
        <v>7</v>
      </c>
      <c r="AB169" s="1">
        <v>1081.54</v>
      </c>
      <c r="AC169" s="1">
        <v>88061</v>
      </c>
      <c r="AD169" s="6" t="e">
        <f>IF(COUNTIF(#REF!,Orders!AC243)&gt;0,"Returned","Not Returned")</f>
        <v>#REF!</v>
      </c>
      <c r="AE169" s="37" t="str">
        <f>TEXT(Table1[[#This Row],[Order Date]],"mmmm-yyy")</f>
        <v>January-2015</v>
      </c>
    </row>
    <row r="170" spans="1:31" ht="12.75" customHeight="1" thickTop="1" thickBot="1" x14ac:dyDescent="0.25">
      <c r="A170" s="8">
        <v>22875</v>
      </c>
      <c r="B170" s="1" t="s">
        <v>47</v>
      </c>
      <c r="C170" s="1">
        <v>0.08</v>
      </c>
      <c r="D170" s="1">
        <v>7.77</v>
      </c>
      <c r="E170" s="1">
        <v>9.23</v>
      </c>
      <c r="F170" s="1">
        <v>772</v>
      </c>
      <c r="G170" s="6" t="str">
        <f>IF(COUNTIF(Table1[Customer ID],Table1[[#This Row],[Customer ID]])&gt;1,"Repeat Customer","One-Time Customer")</f>
        <v>Repeat Customer</v>
      </c>
      <c r="H170" s="1" t="s">
        <v>908</v>
      </c>
      <c r="I170" s="1" t="s">
        <v>49</v>
      </c>
      <c r="J170" s="1" t="s">
        <v>58</v>
      </c>
      <c r="K170" s="1" t="s">
        <v>29</v>
      </c>
      <c r="L170" s="1" t="s">
        <v>257</v>
      </c>
      <c r="M170" s="1" t="s">
        <v>59</v>
      </c>
      <c r="N170" s="1" t="s">
        <v>442</v>
      </c>
      <c r="O170" s="1">
        <v>0.57999999999999996</v>
      </c>
      <c r="P170" s="6">
        <f>Table1[[#This Row],[Profit]]/Table1[[#This Row],[Sales]]</f>
        <v>-3.7074769666902907</v>
      </c>
      <c r="Q170" s="1" t="s">
        <v>33</v>
      </c>
      <c r="R170" s="1" t="s">
        <v>53</v>
      </c>
      <c r="S170" s="1" t="s">
        <v>234</v>
      </c>
      <c r="T170" s="1" t="s">
        <v>909</v>
      </c>
      <c r="U170" s="1">
        <v>18103</v>
      </c>
      <c r="V170" s="9">
        <v>42018</v>
      </c>
      <c r="W170" s="13" t="str">
        <f>TEXT(Table1[[#This Row],[Order Date]],"mmmm")</f>
        <v>January</v>
      </c>
      <c r="X170" s="7" t="str">
        <f>TEXT(Table1[[#This Row],[Order Date]],"yyyy")</f>
        <v>2015</v>
      </c>
      <c r="Y170" s="9">
        <v>42020</v>
      </c>
      <c r="Z170" s="1">
        <v>-209.25</v>
      </c>
      <c r="AA170" s="1">
        <v>7</v>
      </c>
      <c r="AB170" s="1">
        <v>56.44</v>
      </c>
      <c r="AC170" s="1">
        <v>88666</v>
      </c>
      <c r="AD170" s="6" t="e">
        <f>IF(COUNTIF(#REF!,Orders!AC443)&gt;0,"Returned","Not Returned")</f>
        <v>#REF!</v>
      </c>
      <c r="AE170" s="37" t="str">
        <f>TEXT(Table1[[#This Row],[Order Date]],"mmmm-yyy")</f>
        <v>January-2015</v>
      </c>
    </row>
    <row r="171" spans="1:31" ht="12.75" customHeight="1" thickTop="1" thickBot="1" x14ac:dyDescent="0.25">
      <c r="A171" s="10">
        <v>22877</v>
      </c>
      <c r="B171" s="11" t="s">
        <v>47</v>
      </c>
      <c r="C171" s="11">
        <v>0.1</v>
      </c>
      <c r="D171" s="11">
        <v>18.97</v>
      </c>
      <c r="E171" s="11">
        <v>9.5399999999999991</v>
      </c>
      <c r="F171" s="11">
        <v>772</v>
      </c>
      <c r="G171" s="6" t="str">
        <f>IF(COUNTIF(Table1[Customer ID],Table1[[#This Row],[Customer ID]])&gt;1,"Repeat Customer","One-Time Customer")</f>
        <v>Repeat Customer</v>
      </c>
      <c r="H171" s="11" t="s">
        <v>908</v>
      </c>
      <c r="I171" s="11" t="s">
        <v>27</v>
      </c>
      <c r="J171" s="11" t="s">
        <v>58</v>
      </c>
      <c r="K171" s="11" t="s">
        <v>29</v>
      </c>
      <c r="L171" s="11" t="s">
        <v>93</v>
      </c>
      <c r="M171" s="11" t="s">
        <v>59</v>
      </c>
      <c r="N171" s="11" t="s">
        <v>223</v>
      </c>
      <c r="O171" s="11">
        <v>0.37</v>
      </c>
      <c r="P171" s="6">
        <f>Table1[[#This Row],[Profit]]/Table1[[#This Row],[Sales]]</f>
        <v>-0.16153005464480874</v>
      </c>
      <c r="Q171" s="11" t="s">
        <v>33</v>
      </c>
      <c r="R171" s="11" t="s">
        <v>53</v>
      </c>
      <c r="S171" s="11" t="s">
        <v>234</v>
      </c>
      <c r="T171" s="11" t="s">
        <v>909</v>
      </c>
      <c r="U171" s="11">
        <v>18103</v>
      </c>
      <c r="V171" s="12">
        <v>42018</v>
      </c>
      <c r="W171" s="13" t="str">
        <f>TEXT(Table1[[#This Row],[Order Date]],"mmmm")</f>
        <v>January</v>
      </c>
      <c r="X171" s="7" t="str">
        <f>TEXT(Table1[[#This Row],[Order Date]],"yyyy")</f>
        <v>2015</v>
      </c>
      <c r="Y171" s="12">
        <v>42020</v>
      </c>
      <c r="Z171" s="11">
        <v>-9.1635999999999989</v>
      </c>
      <c r="AA171" s="11">
        <v>3</v>
      </c>
      <c r="AB171" s="11">
        <v>56.73</v>
      </c>
      <c r="AC171" s="11">
        <v>88666</v>
      </c>
      <c r="AD171" s="6" t="e">
        <f>IF(COUNTIF(#REF!,Orders!AC444)&gt;0,"Returned","Not Returned")</f>
        <v>#REF!</v>
      </c>
      <c r="AE171" s="37" t="str">
        <f>TEXT(Table1[[#This Row],[Order Date]],"mmmm-yyy")</f>
        <v>January-2015</v>
      </c>
    </row>
    <row r="172" spans="1:31" ht="12.75" customHeight="1" thickTop="1" thickBot="1" x14ac:dyDescent="0.25">
      <c r="A172" s="10">
        <v>19144</v>
      </c>
      <c r="B172" s="11" t="s">
        <v>47</v>
      </c>
      <c r="C172" s="11">
        <v>0.08</v>
      </c>
      <c r="D172" s="11">
        <v>115.99</v>
      </c>
      <c r="E172" s="11">
        <v>56.14</v>
      </c>
      <c r="F172" s="11">
        <v>1636</v>
      </c>
      <c r="G172" s="6" t="str">
        <f>IF(COUNTIF(Table1[Customer ID],Table1[[#This Row],[Customer ID]])&gt;1,"Repeat Customer","One-Time Customer")</f>
        <v>Repeat Customer</v>
      </c>
      <c r="H172" s="11" t="s">
        <v>1645</v>
      </c>
      <c r="I172" s="11" t="s">
        <v>39</v>
      </c>
      <c r="J172" s="11" t="s">
        <v>40</v>
      </c>
      <c r="K172" s="11" t="s">
        <v>77</v>
      </c>
      <c r="L172" s="11" t="s">
        <v>85</v>
      </c>
      <c r="M172" s="11" t="s">
        <v>43</v>
      </c>
      <c r="N172" s="11" t="s">
        <v>1355</v>
      </c>
      <c r="O172" s="11">
        <v>0.4</v>
      </c>
      <c r="P172" s="6">
        <f>Table1[[#This Row],[Profit]]/Table1[[#This Row],[Sales]]</f>
        <v>-0.48471547794574815</v>
      </c>
      <c r="Q172" s="11" t="s">
        <v>33</v>
      </c>
      <c r="R172" s="11" t="s">
        <v>34</v>
      </c>
      <c r="S172" s="11" t="s">
        <v>45</v>
      </c>
      <c r="T172" s="11" t="s">
        <v>1646</v>
      </c>
      <c r="U172" s="11">
        <v>93905</v>
      </c>
      <c r="V172" s="12">
        <v>42018</v>
      </c>
      <c r="W172" s="13" t="str">
        <f>TEXT(Table1[[#This Row],[Order Date]],"mmmm")</f>
        <v>January</v>
      </c>
      <c r="X172" s="7" t="str">
        <f>TEXT(Table1[[#This Row],[Order Date]],"yyyy")</f>
        <v>2015</v>
      </c>
      <c r="Y172" s="12">
        <v>42020</v>
      </c>
      <c r="Z172" s="11">
        <v>-272.860884</v>
      </c>
      <c r="AA172" s="11">
        <v>5</v>
      </c>
      <c r="AB172" s="11">
        <v>562.92999999999995</v>
      </c>
      <c r="AC172" s="11">
        <v>89704</v>
      </c>
      <c r="AD172" s="6" t="e">
        <f>IF(COUNTIF(#REF!,Orders!AC910)&gt;0,"Returned","Not Returned")</f>
        <v>#REF!</v>
      </c>
      <c r="AE172" s="37" t="str">
        <f>TEXT(Table1[[#This Row],[Order Date]],"mmmm-yyy")</f>
        <v>January-2015</v>
      </c>
    </row>
    <row r="173" spans="1:31" ht="12.75" customHeight="1" thickTop="1" thickBot="1" x14ac:dyDescent="0.25">
      <c r="A173" s="8">
        <v>19145</v>
      </c>
      <c r="B173" s="1" t="s">
        <v>47</v>
      </c>
      <c r="C173" s="1">
        <v>0.08</v>
      </c>
      <c r="D173" s="1">
        <v>4.28</v>
      </c>
      <c r="E173" s="1">
        <v>0.94</v>
      </c>
      <c r="F173" s="1">
        <v>1636</v>
      </c>
      <c r="G173" s="6" t="str">
        <f>IF(COUNTIF(Table1[Customer ID],Table1[[#This Row],[Customer ID]])&gt;1,"Repeat Customer","One-Time Customer")</f>
        <v>Repeat Customer</v>
      </c>
      <c r="H173" s="1" t="s">
        <v>1645</v>
      </c>
      <c r="I173" s="1" t="s">
        <v>49</v>
      </c>
      <c r="J173" s="1" t="s">
        <v>40</v>
      </c>
      <c r="K173" s="1" t="s">
        <v>29</v>
      </c>
      <c r="L173" s="1" t="s">
        <v>30</v>
      </c>
      <c r="M173" s="1" t="s">
        <v>31</v>
      </c>
      <c r="N173" s="1" t="s">
        <v>1647</v>
      </c>
      <c r="O173" s="1">
        <v>0.56000000000000005</v>
      </c>
      <c r="P173" s="6">
        <f>Table1[[#This Row],[Profit]]/Table1[[#This Row],[Sales]]</f>
        <v>0.36254969156956823</v>
      </c>
      <c r="Q173" s="1" t="s">
        <v>33</v>
      </c>
      <c r="R173" s="1" t="s">
        <v>34</v>
      </c>
      <c r="S173" s="1" t="s">
        <v>45</v>
      </c>
      <c r="T173" s="1" t="s">
        <v>1646</v>
      </c>
      <c r="U173" s="1">
        <v>93905</v>
      </c>
      <c r="V173" s="9">
        <v>42018</v>
      </c>
      <c r="W173" s="13" t="str">
        <f>TEXT(Table1[[#This Row],[Order Date]],"mmmm")</f>
        <v>January</v>
      </c>
      <c r="X173" s="7" t="str">
        <f>TEXT(Table1[[#This Row],[Order Date]],"yyyy")</f>
        <v>2015</v>
      </c>
      <c r="Y173" s="9">
        <v>42021</v>
      </c>
      <c r="Z173" s="1">
        <v>10.5792</v>
      </c>
      <c r="AA173" s="1">
        <v>7</v>
      </c>
      <c r="AB173" s="1">
        <v>29.18</v>
      </c>
      <c r="AC173" s="1">
        <v>89704</v>
      </c>
      <c r="AD173" s="6" t="e">
        <f>IF(COUNTIF(#REF!,Orders!AC911)&gt;0,"Returned","Not Returned")</f>
        <v>#REF!</v>
      </c>
      <c r="AE173" s="37" t="str">
        <f>TEXT(Table1[[#This Row],[Order Date]],"mmmm-yyy")</f>
        <v>January-2015</v>
      </c>
    </row>
    <row r="174" spans="1:31" ht="12.75" customHeight="1" thickTop="1" thickBot="1" x14ac:dyDescent="0.25">
      <c r="A174" s="10">
        <v>24746</v>
      </c>
      <c r="B174" s="11" t="s">
        <v>37</v>
      </c>
      <c r="C174" s="11">
        <v>0.1</v>
      </c>
      <c r="D174" s="11">
        <v>22.01</v>
      </c>
      <c r="E174" s="11">
        <v>5.53</v>
      </c>
      <c r="F174" s="11">
        <v>2820</v>
      </c>
      <c r="G174" s="6" t="str">
        <f>IF(COUNTIF(Table1[Customer ID],Table1[[#This Row],[Customer ID]])&gt;1,"Repeat Customer","One-Time Customer")</f>
        <v>Repeat Customer</v>
      </c>
      <c r="H174" s="11" t="s">
        <v>2584</v>
      </c>
      <c r="I174" s="11" t="s">
        <v>49</v>
      </c>
      <c r="J174" s="11" t="s">
        <v>40</v>
      </c>
      <c r="K174" s="11" t="s">
        <v>29</v>
      </c>
      <c r="L174" s="11" t="s">
        <v>30</v>
      </c>
      <c r="M174" s="11" t="s">
        <v>51</v>
      </c>
      <c r="N174" s="11" t="s">
        <v>2051</v>
      </c>
      <c r="O174" s="11">
        <v>0.59</v>
      </c>
      <c r="P174" s="6">
        <f>Table1[[#This Row],[Profit]]/Table1[[#This Row],[Sales]]</f>
        <v>0.1121206743566992</v>
      </c>
      <c r="Q174" s="11" t="s">
        <v>33</v>
      </c>
      <c r="R174" s="11" t="s">
        <v>61</v>
      </c>
      <c r="S174" s="11" t="s">
        <v>506</v>
      </c>
      <c r="T174" s="11" t="s">
        <v>2585</v>
      </c>
      <c r="U174" s="11">
        <v>63129</v>
      </c>
      <c r="V174" s="12">
        <v>42018</v>
      </c>
      <c r="W174" s="13" t="str">
        <f>TEXT(Table1[[#This Row],[Order Date]],"mmmm")</f>
        <v>January</v>
      </c>
      <c r="X174" s="7" t="str">
        <f>TEXT(Table1[[#This Row],[Order Date]],"yyyy")</f>
        <v>2015</v>
      </c>
      <c r="Y174" s="12">
        <v>42019</v>
      </c>
      <c r="Z174" s="11">
        <v>31.59</v>
      </c>
      <c r="AA174" s="11">
        <v>14</v>
      </c>
      <c r="AB174" s="11">
        <v>281.75</v>
      </c>
      <c r="AC174" s="11">
        <v>87900</v>
      </c>
      <c r="AD174" s="6" t="e">
        <f>IF(COUNTIF(#REF!,Orders!AC1586)&gt;0,"Returned","Not Returned")</f>
        <v>#REF!</v>
      </c>
      <c r="AE174" s="37" t="str">
        <f>TEXT(Table1[[#This Row],[Order Date]],"mmmm-yyy")</f>
        <v>January-2015</v>
      </c>
    </row>
    <row r="175" spans="1:31" ht="12.75" customHeight="1" thickTop="1" thickBot="1" x14ac:dyDescent="0.25">
      <c r="A175" s="10">
        <v>23811</v>
      </c>
      <c r="B175" s="11" t="s">
        <v>106</v>
      </c>
      <c r="C175" s="11">
        <v>0.03</v>
      </c>
      <c r="D175" s="11">
        <v>6.45</v>
      </c>
      <c r="E175" s="11">
        <v>1.34</v>
      </c>
      <c r="F175" s="11">
        <v>3064</v>
      </c>
      <c r="G175" s="6" t="str">
        <f>IF(COUNTIF(Table1[Customer ID],Table1[[#This Row],[Customer ID]])&gt;1,"Repeat Customer","One-Time Customer")</f>
        <v>One-Time Customer</v>
      </c>
      <c r="H175" s="11" t="s">
        <v>2762</v>
      </c>
      <c r="I175" s="11" t="s">
        <v>49</v>
      </c>
      <c r="J175" s="11" t="s">
        <v>114</v>
      </c>
      <c r="K175" s="11" t="s">
        <v>29</v>
      </c>
      <c r="L175" s="11" t="s">
        <v>93</v>
      </c>
      <c r="M175" s="11" t="s">
        <v>31</v>
      </c>
      <c r="N175" s="11" t="s">
        <v>2763</v>
      </c>
      <c r="O175" s="11">
        <v>0.36</v>
      </c>
      <c r="P175" s="6">
        <f>Table1[[#This Row],[Profit]]/Table1[[#This Row],[Sales]]</f>
        <v>0.69</v>
      </c>
      <c r="Q175" s="11" t="s">
        <v>33</v>
      </c>
      <c r="R175" s="11" t="s">
        <v>34</v>
      </c>
      <c r="S175" s="11" t="s">
        <v>35</v>
      </c>
      <c r="T175" s="11" t="s">
        <v>2764</v>
      </c>
      <c r="U175" s="11">
        <v>98503</v>
      </c>
      <c r="V175" s="12">
        <v>42018</v>
      </c>
      <c r="W175" s="13" t="str">
        <f>TEXT(Table1[[#This Row],[Order Date]],"mmmm")</f>
        <v>January</v>
      </c>
      <c r="X175" s="7" t="str">
        <f>TEXT(Table1[[#This Row],[Order Date]],"yyyy")</f>
        <v>2015</v>
      </c>
      <c r="Y175" s="12">
        <v>42023</v>
      </c>
      <c r="Z175" s="11">
        <v>39.129899999999999</v>
      </c>
      <c r="AA175" s="11">
        <v>9</v>
      </c>
      <c r="AB175" s="11">
        <v>56.71</v>
      </c>
      <c r="AC175" s="11">
        <v>88448</v>
      </c>
      <c r="AD175" s="6" t="e">
        <f>IF(COUNTIF(#REF!,Orders!AC1736)&gt;0,"Returned","Not Returned")</f>
        <v>#REF!</v>
      </c>
      <c r="AE175" s="37" t="str">
        <f>TEXT(Table1[[#This Row],[Order Date]],"mmmm-yyy")</f>
        <v>January-2015</v>
      </c>
    </row>
    <row r="176" spans="1:31" ht="12.75" customHeight="1" thickTop="1" thickBot="1" x14ac:dyDescent="0.25">
      <c r="A176" s="8">
        <v>24200</v>
      </c>
      <c r="B176" s="1" t="s">
        <v>56</v>
      </c>
      <c r="C176" s="1">
        <v>0.06</v>
      </c>
      <c r="D176" s="1">
        <v>19.989999999999998</v>
      </c>
      <c r="E176" s="1">
        <v>11.17</v>
      </c>
      <c r="F176" s="1">
        <v>3148</v>
      </c>
      <c r="G176" s="6" t="str">
        <f>IF(COUNTIF(Table1[Customer ID],Table1[[#This Row],[Customer ID]])&gt;1,"Repeat Customer","One-Time Customer")</f>
        <v>One-Time Customer</v>
      </c>
      <c r="H176" s="1" t="s">
        <v>2839</v>
      </c>
      <c r="I176" s="1" t="s">
        <v>49</v>
      </c>
      <c r="J176" s="1" t="s">
        <v>28</v>
      </c>
      <c r="K176" s="1" t="s">
        <v>41</v>
      </c>
      <c r="L176" s="1" t="s">
        <v>50</v>
      </c>
      <c r="M176" s="1" t="s">
        <v>236</v>
      </c>
      <c r="N176" s="1" t="s">
        <v>508</v>
      </c>
      <c r="O176" s="1">
        <v>0.6</v>
      </c>
      <c r="P176" s="6">
        <f>Table1[[#This Row],[Profit]]/Table1[[#This Row],[Sales]]</f>
        <v>-0.47905656319449419</v>
      </c>
      <c r="Q176" s="1" t="s">
        <v>33</v>
      </c>
      <c r="R176" s="1" t="s">
        <v>34</v>
      </c>
      <c r="S176" s="1" t="s">
        <v>1741</v>
      </c>
      <c r="T176" s="1" t="s">
        <v>2840</v>
      </c>
      <c r="U176" s="1">
        <v>83854</v>
      </c>
      <c r="V176" s="9">
        <v>42018</v>
      </c>
      <c r="W176" s="13" t="str">
        <f>TEXT(Table1[[#This Row],[Order Date]],"mmmm")</f>
        <v>January</v>
      </c>
      <c r="X176" s="7" t="str">
        <f>TEXT(Table1[[#This Row],[Order Date]],"yyyy")</f>
        <v>2015</v>
      </c>
      <c r="Y176" s="9">
        <v>42018</v>
      </c>
      <c r="Z176" s="1">
        <v>-66.823599999999999</v>
      </c>
      <c r="AA176" s="1">
        <v>7</v>
      </c>
      <c r="AB176" s="1">
        <v>139.49</v>
      </c>
      <c r="AC176" s="1">
        <v>89716</v>
      </c>
      <c r="AD176" s="6" t="e">
        <f>IF(COUNTIF(#REF!,Orders!AC1799)&gt;0,"Returned","Not Returned")</f>
        <v>#REF!</v>
      </c>
      <c r="AE176" s="37" t="str">
        <f>TEXT(Table1[[#This Row],[Order Date]],"mmmm-yyy")</f>
        <v>January-2015</v>
      </c>
    </row>
    <row r="177" spans="1:31" ht="12.75" customHeight="1" thickTop="1" thickBot="1" x14ac:dyDescent="0.25">
      <c r="A177" s="10">
        <v>24202</v>
      </c>
      <c r="B177" s="11" t="s">
        <v>56</v>
      </c>
      <c r="C177" s="11">
        <v>0.06</v>
      </c>
      <c r="D177" s="11">
        <v>320.98</v>
      </c>
      <c r="E177" s="11">
        <v>58.95</v>
      </c>
      <c r="F177" s="11">
        <v>3149</v>
      </c>
      <c r="G177" s="6" t="str">
        <f>IF(COUNTIF(Table1[Customer ID],Table1[[#This Row],[Customer ID]])&gt;1,"Repeat Customer","One-Time Customer")</f>
        <v>One-Time Customer</v>
      </c>
      <c r="H177" s="11" t="s">
        <v>2841</v>
      </c>
      <c r="I177" s="11" t="s">
        <v>39</v>
      </c>
      <c r="J177" s="11" t="s">
        <v>28</v>
      </c>
      <c r="K177" s="11" t="s">
        <v>41</v>
      </c>
      <c r="L177" s="11" t="s">
        <v>42</v>
      </c>
      <c r="M177" s="11" t="s">
        <v>43</v>
      </c>
      <c r="N177" s="11" t="s">
        <v>2842</v>
      </c>
      <c r="O177" s="11">
        <v>0.56999999999999995</v>
      </c>
      <c r="P177" s="6">
        <f>Table1[[#This Row],[Profit]]/Table1[[#This Row],[Sales]]</f>
        <v>0.49764754690309004</v>
      </c>
      <c r="Q177" s="11" t="s">
        <v>33</v>
      </c>
      <c r="R177" s="11" t="s">
        <v>34</v>
      </c>
      <c r="S177" s="11" t="s">
        <v>1741</v>
      </c>
      <c r="T177" s="11" t="s">
        <v>2843</v>
      </c>
      <c r="U177" s="11">
        <v>83440</v>
      </c>
      <c r="V177" s="12">
        <v>42018</v>
      </c>
      <c r="W177" s="13" t="str">
        <f>TEXT(Table1[[#This Row],[Order Date]],"mmmm")</f>
        <v>January</v>
      </c>
      <c r="X177" s="7" t="str">
        <f>TEXT(Table1[[#This Row],[Order Date]],"yyyy")</f>
        <v>2015</v>
      </c>
      <c r="Y177" s="12">
        <v>42020</v>
      </c>
      <c r="Z177" s="11">
        <v>971.62200000000007</v>
      </c>
      <c r="AA177" s="11">
        <v>6</v>
      </c>
      <c r="AB177" s="11">
        <v>1952.43</v>
      </c>
      <c r="AC177" s="11">
        <v>89716</v>
      </c>
      <c r="AD177" s="6" t="e">
        <f>IF(COUNTIF(#REF!,Orders!AC1800)&gt;0,"Returned","Not Returned")</f>
        <v>#REF!</v>
      </c>
      <c r="AE177" s="37" t="str">
        <f>TEXT(Table1[[#This Row],[Order Date]],"mmmm-yyy")</f>
        <v>January-2015</v>
      </c>
    </row>
    <row r="178" spans="1:31" ht="12.75" customHeight="1" thickTop="1" thickBot="1" x14ac:dyDescent="0.25">
      <c r="A178" s="10">
        <v>22291</v>
      </c>
      <c r="B178" s="11" t="s">
        <v>37</v>
      </c>
      <c r="C178" s="11">
        <v>0.1</v>
      </c>
      <c r="D178" s="11">
        <v>208.16</v>
      </c>
      <c r="E178" s="11">
        <v>68.02</v>
      </c>
      <c r="F178" s="11">
        <v>3225</v>
      </c>
      <c r="G178" s="6" t="str">
        <f>IF(COUNTIF(Table1[Customer ID],Table1[[#This Row],[Customer ID]])&gt;1,"Repeat Customer","One-Time Customer")</f>
        <v>One-Time Customer</v>
      </c>
      <c r="H178" s="11" t="s">
        <v>2890</v>
      </c>
      <c r="I178" s="11" t="s">
        <v>39</v>
      </c>
      <c r="J178" s="11" t="s">
        <v>58</v>
      </c>
      <c r="K178" s="11" t="s">
        <v>29</v>
      </c>
      <c r="L178" s="11" t="s">
        <v>257</v>
      </c>
      <c r="M178" s="11" t="s">
        <v>43</v>
      </c>
      <c r="N178" s="11" t="s">
        <v>2891</v>
      </c>
      <c r="O178" s="11">
        <v>0.57999999999999996</v>
      </c>
      <c r="P178" s="6">
        <f>Table1[[#This Row],[Profit]]/Table1[[#This Row],[Sales]]</f>
        <v>-0.17887644541564235</v>
      </c>
      <c r="Q178" s="11" t="s">
        <v>33</v>
      </c>
      <c r="R178" s="11" t="s">
        <v>136</v>
      </c>
      <c r="S178" s="11" t="s">
        <v>244</v>
      </c>
      <c r="T178" s="11" t="s">
        <v>2892</v>
      </c>
      <c r="U178" s="11">
        <v>38138</v>
      </c>
      <c r="V178" s="12">
        <v>42018</v>
      </c>
      <c r="W178" s="13" t="str">
        <f>TEXT(Table1[[#This Row],[Order Date]],"mmmm")</f>
        <v>January</v>
      </c>
      <c r="X178" s="7" t="str">
        <f>TEXT(Table1[[#This Row],[Order Date]],"yyyy")</f>
        <v>2015</v>
      </c>
      <c r="Y178" s="12">
        <v>42018</v>
      </c>
      <c r="Z178" s="11">
        <v>-137.52199999999999</v>
      </c>
      <c r="AA178" s="11">
        <v>4</v>
      </c>
      <c r="AB178" s="11">
        <v>768.81</v>
      </c>
      <c r="AC178" s="11">
        <v>86507</v>
      </c>
      <c r="AD178" s="6" t="e">
        <f>IF(COUNTIF(#REF!,Orders!AC1844)&gt;0,"Returned","Not Returned")</f>
        <v>#REF!</v>
      </c>
      <c r="AE178" s="37" t="str">
        <f>TEXT(Table1[[#This Row],[Order Date]],"mmmm-yyy")</f>
        <v>January-2015</v>
      </c>
    </row>
    <row r="179" spans="1:31" ht="12.75" customHeight="1" thickTop="1" thickBot="1" x14ac:dyDescent="0.25">
      <c r="A179" s="8">
        <v>22292</v>
      </c>
      <c r="B179" s="1" t="s">
        <v>37</v>
      </c>
      <c r="C179" s="1">
        <v>7.0000000000000007E-2</v>
      </c>
      <c r="D179" s="1">
        <v>90.48</v>
      </c>
      <c r="E179" s="1">
        <v>19.989999999999998</v>
      </c>
      <c r="F179" s="1">
        <v>3226</v>
      </c>
      <c r="G179" s="6" t="str">
        <f>IF(COUNTIF(Table1[Customer ID],Table1[[#This Row],[Customer ID]])&gt;1,"Repeat Customer","One-Time Customer")</f>
        <v>Repeat Customer</v>
      </c>
      <c r="H179" s="1" t="s">
        <v>2893</v>
      </c>
      <c r="I179" s="1" t="s">
        <v>49</v>
      </c>
      <c r="J179" s="1" t="s">
        <v>58</v>
      </c>
      <c r="K179" s="1" t="s">
        <v>29</v>
      </c>
      <c r="L179" s="1" t="s">
        <v>69</v>
      </c>
      <c r="M179" s="1" t="s">
        <v>59</v>
      </c>
      <c r="N179" s="1" t="s">
        <v>1840</v>
      </c>
      <c r="O179" s="1">
        <v>0.4</v>
      </c>
      <c r="P179" s="6">
        <f>Table1[[#This Row],[Profit]]/Table1[[#This Row],[Sales]]</f>
        <v>-6.4430994056382571E-2</v>
      </c>
      <c r="Q179" s="1" t="s">
        <v>33</v>
      </c>
      <c r="R179" s="1" t="s">
        <v>136</v>
      </c>
      <c r="S179" s="1" t="s">
        <v>244</v>
      </c>
      <c r="T179" s="1" t="s">
        <v>2894</v>
      </c>
      <c r="U179" s="1">
        <v>37075</v>
      </c>
      <c r="V179" s="9">
        <v>42018</v>
      </c>
      <c r="W179" s="13" t="str">
        <f>TEXT(Table1[[#This Row],[Order Date]],"mmmm")</f>
        <v>January</v>
      </c>
      <c r="X179" s="7" t="str">
        <f>TEXT(Table1[[#This Row],[Order Date]],"yyyy")</f>
        <v>2015</v>
      </c>
      <c r="Y179" s="9">
        <v>42019</v>
      </c>
      <c r="Z179" s="1">
        <v>-11.815999999999999</v>
      </c>
      <c r="AA179" s="1">
        <v>2</v>
      </c>
      <c r="AB179" s="1">
        <v>183.39</v>
      </c>
      <c r="AC179" s="1">
        <v>86507</v>
      </c>
      <c r="AD179" s="6" t="e">
        <f>IF(COUNTIF(#REF!,Orders!AC1845)&gt;0,"Returned","Not Returned")</f>
        <v>#REF!</v>
      </c>
      <c r="AE179" s="37" t="str">
        <f>TEXT(Table1[[#This Row],[Order Date]],"mmmm-yyy")</f>
        <v>January-2015</v>
      </c>
    </row>
    <row r="180" spans="1:31" ht="12.75" customHeight="1" thickTop="1" thickBot="1" x14ac:dyDescent="0.25">
      <c r="A180" s="10">
        <v>22293</v>
      </c>
      <c r="B180" s="11" t="s">
        <v>37</v>
      </c>
      <c r="C180" s="11">
        <v>0.01</v>
      </c>
      <c r="D180" s="11">
        <v>9.48</v>
      </c>
      <c r="E180" s="11">
        <v>7.29</v>
      </c>
      <c r="F180" s="11">
        <v>3226</v>
      </c>
      <c r="G180" s="6" t="str">
        <f>IF(COUNTIF(Table1[Customer ID],Table1[[#This Row],[Customer ID]])&gt;1,"Repeat Customer","One-Time Customer")</f>
        <v>Repeat Customer</v>
      </c>
      <c r="H180" s="11" t="s">
        <v>2893</v>
      </c>
      <c r="I180" s="11" t="s">
        <v>27</v>
      </c>
      <c r="J180" s="11" t="s">
        <v>58</v>
      </c>
      <c r="K180" s="11" t="s">
        <v>41</v>
      </c>
      <c r="L180" s="11" t="s">
        <v>50</v>
      </c>
      <c r="M180" s="11" t="s">
        <v>51</v>
      </c>
      <c r="N180" s="11" t="s">
        <v>52</v>
      </c>
      <c r="O180" s="11">
        <v>0.45</v>
      </c>
      <c r="P180" s="6">
        <f>Table1[[#This Row],[Profit]]/Table1[[#This Row],[Sales]]</f>
        <v>18.521999999999998</v>
      </c>
      <c r="Q180" s="11" t="s">
        <v>33</v>
      </c>
      <c r="R180" s="11" t="s">
        <v>136</v>
      </c>
      <c r="S180" s="11" t="s">
        <v>244</v>
      </c>
      <c r="T180" s="11" t="s">
        <v>2894</v>
      </c>
      <c r="U180" s="11">
        <v>37075</v>
      </c>
      <c r="V180" s="12">
        <v>42018</v>
      </c>
      <c r="W180" s="13" t="str">
        <f>TEXT(Table1[[#This Row],[Order Date]],"mmmm")</f>
        <v>January</v>
      </c>
      <c r="X180" s="7" t="str">
        <f>TEXT(Table1[[#This Row],[Order Date]],"yyyy")</f>
        <v>2015</v>
      </c>
      <c r="Y180" s="12">
        <v>42020</v>
      </c>
      <c r="Z180" s="11">
        <v>238.93379999999999</v>
      </c>
      <c r="AA180" s="11">
        <v>1</v>
      </c>
      <c r="AB180" s="11">
        <v>12.9</v>
      </c>
      <c r="AC180" s="11">
        <v>86507</v>
      </c>
      <c r="AD180" s="6" t="e">
        <f>IF(COUNTIF(#REF!,Orders!AC1846)&gt;0,"Returned","Not Returned")</f>
        <v>#REF!</v>
      </c>
      <c r="AE180" s="37" t="str">
        <f>TEXT(Table1[[#This Row],[Order Date]],"mmmm-yyy")</f>
        <v>January-2015</v>
      </c>
    </row>
    <row r="181" spans="1:31" ht="12.75" customHeight="1" thickTop="1" thickBot="1" x14ac:dyDescent="0.25">
      <c r="A181" s="8">
        <v>22294</v>
      </c>
      <c r="B181" s="1" t="s">
        <v>37</v>
      </c>
      <c r="C181" s="1">
        <v>0.02</v>
      </c>
      <c r="D181" s="1">
        <v>4.28</v>
      </c>
      <c r="E181" s="1">
        <v>0.94</v>
      </c>
      <c r="F181" s="1">
        <v>3226</v>
      </c>
      <c r="G181" s="6" t="str">
        <f>IF(COUNTIF(Table1[Customer ID],Table1[[#This Row],[Customer ID]])&gt;1,"Repeat Customer","One-Time Customer")</f>
        <v>Repeat Customer</v>
      </c>
      <c r="H181" s="1" t="s">
        <v>2893</v>
      </c>
      <c r="I181" s="1" t="s">
        <v>49</v>
      </c>
      <c r="J181" s="1" t="s">
        <v>58</v>
      </c>
      <c r="K181" s="1" t="s">
        <v>29</v>
      </c>
      <c r="L181" s="1" t="s">
        <v>30</v>
      </c>
      <c r="M181" s="1" t="s">
        <v>31</v>
      </c>
      <c r="N181" s="1" t="s">
        <v>1647</v>
      </c>
      <c r="O181" s="1">
        <v>0.56000000000000005</v>
      </c>
      <c r="P181" s="6">
        <f>Table1[[#This Row],[Profit]]/Table1[[#This Row],[Sales]]</f>
        <v>-5.8762437115707096</v>
      </c>
      <c r="Q181" s="1" t="s">
        <v>33</v>
      </c>
      <c r="R181" s="1" t="s">
        <v>136</v>
      </c>
      <c r="S181" s="1" t="s">
        <v>244</v>
      </c>
      <c r="T181" s="1" t="s">
        <v>2894</v>
      </c>
      <c r="U181" s="1">
        <v>37075</v>
      </c>
      <c r="V181" s="9">
        <v>42018</v>
      </c>
      <c r="W181" s="13" t="str">
        <f>TEXT(Table1[[#This Row],[Order Date]],"mmmm")</f>
        <v>January</v>
      </c>
      <c r="X181" s="7" t="str">
        <f>TEXT(Table1[[#This Row],[Order Date]],"yyyy")</f>
        <v>2015</v>
      </c>
      <c r="Y181" s="9">
        <v>42019</v>
      </c>
      <c r="Z181" s="1">
        <v>-105.126</v>
      </c>
      <c r="AA181" s="1">
        <v>4</v>
      </c>
      <c r="AB181" s="1">
        <v>17.89</v>
      </c>
      <c r="AC181" s="1">
        <v>86507</v>
      </c>
      <c r="AD181" s="6" t="e">
        <f>IF(COUNTIF(#REF!,Orders!AC1847)&gt;0,"Returned","Not Returned")</f>
        <v>#REF!</v>
      </c>
      <c r="AE181" s="37" t="str">
        <f>TEXT(Table1[[#This Row],[Order Date]],"mmmm-yyy")</f>
        <v>January-2015</v>
      </c>
    </row>
    <row r="182" spans="1:31" ht="12.75" customHeight="1" thickTop="1" thickBot="1" x14ac:dyDescent="0.25">
      <c r="A182" s="10">
        <v>24849</v>
      </c>
      <c r="B182" s="11" t="s">
        <v>56</v>
      </c>
      <c r="C182" s="11">
        <v>0.06</v>
      </c>
      <c r="D182" s="11">
        <v>7.04</v>
      </c>
      <c r="E182" s="11">
        <v>2.17</v>
      </c>
      <c r="F182" s="11">
        <v>145</v>
      </c>
      <c r="G182" s="6" t="str">
        <f>IF(COUNTIF(Table1[Customer ID],Table1[[#This Row],[Customer ID]])&gt;1,"Repeat Customer","One-Time Customer")</f>
        <v>Repeat Customer</v>
      </c>
      <c r="H182" s="11" t="s">
        <v>232</v>
      </c>
      <c r="I182" s="11" t="s">
        <v>49</v>
      </c>
      <c r="J182" s="11" t="s">
        <v>58</v>
      </c>
      <c r="K182" s="11" t="s">
        <v>29</v>
      </c>
      <c r="L182" s="11" t="s">
        <v>93</v>
      </c>
      <c r="M182" s="11" t="s">
        <v>31</v>
      </c>
      <c r="N182" s="11" t="s">
        <v>233</v>
      </c>
      <c r="O182" s="11">
        <v>0.38</v>
      </c>
      <c r="P182" s="6">
        <f>Table1[[#This Row],[Profit]]/Table1[[#This Row],[Sales]]</f>
        <v>0.16963822525597269</v>
      </c>
      <c r="Q182" s="11" t="s">
        <v>33</v>
      </c>
      <c r="R182" s="11" t="s">
        <v>53</v>
      </c>
      <c r="S182" s="11" t="s">
        <v>234</v>
      </c>
      <c r="T182" s="11" t="s">
        <v>235</v>
      </c>
      <c r="U182" s="11">
        <v>15122</v>
      </c>
      <c r="V182" s="12">
        <v>42019</v>
      </c>
      <c r="W182" s="13" t="str">
        <f>TEXT(Table1[[#This Row],[Order Date]],"mmmm")</f>
        <v>January</v>
      </c>
      <c r="X182" s="7" t="str">
        <f>TEXT(Table1[[#This Row],[Order Date]],"yyyy")</f>
        <v>2015</v>
      </c>
      <c r="Y182" s="12">
        <v>42021</v>
      </c>
      <c r="Z182" s="11">
        <v>2.4851999999999999</v>
      </c>
      <c r="AA182" s="11">
        <v>2</v>
      </c>
      <c r="AB182" s="11">
        <v>14.65</v>
      </c>
      <c r="AC182" s="11">
        <v>91086</v>
      </c>
      <c r="AD182" s="6" t="e">
        <f>IF(COUNTIF(#REF!,Orders!AC82)&gt;0,"Returned","Not Returned")</f>
        <v>#REF!</v>
      </c>
      <c r="AE182" s="37" t="str">
        <f>TEXT(Table1[[#This Row],[Order Date]],"mmmm-yyy")</f>
        <v>January-2015</v>
      </c>
    </row>
    <row r="183" spans="1:31" ht="12.75" customHeight="1" thickTop="1" thickBot="1" x14ac:dyDescent="0.25">
      <c r="A183" s="10">
        <v>21103</v>
      </c>
      <c r="B183" s="11" t="s">
        <v>47</v>
      </c>
      <c r="C183" s="11">
        <v>0.09</v>
      </c>
      <c r="D183" s="11">
        <v>2.88</v>
      </c>
      <c r="E183" s="11">
        <v>0.7</v>
      </c>
      <c r="F183" s="11">
        <v>152</v>
      </c>
      <c r="G183" s="6" t="str">
        <f>IF(COUNTIF(Table1[Customer ID],Table1[[#This Row],[Customer ID]])&gt;1,"Repeat Customer","One-Time Customer")</f>
        <v>Repeat Customer</v>
      </c>
      <c r="H183" s="11" t="s">
        <v>247</v>
      </c>
      <c r="I183" s="11" t="s">
        <v>49</v>
      </c>
      <c r="J183" s="11" t="s">
        <v>114</v>
      </c>
      <c r="K183" s="11" t="s">
        <v>29</v>
      </c>
      <c r="L183" s="11" t="s">
        <v>30</v>
      </c>
      <c r="M183" s="11" t="s">
        <v>31</v>
      </c>
      <c r="N183" s="11" t="s">
        <v>248</v>
      </c>
      <c r="O183" s="11">
        <v>0.56000000000000005</v>
      </c>
      <c r="P183" s="6">
        <f>Table1[[#This Row],[Profit]]/Table1[[#This Row],[Sales]]</f>
        <v>-31.403272727272732</v>
      </c>
      <c r="Q183" s="11" t="s">
        <v>33</v>
      </c>
      <c r="R183" s="11" t="s">
        <v>136</v>
      </c>
      <c r="S183" s="11" t="s">
        <v>244</v>
      </c>
      <c r="T183" s="11" t="s">
        <v>249</v>
      </c>
      <c r="U183" s="11">
        <v>37918</v>
      </c>
      <c r="V183" s="12">
        <v>42019</v>
      </c>
      <c r="W183" s="13" t="str">
        <f>TEXT(Table1[[#This Row],[Order Date]],"mmmm")</f>
        <v>January</v>
      </c>
      <c r="X183" s="7" t="str">
        <f>TEXT(Table1[[#This Row],[Order Date]],"yyyy")</f>
        <v>2015</v>
      </c>
      <c r="Y183" s="12">
        <v>42020</v>
      </c>
      <c r="Z183" s="11">
        <v>-172.71800000000002</v>
      </c>
      <c r="AA183" s="11">
        <v>2</v>
      </c>
      <c r="AB183" s="11">
        <v>5.5</v>
      </c>
      <c r="AC183" s="11">
        <v>89520</v>
      </c>
      <c r="AD183" s="6" t="e">
        <f>IF(COUNTIF(#REF!,Orders!AC88)&gt;0,"Returned","Not Returned")</f>
        <v>#REF!</v>
      </c>
      <c r="AE183" s="37" t="str">
        <f>TEXT(Table1[[#This Row],[Order Date]],"mmmm-yyy")</f>
        <v>January-2015</v>
      </c>
    </row>
    <row r="184" spans="1:31" ht="12.75" customHeight="1" thickTop="1" thickBot="1" x14ac:dyDescent="0.25">
      <c r="A184" s="10">
        <v>22355</v>
      </c>
      <c r="B184" s="11" t="s">
        <v>25</v>
      </c>
      <c r="C184" s="11">
        <v>0.02</v>
      </c>
      <c r="D184" s="11">
        <v>15.28</v>
      </c>
      <c r="E184" s="11">
        <v>1.99</v>
      </c>
      <c r="F184" s="11">
        <v>428</v>
      </c>
      <c r="G184" s="6" t="str">
        <f>IF(COUNTIF(Table1[Customer ID],Table1[[#This Row],[Customer ID]])&gt;1,"Repeat Customer","One-Time Customer")</f>
        <v>Repeat Customer</v>
      </c>
      <c r="H184" s="11" t="s">
        <v>532</v>
      </c>
      <c r="I184" s="11" t="s">
        <v>49</v>
      </c>
      <c r="J184" s="11" t="s">
        <v>28</v>
      </c>
      <c r="K184" s="11" t="s">
        <v>77</v>
      </c>
      <c r="L184" s="11" t="s">
        <v>180</v>
      </c>
      <c r="M184" s="11" t="s">
        <v>51</v>
      </c>
      <c r="N184" s="11" t="s">
        <v>333</v>
      </c>
      <c r="O184" s="11">
        <v>0.42</v>
      </c>
      <c r="P184" s="6">
        <f>Table1[[#This Row],[Profit]]/Table1[[#This Row],[Sales]]</f>
        <v>0.69</v>
      </c>
      <c r="Q184" s="11" t="s">
        <v>33</v>
      </c>
      <c r="R184" s="11" t="s">
        <v>34</v>
      </c>
      <c r="S184" s="11" t="s">
        <v>533</v>
      </c>
      <c r="T184" s="11" t="s">
        <v>534</v>
      </c>
      <c r="U184" s="11">
        <v>89701</v>
      </c>
      <c r="V184" s="12">
        <v>42019</v>
      </c>
      <c r="W184" s="13" t="str">
        <f>TEXT(Table1[[#This Row],[Order Date]],"mmmm")</f>
        <v>January</v>
      </c>
      <c r="X184" s="7" t="str">
        <f>TEXT(Table1[[#This Row],[Order Date]],"yyyy")</f>
        <v>2015</v>
      </c>
      <c r="Y184" s="12">
        <v>42020</v>
      </c>
      <c r="Z184" s="11">
        <v>163.1574</v>
      </c>
      <c r="AA184" s="11">
        <v>15</v>
      </c>
      <c r="AB184" s="11">
        <v>236.46</v>
      </c>
      <c r="AC184" s="11">
        <v>88479</v>
      </c>
      <c r="AD184" s="6" t="e">
        <f>IF(COUNTIF(#REF!,Orders!AC226)&gt;0,"Returned","Not Returned")</f>
        <v>#REF!</v>
      </c>
      <c r="AE184" s="37" t="str">
        <f>TEXT(Table1[[#This Row],[Order Date]],"mmmm-yyy")</f>
        <v>January-2015</v>
      </c>
    </row>
    <row r="185" spans="1:31" ht="12.75" customHeight="1" thickTop="1" thickBot="1" x14ac:dyDescent="0.25">
      <c r="A185" s="8">
        <v>22356</v>
      </c>
      <c r="B185" s="1" t="s">
        <v>25</v>
      </c>
      <c r="C185" s="1">
        <v>0</v>
      </c>
      <c r="D185" s="1">
        <v>85.99</v>
      </c>
      <c r="E185" s="1">
        <v>3.3</v>
      </c>
      <c r="F185" s="1">
        <v>428</v>
      </c>
      <c r="G185" s="6" t="str">
        <f>IF(COUNTIF(Table1[Customer ID],Table1[[#This Row],[Customer ID]])&gt;1,"Repeat Customer","One-Time Customer")</f>
        <v>Repeat Customer</v>
      </c>
      <c r="H185" s="1" t="s">
        <v>532</v>
      </c>
      <c r="I185" s="1" t="s">
        <v>49</v>
      </c>
      <c r="J185" s="1" t="s">
        <v>28</v>
      </c>
      <c r="K185" s="1" t="s">
        <v>77</v>
      </c>
      <c r="L185" s="1" t="s">
        <v>78</v>
      </c>
      <c r="M185" s="1" t="s">
        <v>51</v>
      </c>
      <c r="N185" s="1" t="s">
        <v>535</v>
      </c>
      <c r="O185" s="1">
        <v>0.37</v>
      </c>
      <c r="P185" s="6">
        <f>Table1[[#This Row],[Profit]]/Table1[[#This Row],[Sales]]</f>
        <v>-4.0940801950690879</v>
      </c>
      <c r="Q185" s="1" t="s">
        <v>33</v>
      </c>
      <c r="R185" s="1" t="s">
        <v>34</v>
      </c>
      <c r="S185" s="1" t="s">
        <v>533</v>
      </c>
      <c r="T185" s="1" t="s">
        <v>534</v>
      </c>
      <c r="U185" s="1">
        <v>89701</v>
      </c>
      <c r="V185" s="9">
        <v>42019</v>
      </c>
      <c r="W185" s="13" t="str">
        <f>TEXT(Table1[[#This Row],[Order Date]],"mmmm")</f>
        <v>January</v>
      </c>
      <c r="X185" s="7" t="str">
        <f>TEXT(Table1[[#This Row],[Order Date]],"yyyy")</f>
        <v>2015</v>
      </c>
      <c r="Y185" s="9">
        <v>42020</v>
      </c>
      <c r="Z185" s="1">
        <v>-302.22500000000002</v>
      </c>
      <c r="AA185" s="1">
        <v>1</v>
      </c>
      <c r="AB185" s="1">
        <v>73.819999999999993</v>
      </c>
      <c r="AC185" s="1">
        <v>88479</v>
      </c>
      <c r="AD185" s="6" t="e">
        <f>IF(COUNTIF(#REF!,Orders!AC227)&gt;0,"Returned","Not Returned")</f>
        <v>#REF!</v>
      </c>
      <c r="AE185" s="37" t="str">
        <f>TEXT(Table1[[#This Row],[Order Date]],"mmmm-yyy")</f>
        <v>January-2015</v>
      </c>
    </row>
    <row r="186" spans="1:31" ht="12.75" customHeight="1" thickTop="1" thickBot="1" x14ac:dyDescent="0.25">
      <c r="A186" s="10">
        <v>22528</v>
      </c>
      <c r="B186" s="11" t="s">
        <v>25</v>
      </c>
      <c r="C186" s="11">
        <v>0.08</v>
      </c>
      <c r="D186" s="11">
        <v>4.91</v>
      </c>
      <c r="E186" s="11">
        <v>4.97</v>
      </c>
      <c r="F186" s="11">
        <v>1212</v>
      </c>
      <c r="G186" s="6" t="str">
        <f>IF(COUNTIF(Table1[Customer ID],Table1[[#This Row],[Customer ID]])&gt;1,"Repeat Customer","One-Time Customer")</f>
        <v>Repeat Customer</v>
      </c>
      <c r="H186" s="11" t="s">
        <v>1306</v>
      </c>
      <c r="I186" s="11" t="s">
        <v>49</v>
      </c>
      <c r="J186" s="11" t="s">
        <v>28</v>
      </c>
      <c r="K186" s="11" t="s">
        <v>29</v>
      </c>
      <c r="L186" s="11" t="s">
        <v>109</v>
      </c>
      <c r="M186" s="11" t="s">
        <v>59</v>
      </c>
      <c r="N186" s="11" t="s">
        <v>1307</v>
      </c>
      <c r="O186" s="11">
        <v>0.38</v>
      </c>
      <c r="P186" s="6">
        <f>Table1[[#This Row],[Profit]]/Table1[[#This Row],[Sales]]</f>
        <v>-1.6923240033927056</v>
      </c>
      <c r="Q186" s="11" t="s">
        <v>33</v>
      </c>
      <c r="R186" s="11" t="s">
        <v>61</v>
      </c>
      <c r="S186" s="11" t="s">
        <v>703</v>
      </c>
      <c r="T186" s="11" t="s">
        <v>1308</v>
      </c>
      <c r="U186" s="11">
        <v>46404</v>
      </c>
      <c r="V186" s="12">
        <v>42019</v>
      </c>
      <c r="W186" s="13" t="str">
        <f>TEXT(Table1[[#This Row],[Order Date]],"mmmm")</f>
        <v>January</v>
      </c>
      <c r="X186" s="7" t="str">
        <f>TEXT(Table1[[#This Row],[Order Date]],"yyyy")</f>
        <v>2015</v>
      </c>
      <c r="Y186" s="12">
        <v>42020</v>
      </c>
      <c r="Z186" s="11">
        <v>-99.762500000000003</v>
      </c>
      <c r="AA186" s="11">
        <v>12</v>
      </c>
      <c r="AB186" s="11">
        <v>58.95</v>
      </c>
      <c r="AC186" s="11">
        <v>88600</v>
      </c>
      <c r="AD186" s="6" t="e">
        <f>IF(COUNTIF(#REF!,Orders!AC686)&gt;0,"Returned","Not Returned")</f>
        <v>#REF!</v>
      </c>
      <c r="AE186" s="37" t="str">
        <f>TEXT(Table1[[#This Row],[Order Date]],"mmmm-yyy")</f>
        <v>January-2015</v>
      </c>
    </row>
    <row r="187" spans="1:31" ht="12.75" customHeight="1" thickTop="1" thickBot="1" x14ac:dyDescent="0.25">
      <c r="A187" s="8">
        <v>22529</v>
      </c>
      <c r="B187" s="1" t="s">
        <v>25</v>
      </c>
      <c r="C187" s="1">
        <v>0.01</v>
      </c>
      <c r="D187" s="1">
        <v>3499.99</v>
      </c>
      <c r="E187" s="1">
        <v>24.49</v>
      </c>
      <c r="F187" s="1">
        <v>1212</v>
      </c>
      <c r="G187" s="6" t="str">
        <f>IF(COUNTIF(Table1[Customer ID],Table1[[#This Row],[Customer ID]])&gt;1,"Repeat Customer","One-Time Customer")</f>
        <v>Repeat Customer</v>
      </c>
      <c r="H187" s="1" t="s">
        <v>1306</v>
      </c>
      <c r="I187" s="1" t="s">
        <v>49</v>
      </c>
      <c r="J187" s="1" t="s">
        <v>28</v>
      </c>
      <c r="K187" s="1" t="s">
        <v>77</v>
      </c>
      <c r="L187" s="1" t="s">
        <v>587</v>
      </c>
      <c r="M187" s="1" t="s">
        <v>236</v>
      </c>
      <c r="N187" s="1" t="s">
        <v>1309</v>
      </c>
      <c r="O187" s="1">
        <v>0.37</v>
      </c>
      <c r="P187" s="6">
        <f>Table1[[#This Row],[Profit]]/Table1[[#This Row],[Sales]]</f>
        <v>-0.83362692593570742</v>
      </c>
      <c r="Q187" s="1" t="s">
        <v>33</v>
      </c>
      <c r="R187" s="1" t="s">
        <v>61</v>
      </c>
      <c r="S187" s="1" t="s">
        <v>703</v>
      </c>
      <c r="T187" s="1" t="s">
        <v>1308</v>
      </c>
      <c r="U187" s="1">
        <v>46404</v>
      </c>
      <c r="V187" s="9">
        <v>42019</v>
      </c>
      <c r="W187" s="13" t="str">
        <f>TEXT(Table1[[#This Row],[Order Date]],"mmmm")</f>
        <v>January</v>
      </c>
      <c r="X187" s="7" t="str">
        <f>TEXT(Table1[[#This Row],[Order Date]],"yyyy")</f>
        <v>2015</v>
      </c>
      <c r="Y187" s="9">
        <v>42020</v>
      </c>
      <c r="Z187" s="1">
        <v>-3061.82</v>
      </c>
      <c r="AA187" s="1">
        <v>1</v>
      </c>
      <c r="AB187" s="1">
        <v>3672.89</v>
      </c>
      <c r="AC187" s="1">
        <v>88600</v>
      </c>
      <c r="AD187" s="6" t="e">
        <f>IF(COUNTIF(#REF!,Orders!AC687)&gt;0,"Returned","Not Returned")</f>
        <v>#REF!</v>
      </c>
      <c r="AE187" s="37" t="str">
        <f>TEXT(Table1[[#This Row],[Order Date]],"mmmm-yyy")</f>
        <v>January-2015</v>
      </c>
    </row>
    <row r="188" spans="1:31" ht="12.75" customHeight="1" thickTop="1" thickBot="1" x14ac:dyDescent="0.25">
      <c r="A188" s="10">
        <v>22530</v>
      </c>
      <c r="B188" s="11" t="s">
        <v>25</v>
      </c>
      <c r="C188" s="11">
        <v>0.03</v>
      </c>
      <c r="D188" s="11">
        <v>5.84</v>
      </c>
      <c r="E188" s="11">
        <v>1.2</v>
      </c>
      <c r="F188" s="11">
        <v>1213</v>
      </c>
      <c r="G188" s="6" t="str">
        <f>IF(COUNTIF(Table1[Customer ID],Table1[[#This Row],[Customer ID]])&gt;1,"Repeat Customer","One-Time Customer")</f>
        <v>Repeat Customer</v>
      </c>
      <c r="H188" s="11" t="s">
        <v>1310</v>
      </c>
      <c r="I188" s="11" t="s">
        <v>49</v>
      </c>
      <c r="J188" s="11" t="s">
        <v>28</v>
      </c>
      <c r="K188" s="11" t="s">
        <v>29</v>
      </c>
      <c r="L188" s="11" t="s">
        <v>30</v>
      </c>
      <c r="M188" s="11" t="s">
        <v>31</v>
      </c>
      <c r="N188" s="11" t="s">
        <v>1313</v>
      </c>
      <c r="O188" s="11">
        <v>0.55000000000000004</v>
      </c>
      <c r="P188" s="6">
        <f>Table1[[#This Row],[Profit]]/Table1[[#This Row],[Sales]]</f>
        <v>-8.5178875638839747E-4</v>
      </c>
      <c r="Q188" s="11" t="s">
        <v>33</v>
      </c>
      <c r="R188" s="11" t="s">
        <v>61</v>
      </c>
      <c r="S188" s="11" t="s">
        <v>703</v>
      </c>
      <c r="T188" s="11" t="s">
        <v>1312</v>
      </c>
      <c r="U188" s="11">
        <v>46530</v>
      </c>
      <c r="V188" s="12">
        <v>42019</v>
      </c>
      <c r="W188" s="13" t="str">
        <f>TEXT(Table1[[#This Row],[Order Date]],"mmmm")</f>
        <v>January</v>
      </c>
      <c r="X188" s="7" t="str">
        <f>TEXT(Table1[[#This Row],[Order Date]],"yyyy")</f>
        <v>2015</v>
      </c>
      <c r="Y188" s="12">
        <v>42021</v>
      </c>
      <c r="Z188" s="11">
        <v>-9.9999999999997868E-3</v>
      </c>
      <c r="AA188" s="11">
        <v>2</v>
      </c>
      <c r="AB188" s="11">
        <v>11.74</v>
      </c>
      <c r="AC188" s="11">
        <v>88600</v>
      </c>
      <c r="AD188" s="6" t="e">
        <f>IF(COUNTIF(#REF!,Orders!AC690)&gt;0,"Returned","Not Returned")</f>
        <v>#REF!</v>
      </c>
      <c r="AE188" s="37" t="str">
        <f>TEXT(Table1[[#This Row],[Order Date]],"mmmm-yyy")</f>
        <v>January-2015</v>
      </c>
    </row>
    <row r="189" spans="1:31" ht="12.75" customHeight="1" thickTop="1" thickBot="1" x14ac:dyDescent="0.25">
      <c r="A189" s="10">
        <v>5297</v>
      </c>
      <c r="B189" s="11" t="s">
        <v>37</v>
      </c>
      <c r="C189" s="11">
        <v>0</v>
      </c>
      <c r="D189" s="11">
        <v>8.6</v>
      </c>
      <c r="E189" s="11">
        <v>6.19</v>
      </c>
      <c r="F189" s="11">
        <v>1402</v>
      </c>
      <c r="G189" s="6" t="str">
        <f>IF(COUNTIF(Table1[Customer ID],Table1[[#This Row],[Customer ID]])&gt;1,"Repeat Customer","One-Time Customer")</f>
        <v>Repeat Customer</v>
      </c>
      <c r="H189" s="11" t="s">
        <v>1462</v>
      </c>
      <c r="I189" s="11" t="s">
        <v>49</v>
      </c>
      <c r="J189" s="11" t="s">
        <v>28</v>
      </c>
      <c r="K189" s="11" t="s">
        <v>29</v>
      </c>
      <c r="L189" s="11" t="s">
        <v>109</v>
      </c>
      <c r="M189" s="11" t="s">
        <v>59</v>
      </c>
      <c r="N189" s="11" t="s">
        <v>924</v>
      </c>
      <c r="O189" s="11">
        <v>0.38</v>
      </c>
      <c r="P189" s="6">
        <f>Table1[[#This Row],[Profit]]/Table1[[#This Row],[Sales]]</f>
        <v>-9.5678849717564587E-2</v>
      </c>
      <c r="Q189" s="11" t="s">
        <v>33</v>
      </c>
      <c r="R189" s="11" t="s">
        <v>61</v>
      </c>
      <c r="S189" s="11" t="s">
        <v>178</v>
      </c>
      <c r="T189" s="11" t="s">
        <v>179</v>
      </c>
      <c r="U189" s="11">
        <v>60653</v>
      </c>
      <c r="V189" s="12">
        <v>42019</v>
      </c>
      <c r="W189" s="13" t="str">
        <f>TEXT(Table1[[#This Row],[Order Date]],"mmmm")</f>
        <v>January</v>
      </c>
      <c r="X189" s="7" t="str">
        <f>TEXT(Table1[[#This Row],[Order Date]],"yyyy")</f>
        <v>2015</v>
      </c>
      <c r="Y189" s="12">
        <v>42019</v>
      </c>
      <c r="Z189" s="11">
        <v>-42.8536</v>
      </c>
      <c r="AA189" s="11">
        <v>48</v>
      </c>
      <c r="AB189" s="11">
        <v>447.89</v>
      </c>
      <c r="AC189" s="11">
        <v>37729</v>
      </c>
      <c r="AD189" s="6" t="e">
        <f>IF(COUNTIF(#REF!,Orders!AC794)&gt;0,"Returned","Not Returned")</f>
        <v>#REF!</v>
      </c>
      <c r="AE189" s="37" t="str">
        <f>TEXT(Table1[[#This Row],[Order Date]],"mmmm-yyy")</f>
        <v>January-2015</v>
      </c>
    </row>
    <row r="190" spans="1:31" ht="12.75" customHeight="1" thickTop="1" thickBot="1" x14ac:dyDescent="0.25">
      <c r="A190" s="10">
        <v>23297</v>
      </c>
      <c r="B190" s="11" t="s">
        <v>37</v>
      </c>
      <c r="C190" s="11">
        <v>0</v>
      </c>
      <c r="D190" s="11">
        <v>8.6</v>
      </c>
      <c r="E190" s="11">
        <v>6.19</v>
      </c>
      <c r="F190" s="11">
        <v>1405</v>
      </c>
      <c r="G190" s="6" t="str">
        <f>IF(COUNTIF(Table1[Customer ID],Table1[[#This Row],[Customer ID]])&gt;1,"Repeat Customer","One-Time Customer")</f>
        <v>Repeat Customer</v>
      </c>
      <c r="H190" s="11" t="s">
        <v>1463</v>
      </c>
      <c r="I190" s="11" t="s">
        <v>49</v>
      </c>
      <c r="J190" s="11" t="s">
        <v>28</v>
      </c>
      <c r="K190" s="11" t="s">
        <v>29</v>
      </c>
      <c r="L190" s="11" t="s">
        <v>109</v>
      </c>
      <c r="M190" s="11" t="s">
        <v>59</v>
      </c>
      <c r="N190" s="11" t="s">
        <v>924</v>
      </c>
      <c r="O190" s="11">
        <v>0.38</v>
      </c>
      <c r="P190" s="6">
        <f>Table1[[#This Row],[Profit]]/Table1[[#This Row],[Sales]]</f>
        <v>-0.29661105653299991</v>
      </c>
      <c r="Q190" s="11" t="s">
        <v>33</v>
      </c>
      <c r="R190" s="11" t="s">
        <v>61</v>
      </c>
      <c r="S190" s="11" t="s">
        <v>300</v>
      </c>
      <c r="T190" s="11" t="s">
        <v>1464</v>
      </c>
      <c r="U190" s="11">
        <v>49017</v>
      </c>
      <c r="V190" s="12">
        <v>42019</v>
      </c>
      <c r="W190" s="13" t="str">
        <f>TEXT(Table1[[#This Row],[Order Date]],"mmmm")</f>
        <v>January</v>
      </c>
      <c r="X190" s="7" t="str">
        <f>TEXT(Table1[[#This Row],[Order Date]],"yyyy")</f>
        <v>2015</v>
      </c>
      <c r="Y190" s="12">
        <v>42019</v>
      </c>
      <c r="Z190" s="11">
        <v>-33.211539999999999</v>
      </c>
      <c r="AA190" s="11">
        <v>12</v>
      </c>
      <c r="AB190" s="11">
        <v>111.97</v>
      </c>
      <c r="AC190" s="11">
        <v>86144</v>
      </c>
      <c r="AD190" s="6" t="e">
        <f>IF(COUNTIF(#REF!,Orders!AC796)&gt;0,"Returned","Not Returned")</f>
        <v>#REF!</v>
      </c>
      <c r="AE190" s="37" t="str">
        <f>TEXT(Table1[[#This Row],[Order Date]],"mmmm-yyy")</f>
        <v>January-2015</v>
      </c>
    </row>
    <row r="191" spans="1:31" ht="12.75" customHeight="1" thickTop="1" thickBot="1" x14ac:dyDescent="0.25">
      <c r="A191" s="10">
        <v>19769</v>
      </c>
      <c r="B191" s="11" t="s">
        <v>25</v>
      </c>
      <c r="C191" s="11">
        <v>0.08</v>
      </c>
      <c r="D191" s="11">
        <v>8.09</v>
      </c>
      <c r="E191" s="11">
        <v>7.96</v>
      </c>
      <c r="F191" s="11">
        <v>1632</v>
      </c>
      <c r="G191" s="6" t="str">
        <f>IF(COUNTIF(Table1[Customer ID],Table1[[#This Row],[Customer ID]])&gt;1,"Repeat Customer","One-Time Customer")</f>
        <v>Repeat Customer</v>
      </c>
      <c r="H191" s="11" t="s">
        <v>1637</v>
      </c>
      <c r="I191" s="11" t="s">
        <v>27</v>
      </c>
      <c r="J191" s="11" t="s">
        <v>40</v>
      </c>
      <c r="K191" s="11" t="s">
        <v>41</v>
      </c>
      <c r="L191" s="11" t="s">
        <v>50</v>
      </c>
      <c r="M191" s="11" t="s">
        <v>59</v>
      </c>
      <c r="N191" s="11" t="s">
        <v>157</v>
      </c>
      <c r="O191" s="11">
        <v>0.49</v>
      </c>
      <c r="P191" s="6">
        <f>Table1[[#This Row],[Profit]]/Table1[[#This Row],[Sales]]</f>
        <v>0.33127461139896375</v>
      </c>
      <c r="Q191" s="11" t="s">
        <v>33</v>
      </c>
      <c r="R191" s="11" t="s">
        <v>136</v>
      </c>
      <c r="S191" s="11" t="s">
        <v>671</v>
      </c>
      <c r="T191" s="11" t="s">
        <v>1638</v>
      </c>
      <c r="U191" s="11">
        <v>39401</v>
      </c>
      <c r="V191" s="12">
        <v>42019</v>
      </c>
      <c r="W191" s="13" t="str">
        <f>TEXT(Table1[[#This Row],[Order Date]],"mmmm")</f>
        <v>January</v>
      </c>
      <c r="X191" s="7" t="str">
        <f>TEXT(Table1[[#This Row],[Order Date]],"yyyy")</f>
        <v>2015</v>
      </c>
      <c r="Y191" s="12">
        <v>42020</v>
      </c>
      <c r="Z191" s="11">
        <v>15.984</v>
      </c>
      <c r="AA191" s="11">
        <v>6</v>
      </c>
      <c r="AB191" s="11">
        <v>48.25</v>
      </c>
      <c r="AC191" s="11">
        <v>90530</v>
      </c>
      <c r="AD191" s="6" t="e">
        <f>IF(COUNTIF(#REF!,Orders!AC906)&gt;0,"Returned","Not Returned")</f>
        <v>#REF!</v>
      </c>
      <c r="AE191" s="37" t="str">
        <f>TEXT(Table1[[#This Row],[Order Date]],"mmmm-yyy")</f>
        <v>January-2015</v>
      </c>
    </row>
    <row r="192" spans="1:31" ht="12.75" customHeight="1" thickTop="1" thickBot="1" x14ac:dyDescent="0.25">
      <c r="A192" s="10">
        <v>19860</v>
      </c>
      <c r="B192" s="11" t="s">
        <v>47</v>
      </c>
      <c r="C192" s="11">
        <v>0.09</v>
      </c>
      <c r="D192" s="11">
        <v>2.88</v>
      </c>
      <c r="E192" s="11">
        <v>0.7</v>
      </c>
      <c r="F192" s="11">
        <v>2791</v>
      </c>
      <c r="G192" s="6" t="str">
        <f>IF(COUNTIF(Table1[Customer ID],Table1[[#This Row],[Customer ID]])&gt;1,"Repeat Customer","One-Time Customer")</f>
        <v>One-Time Customer</v>
      </c>
      <c r="H192" s="11" t="s">
        <v>2559</v>
      </c>
      <c r="I192" s="11" t="s">
        <v>49</v>
      </c>
      <c r="J192" s="11" t="s">
        <v>28</v>
      </c>
      <c r="K192" s="11" t="s">
        <v>29</v>
      </c>
      <c r="L192" s="11" t="s">
        <v>30</v>
      </c>
      <c r="M192" s="11" t="s">
        <v>31</v>
      </c>
      <c r="N192" s="11" t="s">
        <v>2560</v>
      </c>
      <c r="O192" s="11">
        <v>0.56000000000000005</v>
      </c>
      <c r="P192" s="6">
        <f>Table1[[#This Row],[Profit]]/Table1[[#This Row],[Sales]]</f>
        <v>0.25142560912389839</v>
      </c>
      <c r="Q192" s="11" t="s">
        <v>33</v>
      </c>
      <c r="R192" s="11" t="s">
        <v>61</v>
      </c>
      <c r="S192" s="11" t="s">
        <v>300</v>
      </c>
      <c r="T192" s="11" t="s">
        <v>2561</v>
      </c>
      <c r="U192" s="11">
        <v>48071</v>
      </c>
      <c r="V192" s="12">
        <v>42019</v>
      </c>
      <c r="W192" s="13" t="str">
        <f>TEXT(Table1[[#This Row],[Order Date]],"mmmm")</f>
        <v>January</v>
      </c>
      <c r="X192" s="7" t="str">
        <f>TEXT(Table1[[#This Row],[Order Date]],"yyyy")</f>
        <v>2015</v>
      </c>
      <c r="Y192" s="12">
        <v>42019</v>
      </c>
      <c r="Z192" s="11">
        <v>4.8499999999999996</v>
      </c>
      <c r="AA192" s="11">
        <v>7</v>
      </c>
      <c r="AB192" s="11">
        <v>19.29</v>
      </c>
      <c r="AC192" s="11">
        <v>88758</v>
      </c>
      <c r="AD192" s="6" t="e">
        <f>IF(COUNTIF(#REF!,Orders!AC1570)&gt;0,"Returned","Not Returned")</f>
        <v>#REF!</v>
      </c>
      <c r="AE192" s="37" t="str">
        <f>TEXT(Table1[[#This Row],[Order Date]],"mmmm-yyy")</f>
        <v>January-2015</v>
      </c>
    </row>
    <row r="193" spans="1:31" ht="12.75" customHeight="1" thickTop="1" thickBot="1" x14ac:dyDescent="0.25">
      <c r="A193" s="10">
        <v>18950</v>
      </c>
      <c r="B193" s="11" t="s">
        <v>106</v>
      </c>
      <c r="C193" s="11">
        <v>0.01</v>
      </c>
      <c r="D193" s="11">
        <v>4.9800000000000004</v>
      </c>
      <c r="E193" s="11">
        <v>4.75</v>
      </c>
      <c r="F193" s="11">
        <v>3035</v>
      </c>
      <c r="G193" s="6" t="str">
        <f>IF(COUNTIF(Table1[Customer ID],Table1[[#This Row],[Customer ID]])&gt;1,"Repeat Customer","One-Time Customer")</f>
        <v>Repeat Customer</v>
      </c>
      <c r="H193" s="11" t="s">
        <v>2741</v>
      </c>
      <c r="I193" s="11" t="s">
        <v>49</v>
      </c>
      <c r="J193" s="11" t="s">
        <v>40</v>
      </c>
      <c r="K193" s="11" t="s">
        <v>29</v>
      </c>
      <c r="L193" s="11" t="s">
        <v>93</v>
      </c>
      <c r="M193" s="11" t="s">
        <v>59</v>
      </c>
      <c r="N193" s="11" t="s">
        <v>2742</v>
      </c>
      <c r="O193" s="11">
        <v>0.36</v>
      </c>
      <c r="P193" s="6">
        <f>Table1[[#This Row],[Profit]]/Table1[[#This Row],[Sales]]</f>
        <v>-1.4339769506895901</v>
      </c>
      <c r="Q193" s="11" t="s">
        <v>33</v>
      </c>
      <c r="R193" s="11" t="s">
        <v>61</v>
      </c>
      <c r="S193" s="11" t="s">
        <v>178</v>
      </c>
      <c r="T193" s="11" t="s">
        <v>2743</v>
      </c>
      <c r="U193" s="11">
        <v>60148</v>
      </c>
      <c r="V193" s="12">
        <v>42019</v>
      </c>
      <c r="W193" s="13" t="str">
        <f>TEXT(Table1[[#This Row],[Order Date]],"mmmm")</f>
        <v>January</v>
      </c>
      <c r="X193" s="7" t="str">
        <f>TEXT(Table1[[#This Row],[Order Date]],"yyyy")</f>
        <v>2015</v>
      </c>
      <c r="Y193" s="12">
        <v>42024</v>
      </c>
      <c r="Z193" s="11">
        <v>-75.900400000000005</v>
      </c>
      <c r="AA193" s="11">
        <v>10</v>
      </c>
      <c r="AB193" s="11">
        <v>52.93</v>
      </c>
      <c r="AC193" s="11">
        <v>89128</v>
      </c>
      <c r="AD193" s="6" t="e">
        <f>IF(COUNTIF(#REF!,Orders!AC1720)&gt;0,"Returned","Not Returned")</f>
        <v>#REF!</v>
      </c>
      <c r="AE193" s="37" t="str">
        <f>TEXT(Table1[[#This Row],[Order Date]],"mmmm-yyy")</f>
        <v>January-2015</v>
      </c>
    </row>
    <row r="194" spans="1:31" ht="14.25" thickTop="1" thickBot="1" x14ac:dyDescent="0.25">
      <c r="A194" s="8">
        <v>18951</v>
      </c>
      <c r="B194" s="1" t="s">
        <v>106</v>
      </c>
      <c r="C194" s="1">
        <v>0.04</v>
      </c>
      <c r="D194" s="1">
        <v>6.35</v>
      </c>
      <c r="E194" s="1">
        <v>1.02</v>
      </c>
      <c r="F194" s="1">
        <v>3035</v>
      </c>
      <c r="G194" s="6" t="str">
        <f>IF(COUNTIF(Table1[Customer ID],Table1[[#This Row],[Customer ID]])&gt;1,"Repeat Customer","One-Time Customer")</f>
        <v>Repeat Customer</v>
      </c>
      <c r="H194" s="1" t="s">
        <v>2741</v>
      </c>
      <c r="I194" s="1" t="s">
        <v>49</v>
      </c>
      <c r="J194" s="1" t="s">
        <v>40</v>
      </c>
      <c r="K194" s="1" t="s">
        <v>29</v>
      </c>
      <c r="L194" s="1" t="s">
        <v>93</v>
      </c>
      <c r="M194" s="1" t="s">
        <v>31</v>
      </c>
      <c r="N194" s="1" t="s">
        <v>887</v>
      </c>
      <c r="O194" s="1">
        <v>0.39</v>
      </c>
      <c r="P194" s="6">
        <f>Table1[[#This Row],[Profit]]/Table1[[#This Row],[Sales]]</f>
        <v>0.69</v>
      </c>
      <c r="Q194" s="1" t="s">
        <v>33</v>
      </c>
      <c r="R194" s="1" t="s">
        <v>61</v>
      </c>
      <c r="S194" s="1" t="s">
        <v>178</v>
      </c>
      <c r="T194" s="1" t="s">
        <v>2743</v>
      </c>
      <c r="U194" s="1">
        <v>60148</v>
      </c>
      <c r="V194" s="9">
        <v>42019</v>
      </c>
      <c r="W194" s="13" t="str">
        <f>TEXT(Table1[[#This Row],[Order Date]],"mmmm")</f>
        <v>January</v>
      </c>
      <c r="X194" s="7" t="str">
        <f>TEXT(Table1[[#This Row],[Order Date]],"yyyy")</f>
        <v>2015</v>
      </c>
      <c r="Y194" s="9">
        <v>42024</v>
      </c>
      <c r="Z194" s="1">
        <v>52.170899999999996</v>
      </c>
      <c r="AA194" s="1">
        <v>12</v>
      </c>
      <c r="AB194" s="1">
        <v>75.61</v>
      </c>
      <c r="AC194" s="1">
        <v>89128</v>
      </c>
      <c r="AD194" s="6" t="e">
        <f>IF(COUNTIF(#REF!,Orders!AC1721)&gt;0,"Returned","Not Returned")</f>
        <v>#REF!</v>
      </c>
      <c r="AE194" s="37" t="str">
        <f>TEXT(Table1[[#This Row],[Order Date]],"mmmm-yyy")</f>
        <v>January-2015</v>
      </c>
    </row>
    <row r="195" spans="1:31" ht="14.25" thickTop="1" thickBot="1" x14ac:dyDescent="0.25">
      <c r="A195" s="10">
        <v>18783</v>
      </c>
      <c r="B195" s="11" t="s">
        <v>25</v>
      </c>
      <c r="C195" s="11">
        <v>0.03</v>
      </c>
      <c r="D195" s="11">
        <v>7.37</v>
      </c>
      <c r="E195" s="11">
        <v>5.53</v>
      </c>
      <c r="F195" s="11">
        <v>202</v>
      </c>
      <c r="G195" s="6" t="str">
        <f>IF(COUNTIF(Table1[Customer ID],Table1[[#This Row],[Customer ID]])&gt;1,"Repeat Customer","One-Time Customer")</f>
        <v>Repeat Customer</v>
      </c>
      <c r="H195" s="11" t="s">
        <v>302</v>
      </c>
      <c r="I195" s="11" t="s">
        <v>49</v>
      </c>
      <c r="J195" s="11" t="s">
        <v>28</v>
      </c>
      <c r="K195" s="11" t="s">
        <v>77</v>
      </c>
      <c r="L195" s="11" t="s">
        <v>180</v>
      </c>
      <c r="M195" s="11" t="s">
        <v>51</v>
      </c>
      <c r="N195" s="11" t="s">
        <v>306</v>
      </c>
      <c r="O195" s="11">
        <v>0.69</v>
      </c>
      <c r="P195" s="6">
        <f>Table1[[#This Row],[Profit]]/Table1[[#This Row],[Sales]]</f>
        <v>-1.5584566965846833</v>
      </c>
      <c r="Q195" s="11" t="s">
        <v>33</v>
      </c>
      <c r="R195" s="11" t="s">
        <v>61</v>
      </c>
      <c r="S195" s="11" t="s">
        <v>304</v>
      </c>
      <c r="T195" s="11" t="s">
        <v>305</v>
      </c>
      <c r="U195" s="11">
        <v>74006</v>
      </c>
      <c r="V195" s="12">
        <v>42020</v>
      </c>
      <c r="W195" s="13" t="str">
        <f>TEXT(Table1[[#This Row],[Order Date]],"mmmm")</f>
        <v>January</v>
      </c>
      <c r="X195" s="7" t="str">
        <f>TEXT(Table1[[#This Row],[Order Date]],"yyyy")</f>
        <v>2015</v>
      </c>
      <c r="Y195" s="12">
        <v>42022</v>
      </c>
      <c r="Z195" s="11">
        <v>-133.69999999999999</v>
      </c>
      <c r="AA195" s="11">
        <v>11</v>
      </c>
      <c r="AB195" s="11">
        <v>85.79</v>
      </c>
      <c r="AC195" s="11">
        <v>88972</v>
      </c>
      <c r="AD195" s="6" t="e">
        <f>IF(COUNTIF(#REF!,Orders!AC118)&gt;0,"Returned","Not Returned")</f>
        <v>#REF!</v>
      </c>
      <c r="AE195" s="37" t="str">
        <f>TEXT(Table1[[#This Row],[Order Date]],"mmmm-yyy")</f>
        <v>January-2015</v>
      </c>
    </row>
    <row r="196" spans="1:31" ht="14.25" thickTop="1" thickBot="1" x14ac:dyDescent="0.25">
      <c r="A196" s="10">
        <v>25624</v>
      </c>
      <c r="B196" s="11" t="s">
        <v>47</v>
      </c>
      <c r="C196" s="11">
        <v>0.09</v>
      </c>
      <c r="D196" s="11">
        <v>28.48</v>
      </c>
      <c r="E196" s="11">
        <v>1.99</v>
      </c>
      <c r="F196" s="11">
        <v>288</v>
      </c>
      <c r="G196" s="6" t="str">
        <f>IF(COUNTIF(Table1[Customer ID],Table1[[#This Row],[Customer ID]])&gt;1,"Repeat Customer","One-Time Customer")</f>
        <v>Repeat Customer</v>
      </c>
      <c r="H196" s="11" t="s">
        <v>406</v>
      </c>
      <c r="I196" s="11" t="s">
        <v>49</v>
      </c>
      <c r="J196" s="11" t="s">
        <v>58</v>
      </c>
      <c r="K196" s="11" t="s">
        <v>77</v>
      </c>
      <c r="L196" s="11" t="s">
        <v>180</v>
      </c>
      <c r="M196" s="11" t="s">
        <v>51</v>
      </c>
      <c r="N196" s="11" t="s">
        <v>407</v>
      </c>
      <c r="O196" s="11">
        <v>0.4</v>
      </c>
      <c r="P196" s="6">
        <f>Table1[[#This Row],[Profit]]/Table1[[#This Row],[Sales]]</f>
        <v>0.68999999999999984</v>
      </c>
      <c r="Q196" s="11" t="s">
        <v>33</v>
      </c>
      <c r="R196" s="11" t="s">
        <v>61</v>
      </c>
      <c r="S196" s="11" t="s">
        <v>183</v>
      </c>
      <c r="T196" s="11" t="s">
        <v>408</v>
      </c>
      <c r="U196" s="11">
        <v>67212</v>
      </c>
      <c r="V196" s="12">
        <v>42020</v>
      </c>
      <c r="W196" s="13" t="str">
        <f>TEXT(Table1[[#This Row],[Order Date]],"mmmm")</f>
        <v>January</v>
      </c>
      <c r="X196" s="7" t="str">
        <f>TEXT(Table1[[#This Row],[Order Date]],"yyyy")</f>
        <v>2015</v>
      </c>
      <c r="Y196" s="12">
        <v>42023</v>
      </c>
      <c r="Z196" s="11">
        <v>132.68699999999998</v>
      </c>
      <c r="AA196" s="11">
        <v>7</v>
      </c>
      <c r="AB196" s="11">
        <v>192.3</v>
      </c>
      <c r="AC196" s="11">
        <v>89762</v>
      </c>
      <c r="AD196" s="6" t="e">
        <f>IF(COUNTIF(#REF!,Orders!AC168)&gt;0,"Returned","Not Returned")</f>
        <v>#REF!</v>
      </c>
      <c r="AE196" s="37" t="str">
        <f>TEXT(Table1[[#This Row],[Order Date]],"mmmm-yyy")</f>
        <v>January-2015</v>
      </c>
    </row>
    <row r="197" spans="1:31" ht="12.75" customHeight="1" thickTop="1" thickBot="1" x14ac:dyDescent="0.25">
      <c r="A197" s="8">
        <v>25625</v>
      </c>
      <c r="B197" s="1" t="s">
        <v>47</v>
      </c>
      <c r="C197" s="1">
        <v>0.08</v>
      </c>
      <c r="D197" s="1">
        <v>65.989999999999995</v>
      </c>
      <c r="E197" s="1">
        <v>4.99</v>
      </c>
      <c r="F197" s="1">
        <v>288</v>
      </c>
      <c r="G197" s="6" t="str">
        <f>IF(COUNTIF(Table1[Customer ID],Table1[[#This Row],[Customer ID]])&gt;1,"Repeat Customer","One-Time Customer")</f>
        <v>Repeat Customer</v>
      </c>
      <c r="H197" s="1" t="s">
        <v>406</v>
      </c>
      <c r="I197" s="1" t="s">
        <v>27</v>
      </c>
      <c r="J197" s="1" t="s">
        <v>58</v>
      </c>
      <c r="K197" s="1" t="s">
        <v>77</v>
      </c>
      <c r="L197" s="1" t="s">
        <v>78</v>
      </c>
      <c r="M197" s="1" t="s">
        <v>59</v>
      </c>
      <c r="N197" s="1" t="s">
        <v>409</v>
      </c>
      <c r="O197" s="1">
        <v>0.57999999999999996</v>
      </c>
      <c r="P197" s="6">
        <f>Table1[[#This Row],[Profit]]/Table1[[#This Row],[Sales]]</f>
        <v>0.66420264670498597</v>
      </c>
      <c r="Q197" s="1" t="s">
        <v>33</v>
      </c>
      <c r="R197" s="1" t="s">
        <v>61</v>
      </c>
      <c r="S197" s="1" t="s">
        <v>183</v>
      </c>
      <c r="T197" s="1" t="s">
        <v>408</v>
      </c>
      <c r="U197" s="1">
        <v>67212</v>
      </c>
      <c r="V197" s="9">
        <v>42020</v>
      </c>
      <c r="W197" s="13" t="str">
        <f>TEXT(Table1[[#This Row],[Order Date]],"mmmm")</f>
        <v>January</v>
      </c>
      <c r="X197" s="7" t="str">
        <f>TEXT(Table1[[#This Row],[Order Date]],"yyyy")</f>
        <v>2015</v>
      </c>
      <c r="Y197" s="9">
        <v>42022</v>
      </c>
      <c r="Z197" s="1">
        <v>496.89</v>
      </c>
      <c r="AA197" s="1">
        <v>14</v>
      </c>
      <c r="AB197" s="1">
        <v>748.1</v>
      </c>
      <c r="AC197" s="1">
        <v>89762</v>
      </c>
      <c r="AD197" s="6" t="e">
        <f>IF(COUNTIF(#REF!,Orders!AC169)&gt;0,"Returned","Not Returned")</f>
        <v>#REF!</v>
      </c>
      <c r="AE197" s="37" t="str">
        <f>TEXT(Table1[[#This Row],[Order Date]],"mmmm-yyy")</f>
        <v>January-2015</v>
      </c>
    </row>
    <row r="198" spans="1:31" ht="12.75" customHeight="1" thickTop="1" thickBot="1" x14ac:dyDescent="0.25">
      <c r="A198" s="8">
        <v>21086</v>
      </c>
      <c r="B198" s="1" t="s">
        <v>106</v>
      </c>
      <c r="C198" s="1">
        <v>0.04</v>
      </c>
      <c r="D198" s="1">
        <v>22.72</v>
      </c>
      <c r="E198" s="1">
        <v>8.99</v>
      </c>
      <c r="F198" s="1">
        <v>665</v>
      </c>
      <c r="G198" s="6" t="str">
        <f>IF(COUNTIF(Table1[Customer ID],Table1[[#This Row],[Customer ID]])&gt;1,"Repeat Customer","One-Time Customer")</f>
        <v>Repeat Customer</v>
      </c>
      <c r="H198" s="1" t="s">
        <v>781</v>
      </c>
      <c r="I198" s="1" t="s">
        <v>49</v>
      </c>
      <c r="J198" s="1" t="s">
        <v>28</v>
      </c>
      <c r="K198" s="1" t="s">
        <v>41</v>
      </c>
      <c r="L198" s="1" t="s">
        <v>50</v>
      </c>
      <c r="M198" s="1" t="s">
        <v>51</v>
      </c>
      <c r="N198" s="1" t="s">
        <v>782</v>
      </c>
      <c r="O198" s="1">
        <v>0.44</v>
      </c>
      <c r="P198" s="6">
        <f>Table1[[#This Row],[Profit]]/Table1[[#This Row],[Sales]]</f>
        <v>-3.3520873474630699</v>
      </c>
      <c r="Q198" s="1" t="s">
        <v>33</v>
      </c>
      <c r="R198" s="1" t="s">
        <v>136</v>
      </c>
      <c r="S198" s="1" t="s">
        <v>244</v>
      </c>
      <c r="T198" s="1" t="s">
        <v>610</v>
      </c>
      <c r="U198" s="1">
        <v>37130</v>
      </c>
      <c r="V198" s="9">
        <v>42020</v>
      </c>
      <c r="W198" s="13" t="str">
        <f>TEXT(Table1[[#This Row],[Order Date]],"mmmm")</f>
        <v>January</v>
      </c>
      <c r="X198" s="7" t="str">
        <f>TEXT(Table1[[#This Row],[Order Date]],"yyyy")</f>
        <v>2015</v>
      </c>
      <c r="Y198" s="9">
        <v>42024</v>
      </c>
      <c r="Z198" s="1">
        <v>-678.49599999999998</v>
      </c>
      <c r="AA198" s="1">
        <v>9</v>
      </c>
      <c r="AB198" s="1">
        <v>202.41</v>
      </c>
      <c r="AC198" s="1">
        <v>88677</v>
      </c>
      <c r="AD198" s="6" t="e">
        <f>IF(COUNTIF(#REF!,Orders!AC363)&gt;0,"Returned","Not Returned")</f>
        <v>#REF!</v>
      </c>
      <c r="AE198" s="37" t="str">
        <f>TEXT(Table1[[#This Row],[Order Date]],"mmmm-yyy")</f>
        <v>January-2015</v>
      </c>
    </row>
    <row r="199" spans="1:31" ht="12.75" customHeight="1" thickTop="1" thickBot="1" x14ac:dyDescent="0.25">
      <c r="A199" s="10">
        <v>3086</v>
      </c>
      <c r="B199" s="11" t="s">
        <v>106</v>
      </c>
      <c r="C199" s="11">
        <v>0.04</v>
      </c>
      <c r="D199" s="11">
        <v>22.72</v>
      </c>
      <c r="E199" s="11">
        <v>8.99</v>
      </c>
      <c r="F199" s="11">
        <v>667</v>
      </c>
      <c r="G199" s="6" t="str">
        <f>IF(COUNTIF(Table1[Customer ID],Table1[[#This Row],[Customer ID]])&gt;1,"Repeat Customer","One-Time Customer")</f>
        <v>Repeat Customer</v>
      </c>
      <c r="H199" s="11" t="s">
        <v>786</v>
      </c>
      <c r="I199" s="11" t="s">
        <v>49</v>
      </c>
      <c r="J199" s="11" t="s">
        <v>28</v>
      </c>
      <c r="K199" s="11" t="s">
        <v>41</v>
      </c>
      <c r="L199" s="11" t="s">
        <v>50</v>
      </c>
      <c r="M199" s="11" t="s">
        <v>51</v>
      </c>
      <c r="N199" s="11" t="s">
        <v>782</v>
      </c>
      <c r="O199" s="11">
        <v>0.44</v>
      </c>
      <c r="P199" s="6">
        <f>Table1[[#This Row],[Profit]]/Table1[[#This Row],[Sales]]</f>
        <v>8.4154108683634973E-2</v>
      </c>
      <c r="Q199" s="11" t="s">
        <v>33</v>
      </c>
      <c r="R199" s="11" t="s">
        <v>61</v>
      </c>
      <c r="S199" s="11" t="s">
        <v>130</v>
      </c>
      <c r="T199" s="11" t="s">
        <v>787</v>
      </c>
      <c r="U199" s="11">
        <v>75203</v>
      </c>
      <c r="V199" s="12">
        <v>42020</v>
      </c>
      <c r="W199" s="13" t="str">
        <f>TEXT(Table1[[#This Row],[Order Date]],"mmmm")</f>
        <v>January</v>
      </c>
      <c r="X199" s="7" t="str">
        <f>TEXT(Table1[[#This Row],[Order Date]],"yyyy")</f>
        <v>2015</v>
      </c>
      <c r="Y199" s="12">
        <v>42024</v>
      </c>
      <c r="Z199" s="11">
        <v>70.028000000000006</v>
      </c>
      <c r="AA199" s="11">
        <v>37</v>
      </c>
      <c r="AB199" s="11">
        <v>832.14</v>
      </c>
      <c r="AC199" s="11">
        <v>22147</v>
      </c>
      <c r="AD199" s="6" t="e">
        <f>IF(COUNTIF(#REF!,Orders!AC366)&gt;0,"Returned","Not Returned")</f>
        <v>#REF!</v>
      </c>
      <c r="AE199" s="37" t="str">
        <f>TEXT(Table1[[#This Row],[Order Date]],"mmmm-yyy")</f>
        <v>January-2015</v>
      </c>
    </row>
    <row r="200" spans="1:31" ht="12.75" customHeight="1" thickTop="1" thickBot="1" x14ac:dyDescent="0.25">
      <c r="A200" s="10">
        <v>23533</v>
      </c>
      <c r="B200" s="11" t="s">
        <v>47</v>
      </c>
      <c r="C200" s="11">
        <v>0.09</v>
      </c>
      <c r="D200" s="11">
        <v>2.1800000000000002</v>
      </c>
      <c r="E200" s="11">
        <v>0.78</v>
      </c>
      <c r="F200" s="11">
        <v>1603</v>
      </c>
      <c r="G200" s="6" t="str">
        <f>IF(COUNTIF(Table1[Customer ID],Table1[[#This Row],[Customer ID]])&gt;1,"Repeat Customer","One-Time Customer")</f>
        <v>Repeat Customer</v>
      </c>
      <c r="H200" s="11" t="s">
        <v>1606</v>
      </c>
      <c r="I200" s="11" t="s">
        <v>49</v>
      </c>
      <c r="J200" s="11" t="s">
        <v>58</v>
      </c>
      <c r="K200" s="11" t="s">
        <v>29</v>
      </c>
      <c r="L200" s="11" t="s">
        <v>66</v>
      </c>
      <c r="M200" s="11" t="s">
        <v>31</v>
      </c>
      <c r="N200" s="11" t="s">
        <v>1607</v>
      </c>
      <c r="O200" s="11">
        <v>0.52</v>
      </c>
      <c r="P200" s="6">
        <f>Table1[[#This Row],[Profit]]/Table1[[#This Row],[Sales]]</f>
        <v>0.12838912133891214</v>
      </c>
      <c r="Q200" s="11" t="s">
        <v>33</v>
      </c>
      <c r="R200" s="11" t="s">
        <v>53</v>
      </c>
      <c r="S200" s="11" t="s">
        <v>71</v>
      </c>
      <c r="T200" s="11" t="s">
        <v>1608</v>
      </c>
      <c r="U200" s="11">
        <v>11598</v>
      </c>
      <c r="V200" s="12">
        <v>42020</v>
      </c>
      <c r="W200" s="13" t="str">
        <f>TEXT(Table1[[#This Row],[Order Date]],"mmmm")</f>
        <v>January</v>
      </c>
      <c r="X200" s="7" t="str">
        <f>TEXT(Table1[[#This Row],[Order Date]],"yyyy")</f>
        <v>2015</v>
      </c>
      <c r="Y200" s="12">
        <v>42022</v>
      </c>
      <c r="Z200" s="11">
        <v>2.4548000000000001</v>
      </c>
      <c r="AA200" s="11">
        <v>9</v>
      </c>
      <c r="AB200" s="11">
        <v>19.12</v>
      </c>
      <c r="AC200" s="11">
        <v>89679</v>
      </c>
      <c r="AD200" s="6" t="e">
        <f>IF(COUNTIF(#REF!,Orders!AC886)&gt;0,"Returned","Not Returned")</f>
        <v>#REF!</v>
      </c>
      <c r="AE200" s="37" t="str">
        <f>TEXT(Table1[[#This Row],[Order Date]],"mmmm-yyy")</f>
        <v>January-2015</v>
      </c>
    </row>
    <row r="201" spans="1:31" ht="12.75" customHeight="1" thickTop="1" thickBot="1" x14ac:dyDescent="0.25">
      <c r="A201" s="8">
        <v>23534</v>
      </c>
      <c r="B201" s="1" t="s">
        <v>47</v>
      </c>
      <c r="C201" s="1">
        <v>0.05</v>
      </c>
      <c r="D201" s="1">
        <v>179.29</v>
      </c>
      <c r="E201" s="1">
        <v>29.21</v>
      </c>
      <c r="F201" s="1">
        <v>1603</v>
      </c>
      <c r="G201" s="6" t="str">
        <f>IF(COUNTIF(Table1[Customer ID],Table1[[#This Row],[Customer ID]])&gt;1,"Repeat Customer","One-Time Customer")</f>
        <v>Repeat Customer</v>
      </c>
      <c r="H201" s="1" t="s">
        <v>1606</v>
      </c>
      <c r="I201" s="1" t="s">
        <v>39</v>
      </c>
      <c r="J201" s="1" t="s">
        <v>58</v>
      </c>
      <c r="K201" s="1" t="s">
        <v>41</v>
      </c>
      <c r="L201" s="1" t="s">
        <v>152</v>
      </c>
      <c r="M201" s="1" t="s">
        <v>121</v>
      </c>
      <c r="N201" s="1" t="s">
        <v>629</v>
      </c>
      <c r="O201" s="1">
        <v>0.76</v>
      </c>
      <c r="P201" s="6">
        <f>Table1[[#This Row],[Profit]]/Table1[[#This Row],[Sales]]</f>
        <v>-2.878695763609088</v>
      </c>
      <c r="Q201" s="1" t="s">
        <v>33</v>
      </c>
      <c r="R201" s="1" t="s">
        <v>53</v>
      </c>
      <c r="S201" s="1" t="s">
        <v>71</v>
      </c>
      <c r="T201" s="1" t="s">
        <v>1608</v>
      </c>
      <c r="U201" s="1">
        <v>11598</v>
      </c>
      <c r="V201" s="9">
        <v>42020</v>
      </c>
      <c r="W201" s="13" t="str">
        <f>TEXT(Table1[[#This Row],[Order Date]],"mmmm")</f>
        <v>January</v>
      </c>
      <c r="X201" s="7" t="str">
        <f>TEXT(Table1[[#This Row],[Order Date]],"yyyy")</f>
        <v>2015</v>
      </c>
      <c r="Y201" s="9">
        <v>42022</v>
      </c>
      <c r="Z201" s="1">
        <v>-537.27977732000011</v>
      </c>
      <c r="AA201" s="1">
        <v>1</v>
      </c>
      <c r="AB201" s="1">
        <v>186.64</v>
      </c>
      <c r="AC201" s="1">
        <v>89679</v>
      </c>
      <c r="AD201" s="6" t="e">
        <f>IF(COUNTIF(#REF!,Orders!AC887)&gt;0,"Returned","Not Returned")</f>
        <v>#REF!</v>
      </c>
      <c r="AE201" s="37" t="str">
        <f>TEXT(Table1[[#This Row],[Order Date]],"mmmm-yyy")</f>
        <v>January-2015</v>
      </c>
    </row>
    <row r="202" spans="1:31" ht="12.75" customHeight="1" thickTop="1" thickBot="1" x14ac:dyDescent="0.25">
      <c r="A202" s="8">
        <v>24941</v>
      </c>
      <c r="B202" s="1" t="s">
        <v>56</v>
      </c>
      <c r="C202" s="1">
        <v>0</v>
      </c>
      <c r="D202" s="1">
        <v>13.43</v>
      </c>
      <c r="E202" s="1">
        <v>5.5</v>
      </c>
      <c r="F202" s="1">
        <v>1697</v>
      </c>
      <c r="G202" s="6" t="str">
        <f>IF(COUNTIF(Table1[Customer ID],Table1[[#This Row],[Customer ID]])&gt;1,"Repeat Customer","One-Time Customer")</f>
        <v>One-Time Customer</v>
      </c>
      <c r="H202" s="1" t="s">
        <v>1701</v>
      </c>
      <c r="I202" s="1" t="s">
        <v>49</v>
      </c>
      <c r="J202" s="1" t="s">
        <v>40</v>
      </c>
      <c r="K202" s="1" t="s">
        <v>29</v>
      </c>
      <c r="L202" s="1" t="s">
        <v>141</v>
      </c>
      <c r="M202" s="1" t="s">
        <v>59</v>
      </c>
      <c r="N202" s="1" t="s">
        <v>1702</v>
      </c>
      <c r="O202" s="1">
        <v>0.56999999999999995</v>
      </c>
      <c r="P202" s="6">
        <f>Table1[[#This Row],[Profit]]/Table1[[#This Row],[Sales]]</f>
        <v>-1.9590705573568012</v>
      </c>
      <c r="Q202" s="1" t="s">
        <v>33</v>
      </c>
      <c r="R202" s="1" t="s">
        <v>136</v>
      </c>
      <c r="S202" s="1" t="s">
        <v>958</v>
      </c>
      <c r="T202" s="1" t="s">
        <v>1703</v>
      </c>
      <c r="U202" s="1">
        <v>71901</v>
      </c>
      <c r="V202" s="9">
        <v>42020</v>
      </c>
      <c r="W202" s="13" t="str">
        <f>TEXT(Table1[[#This Row],[Order Date]],"mmmm")</f>
        <v>January</v>
      </c>
      <c r="X202" s="7" t="str">
        <f>TEXT(Table1[[#This Row],[Order Date]],"yyyy")</f>
        <v>2015</v>
      </c>
      <c r="Y202" s="9">
        <v>42021</v>
      </c>
      <c r="Z202" s="1">
        <v>-253.77800000000002</v>
      </c>
      <c r="AA202" s="1">
        <v>9</v>
      </c>
      <c r="AB202" s="1">
        <v>129.54</v>
      </c>
      <c r="AC202" s="1">
        <v>86338</v>
      </c>
      <c r="AD202" s="6" t="e">
        <f>IF(COUNTIF(#REF!,Orders!AC945)&gt;0,"Returned","Not Returned")</f>
        <v>#REF!</v>
      </c>
      <c r="AE202" s="37" t="str">
        <f>TEXT(Table1[[#This Row],[Order Date]],"mmmm-yyy")</f>
        <v>January-2015</v>
      </c>
    </row>
    <row r="203" spans="1:31" ht="12.75" customHeight="1" thickTop="1" thickBot="1" x14ac:dyDescent="0.25">
      <c r="A203" s="10">
        <v>18345</v>
      </c>
      <c r="B203" s="11" t="s">
        <v>47</v>
      </c>
      <c r="C203" s="11">
        <v>0.02</v>
      </c>
      <c r="D203" s="11">
        <v>110.98</v>
      </c>
      <c r="E203" s="11">
        <v>13.99</v>
      </c>
      <c r="F203" s="11">
        <v>2924</v>
      </c>
      <c r="G203" s="6" t="str">
        <f>IF(COUNTIF(Table1[Customer ID],Table1[[#This Row],[Customer ID]])&gt;1,"Repeat Customer","One-Time Customer")</f>
        <v>Repeat Customer</v>
      </c>
      <c r="H203" s="11" t="s">
        <v>2664</v>
      </c>
      <c r="I203" s="11" t="s">
        <v>49</v>
      </c>
      <c r="J203" s="11" t="s">
        <v>114</v>
      </c>
      <c r="K203" s="11" t="s">
        <v>41</v>
      </c>
      <c r="L203" s="11" t="s">
        <v>50</v>
      </c>
      <c r="M203" s="11" t="s">
        <v>86</v>
      </c>
      <c r="N203" s="11" t="s">
        <v>1891</v>
      </c>
      <c r="O203" s="11">
        <v>0.69</v>
      </c>
      <c r="P203" s="6">
        <f>Table1[[#This Row],[Profit]]/Table1[[#This Row],[Sales]]</f>
        <v>-0.46944069218205092</v>
      </c>
      <c r="Q203" s="11" t="s">
        <v>33</v>
      </c>
      <c r="R203" s="11" t="s">
        <v>53</v>
      </c>
      <c r="S203" s="11" t="s">
        <v>415</v>
      </c>
      <c r="T203" s="11" t="s">
        <v>2665</v>
      </c>
      <c r="U203" s="11">
        <v>20707</v>
      </c>
      <c r="V203" s="12">
        <v>42020</v>
      </c>
      <c r="W203" s="13" t="str">
        <f>TEXT(Table1[[#This Row],[Order Date]],"mmmm")</f>
        <v>January</v>
      </c>
      <c r="X203" s="7" t="str">
        <f>TEXT(Table1[[#This Row],[Order Date]],"yyyy")</f>
        <v>2015</v>
      </c>
      <c r="Y203" s="12">
        <v>42022</v>
      </c>
      <c r="Z203" s="11">
        <v>-106.3424</v>
      </c>
      <c r="AA203" s="11">
        <v>2</v>
      </c>
      <c r="AB203" s="11">
        <v>226.53</v>
      </c>
      <c r="AC203" s="11">
        <v>86591</v>
      </c>
      <c r="AD203" s="6" t="e">
        <f>IF(COUNTIF(#REF!,Orders!AC1660)&gt;0,"Returned","Not Returned")</f>
        <v>#REF!</v>
      </c>
      <c r="AE203" s="37" t="str">
        <f>TEXT(Table1[[#This Row],[Order Date]],"mmmm-yyy")</f>
        <v>January-2015</v>
      </c>
    </row>
    <row r="204" spans="1:31" ht="12.75" customHeight="1" thickTop="1" thickBot="1" x14ac:dyDescent="0.25">
      <c r="A204" s="8">
        <v>18346</v>
      </c>
      <c r="B204" s="1" t="s">
        <v>47</v>
      </c>
      <c r="C204" s="1">
        <v>0.01</v>
      </c>
      <c r="D204" s="1">
        <v>8.01</v>
      </c>
      <c r="E204" s="1">
        <v>2.87</v>
      </c>
      <c r="F204" s="1">
        <v>2924</v>
      </c>
      <c r="G204" s="6" t="str">
        <f>IF(COUNTIF(Table1[Customer ID],Table1[[#This Row],[Customer ID]])&gt;1,"Repeat Customer","One-Time Customer")</f>
        <v>Repeat Customer</v>
      </c>
      <c r="H204" s="1" t="s">
        <v>2664</v>
      </c>
      <c r="I204" s="1" t="s">
        <v>49</v>
      </c>
      <c r="J204" s="1" t="s">
        <v>114</v>
      </c>
      <c r="K204" s="1" t="s">
        <v>29</v>
      </c>
      <c r="L204" s="1" t="s">
        <v>93</v>
      </c>
      <c r="M204" s="1" t="s">
        <v>31</v>
      </c>
      <c r="N204" s="1" t="s">
        <v>2666</v>
      </c>
      <c r="O204" s="1">
        <v>0.4</v>
      </c>
      <c r="P204" s="6">
        <f>Table1[[#This Row],[Profit]]/Table1[[#This Row],[Sales]]</f>
        <v>0.65516096139839752</v>
      </c>
      <c r="Q204" s="1" t="s">
        <v>33</v>
      </c>
      <c r="R204" s="1" t="s">
        <v>53</v>
      </c>
      <c r="S204" s="1" t="s">
        <v>415</v>
      </c>
      <c r="T204" s="1" t="s">
        <v>2665</v>
      </c>
      <c r="U204" s="1">
        <v>20707</v>
      </c>
      <c r="V204" s="9">
        <v>42020</v>
      </c>
      <c r="W204" s="13" t="str">
        <f>TEXT(Table1[[#This Row],[Order Date]],"mmmm")</f>
        <v>January</v>
      </c>
      <c r="X204" s="7" t="str">
        <f>TEXT(Table1[[#This Row],[Order Date]],"yyyy")</f>
        <v>2015</v>
      </c>
      <c r="Y204" s="9">
        <v>42022</v>
      </c>
      <c r="Z204" s="1">
        <v>44.976799999999997</v>
      </c>
      <c r="AA204" s="1">
        <v>8</v>
      </c>
      <c r="AB204" s="1">
        <v>68.650000000000006</v>
      </c>
      <c r="AC204" s="1">
        <v>86591</v>
      </c>
      <c r="AD204" s="6" t="e">
        <f>IF(COUNTIF(#REF!,Orders!AC1661)&gt;0,"Returned","Not Returned")</f>
        <v>#REF!</v>
      </c>
      <c r="AE204" s="37" t="str">
        <f>TEXT(Table1[[#This Row],[Order Date]],"mmmm-yyy")</f>
        <v>January-2015</v>
      </c>
    </row>
    <row r="205" spans="1:31" ht="12.75" customHeight="1" thickTop="1" thickBot="1" x14ac:dyDescent="0.25">
      <c r="A205" s="10">
        <v>19849</v>
      </c>
      <c r="B205" s="11" t="s">
        <v>37</v>
      </c>
      <c r="C205" s="11">
        <v>0.02</v>
      </c>
      <c r="D205" s="11">
        <v>12.99</v>
      </c>
      <c r="E205" s="11">
        <v>14.37</v>
      </c>
      <c r="F205" s="11">
        <v>3036</v>
      </c>
      <c r="G205" s="6" t="str">
        <f>IF(COUNTIF(Table1[Customer ID],Table1[[#This Row],[Customer ID]])&gt;1,"Repeat Customer","One-Time Customer")</f>
        <v>Repeat Customer</v>
      </c>
      <c r="H205" s="11" t="s">
        <v>2744</v>
      </c>
      <c r="I205" s="11" t="s">
        <v>49</v>
      </c>
      <c r="J205" s="11" t="s">
        <v>40</v>
      </c>
      <c r="K205" s="11" t="s">
        <v>41</v>
      </c>
      <c r="L205" s="11" t="s">
        <v>50</v>
      </c>
      <c r="M205" s="11" t="s">
        <v>236</v>
      </c>
      <c r="N205" s="11" t="s">
        <v>568</v>
      </c>
      <c r="O205" s="11">
        <v>0.73</v>
      </c>
      <c r="P205" s="6">
        <f>Table1[[#This Row],[Profit]]/Table1[[#This Row],[Sales]]</f>
        <v>-2.3633944411590777</v>
      </c>
      <c r="Q205" s="11" t="s">
        <v>33</v>
      </c>
      <c r="R205" s="11" t="s">
        <v>61</v>
      </c>
      <c r="S205" s="11" t="s">
        <v>2659</v>
      </c>
      <c r="T205" s="11" t="s">
        <v>2745</v>
      </c>
      <c r="U205" s="11">
        <v>58554</v>
      </c>
      <c r="V205" s="12">
        <v>42020</v>
      </c>
      <c r="W205" s="13" t="str">
        <f>TEXT(Table1[[#This Row],[Order Date]],"mmmm")</f>
        <v>January</v>
      </c>
      <c r="X205" s="7" t="str">
        <f>TEXT(Table1[[#This Row],[Order Date]],"yyyy")</f>
        <v>2015</v>
      </c>
      <c r="Y205" s="12">
        <v>42022</v>
      </c>
      <c r="Z205" s="11">
        <v>-159.86000000000001</v>
      </c>
      <c r="AA205" s="11">
        <v>5</v>
      </c>
      <c r="AB205" s="11">
        <v>67.64</v>
      </c>
      <c r="AC205" s="11">
        <v>89129</v>
      </c>
      <c r="AD205" s="6" t="e">
        <f>IF(COUNTIF(#REF!,Orders!AC1722)&gt;0,"Returned","Not Returned")</f>
        <v>#REF!</v>
      </c>
      <c r="AE205" s="37" t="str">
        <f>TEXT(Table1[[#This Row],[Order Date]],"mmmm-yyy")</f>
        <v>January-2015</v>
      </c>
    </row>
    <row r="206" spans="1:31" ht="12.75" customHeight="1" thickTop="1" thickBot="1" x14ac:dyDescent="0.25">
      <c r="A206" s="8">
        <v>19850</v>
      </c>
      <c r="B206" s="1" t="s">
        <v>37</v>
      </c>
      <c r="C206" s="1">
        <v>0.05</v>
      </c>
      <c r="D206" s="1">
        <v>35.44</v>
      </c>
      <c r="E206" s="1">
        <v>7.5</v>
      </c>
      <c r="F206" s="1">
        <v>3036</v>
      </c>
      <c r="G206" s="6" t="str">
        <f>IF(COUNTIF(Table1[Customer ID],Table1[[#This Row],[Customer ID]])&gt;1,"Repeat Customer","One-Time Customer")</f>
        <v>Repeat Customer</v>
      </c>
      <c r="H206" s="1" t="s">
        <v>2744</v>
      </c>
      <c r="I206" s="1" t="s">
        <v>49</v>
      </c>
      <c r="J206" s="1" t="s">
        <v>40</v>
      </c>
      <c r="K206" s="1" t="s">
        <v>29</v>
      </c>
      <c r="L206" s="1" t="s">
        <v>93</v>
      </c>
      <c r="M206" s="1" t="s">
        <v>59</v>
      </c>
      <c r="N206" s="1" t="s">
        <v>2746</v>
      </c>
      <c r="O206" s="1">
        <v>0.38</v>
      </c>
      <c r="P206" s="6">
        <f>Table1[[#This Row],[Profit]]/Table1[[#This Row],[Sales]]</f>
        <v>0.69</v>
      </c>
      <c r="Q206" s="1" t="s">
        <v>33</v>
      </c>
      <c r="R206" s="1" t="s">
        <v>61</v>
      </c>
      <c r="S206" s="1" t="s">
        <v>2659</v>
      </c>
      <c r="T206" s="1" t="s">
        <v>2745</v>
      </c>
      <c r="U206" s="1">
        <v>58554</v>
      </c>
      <c r="V206" s="9">
        <v>42020</v>
      </c>
      <c r="W206" s="13" t="str">
        <f>TEXT(Table1[[#This Row],[Order Date]],"mmmm")</f>
        <v>January</v>
      </c>
      <c r="X206" s="7" t="str">
        <f>TEXT(Table1[[#This Row],[Order Date]],"yyyy")</f>
        <v>2015</v>
      </c>
      <c r="Y206" s="9">
        <v>42022</v>
      </c>
      <c r="Z206" s="1">
        <v>165.88979999999998</v>
      </c>
      <c r="AA206" s="1">
        <v>7</v>
      </c>
      <c r="AB206" s="1">
        <v>240.42</v>
      </c>
      <c r="AC206" s="1">
        <v>89129</v>
      </c>
      <c r="AD206" s="6" t="e">
        <f>IF(COUNTIF(#REF!,Orders!AC1723)&gt;0,"Returned","Not Returned")</f>
        <v>#REF!</v>
      </c>
      <c r="AE206" s="37" t="str">
        <f>TEXT(Table1[[#This Row],[Order Date]],"mmmm-yyy")</f>
        <v>January-2015</v>
      </c>
    </row>
    <row r="207" spans="1:31" ht="12.75" customHeight="1" thickTop="1" thickBot="1" x14ac:dyDescent="0.25">
      <c r="A207" s="10">
        <v>19851</v>
      </c>
      <c r="B207" s="11" t="s">
        <v>37</v>
      </c>
      <c r="C207" s="11">
        <v>0.02</v>
      </c>
      <c r="D207" s="11">
        <v>12.98</v>
      </c>
      <c r="E207" s="11">
        <v>3.14</v>
      </c>
      <c r="F207" s="11">
        <v>3036</v>
      </c>
      <c r="G207" s="6" t="str">
        <f>IF(COUNTIF(Table1[Customer ID],Table1[[#This Row],[Customer ID]])&gt;1,"Repeat Customer","One-Time Customer")</f>
        <v>Repeat Customer</v>
      </c>
      <c r="H207" s="11" t="s">
        <v>2744</v>
      </c>
      <c r="I207" s="11" t="s">
        <v>49</v>
      </c>
      <c r="J207" s="11" t="s">
        <v>40</v>
      </c>
      <c r="K207" s="11" t="s">
        <v>29</v>
      </c>
      <c r="L207" s="11" t="s">
        <v>174</v>
      </c>
      <c r="M207" s="11" t="s">
        <v>51</v>
      </c>
      <c r="N207" s="11" t="s">
        <v>175</v>
      </c>
      <c r="O207" s="11">
        <v>0.6</v>
      </c>
      <c r="P207" s="6">
        <f>Table1[[#This Row],[Profit]]/Table1[[#This Row],[Sales]]</f>
        <v>0.40677874186550977</v>
      </c>
      <c r="Q207" s="11" t="s">
        <v>33</v>
      </c>
      <c r="R207" s="11" t="s">
        <v>61</v>
      </c>
      <c r="S207" s="11" t="s">
        <v>2659</v>
      </c>
      <c r="T207" s="11" t="s">
        <v>2745</v>
      </c>
      <c r="U207" s="11">
        <v>58554</v>
      </c>
      <c r="V207" s="12">
        <v>42020</v>
      </c>
      <c r="W207" s="13" t="str">
        <f>TEXT(Table1[[#This Row],[Order Date]],"mmmm")</f>
        <v>January</v>
      </c>
      <c r="X207" s="7" t="str">
        <f>TEXT(Table1[[#This Row],[Order Date]],"yyyy")</f>
        <v>2015</v>
      </c>
      <c r="Y207" s="12">
        <v>42023</v>
      </c>
      <c r="Z207" s="11">
        <v>75.010000000000005</v>
      </c>
      <c r="AA207" s="11">
        <v>14</v>
      </c>
      <c r="AB207" s="11">
        <v>184.4</v>
      </c>
      <c r="AC207" s="11">
        <v>89129</v>
      </c>
      <c r="AD207" s="6" t="e">
        <f>IF(COUNTIF(#REF!,Orders!AC1724)&gt;0,"Returned","Not Returned")</f>
        <v>#REF!</v>
      </c>
      <c r="AE207" s="37" t="str">
        <f>TEXT(Table1[[#This Row],[Order Date]],"mmmm-yyy")</f>
        <v>January-2015</v>
      </c>
    </row>
    <row r="208" spans="1:31" ht="12.75" customHeight="1" thickTop="1" thickBot="1" x14ac:dyDescent="0.25">
      <c r="A208" s="10">
        <v>22459</v>
      </c>
      <c r="B208" s="11" t="s">
        <v>56</v>
      </c>
      <c r="C208" s="11">
        <v>0.1</v>
      </c>
      <c r="D208" s="11">
        <v>5.81</v>
      </c>
      <c r="E208" s="11">
        <v>8.49</v>
      </c>
      <c r="F208" s="11">
        <v>3133</v>
      </c>
      <c r="G208" s="6" t="str">
        <f>IF(COUNTIF(Table1[Customer ID],Table1[[#This Row],[Customer ID]])&gt;1,"Repeat Customer","One-Time Customer")</f>
        <v>Repeat Customer</v>
      </c>
      <c r="H208" s="11" t="s">
        <v>2821</v>
      </c>
      <c r="I208" s="11" t="s">
        <v>49</v>
      </c>
      <c r="J208" s="11" t="s">
        <v>28</v>
      </c>
      <c r="K208" s="11" t="s">
        <v>29</v>
      </c>
      <c r="L208" s="11" t="s">
        <v>109</v>
      </c>
      <c r="M208" s="11" t="s">
        <v>59</v>
      </c>
      <c r="N208" s="11" t="s">
        <v>325</v>
      </c>
      <c r="O208" s="11">
        <v>0.39</v>
      </c>
      <c r="P208" s="6">
        <f>Table1[[#This Row],[Profit]]/Table1[[#This Row],[Sales]]</f>
        <v>-5.394696736453203</v>
      </c>
      <c r="Q208" s="11" t="s">
        <v>33</v>
      </c>
      <c r="R208" s="11" t="s">
        <v>61</v>
      </c>
      <c r="S208" s="11" t="s">
        <v>178</v>
      </c>
      <c r="T208" s="11" t="s">
        <v>2822</v>
      </c>
      <c r="U208" s="11">
        <v>60540</v>
      </c>
      <c r="V208" s="12">
        <v>42020</v>
      </c>
      <c r="W208" s="13" t="str">
        <f>TEXT(Table1[[#This Row],[Order Date]],"mmmm")</f>
        <v>January</v>
      </c>
      <c r="X208" s="7" t="str">
        <f>TEXT(Table1[[#This Row],[Order Date]],"yyyy")</f>
        <v>2015</v>
      </c>
      <c r="Y208" s="12">
        <v>42021</v>
      </c>
      <c r="Z208" s="11">
        <v>-350.43950000000001</v>
      </c>
      <c r="AA208" s="11">
        <v>12</v>
      </c>
      <c r="AB208" s="11">
        <v>64.959999999999994</v>
      </c>
      <c r="AC208" s="11">
        <v>86789</v>
      </c>
      <c r="AD208" s="6" t="e">
        <f>IF(COUNTIF(#REF!,Orders!AC1784)&gt;0,"Returned","Not Returned")</f>
        <v>#REF!</v>
      </c>
      <c r="AE208" s="37" t="str">
        <f>TEXT(Table1[[#This Row],[Order Date]],"mmmm-yyy")</f>
        <v>January-2015</v>
      </c>
    </row>
    <row r="209" spans="1:31" ht="12.75" customHeight="1" thickTop="1" thickBot="1" x14ac:dyDescent="0.25">
      <c r="A209" s="8">
        <v>22460</v>
      </c>
      <c r="B209" s="1" t="s">
        <v>56</v>
      </c>
      <c r="C209" s="1">
        <v>0.03</v>
      </c>
      <c r="D209" s="1">
        <v>1.81</v>
      </c>
      <c r="E209" s="1">
        <v>0.75</v>
      </c>
      <c r="F209" s="1">
        <v>3133</v>
      </c>
      <c r="G209" s="6" t="str">
        <f>IF(COUNTIF(Table1[Customer ID],Table1[[#This Row],[Customer ID]])&gt;1,"Repeat Customer","One-Time Customer")</f>
        <v>Repeat Customer</v>
      </c>
      <c r="H209" s="1" t="s">
        <v>2821</v>
      </c>
      <c r="I209" s="1" t="s">
        <v>49</v>
      </c>
      <c r="J209" s="1" t="s">
        <v>28</v>
      </c>
      <c r="K209" s="1" t="s">
        <v>29</v>
      </c>
      <c r="L209" s="1" t="s">
        <v>66</v>
      </c>
      <c r="M209" s="1" t="s">
        <v>31</v>
      </c>
      <c r="N209" s="1" t="s">
        <v>2823</v>
      </c>
      <c r="O209" s="1">
        <v>0.52</v>
      </c>
      <c r="P209" s="6">
        <f>Table1[[#This Row],[Profit]]/Table1[[#This Row],[Sales]]</f>
        <v>0.21958202716823405</v>
      </c>
      <c r="Q209" s="1" t="s">
        <v>33</v>
      </c>
      <c r="R209" s="1" t="s">
        <v>61</v>
      </c>
      <c r="S209" s="1" t="s">
        <v>178</v>
      </c>
      <c r="T209" s="1" t="s">
        <v>2822</v>
      </c>
      <c r="U209" s="1">
        <v>60540</v>
      </c>
      <c r="V209" s="9">
        <v>42020</v>
      </c>
      <c r="W209" s="13" t="str">
        <f>TEXT(Table1[[#This Row],[Order Date]],"mmmm")</f>
        <v>January</v>
      </c>
      <c r="X209" s="7" t="str">
        <f>TEXT(Table1[[#This Row],[Order Date]],"yyyy")</f>
        <v>2015</v>
      </c>
      <c r="Y209" s="9">
        <v>42021</v>
      </c>
      <c r="Z209" s="1">
        <v>4.2027999999999999</v>
      </c>
      <c r="AA209" s="1">
        <v>10</v>
      </c>
      <c r="AB209" s="1">
        <v>19.14</v>
      </c>
      <c r="AC209" s="1">
        <v>86789</v>
      </c>
      <c r="AD209" s="6" t="e">
        <f>IF(COUNTIF(#REF!,Orders!AC1785)&gt;0,"Returned","Not Returned")</f>
        <v>#REF!</v>
      </c>
      <c r="AE209" s="37" t="str">
        <f>TEXT(Table1[[#This Row],[Order Date]],"mmmm-yyy")</f>
        <v>January-2015</v>
      </c>
    </row>
    <row r="210" spans="1:31" ht="12.75" customHeight="1" thickTop="1" thickBot="1" x14ac:dyDescent="0.25">
      <c r="A210" s="8">
        <v>22341</v>
      </c>
      <c r="B210" s="1" t="s">
        <v>106</v>
      </c>
      <c r="C210" s="1">
        <v>0.04</v>
      </c>
      <c r="D210" s="1">
        <v>2.98</v>
      </c>
      <c r="E210" s="1">
        <v>2.0299999999999998</v>
      </c>
      <c r="F210" s="1">
        <v>3385</v>
      </c>
      <c r="G210" s="6" t="str">
        <f>IF(COUNTIF(Table1[Customer ID],Table1[[#This Row],[Customer ID]])&gt;1,"Repeat Customer","One-Time Customer")</f>
        <v>Repeat Customer</v>
      </c>
      <c r="H210" s="1" t="s">
        <v>3013</v>
      </c>
      <c r="I210" s="1" t="s">
        <v>27</v>
      </c>
      <c r="J210" s="1" t="s">
        <v>28</v>
      </c>
      <c r="K210" s="1" t="s">
        <v>29</v>
      </c>
      <c r="L210" s="1" t="s">
        <v>30</v>
      </c>
      <c r="M210" s="1" t="s">
        <v>31</v>
      </c>
      <c r="N210" s="1" t="s">
        <v>3014</v>
      </c>
      <c r="O210" s="1">
        <v>0.56999999999999995</v>
      </c>
      <c r="P210" s="6">
        <f>Table1[[#This Row],[Profit]]/Table1[[#This Row],[Sales]]</f>
        <v>-1.4019108280254777</v>
      </c>
      <c r="Q210" s="1" t="s">
        <v>33</v>
      </c>
      <c r="R210" s="1" t="s">
        <v>53</v>
      </c>
      <c r="S210" s="1" t="s">
        <v>154</v>
      </c>
      <c r="T210" s="1" t="s">
        <v>3015</v>
      </c>
      <c r="U210" s="1">
        <v>44512</v>
      </c>
      <c r="V210" s="9">
        <v>42020</v>
      </c>
      <c r="W210" s="13" t="str">
        <f>TEXT(Table1[[#This Row],[Order Date]],"mmmm")</f>
        <v>January</v>
      </c>
      <c r="X210" s="7" t="str">
        <f>TEXT(Table1[[#This Row],[Order Date]],"yyyy")</f>
        <v>2015</v>
      </c>
      <c r="Y210" s="9">
        <v>42020</v>
      </c>
      <c r="Z210" s="1">
        <v>-22.009999999999998</v>
      </c>
      <c r="AA210" s="1">
        <v>5</v>
      </c>
      <c r="AB210" s="1">
        <v>15.7</v>
      </c>
      <c r="AC210" s="1">
        <v>88745</v>
      </c>
      <c r="AD210" s="6" t="e">
        <f>IF(COUNTIF(#REF!,Orders!AC1941)&gt;0,"Returned","Not Returned")</f>
        <v>#REF!</v>
      </c>
      <c r="AE210" s="37" t="str">
        <f>TEXT(Table1[[#This Row],[Order Date]],"mmmm-yyy")</f>
        <v>January-2015</v>
      </c>
    </row>
    <row r="211" spans="1:31" ht="12.75" customHeight="1" thickTop="1" thickBot="1" x14ac:dyDescent="0.25">
      <c r="A211" s="10">
        <v>22342</v>
      </c>
      <c r="B211" s="11" t="s">
        <v>106</v>
      </c>
      <c r="C211" s="11">
        <v>0.01</v>
      </c>
      <c r="D211" s="11">
        <v>125.99</v>
      </c>
      <c r="E211" s="11">
        <v>8.99</v>
      </c>
      <c r="F211" s="11">
        <v>3385</v>
      </c>
      <c r="G211" s="6" t="str">
        <f>IF(COUNTIF(Table1[Customer ID],Table1[[#This Row],[Customer ID]])&gt;1,"Repeat Customer","One-Time Customer")</f>
        <v>Repeat Customer</v>
      </c>
      <c r="H211" s="11" t="s">
        <v>3013</v>
      </c>
      <c r="I211" s="11" t="s">
        <v>49</v>
      </c>
      <c r="J211" s="11" t="s">
        <v>28</v>
      </c>
      <c r="K211" s="11" t="s">
        <v>77</v>
      </c>
      <c r="L211" s="11" t="s">
        <v>78</v>
      </c>
      <c r="M211" s="11" t="s">
        <v>59</v>
      </c>
      <c r="N211" s="11" t="s">
        <v>465</v>
      </c>
      <c r="O211" s="11">
        <v>0.59</v>
      </c>
      <c r="P211" s="6">
        <f>Table1[[#This Row],[Profit]]/Table1[[#This Row],[Sales]]</f>
        <v>0.62654862264012345</v>
      </c>
      <c r="Q211" s="11" t="s">
        <v>33</v>
      </c>
      <c r="R211" s="11" t="s">
        <v>53</v>
      </c>
      <c r="S211" s="11" t="s">
        <v>154</v>
      </c>
      <c r="T211" s="11" t="s">
        <v>3015</v>
      </c>
      <c r="U211" s="11">
        <v>44512</v>
      </c>
      <c r="V211" s="12">
        <v>42020</v>
      </c>
      <c r="W211" s="13" t="str">
        <f>TEXT(Table1[[#This Row],[Order Date]],"mmmm")</f>
        <v>January</v>
      </c>
      <c r="X211" s="7" t="str">
        <f>TEXT(Table1[[#This Row],[Order Date]],"yyyy")</f>
        <v>2015</v>
      </c>
      <c r="Y211" s="12">
        <v>42025</v>
      </c>
      <c r="Z211" s="11">
        <v>426.46032000000002</v>
      </c>
      <c r="AA211" s="11">
        <v>6</v>
      </c>
      <c r="AB211" s="11">
        <v>680.65</v>
      </c>
      <c r="AC211" s="11">
        <v>88745</v>
      </c>
      <c r="AD211" s="6" t="e">
        <f>IF(COUNTIF(#REF!,Orders!AC1942)&gt;0,"Returned","Not Returned")</f>
        <v>#REF!</v>
      </c>
      <c r="AE211" s="37" t="str">
        <f>TEXT(Table1[[#This Row],[Order Date]],"mmmm-yyy")</f>
        <v>January-2015</v>
      </c>
    </row>
    <row r="212" spans="1:31" ht="12.75" customHeight="1" thickTop="1" thickBot="1" x14ac:dyDescent="0.25">
      <c r="A212" s="8">
        <v>21401</v>
      </c>
      <c r="B212" s="1" t="s">
        <v>106</v>
      </c>
      <c r="C212" s="1">
        <v>0.05</v>
      </c>
      <c r="D212" s="1">
        <v>1.86</v>
      </c>
      <c r="E212" s="1">
        <v>2.58</v>
      </c>
      <c r="F212" s="1">
        <v>210</v>
      </c>
      <c r="G212" s="6" t="str">
        <f>IF(COUNTIF(Table1[Customer ID],Table1[[#This Row],[Customer ID]])&gt;1,"Repeat Customer","One-Time Customer")</f>
        <v>Repeat Customer</v>
      </c>
      <c r="H212" s="1" t="s">
        <v>307</v>
      </c>
      <c r="I212" s="1" t="s">
        <v>49</v>
      </c>
      <c r="J212" s="1" t="s">
        <v>40</v>
      </c>
      <c r="K212" s="1" t="s">
        <v>29</v>
      </c>
      <c r="L212" s="1" t="s">
        <v>66</v>
      </c>
      <c r="M212" s="1" t="s">
        <v>31</v>
      </c>
      <c r="N212" s="1" t="s">
        <v>308</v>
      </c>
      <c r="O212" s="1">
        <v>0.82</v>
      </c>
      <c r="P212" s="6">
        <f>Table1[[#This Row],[Profit]]/Table1[[#This Row],[Sales]]</f>
        <v>-3.7830777967064173</v>
      </c>
      <c r="Q212" s="1" t="s">
        <v>33</v>
      </c>
      <c r="R212" s="1" t="s">
        <v>53</v>
      </c>
      <c r="S212" s="1" t="s">
        <v>71</v>
      </c>
      <c r="T212" s="1" t="s">
        <v>309</v>
      </c>
      <c r="U212" s="1">
        <v>12180</v>
      </c>
      <c r="V212" s="9">
        <v>42021</v>
      </c>
      <c r="W212" s="13" t="str">
        <f>TEXT(Table1[[#This Row],[Order Date]],"mmmm")</f>
        <v>January</v>
      </c>
      <c r="X212" s="7" t="str">
        <f>TEXT(Table1[[#This Row],[Order Date]],"yyyy")</f>
        <v>2015</v>
      </c>
      <c r="Y212" s="9">
        <v>42025</v>
      </c>
      <c r="Z212" s="1">
        <v>-66.62</v>
      </c>
      <c r="AA212" s="1">
        <v>9</v>
      </c>
      <c r="AB212" s="1">
        <v>17.61</v>
      </c>
      <c r="AC212" s="1">
        <v>85965</v>
      </c>
      <c r="AD212" s="6" t="e">
        <f>IF(COUNTIF(#REF!,Orders!AC119)&gt;0,"Returned","Not Returned")</f>
        <v>#REF!</v>
      </c>
      <c r="AE212" s="37" t="str">
        <f>TEXT(Table1[[#This Row],[Order Date]],"mmmm-yyy")</f>
        <v>January-2015</v>
      </c>
    </row>
    <row r="213" spans="1:31" ht="12.75" customHeight="1" thickTop="1" thickBot="1" x14ac:dyDescent="0.25">
      <c r="A213" s="10">
        <v>18278</v>
      </c>
      <c r="B213" s="11" t="s">
        <v>56</v>
      </c>
      <c r="C213" s="11">
        <v>0.05</v>
      </c>
      <c r="D213" s="11">
        <v>328.14</v>
      </c>
      <c r="E213" s="11">
        <v>91.05</v>
      </c>
      <c r="F213" s="11">
        <v>366</v>
      </c>
      <c r="G213" s="6" t="str">
        <f>IF(COUNTIF(Table1[Customer ID],Table1[[#This Row],[Customer ID]])&gt;1,"Repeat Customer","One-Time Customer")</f>
        <v>One-Time Customer</v>
      </c>
      <c r="H213" s="11" t="s">
        <v>467</v>
      </c>
      <c r="I213" s="11" t="s">
        <v>39</v>
      </c>
      <c r="J213" s="11" t="s">
        <v>58</v>
      </c>
      <c r="K213" s="11" t="s">
        <v>29</v>
      </c>
      <c r="L213" s="11" t="s">
        <v>257</v>
      </c>
      <c r="M213" s="11" t="s">
        <v>43</v>
      </c>
      <c r="N213" s="11" t="s">
        <v>468</v>
      </c>
      <c r="O213" s="11">
        <v>0.56999999999999995</v>
      </c>
      <c r="P213" s="6">
        <f>Table1[[#This Row],[Profit]]/Table1[[#This Row],[Sales]]</f>
        <v>0.20910639335765607</v>
      </c>
      <c r="Q213" s="11" t="s">
        <v>33</v>
      </c>
      <c r="R213" s="11" t="s">
        <v>53</v>
      </c>
      <c r="S213" s="11" t="s">
        <v>469</v>
      </c>
      <c r="T213" s="11" t="s">
        <v>470</v>
      </c>
      <c r="U213" s="11">
        <v>2910</v>
      </c>
      <c r="V213" s="12">
        <v>42021</v>
      </c>
      <c r="W213" s="13" t="str">
        <f>TEXT(Table1[[#This Row],[Order Date]],"mmmm")</f>
        <v>January</v>
      </c>
      <c r="X213" s="7" t="str">
        <f>TEXT(Table1[[#This Row],[Order Date]],"yyyy")</f>
        <v>2015</v>
      </c>
      <c r="Y213" s="12">
        <v>42023</v>
      </c>
      <c r="Z213" s="11">
        <v>411.5172</v>
      </c>
      <c r="AA213" s="11">
        <v>6</v>
      </c>
      <c r="AB213" s="11">
        <v>1967.98</v>
      </c>
      <c r="AC213" s="11">
        <v>87347</v>
      </c>
      <c r="AD213" s="6" t="e">
        <f>IF(COUNTIF(#REF!,Orders!AC198)&gt;0,"Returned","Not Returned")</f>
        <v>#REF!</v>
      </c>
      <c r="AE213" s="37" t="str">
        <f>TEXT(Table1[[#This Row],[Order Date]],"mmmm-yyy")</f>
        <v>January-2015</v>
      </c>
    </row>
    <row r="214" spans="1:31" ht="12.75" customHeight="1" thickTop="1" thickBot="1" x14ac:dyDescent="0.25">
      <c r="A214" s="8">
        <v>20494</v>
      </c>
      <c r="B214" s="1" t="s">
        <v>37</v>
      </c>
      <c r="C214" s="1">
        <v>0</v>
      </c>
      <c r="D214" s="1">
        <v>1.88</v>
      </c>
      <c r="E214" s="1">
        <v>1.49</v>
      </c>
      <c r="F214" s="1">
        <v>526</v>
      </c>
      <c r="G214" s="6" t="str">
        <f>IF(COUNTIF(Table1[Customer ID],Table1[[#This Row],[Customer ID]])&gt;1,"Repeat Customer","One-Time Customer")</f>
        <v>Repeat Customer</v>
      </c>
      <c r="H214" s="1" t="s">
        <v>634</v>
      </c>
      <c r="I214" s="1" t="s">
        <v>49</v>
      </c>
      <c r="J214" s="1" t="s">
        <v>40</v>
      </c>
      <c r="K214" s="1" t="s">
        <v>29</v>
      </c>
      <c r="L214" s="1" t="s">
        <v>109</v>
      </c>
      <c r="M214" s="1" t="s">
        <v>59</v>
      </c>
      <c r="N214" s="1" t="s">
        <v>272</v>
      </c>
      <c r="O214" s="1">
        <v>0.37</v>
      </c>
      <c r="P214" s="6">
        <f>Table1[[#This Row],[Profit]]/Table1[[#This Row],[Sales]]</f>
        <v>-0.61282000787711699</v>
      </c>
      <c r="Q214" s="1" t="s">
        <v>33</v>
      </c>
      <c r="R214" s="1" t="s">
        <v>34</v>
      </c>
      <c r="S214" s="1" t="s">
        <v>378</v>
      </c>
      <c r="T214" s="1" t="s">
        <v>635</v>
      </c>
      <c r="U214" s="1">
        <v>85204</v>
      </c>
      <c r="V214" s="9">
        <v>42021</v>
      </c>
      <c r="W214" s="13" t="str">
        <f>TEXT(Table1[[#This Row],[Order Date]],"mmmm")</f>
        <v>January</v>
      </c>
      <c r="X214" s="7" t="str">
        <f>TEXT(Table1[[#This Row],[Order Date]],"yyyy")</f>
        <v>2015</v>
      </c>
      <c r="Y214" s="9">
        <v>42022</v>
      </c>
      <c r="Z214" s="1">
        <v>-15.5595</v>
      </c>
      <c r="AA214" s="1">
        <v>13</v>
      </c>
      <c r="AB214" s="1">
        <v>25.39</v>
      </c>
      <c r="AC214" s="1">
        <v>90027</v>
      </c>
      <c r="AD214" s="6" t="e">
        <f>IF(COUNTIF(#REF!,Orders!AC283)&gt;0,"Returned","Not Returned")</f>
        <v>#REF!</v>
      </c>
      <c r="AE214" s="37" t="str">
        <f>TEXT(Table1[[#This Row],[Order Date]],"mmmm-yyy")</f>
        <v>January-2015</v>
      </c>
    </row>
    <row r="215" spans="1:31" ht="12.75" customHeight="1" thickTop="1" thickBot="1" x14ac:dyDescent="0.25">
      <c r="A215" s="10">
        <v>20495</v>
      </c>
      <c r="B215" s="11" t="s">
        <v>37</v>
      </c>
      <c r="C215" s="11">
        <v>0.06</v>
      </c>
      <c r="D215" s="11">
        <v>5.78</v>
      </c>
      <c r="E215" s="11">
        <v>5.67</v>
      </c>
      <c r="F215" s="11">
        <v>526</v>
      </c>
      <c r="G215" s="6" t="str">
        <f>IF(COUNTIF(Table1[Customer ID],Table1[[#This Row],[Customer ID]])&gt;1,"Repeat Customer","One-Time Customer")</f>
        <v>Repeat Customer</v>
      </c>
      <c r="H215" s="11" t="s">
        <v>634</v>
      </c>
      <c r="I215" s="11" t="s">
        <v>49</v>
      </c>
      <c r="J215" s="11" t="s">
        <v>40</v>
      </c>
      <c r="K215" s="11" t="s">
        <v>29</v>
      </c>
      <c r="L215" s="11" t="s">
        <v>93</v>
      </c>
      <c r="M215" s="11" t="s">
        <v>59</v>
      </c>
      <c r="N215" s="11" t="s">
        <v>636</v>
      </c>
      <c r="O215" s="11">
        <v>0.36</v>
      </c>
      <c r="P215" s="6">
        <f>Table1[[#This Row],[Profit]]/Table1[[#This Row],[Sales]]</f>
        <v>-1.2397158244528474</v>
      </c>
      <c r="Q215" s="11" t="s">
        <v>33</v>
      </c>
      <c r="R215" s="11" t="s">
        <v>34</v>
      </c>
      <c r="S215" s="11" t="s">
        <v>378</v>
      </c>
      <c r="T215" s="11" t="s">
        <v>635</v>
      </c>
      <c r="U215" s="11">
        <v>85204</v>
      </c>
      <c r="V215" s="12">
        <v>42021</v>
      </c>
      <c r="W215" s="13" t="str">
        <f>TEXT(Table1[[#This Row],[Order Date]],"mmmm")</f>
        <v>January</v>
      </c>
      <c r="X215" s="7" t="str">
        <f>TEXT(Table1[[#This Row],[Order Date]],"yyyy")</f>
        <v>2015</v>
      </c>
      <c r="Y215" s="12">
        <v>42022</v>
      </c>
      <c r="Z215" s="11">
        <v>-108.19</v>
      </c>
      <c r="AA215" s="11">
        <v>15</v>
      </c>
      <c r="AB215" s="11">
        <v>87.27</v>
      </c>
      <c r="AC215" s="11">
        <v>90027</v>
      </c>
      <c r="AD215" s="6" t="e">
        <f>IF(COUNTIF(#REF!,Orders!AC284)&gt;0,"Returned","Not Returned")</f>
        <v>#REF!</v>
      </c>
      <c r="AE215" s="37" t="str">
        <f>TEXT(Table1[[#This Row],[Order Date]],"mmmm-yyy")</f>
        <v>January-2015</v>
      </c>
    </row>
    <row r="216" spans="1:31" ht="12.75" customHeight="1" thickTop="1" thickBot="1" x14ac:dyDescent="0.25">
      <c r="A216" s="8">
        <v>19781</v>
      </c>
      <c r="B216" s="1" t="s">
        <v>47</v>
      </c>
      <c r="C216" s="1">
        <v>0.08</v>
      </c>
      <c r="D216" s="1">
        <v>30.53</v>
      </c>
      <c r="E216" s="1">
        <v>19.989999999999998</v>
      </c>
      <c r="F216" s="1">
        <v>592</v>
      </c>
      <c r="G216" s="6" t="str">
        <f>IF(COUNTIF(Table1[Customer ID],Table1[[#This Row],[Customer ID]])&gt;1,"Repeat Customer","One-Time Customer")</f>
        <v>One-Time Customer</v>
      </c>
      <c r="H216" s="1" t="s">
        <v>696</v>
      </c>
      <c r="I216" s="1" t="s">
        <v>49</v>
      </c>
      <c r="J216" s="1" t="s">
        <v>58</v>
      </c>
      <c r="K216" s="1" t="s">
        <v>29</v>
      </c>
      <c r="L216" s="1" t="s">
        <v>134</v>
      </c>
      <c r="M216" s="1" t="s">
        <v>59</v>
      </c>
      <c r="N216" s="1" t="s">
        <v>697</v>
      </c>
      <c r="O216" s="1">
        <v>0.39</v>
      </c>
      <c r="P216" s="6">
        <f>Table1[[#This Row],[Profit]]/Table1[[#This Row],[Sales]]</f>
        <v>-0.83907230559345158</v>
      </c>
      <c r="Q216" s="1" t="s">
        <v>33</v>
      </c>
      <c r="R216" s="1" t="s">
        <v>61</v>
      </c>
      <c r="S216" s="1" t="s">
        <v>178</v>
      </c>
      <c r="T216" s="1" t="s">
        <v>698</v>
      </c>
      <c r="U216" s="1">
        <v>60091</v>
      </c>
      <c r="V216" s="9">
        <v>42021</v>
      </c>
      <c r="W216" s="13" t="str">
        <f>TEXT(Table1[[#This Row],[Order Date]],"mmmm")</f>
        <v>January</v>
      </c>
      <c r="X216" s="7" t="str">
        <f>TEXT(Table1[[#This Row],[Order Date]],"yyyy")</f>
        <v>2015</v>
      </c>
      <c r="Y216" s="9">
        <v>42021</v>
      </c>
      <c r="Z216" s="1">
        <v>-239.8656</v>
      </c>
      <c r="AA216" s="1">
        <v>10</v>
      </c>
      <c r="AB216" s="1">
        <v>285.87</v>
      </c>
      <c r="AC216" s="1">
        <v>86307</v>
      </c>
      <c r="AD216" s="6" t="e">
        <f>IF(COUNTIF(#REF!,Orders!AC317)&gt;0,"Returned","Not Returned")</f>
        <v>#REF!</v>
      </c>
      <c r="AE216" s="37" t="str">
        <f>TEXT(Table1[[#This Row],[Order Date]],"mmmm-yyy")</f>
        <v>January-2015</v>
      </c>
    </row>
    <row r="217" spans="1:31" ht="12.75" customHeight="1" thickTop="1" thickBot="1" x14ac:dyDescent="0.25">
      <c r="A217" s="10">
        <v>19782</v>
      </c>
      <c r="B217" s="11" t="s">
        <v>47</v>
      </c>
      <c r="C217" s="11">
        <v>0.01</v>
      </c>
      <c r="D217" s="11">
        <v>1.68</v>
      </c>
      <c r="E217" s="11">
        <v>1.57</v>
      </c>
      <c r="F217" s="11">
        <v>593</v>
      </c>
      <c r="G217" s="6" t="str">
        <f>IF(COUNTIF(Table1[Customer ID],Table1[[#This Row],[Customer ID]])&gt;1,"Repeat Customer","One-Time Customer")</f>
        <v>One-Time Customer</v>
      </c>
      <c r="H217" s="11" t="s">
        <v>699</v>
      </c>
      <c r="I217" s="11" t="s">
        <v>49</v>
      </c>
      <c r="J217" s="11" t="s">
        <v>58</v>
      </c>
      <c r="K217" s="11" t="s">
        <v>29</v>
      </c>
      <c r="L217" s="11" t="s">
        <v>30</v>
      </c>
      <c r="M217" s="11" t="s">
        <v>31</v>
      </c>
      <c r="N217" s="11" t="s">
        <v>96</v>
      </c>
      <c r="O217" s="11">
        <v>0.59</v>
      </c>
      <c r="P217" s="6">
        <f>Table1[[#This Row],[Profit]]/Table1[[#This Row],[Sales]]</f>
        <v>-2.6236622484045165</v>
      </c>
      <c r="Q217" s="11" t="s">
        <v>33</v>
      </c>
      <c r="R217" s="11" t="s">
        <v>61</v>
      </c>
      <c r="S217" s="11" t="s">
        <v>178</v>
      </c>
      <c r="T217" s="11" t="s">
        <v>700</v>
      </c>
      <c r="U217" s="11">
        <v>60517</v>
      </c>
      <c r="V217" s="12">
        <v>42021</v>
      </c>
      <c r="W217" s="13" t="str">
        <f>TEXT(Table1[[#This Row],[Order Date]],"mmmm")</f>
        <v>January</v>
      </c>
      <c r="X217" s="7" t="str">
        <f>TEXT(Table1[[#This Row],[Order Date]],"yyyy")</f>
        <v>2015</v>
      </c>
      <c r="Y217" s="12">
        <v>42023</v>
      </c>
      <c r="Z217" s="11">
        <v>-53.444000000000003</v>
      </c>
      <c r="AA217" s="11">
        <v>12</v>
      </c>
      <c r="AB217" s="11">
        <v>20.37</v>
      </c>
      <c r="AC217" s="11">
        <v>86307</v>
      </c>
      <c r="AD217" s="6" t="e">
        <f>IF(COUNTIF(#REF!,Orders!AC318)&gt;0,"Returned","Not Returned")</f>
        <v>#REF!</v>
      </c>
      <c r="AE217" s="37" t="str">
        <f>TEXT(Table1[[#This Row],[Order Date]],"mmmm-yyy")</f>
        <v>January-2015</v>
      </c>
    </row>
    <row r="218" spans="1:31" ht="12.75" customHeight="1" thickTop="1" thickBot="1" x14ac:dyDescent="0.25">
      <c r="A218" s="8">
        <v>19638</v>
      </c>
      <c r="B218" s="1" t="s">
        <v>56</v>
      </c>
      <c r="C218" s="1">
        <v>0.03</v>
      </c>
      <c r="D218" s="1">
        <v>119.99</v>
      </c>
      <c r="E218" s="1">
        <v>56.14</v>
      </c>
      <c r="F218" s="1">
        <v>744</v>
      </c>
      <c r="G218" s="6" t="str">
        <f>IF(COUNTIF(Table1[Customer ID],Table1[[#This Row],[Customer ID]])&gt;1,"Repeat Customer","One-Time Customer")</f>
        <v>Repeat Customer</v>
      </c>
      <c r="H218" s="1" t="s">
        <v>872</v>
      </c>
      <c r="I218" s="1" t="s">
        <v>39</v>
      </c>
      <c r="J218" s="1" t="s">
        <v>114</v>
      </c>
      <c r="K218" s="1" t="s">
        <v>77</v>
      </c>
      <c r="L218" s="1" t="s">
        <v>85</v>
      </c>
      <c r="M218" s="1" t="s">
        <v>121</v>
      </c>
      <c r="N218" s="1" t="s">
        <v>318</v>
      </c>
      <c r="O218" s="1">
        <v>0.39</v>
      </c>
      <c r="P218" s="6">
        <f>Table1[[#This Row],[Profit]]/Table1[[#This Row],[Sales]]</f>
        <v>0.90587352320811598</v>
      </c>
      <c r="Q218" s="1" t="s">
        <v>33</v>
      </c>
      <c r="R218" s="1" t="s">
        <v>34</v>
      </c>
      <c r="S218" s="1" t="s">
        <v>378</v>
      </c>
      <c r="T218" s="1" t="s">
        <v>874</v>
      </c>
      <c r="U218" s="1">
        <v>85737</v>
      </c>
      <c r="V218" s="9">
        <v>42021</v>
      </c>
      <c r="W218" s="13" t="str">
        <f>TEXT(Table1[[#This Row],[Order Date]],"mmmm")</f>
        <v>January</v>
      </c>
      <c r="X218" s="7" t="str">
        <f>TEXT(Table1[[#This Row],[Order Date]],"yyyy")</f>
        <v>2015</v>
      </c>
      <c r="Y218" s="9">
        <v>42023</v>
      </c>
      <c r="Z218" s="1">
        <v>1400.1</v>
      </c>
      <c r="AA218" s="1">
        <v>13</v>
      </c>
      <c r="AB218" s="1">
        <v>1545.58</v>
      </c>
      <c r="AC218" s="1">
        <v>87726</v>
      </c>
      <c r="AD218" s="6" t="e">
        <f>IF(COUNTIF(#REF!,Orders!AC427)&gt;0,"Returned","Not Returned")</f>
        <v>#REF!</v>
      </c>
      <c r="AE218" s="37" t="str">
        <f>TEXT(Table1[[#This Row],[Order Date]],"mmmm-yyy")</f>
        <v>January-2015</v>
      </c>
    </row>
    <row r="219" spans="1:31" ht="12.75" customHeight="1" thickTop="1" thickBot="1" x14ac:dyDescent="0.25">
      <c r="A219" s="8">
        <v>19639</v>
      </c>
      <c r="B219" s="1" t="s">
        <v>56</v>
      </c>
      <c r="C219" s="1">
        <v>0.05</v>
      </c>
      <c r="D219" s="1">
        <v>115.79</v>
      </c>
      <c r="E219" s="1">
        <v>1.99</v>
      </c>
      <c r="F219" s="1">
        <v>745</v>
      </c>
      <c r="G219" s="6" t="str">
        <f>IF(COUNTIF(Table1[Customer ID],Table1[[#This Row],[Customer ID]])&gt;1,"Repeat Customer","One-Time Customer")</f>
        <v>One-Time Customer</v>
      </c>
      <c r="H219" s="1" t="s">
        <v>876</v>
      </c>
      <c r="I219" s="1" t="s">
        <v>49</v>
      </c>
      <c r="J219" s="1" t="s">
        <v>114</v>
      </c>
      <c r="K219" s="1" t="s">
        <v>77</v>
      </c>
      <c r="L219" s="1" t="s">
        <v>180</v>
      </c>
      <c r="M219" s="1" t="s">
        <v>51</v>
      </c>
      <c r="N219" s="1" t="s">
        <v>877</v>
      </c>
      <c r="O219" s="1">
        <v>0.49</v>
      </c>
      <c r="P219" s="6">
        <f>Table1[[#This Row],[Profit]]/Table1[[#This Row],[Sales]]</f>
        <v>0.19144718210138748</v>
      </c>
      <c r="Q219" s="1" t="s">
        <v>33</v>
      </c>
      <c r="R219" s="1" t="s">
        <v>34</v>
      </c>
      <c r="S219" s="1" t="s">
        <v>378</v>
      </c>
      <c r="T219" s="1" t="s">
        <v>878</v>
      </c>
      <c r="U219" s="1">
        <v>85345</v>
      </c>
      <c r="V219" s="9">
        <v>42021</v>
      </c>
      <c r="W219" s="13" t="str">
        <f>TEXT(Table1[[#This Row],[Order Date]],"mmmm")</f>
        <v>January</v>
      </c>
      <c r="X219" s="7" t="str">
        <f>TEXT(Table1[[#This Row],[Order Date]],"yyyy")</f>
        <v>2015</v>
      </c>
      <c r="Y219" s="9">
        <v>42023</v>
      </c>
      <c r="Z219" s="1">
        <v>67.599999999999923</v>
      </c>
      <c r="AA219" s="1">
        <v>3</v>
      </c>
      <c r="AB219" s="1">
        <v>353.1</v>
      </c>
      <c r="AC219" s="1">
        <v>87726</v>
      </c>
      <c r="AD219" s="6" t="e">
        <f>IF(COUNTIF(#REF!,Orders!AC429)&gt;0,"Returned","Not Returned")</f>
        <v>#REF!</v>
      </c>
      <c r="AE219" s="37" t="str">
        <f>TEXT(Table1[[#This Row],[Order Date]],"mmmm-yyy")</f>
        <v>January-2015</v>
      </c>
    </row>
    <row r="220" spans="1:31" ht="12.75" customHeight="1" thickTop="1" thickBot="1" x14ac:dyDescent="0.25">
      <c r="A220" s="10">
        <v>21199</v>
      </c>
      <c r="B220" s="11" t="s">
        <v>47</v>
      </c>
      <c r="C220" s="11">
        <v>7.0000000000000007E-2</v>
      </c>
      <c r="D220" s="11">
        <v>4.91</v>
      </c>
      <c r="E220" s="11">
        <v>0.5</v>
      </c>
      <c r="F220" s="11">
        <v>1531</v>
      </c>
      <c r="G220" s="6" t="str">
        <f>IF(COUNTIF(Table1[Customer ID],Table1[[#This Row],[Customer ID]])&gt;1,"Repeat Customer","One-Time Customer")</f>
        <v>One-Time Customer</v>
      </c>
      <c r="H220" s="11" t="s">
        <v>1560</v>
      </c>
      <c r="I220" s="11" t="s">
        <v>49</v>
      </c>
      <c r="J220" s="11" t="s">
        <v>114</v>
      </c>
      <c r="K220" s="11" t="s">
        <v>29</v>
      </c>
      <c r="L220" s="11" t="s">
        <v>134</v>
      </c>
      <c r="M220" s="11" t="s">
        <v>59</v>
      </c>
      <c r="N220" s="11" t="s">
        <v>1561</v>
      </c>
      <c r="O220" s="11">
        <v>0.36</v>
      </c>
      <c r="P220" s="6">
        <f>Table1[[#This Row],[Profit]]/Table1[[#This Row],[Sales]]</f>
        <v>-5.5880935506732818</v>
      </c>
      <c r="Q220" s="11" t="s">
        <v>33</v>
      </c>
      <c r="R220" s="11" t="s">
        <v>136</v>
      </c>
      <c r="S220" s="11" t="s">
        <v>362</v>
      </c>
      <c r="T220" s="11" t="s">
        <v>1562</v>
      </c>
      <c r="U220" s="11">
        <v>32137</v>
      </c>
      <c r="V220" s="12">
        <v>42021</v>
      </c>
      <c r="W220" s="13" t="str">
        <f>TEXT(Table1[[#This Row],[Order Date]],"mmmm")</f>
        <v>January</v>
      </c>
      <c r="X220" s="7" t="str">
        <f>TEXT(Table1[[#This Row],[Order Date]],"yyyy")</f>
        <v>2015</v>
      </c>
      <c r="Y220" s="12">
        <v>42022</v>
      </c>
      <c r="Z220" s="11">
        <v>-157.696</v>
      </c>
      <c r="AA220" s="11">
        <v>6</v>
      </c>
      <c r="AB220" s="11">
        <v>28.22</v>
      </c>
      <c r="AC220" s="11">
        <v>88852</v>
      </c>
      <c r="AD220" s="6" t="e">
        <f>IF(COUNTIF(#REF!,Orders!AC862)&gt;0,"Returned","Not Returned")</f>
        <v>#REF!</v>
      </c>
      <c r="AE220" s="37" t="str">
        <f>TEXT(Table1[[#This Row],[Order Date]],"mmmm-yyy")</f>
        <v>January-2015</v>
      </c>
    </row>
    <row r="221" spans="1:31" ht="12.75" customHeight="1" thickTop="1" thickBot="1" x14ac:dyDescent="0.25">
      <c r="A221" s="10">
        <v>24158</v>
      </c>
      <c r="B221" s="11" t="s">
        <v>56</v>
      </c>
      <c r="C221" s="11">
        <v>0.05</v>
      </c>
      <c r="D221" s="11">
        <v>14.81</v>
      </c>
      <c r="E221" s="11">
        <v>13.32</v>
      </c>
      <c r="F221" s="11">
        <v>1702</v>
      </c>
      <c r="G221" s="6" t="str">
        <f>IF(COUNTIF(Table1[Customer ID],Table1[[#This Row],[Customer ID]])&gt;1,"Repeat Customer","One-Time Customer")</f>
        <v>Repeat Customer</v>
      </c>
      <c r="H221" s="11" t="s">
        <v>1708</v>
      </c>
      <c r="I221" s="11" t="s">
        <v>49</v>
      </c>
      <c r="J221" s="11" t="s">
        <v>40</v>
      </c>
      <c r="K221" s="11" t="s">
        <v>29</v>
      </c>
      <c r="L221" s="11" t="s">
        <v>257</v>
      </c>
      <c r="M221" s="11" t="s">
        <v>59</v>
      </c>
      <c r="N221" s="11" t="s">
        <v>833</v>
      </c>
      <c r="O221" s="11">
        <v>0.43</v>
      </c>
      <c r="P221" s="6">
        <f>Table1[[#This Row],[Profit]]/Table1[[#This Row],[Sales]]</f>
        <v>-4.8598056537102474</v>
      </c>
      <c r="Q221" s="11" t="s">
        <v>33</v>
      </c>
      <c r="R221" s="11" t="s">
        <v>136</v>
      </c>
      <c r="S221" s="11" t="s">
        <v>671</v>
      </c>
      <c r="T221" s="11" t="s">
        <v>1709</v>
      </c>
      <c r="U221" s="11">
        <v>39301</v>
      </c>
      <c r="V221" s="12">
        <v>42021</v>
      </c>
      <c r="W221" s="13" t="str">
        <f>TEXT(Table1[[#This Row],[Order Date]],"mmmm")</f>
        <v>January</v>
      </c>
      <c r="X221" s="7" t="str">
        <f>TEXT(Table1[[#This Row],[Order Date]],"yyyy")</f>
        <v>2015</v>
      </c>
      <c r="Y221" s="12">
        <v>42024</v>
      </c>
      <c r="Z221" s="11">
        <v>-220.05200000000002</v>
      </c>
      <c r="AA221" s="11">
        <v>3</v>
      </c>
      <c r="AB221" s="11">
        <v>45.28</v>
      </c>
      <c r="AC221" s="11">
        <v>90473</v>
      </c>
      <c r="AD221" s="6" t="e">
        <f>IF(COUNTIF(#REF!,Orders!AC948)&gt;0,"Returned","Not Returned")</f>
        <v>#REF!</v>
      </c>
      <c r="AE221" s="37" t="str">
        <f>TEXT(Table1[[#This Row],[Order Date]],"mmmm-yyy")</f>
        <v>January-2015</v>
      </c>
    </row>
    <row r="222" spans="1:31" ht="12.75" customHeight="1" thickTop="1" thickBot="1" x14ac:dyDescent="0.25">
      <c r="A222" s="8">
        <v>24159</v>
      </c>
      <c r="B222" s="1" t="s">
        <v>56</v>
      </c>
      <c r="C222" s="1">
        <v>0.05</v>
      </c>
      <c r="D222" s="1">
        <v>4.2</v>
      </c>
      <c r="E222" s="1">
        <v>2.2599999999999998</v>
      </c>
      <c r="F222" s="1">
        <v>1702</v>
      </c>
      <c r="G222" s="6" t="str">
        <f>IF(COUNTIF(Table1[Customer ID],Table1[[#This Row],[Customer ID]])&gt;1,"Repeat Customer","One-Time Customer")</f>
        <v>Repeat Customer</v>
      </c>
      <c r="H222" s="1" t="s">
        <v>1708</v>
      </c>
      <c r="I222" s="1" t="s">
        <v>27</v>
      </c>
      <c r="J222" s="1" t="s">
        <v>40</v>
      </c>
      <c r="K222" s="1" t="s">
        <v>29</v>
      </c>
      <c r="L222" s="1" t="s">
        <v>93</v>
      </c>
      <c r="M222" s="1" t="s">
        <v>31</v>
      </c>
      <c r="N222" s="1" t="s">
        <v>1234</v>
      </c>
      <c r="O222" s="1">
        <v>0.36</v>
      </c>
      <c r="P222" s="6">
        <f>Table1[[#This Row],[Profit]]/Table1[[#This Row],[Sales]]</f>
        <v>1.502827560795873</v>
      </c>
      <c r="Q222" s="1" t="s">
        <v>33</v>
      </c>
      <c r="R222" s="1" t="s">
        <v>136</v>
      </c>
      <c r="S222" s="1" t="s">
        <v>671</v>
      </c>
      <c r="T222" s="1" t="s">
        <v>1709</v>
      </c>
      <c r="U222" s="1">
        <v>39301</v>
      </c>
      <c r="V222" s="9">
        <v>42021</v>
      </c>
      <c r="W222" s="13" t="str">
        <f>TEXT(Table1[[#This Row],[Order Date]],"mmmm")</f>
        <v>January</v>
      </c>
      <c r="X222" s="7" t="str">
        <f>TEXT(Table1[[#This Row],[Order Date]],"yyyy")</f>
        <v>2015</v>
      </c>
      <c r="Y222" s="9">
        <v>42023</v>
      </c>
      <c r="Z222" s="1">
        <v>20.393369999999997</v>
      </c>
      <c r="AA222" s="1">
        <v>3</v>
      </c>
      <c r="AB222" s="1">
        <v>13.57</v>
      </c>
      <c r="AC222" s="1">
        <v>90473</v>
      </c>
      <c r="AD222" s="6" t="e">
        <f>IF(COUNTIF(#REF!,Orders!AC949)&gt;0,"Returned","Not Returned")</f>
        <v>#REF!</v>
      </c>
      <c r="AE222" s="37" t="str">
        <f>TEXT(Table1[[#This Row],[Order Date]],"mmmm-yyy")</f>
        <v>January-2015</v>
      </c>
    </row>
    <row r="223" spans="1:31" ht="12.75" customHeight="1" thickTop="1" thickBot="1" x14ac:dyDescent="0.25">
      <c r="A223" s="10">
        <v>25761</v>
      </c>
      <c r="B223" s="11" t="s">
        <v>56</v>
      </c>
      <c r="C223" s="11">
        <v>0.05</v>
      </c>
      <c r="D223" s="11">
        <v>5.68</v>
      </c>
      <c r="E223" s="11">
        <v>1.39</v>
      </c>
      <c r="F223" s="11">
        <v>1708</v>
      </c>
      <c r="G223" s="6" t="str">
        <f>IF(COUNTIF(Table1[Customer ID],Table1[[#This Row],[Customer ID]])&gt;1,"Repeat Customer","One-Time Customer")</f>
        <v>Repeat Customer</v>
      </c>
      <c r="H223" s="11" t="s">
        <v>1710</v>
      </c>
      <c r="I223" s="11" t="s">
        <v>49</v>
      </c>
      <c r="J223" s="11" t="s">
        <v>58</v>
      </c>
      <c r="K223" s="11" t="s">
        <v>29</v>
      </c>
      <c r="L223" s="11" t="s">
        <v>69</v>
      </c>
      <c r="M223" s="11" t="s">
        <v>59</v>
      </c>
      <c r="N223" s="11" t="s">
        <v>998</v>
      </c>
      <c r="O223" s="11">
        <v>0.38</v>
      </c>
      <c r="P223" s="6">
        <f>Table1[[#This Row],[Profit]]/Table1[[#This Row],[Sales]]</f>
        <v>0.69000000000000006</v>
      </c>
      <c r="Q223" s="11" t="s">
        <v>33</v>
      </c>
      <c r="R223" s="11" t="s">
        <v>53</v>
      </c>
      <c r="S223" s="11" t="s">
        <v>154</v>
      </c>
      <c r="T223" s="11" t="s">
        <v>1711</v>
      </c>
      <c r="U223" s="11">
        <v>44118</v>
      </c>
      <c r="V223" s="12">
        <v>42021</v>
      </c>
      <c r="W223" s="13" t="str">
        <f>TEXT(Table1[[#This Row],[Order Date]],"mmmm")</f>
        <v>January</v>
      </c>
      <c r="X223" s="7" t="str">
        <f>TEXT(Table1[[#This Row],[Order Date]],"yyyy")</f>
        <v>2015</v>
      </c>
      <c r="Y223" s="12">
        <v>42022</v>
      </c>
      <c r="Z223" s="11">
        <v>38.281199999999998</v>
      </c>
      <c r="AA223" s="11">
        <v>10</v>
      </c>
      <c r="AB223" s="11">
        <v>55.48</v>
      </c>
      <c r="AC223" s="11">
        <v>88781</v>
      </c>
      <c r="AD223" s="6" t="e">
        <f>IF(COUNTIF(#REF!,Orders!AC950)&gt;0,"Returned","Not Returned")</f>
        <v>#REF!</v>
      </c>
      <c r="AE223" s="37" t="str">
        <f>TEXT(Table1[[#This Row],[Order Date]],"mmmm-yyy")</f>
        <v>January-2015</v>
      </c>
    </row>
    <row r="224" spans="1:31" ht="12.75" customHeight="1" thickTop="1" thickBot="1" x14ac:dyDescent="0.25">
      <c r="A224" s="10">
        <v>20619</v>
      </c>
      <c r="B224" s="11" t="s">
        <v>56</v>
      </c>
      <c r="C224" s="11">
        <v>0.06</v>
      </c>
      <c r="D224" s="11">
        <v>16.48</v>
      </c>
      <c r="E224" s="11">
        <v>1.99</v>
      </c>
      <c r="F224" s="11">
        <v>1719</v>
      </c>
      <c r="G224" s="6" t="str">
        <f>IF(COUNTIF(Table1[Customer ID],Table1[[#This Row],[Customer ID]])&gt;1,"Repeat Customer","One-Time Customer")</f>
        <v>One-Time Customer</v>
      </c>
      <c r="H224" s="11" t="s">
        <v>1725</v>
      </c>
      <c r="I224" s="11" t="s">
        <v>49</v>
      </c>
      <c r="J224" s="11" t="s">
        <v>28</v>
      </c>
      <c r="K224" s="11" t="s">
        <v>77</v>
      </c>
      <c r="L224" s="11" t="s">
        <v>180</v>
      </c>
      <c r="M224" s="11" t="s">
        <v>51</v>
      </c>
      <c r="N224" s="11" t="s">
        <v>1472</v>
      </c>
      <c r="O224" s="11">
        <v>0.42</v>
      </c>
      <c r="P224" s="6">
        <f>Table1[[#This Row],[Profit]]/Table1[[#This Row],[Sales]]</f>
        <v>-1.1284788886287367</v>
      </c>
      <c r="Q224" s="11" t="s">
        <v>33</v>
      </c>
      <c r="R224" s="11" t="s">
        <v>136</v>
      </c>
      <c r="S224" s="11" t="s">
        <v>1278</v>
      </c>
      <c r="T224" s="11" t="s">
        <v>1726</v>
      </c>
      <c r="U224" s="11">
        <v>35473</v>
      </c>
      <c r="V224" s="12">
        <v>42021</v>
      </c>
      <c r="W224" s="13" t="str">
        <f>TEXT(Table1[[#This Row],[Order Date]],"mmmm")</f>
        <v>January</v>
      </c>
      <c r="X224" s="7" t="str">
        <f>TEXT(Table1[[#This Row],[Order Date]],"yyyy")</f>
        <v>2015</v>
      </c>
      <c r="Y224" s="12">
        <v>42023</v>
      </c>
      <c r="Z224" s="11">
        <v>-144.59200000000001</v>
      </c>
      <c r="AA224" s="11">
        <v>8</v>
      </c>
      <c r="AB224" s="11">
        <v>128.13</v>
      </c>
      <c r="AC224" s="11">
        <v>90786</v>
      </c>
      <c r="AD224" s="6" t="e">
        <f>IF(COUNTIF(#REF!,Orders!AC958)&gt;0,"Returned","Not Returned")</f>
        <v>#REF!</v>
      </c>
      <c r="AE224" s="37" t="str">
        <f>TEXT(Table1[[#This Row],[Order Date]],"mmmm-yyy")</f>
        <v>January-2015</v>
      </c>
    </row>
    <row r="225" spans="1:31" ht="12.75" customHeight="1" thickTop="1" thickBot="1" x14ac:dyDescent="0.25">
      <c r="A225" s="8">
        <v>19415</v>
      </c>
      <c r="B225" s="1" t="s">
        <v>56</v>
      </c>
      <c r="C225" s="1">
        <v>0.03</v>
      </c>
      <c r="D225" s="1">
        <v>90.48</v>
      </c>
      <c r="E225" s="1">
        <v>19.989999999999998</v>
      </c>
      <c r="F225" s="1">
        <v>1873</v>
      </c>
      <c r="G225" s="6" t="str">
        <f>IF(COUNTIF(Table1[Customer ID],Table1[[#This Row],[Customer ID]])&gt;1,"Repeat Customer","One-Time Customer")</f>
        <v>Repeat Customer</v>
      </c>
      <c r="H225" s="1" t="s">
        <v>1839</v>
      </c>
      <c r="I225" s="1" t="s">
        <v>49</v>
      </c>
      <c r="J225" s="1" t="s">
        <v>28</v>
      </c>
      <c r="K225" s="1" t="s">
        <v>29</v>
      </c>
      <c r="L225" s="1" t="s">
        <v>69</v>
      </c>
      <c r="M225" s="1" t="s">
        <v>59</v>
      </c>
      <c r="N225" s="1" t="s">
        <v>1840</v>
      </c>
      <c r="O225" s="1">
        <v>0.4</v>
      </c>
      <c r="P225" s="6">
        <f>Table1[[#This Row],[Profit]]/Table1[[#This Row],[Sales]]</f>
        <v>0.15401745410773396</v>
      </c>
      <c r="Q225" s="1" t="s">
        <v>33</v>
      </c>
      <c r="R225" s="1" t="s">
        <v>136</v>
      </c>
      <c r="S225" s="1" t="s">
        <v>362</v>
      </c>
      <c r="T225" s="1" t="s">
        <v>1841</v>
      </c>
      <c r="U225" s="1">
        <v>33403</v>
      </c>
      <c r="V225" s="9">
        <v>42021</v>
      </c>
      <c r="W225" s="13" t="str">
        <f>TEXT(Table1[[#This Row],[Order Date]],"mmmm")</f>
        <v>January</v>
      </c>
      <c r="X225" s="7" t="str">
        <f>TEXT(Table1[[#This Row],[Order Date]],"yyyy")</f>
        <v>2015</v>
      </c>
      <c r="Y225" s="9">
        <v>42023</v>
      </c>
      <c r="Z225" s="1">
        <v>15.353999999999999</v>
      </c>
      <c r="AA225" s="1">
        <v>1</v>
      </c>
      <c r="AB225" s="1">
        <v>99.69</v>
      </c>
      <c r="AC225" s="1">
        <v>90099</v>
      </c>
      <c r="AD225" s="6" t="e">
        <f>IF(COUNTIF(#REF!,Orders!AC1043)&gt;0,"Returned","Not Returned")</f>
        <v>#REF!</v>
      </c>
      <c r="AE225" s="37" t="str">
        <f>TEXT(Table1[[#This Row],[Order Date]],"mmmm-yyy")</f>
        <v>January-2015</v>
      </c>
    </row>
    <row r="226" spans="1:31" ht="12.75" customHeight="1" thickTop="1" thickBot="1" x14ac:dyDescent="0.25">
      <c r="A226" s="10">
        <v>19416</v>
      </c>
      <c r="B226" s="11" t="s">
        <v>56</v>
      </c>
      <c r="C226" s="11">
        <v>0.06</v>
      </c>
      <c r="D226" s="11">
        <v>22.84</v>
      </c>
      <c r="E226" s="11">
        <v>8.18</v>
      </c>
      <c r="F226" s="11">
        <v>1873</v>
      </c>
      <c r="G226" s="6" t="str">
        <f>IF(COUNTIF(Table1[Customer ID],Table1[[#This Row],[Customer ID]])&gt;1,"Repeat Customer","One-Time Customer")</f>
        <v>Repeat Customer</v>
      </c>
      <c r="H226" s="11" t="s">
        <v>1839</v>
      </c>
      <c r="I226" s="11" t="s">
        <v>49</v>
      </c>
      <c r="J226" s="11" t="s">
        <v>28</v>
      </c>
      <c r="K226" s="11" t="s">
        <v>29</v>
      </c>
      <c r="L226" s="11" t="s">
        <v>93</v>
      </c>
      <c r="M226" s="11" t="s">
        <v>59</v>
      </c>
      <c r="N226" s="11" t="s">
        <v>1842</v>
      </c>
      <c r="O226" s="11">
        <v>0.39</v>
      </c>
      <c r="P226" s="6">
        <f>Table1[[#This Row],[Profit]]/Table1[[#This Row],[Sales]]</f>
        <v>-2.3471965374778669</v>
      </c>
      <c r="Q226" s="11" t="s">
        <v>33</v>
      </c>
      <c r="R226" s="11" t="s">
        <v>136</v>
      </c>
      <c r="S226" s="11" t="s">
        <v>362</v>
      </c>
      <c r="T226" s="11" t="s">
        <v>1841</v>
      </c>
      <c r="U226" s="11">
        <v>33403</v>
      </c>
      <c r="V226" s="12">
        <v>42021</v>
      </c>
      <c r="W226" s="13" t="str">
        <f>TEXT(Table1[[#This Row],[Order Date]],"mmmm")</f>
        <v>January</v>
      </c>
      <c r="X226" s="7" t="str">
        <f>TEXT(Table1[[#This Row],[Order Date]],"yyyy")</f>
        <v>2015</v>
      </c>
      <c r="Y226" s="12">
        <v>42021</v>
      </c>
      <c r="Z226" s="11">
        <v>-357.92399999999998</v>
      </c>
      <c r="AA226" s="11">
        <v>7</v>
      </c>
      <c r="AB226" s="11">
        <v>152.49</v>
      </c>
      <c r="AC226" s="11">
        <v>90099</v>
      </c>
      <c r="AD226" s="6" t="e">
        <f>IF(COUNTIF(#REF!,Orders!AC1044)&gt;0,"Returned","Not Returned")</f>
        <v>#REF!</v>
      </c>
      <c r="AE226" s="37" t="str">
        <f>TEXT(Table1[[#This Row],[Order Date]],"mmmm-yyy")</f>
        <v>January-2015</v>
      </c>
    </row>
    <row r="227" spans="1:31" ht="12.75" customHeight="1" thickTop="1" thickBot="1" x14ac:dyDescent="0.25">
      <c r="A227" s="8">
        <v>23499</v>
      </c>
      <c r="B227" s="1" t="s">
        <v>37</v>
      </c>
      <c r="C227" s="1">
        <v>0.09</v>
      </c>
      <c r="D227" s="1">
        <v>28.48</v>
      </c>
      <c r="E227" s="1">
        <v>1.99</v>
      </c>
      <c r="F227" s="1">
        <v>2059</v>
      </c>
      <c r="G227" s="6" t="str">
        <f>IF(COUNTIF(Table1[Customer ID],Table1[[#This Row],[Customer ID]])&gt;1,"Repeat Customer","One-Time Customer")</f>
        <v>Repeat Customer</v>
      </c>
      <c r="H227" s="1" t="s">
        <v>1975</v>
      </c>
      <c r="I227" s="1" t="s">
        <v>49</v>
      </c>
      <c r="J227" s="1" t="s">
        <v>28</v>
      </c>
      <c r="K227" s="1" t="s">
        <v>77</v>
      </c>
      <c r="L227" s="1" t="s">
        <v>180</v>
      </c>
      <c r="M227" s="1" t="s">
        <v>51</v>
      </c>
      <c r="N227" s="1" t="s">
        <v>407</v>
      </c>
      <c r="O227" s="1">
        <v>0.4</v>
      </c>
      <c r="P227" s="6">
        <f>Table1[[#This Row],[Profit]]/Table1[[#This Row],[Sales]]</f>
        <v>-3.7122937195773478</v>
      </c>
      <c r="Q227" s="1" t="s">
        <v>33</v>
      </c>
      <c r="R227" s="1" t="s">
        <v>136</v>
      </c>
      <c r="S227" s="1" t="s">
        <v>322</v>
      </c>
      <c r="T227" s="1" t="s">
        <v>1976</v>
      </c>
      <c r="U227" s="1">
        <v>27260</v>
      </c>
      <c r="V227" s="9">
        <v>42021</v>
      </c>
      <c r="W227" s="13" t="str">
        <f>TEXT(Table1[[#This Row],[Order Date]],"mmmm")</f>
        <v>January</v>
      </c>
      <c r="X227" s="7" t="str">
        <f>TEXT(Table1[[#This Row],[Order Date]],"yyyy")</f>
        <v>2015</v>
      </c>
      <c r="Y227" s="9">
        <v>42022</v>
      </c>
      <c r="Z227" s="1">
        <v>-1250.7460000000001</v>
      </c>
      <c r="AA227" s="1">
        <v>13</v>
      </c>
      <c r="AB227" s="1">
        <v>336.92</v>
      </c>
      <c r="AC227" s="1">
        <v>88039</v>
      </c>
      <c r="AD227" s="6" t="e">
        <f>IF(COUNTIF(#REF!,Orders!AC1137)&gt;0,"Returned","Not Returned")</f>
        <v>#REF!</v>
      </c>
      <c r="AE227" s="37" t="str">
        <f>TEXT(Table1[[#This Row],[Order Date]],"mmmm-yyy")</f>
        <v>January-2015</v>
      </c>
    </row>
    <row r="228" spans="1:31" ht="12.75" customHeight="1" thickTop="1" thickBot="1" x14ac:dyDescent="0.25">
      <c r="A228" s="8">
        <v>22508</v>
      </c>
      <c r="B228" s="1" t="s">
        <v>56</v>
      </c>
      <c r="C228" s="1">
        <v>7.0000000000000007E-2</v>
      </c>
      <c r="D228" s="1">
        <v>1.76</v>
      </c>
      <c r="E228" s="1">
        <v>4.8600000000000003</v>
      </c>
      <c r="F228" s="1">
        <v>2579</v>
      </c>
      <c r="G228" s="6" t="str">
        <f>IF(COUNTIF(Table1[Customer ID],Table1[[#This Row],[Customer ID]])&gt;1,"Repeat Customer","One-Time Customer")</f>
        <v>Repeat Customer</v>
      </c>
      <c r="H228" s="1" t="s">
        <v>2409</v>
      </c>
      <c r="I228" s="1" t="s">
        <v>49</v>
      </c>
      <c r="J228" s="1" t="s">
        <v>40</v>
      </c>
      <c r="K228" s="1" t="s">
        <v>41</v>
      </c>
      <c r="L228" s="1" t="s">
        <v>50</v>
      </c>
      <c r="M228" s="1" t="s">
        <v>59</v>
      </c>
      <c r="N228" s="1" t="s">
        <v>1775</v>
      </c>
      <c r="O228" s="1">
        <v>0.41</v>
      </c>
      <c r="P228" s="6">
        <f>Table1[[#This Row],[Profit]]/Table1[[#This Row],[Sales]]</f>
        <v>2.2606689734717838E-2</v>
      </c>
      <c r="Q228" s="1" t="s">
        <v>33</v>
      </c>
      <c r="R228" s="1" t="s">
        <v>136</v>
      </c>
      <c r="S228" s="1" t="s">
        <v>1278</v>
      </c>
      <c r="T228" s="1" t="s">
        <v>2410</v>
      </c>
      <c r="U228" s="1">
        <v>36869</v>
      </c>
      <c r="V228" s="9">
        <v>42021</v>
      </c>
      <c r="W228" s="13" t="str">
        <f>TEXT(Table1[[#This Row],[Order Date]],"mmmm")</f>
        <v>January</v>
      </c>
      <c r="X228" s="7" t="str">
        <f>TEXT(Table1[[#This Row],[Order Date]],"yyyy")</f>
        <v>2015</v>
      </c>
      <c r="Y228" s="9">
        <v>42021</v>
      </c>
      <c r="Z228" s="1">
        <v>0.58800000000001096</v>
      </c>
      <c r="AA228" s="1">
        <v>15</v>
      </c>
      <c r="AB228" s="1">
        <v>26.01</v>
      </c>
      <c r="AC228" s="1">
        <v>88297</v>
      </c>
      <c r="AD228" s="6" t="e">
        <f>IF(COUNTIF(#REF!,Orders!AC1467)&gt;0,"Returned","Not Returned")</f>
        <v>#REF!</v>
      </c>
      <c r="AE228" s="37" t="str">
        <f>TEXT(Table1[[#This Row],[Order Date]],"mmmm-yyy")</f>
        <v>January-2015</v>
      </c>
    </row>
    <row r="229" spans="1:31" ht="12.75" customHeight="1" thickTop="1" thickBot="1" x14ac:dyDescent="0.25">
      <c r="A229" s="10">
        <v>6585</v>
      </c>
      <c r="B229" s="11" t="s">
        <v>56</v>
      </c>
      <c r="C229" s="11">
        <v>0.1</v>
      </c>
      <c r="D229" s="11">
        <v>7.64</v>
      </c>
      <c r="E229" s="11">
        <v>1.39</v>
      </c>
      <c r="F229" s="11">
        <v>2618</v>
      </c>
      <c r="G229" s="6" t="str">
        <f>IF(COUNTIF(Table1[Customer ID],Table1[[#This Row],[Customer ID]])&gt;1,"Repeat Customer","One-Time Customer")</f>
        <v>Repeat Customer</v>
      </c>
      <c r="H229" s="11" t="s">
        <v>2437</v>
      </c>
      <c r="I229" s="11" t="s">
        <v>49</v>
      </c>
      <c r="J229" s="11" t="s">
        <v>28</v>
      </c>
      <c r="K229" s="11" t="s">
        <v>29</v>
      </c>
      <c r="L229" s="11" t="s">
        <v>69</v>
      </c>
      <c r="M229" s="11" t="s">
        <v>59</v>
      </c>
      <c r="N229" s="11" t="s">
        <v>2438</v>
      </c>
      <c r="O229" s="11">
        <v>0.36</v>
      </c>
      <c r="P229" s="6">
        <f>Table1[[#This Row],[Profit]]/Table1[[#This Row],[Sales]]</f>
        <v>0.12389516562908308</v>
      </c>
      <c r="Q229" s="11" t="s">
        <v>33</v>
      </c>
      <c r="R229" s="11" t="s">
        <v>53</v>
      </c>
      <c r="S229" s="11" t="s">
        <v>71</v>
      </c>
      <c r="T229" s="11" t="s">
        <v>90</v>
      </c>
      <c r="U229" s="11">
        <v>10004</v>
      </c>
      <c r="V229" s="12">
        <v>42021</v>
      </c>
      <c r="W229" s="13" t="str">
        <f>TEXT(Table1[[#This Row],[Order Date]],"mmmm")</f>
        <v>January</v>
      </c>
      <c r="X229" s="7" t="str">
        <f>TEXT(Table1[[#This Row],[Order Date]],"yyyy")</f>
        <v>2015</v>
      </c>
      <c r="Y229" s="12">
        <v>42023</v>
      </c>
      <c r="Z229" s="11">
        <v>16.12</v>
      </c>
      <c r="AA229" s="11">
        <v>18</v>
      </c>
      <c r="AB229" s="11">
        <v>130.11000000000001</v>
      </c>
      <c r="AC229" s="11">
        <v>46884</v>
      </c>
      <c r="AD229" s="6" t="e">
        <f>IF(COUNTIF(#REF!,Orders!AC1482)&gt;0,"Returned","Not Returned")</f>
        <v>#REF!</v>
      </c>
      <c r="AE229" s="37" t="str">
        <f>TEXT(Table1[[#This Row],[Order Date]],"mmmm-yyy")</f>
        <v>January-2015</v>
      </c>
    </row>
    <row r="230" spans="1:31" ht="12.75" customHeight="1" thickTop="1" thickBot="1" x14ac:dyDescent="0.25">
      <c r="A230" s="8">
        <v>6586</v>
      </c>
      <c r="B230" s="1" t="s">
        <v>56</v>
      </c>
      <c r="C230" s="1">
        <v>0</v>
      </c>
      <c r="D230" s="1">
        <v>125.99</v>
      </c>
      <c r="E230" s="1">
        <v>2.5</v>
      </c>
      <c r="F230" s="1">
        <v>2618</v>
      </c>
      <c r="G230" s="6" t="str">
        <f>IF(COUNTIF(Table1[Customer ID],Table1[[#This Row],[Customer ID]])&gt;1,"Repeat Customer","One-Time Customer")</f>
        <v>Repeat Customer</v>
      </c>
      <c r="H230" s="1" t="s">
        <v>2437</v>
      </c>
      <c r="I230" s="1" t="s">
        <v>49</v>
      </c>
      <c r="J230" s="1" t="s">
        <v>28</v>
      </c>
      <c r="K230" s="1" t="s">
        <v>77</v>
      </c>
      <c r="L230" s="1" t="s">
        <v>78</v>
      </c>
      <c r="M230" s="1" t="s">
        <v>59</v>
      </c>
      <c r="N230" s="1" t="s">
        <v>2439</v>
      </c>
      <c r="O230" s="1">
        <v>0.59</v>
      </c>
      <c r="P230" s="6">
        <f>Table1[[#This Row],[Profit]]/Table1[[#This Row],[Sales]]</f>
        <v>-2.4186304618485801</v>
      </c>
      <c r="Q230" s="1" t="s">
        <v>33</v>
      </c>
      <c r="R230" s="1" t="s">
        <v>53</v>
      </c>
      <c r="S230" s="1" t="s">
        <v>71</v>
      </c>
      <c r="T230" s="1" t="s">
        <v>90</v>
      </c>
      <c r="U230" s="1">
        <v>10004</v>
      </c>
      <c r="V230" s="9">
        <v>42021</v>
      </c>
      <c r="W230" s="13" t="str">
        <f>TEXT(Table1[[#This Row],[Order Date]],"mmmm")</f>
        <v>January</v>
      </c>
      <c r="X230" s="7" t="str">
        <f>TEXT(Table1[[#This Row],[Order Date]],"yyyy")</f>
        <v>2015</v>
      </c>
      <c r="Y230" s="9">
        <v>42023</v>
      </c>
      <c r="Z230" s="1">
        <v>-815.90079999999989</v>
      </c>
      <c r="AA230" s="1">
        <v>3</v>
      </c>
      <c r="AB230" s="1">
        <v>337.34</v>
      </c>
      <c r="AC230" s="1">
        <v>46884</v>
      </c>
      <c r="AD230" s="6" t="e">
        <f>IF(COUNTIF(#REF!,Orders!AC1483)&gt;0,"Returned","Not Returned")</f>
        <v>#REF!</v>
      </c>
      <c r="AE230" s="37" t="str">
        <f>TEXT(Table1[[#This Row],[Order Date]],"mmmm-yyy")</f>
        <v>January-2015</v>
      </c>
    </row>
    <row r="231" spans="1:31" ht="12.75" customHeight="1" thickTop="1" thickBot="1" x14ac:dyDescent="0.25">
      <c r="A231" s="10">
        <v>6587</v>
      </c>
      <c r="B231" s="11" t="s">
        <v>56</v>
      </c>
      <c r="C231" s="11">
        <v>0.1</v>
      </c>
      <c r="D231" s="11">
        <v>11.55</v>
      </c>
      <c r="E231" s="11">
        <v>2.36</v>
      </c>
      <c r="F231" s="11">
        <v>2618</v>
      </c>
      <c r="G231" s="6" t="str">
        <f>IF(COUNTIF(Table1[Customer ID],Table1[[#This Row],[Customer ID]])&gt;1,"Repeat Customer","One-Time Customer")</f>
        <v>Repeat Customer</v>
      </c>
      <c r="H231" s="11" t="s">
        <v>2437</v>
      </c>
      <c r="I231" s="11" t="s">
        <v>49</v>
      </c>
      <c r="J231" s="11" t="s">
        <v>28</v>
      </c>
      <c r="K231" s="11" t="s">
        <v>29</v>
      </c>
      <c r="L231" s="11" t="s">
        <v>30</v>
      </c>
      <c r="M231" s="11" t="s">
        <v>31</v>
      </c>
      <c r="N231" s="11" t="s">
        <v>312</v>
      </c>
      <c r="O231" s="11">
        <v>0.55000000000000004</v>
      </c>
      <c r="P231" s="6">
        <f>Table1[[#This Row],[Profit]]/Table1[[#This Row],[Sales]]</f>
        <v>5.6370573761723081E-2</v>
      </c>
      <c r="Q231" s="11" t="s">
        <v>33</v>
      </c>
      <c r="R231" s="11" t="s">
        <v>53</v>
      </c>
      <c r="S231" s="11" t="s">
        <v>71</v>
      </c>
      <c r="T231" s="11" t="s">
        <v>90</v>
      </c>
      <c r="U231" s="11">
        <v>10004</v>
      </c>
      <c r="V231" s="12">
        <v>42021</v>
      </c>
      <c r="W231" s="13" t="str">
        <f>TEXT(Table1[[#This Row],[Order Date]],"mmmm")</f>
        <v>January</v>
      </c>
      <c r="X231" s="7" t="str">
        <f>TEXT(Table1[[#This Row],[Order Date]],"yyyy")</f>
        <v>2015</v>
      </c>
      <c r="Y231" s="12">
        <v>42022</v>
      </c>
      <c r="Z231" s="11">
        <v>15.808000000000003</v>
      </c>
      <c r="AA231" s="11">
        <v>25</v>
      </c>
      <c r="AB231" s="11">
        <v>280.43</v>
      </c>
      <c r="AC231" s="11">
        <v>46884</v>
      </c>
      <c r="AD231" s="6" t="e">
        <f>IF(COUNTIF(#REF!,Orders!AC1484)&gt;0,"Returned","Not Returned")</f>
        <v>#REF!</v>
      </c>
      <c r="AE231" s="37" t="str">
        <f>TEXT(Table1[[#This Row],[Order Date]],"mmmm-yyy")</f>
        <v>January-2015</v>
      </c>
    </row>
    <row r="232" spans="1:31" ht="12.75" customHeight="1" thickTop="1" thickBot="1" x14ac:dyDescent="0.25">
      <c r="A232" s="8">
        <v>18623</v>
      </c>
      <c r="B232" s="1" t="s">
        <v>56</v>
      </c>
      <c r="C232" s="1">
        <v>0.02</v>
      </c>
      <c r="D232" s="1">
        <v>30.53</v>
      </c>
      <c r="E232" s="1">
        <v>19.989999999999998</v>
      </c>
      <c r="F232" s="1">
        <v>2628</v>
      </c>
      <c r="G232" s="6" t="str">
        <f>IF(COUNTIF(Table1[Customer ID],Table1[[#This Row],[Customer ID]])&gt;1,"Repeat Customer","One-Time Customer")</f>
        <v>One-Time Customer</v>
      </c>
      <c r="H232" s="1" t="s">
        <v>2449</v>
      </c>
      <c r="I232" s="1" t="s">
        <v>27</v>
      </c>
      <c r="J232" s="1" t="s">
        <v>28</v>
      </c>
      <c r="K232" s="1" t="s">
        <v>29</v>
      </c>
      <c r="L232" s="1" t="s">
        <v>134</v>
      </c>
      <c r="M232" s="1" t="s">
        <v>59</v>
      </c>
      <c r="N232" s="1" t="s">
        <v>697</v>
      </c>
      <c r="O232" s="1">
        <v>0.39</v>
      </c>
      <c r="P232" s="6">
        <f>Table1[[#This Row],[Profit]]/Table1[[#This Row],[Sales]]</f>
        <v>-0.12181416817178406</v>
      </c>
      <c r="Q232" s="1" t="s">
        <v>33</v>
      </c>
      <c r="R232" s="1" t="s">
        <v>61</v>
      </c>
      <c r="S232" s="1" t="s">
        <v>304</v>
      </c>
      <c r="T232" s="1" t="s">
        <v>2289</v>
      </c>
      <c r="U232" s="1">
        <v>73160</v>
      </c>
      <c r="V232" s="9">
        <v>42021</v>
      </c>
      <c r="W232" s="13" t="str">
        <f>TEXT(Table1[[#This Row],[Order Date]],"mmmm")</f>
        <v>January</v>
      </c>
      <c r="X232" s="7" t="str">
        <f>TEXT(Table1[[#This Row],[Order Date]],"yyyy")</f>
        <v>2015</v>
      </c>
      <c r="Y232" s="9">
        <v>42023</v>
      </c>
      <c r="Z232" s="1">
        <v>-54.63</v>
      </c>
      <c r="AA232" s="1">
        <v>14</v>
      </c>
      <c r="AB232" s="1">
        <v>448.47</v>
      </c>
      <c r="AC232" s="1">
        <v>85916</v>
      </c>
      <c r="AD232" s="6" t="e">
        <f>IF(COUNTIF(#REF!,Orders!AC1493)&gt;0,"Returned","Not Returned")</f>
        <v>#REF!</v>
      </c>
      <c r="AE232" s="37" t="str">
        <f>TEXT(Table1[[#This Row],[Order Date]],"mmmm-yyy")</f>
        <v>January-2015</v>
      </c>
    </row>
    <row r="233" spans="1:31" ht="12.75" customHeight="1" thickTop="1" thickBot="1" x14ac:dyDescent="0.25">
      <c r="A233" s="10">
        <v>22612</v>
      </c>
      <c r="B233" s="11" t="s">
        <v>37</v>
      </c>
      <c r="C233" s="11">
        <v>0.05</v>
      </c>
      <c r="D233" s="11">
        <v>28.15</v>
      </c>
      <c r="E233" s="11">
        <v>6.17</v>
      </c>
      <c r="F233" s="11">
        <v>2725</v>
      </c>
      <c r="G233" s="6" t="str">
        <f>IF(COUNTIF(Table1[Customer ID],Table1[[#This Row],[Customer ID]])&gt;1,"Repeat Customer","One-Time Customer")</f>
        <v>One-Time Customer</v>
      </c>
      <c r="H233" s="11" t="s">
        <v>2517</v>
      </c>
      <c r="I233" s="11" t="s">
        <v>49</v>
      </c>
      <c r="J233" s="11" t="s">
        <v>40</v>
      </c>
      <c r="K233" s="11" t="s">
        <v>29</v>
      </c>
      <c r="L233" s="11" t="s">
        <v>30</v>
      </c>
      <c r="M233" s="11" t="s">
        <v>51</v>
      </c>
      <c r="N233" s="11" t="s">
        <v>2337</v>
      </c>
      <c r="O233" s="11">
        <v>0.55000000000000004</v>
      </c>
      <c r="P233" s="6">
        <f>Table1[[#This Row],[Profit]]/Table1[[#This Row],[Sales]]</f>
        <v>-0.23460585027268221</v>
      </c>
      <c r="Q233" s="11" t="s">
        <v>33</v>
      </c>
      <c r="R233" s="11" t="s">
        <v>136</v>
      </c>
      <c r="S233" s="11" t="s">
        <v>244</v>
      </c>
      <c r="T233" s="11" t="s">
        <v>2518</v>
      </c>
      <c r="U233" s="11">
        <v>37042</v>
      </c>
      <c r="V233" s="12">
        <v>42021</v>
      </c>
      <c r="W233" s="13" t="str">
        <f>TEXT(Table1[[#This Row],[Order Date]],"mmmm")</f>
        <v>January</v>
      </c>
      <c r="X233" s="7" t="str">
        <f>TEXT(Table1[[#This Row],[Order Date]],"yyyy")</f>
        <v>2015</v>
      </c>
      <c r="Y233" s="12">
        <v>42022</v>
      </c>
      <c r="Z233" s="11">
        <v>-66.248000000000005</v>
      </c>
      <c r="AA233" s="11">
        <v>10</v>
      </c>
      <c r="AB233" s="11">
        <v>282.38</v>
      </c>
      <c r="AC233" s="11">
        <v>88958</v>
      </c>
      <c r="AD233" s="6" t="e">
        <f>IF(COUNTIF(#REF!,Orders!AC1544)&gt;0,"Returned","Not Returned")</f>
        <v>#REF!</v>
      </c>
      <c r="AE233" s="37" t="str">
        <f>TEXT(Table1[[#This Row],[Order Date]],"mmmm-yyy")</f>
        <v>January-2015</v>
      </c>
    </row>
    <row r="234" spans="1:31" ht="12.75" customHeight="1" thickTop="1" thickBot="1" x14ac:dyDescent="0.25">
      <c r="A234" s="8">
        <v>26220</v>
      </c>
      <c r="B234" s="1" t="s">
        <v>56</v>
      </c>
      <c r="C234" s="1">
        <v>0.02</v>
      </c>
      <c r="D234" s="1">
        <v>11.58</v>
      </c>
      <c r="E234" s="1">
        <v>5.72</v>
      </c>
      <c r="F234" s="1">
        <v>1971</v>
      </c>
      <c r="G234" s="6" t="str">
        <f>IF(COUNTIF(Table1[Customer ID],Table1[[#This Row],[Customer ID]])&gt;1,"Repeat Customer","One-Time Customer")</f>
        <v>One-Time Customer</v>
      </c>
      <c r="H234" s="1" t="s">
        <v>1915</v>
      </c>
      <c r="I234" s="1" t="s">
        <v>49</v>
      </c>
      <c r="J234" s="1" t="s">
        <v>28</v>
      </c>
      <c r="K234" s="1" t="s">
        <v>29</v>
      </c>
      <c r="L234" s="1" t="s">
        <v>69</v>
      </c>
      <c r="M234" s="1" t="s">
        <v>59</v>
      </c>
      <c r="N234" s="1" t="s">
        <v>686</v>
      </c>
      <c r="O234" s="1">
        <v>0.35</v>
      </c>
      <c r="P234" s="6">
        <f>Table1[[#This Row],[Profit]]/Table1[[#This Row],[Sales]]</f>
        <v>-7.3211950394588499</v>
      </c>
      <c r="Q234" s="1" t="s">
        <v>33</v>
      </c>
      <c r="R234" s="1" t="s">
        <v>136</v>
      </c>
      <c r="S234" s="1" t="s">
        <v>671</v>
      </c>
      <c r="T234" s="1" t="s">
        <v>1916</v>
      </c>
      <c r="U234" s="1">
        <v>38801</v>
      </c>
      <c r="V234" s="9">
        <v>42022</v>
      </c>
      <c r="W234" s="13" t="str">
        <f>TEXT(Table1[[#This Row],[Order Date]],"mmmm")</f>
        <v>January</v>
      </c>
      <c r="X234" s="7" t="str">
        <f>TEXT(Table1[[#This Row],[Order Date]],"yyyy")</f>
        <v>2015</v>
      </c>
      <c r="Y234" s="9">
        <v>42023</v>
      </c>
      <c r="Z234" s="1">
        <v>-259.75599999999997</v>
      </c>
      <c r="AA234" s="1">
        <v>3</v>
      </c>
      <c r="AB234" s="1">
        <v>35.479999999999997</v>
      </c>
      <c r="AC234" s="1">
        <v>91550</v>
      </c>
      <c r="AD234" s="6" t="e">
        <f>IF(COUNTIF(#REF!,Orders!AC1089)&gt;0,"Returned","Not Returned")</f>
        <v>#REF!</v>
      </c>
      <c r="AE234" s="37" t="str">
        <f>TEXT(Table1[[#This Row],[Order Date]],"mmmm-yyy")</f>
        <v>January-2015</v>
      </c>
    </row>
    <row r="235" spans="1:31" ht="12.75" customHeight="1" thickTop="1" thickBot="1" x14ac:dyDescent="0.25">
      <c r="A235" s="10">
        <v>26223</v>
      </c>
      <c r="B235" s="11" t="s">
        <v>56</v>
      </c>
      <c r="C235" s="11">
        <v>0.05</v>
      </c>
      <c r="D235" s="11">
        <v>350.99</v>
      </c>
      <c r="E235" s="11">
        <v>39</v>
      </c>
      <c r="F235" s="11">
        <v>1972</v>
      </c>
      <c r="G235" s="6" t="str">
        <f>IF(COUNTIF(Table1[Customer ID],Table1[[#This Row],[Customer ID]])&gt;1,"Repeat Customer","One-Time Customer")</f>
        <v>Repeat Customer</v>
      </c>
      <c r="H235" s="11" t="s">
        <v>1917</v>
      </c>
      <c r="I235" s="11" t="s">
        <v>39</v>
      </c>
      <c r="J235" s="11" t="s">
        <v>28</v>
      </c>
      <c r="K235" s="11" t="s">
        <v>41</v>
      </c>
      <c r="L235" s="11" t="s">
        <v>42</v>
      </c>
      <c r="M235" s="11" t="s">
        <v>43</v>
      </c>
      <c r="N235" s="11" t="s">
        <v>1269</v>
      </c>
      <c r="O235" s="11">
        <v>0.55000000000000004</v>
      </c>
      <c r="P235" s="6">
        <f>Table1[[#This Row],[Profit]]/Table1[[#This Row],[Sales]]</f>
        <v>0.69</v>
      </c>
      <c r="Q235" s="11" t="s">
        <v>33</v>
      </c>
      <c r="R235" s="11" t="s">
        <v>53</v>
      </c>
      <c r="S235" s="11" t="s">
        <v>234</v>
      </c>
      <c r="T235" s="11" t="s">
        <v>1918</v>
      </c>
      <c r="U235" s="11">
        <v>19090</v>
      </c>
      <c r="V235" s="12">
        <v>42022</v>
      </c>
      <c r="W235" s="13" t="str">
        <f>TEXT(Table1[[#This Row],[Order Date]],"mmmm")</f>
        <v>January</v>
      </c>
      <c r="X235" s="7" t="str">
        <f>TEXT(Table1[[#This Row],[Order Date]],"yyyy")</f>
        <v>2015</v>
      </c>
      <c r="Y235" s="12">
        <v>42024</v>
      </c>
      <c r="Z235" s="11">
        <v>1469.7275999999999</v>
      </c>
      <c r="AA235" s="11">
        <v>6</v>
      </c>
      <c r="AB235" s="11">
        <v>2130.04</v>
      </c>
      <c r="AC235" s="11">
        <v>91550</v>
      </c>
      <c r="AD235" s="6" t="e">
        <f>IF(COUNTIF(#REF!,Orders!AC1090)&gt;0,"Returned","Not Returned")</f>
        <v>#REF!</v>
      </c>
      <c r="AE235" s="37" t="str">
        <f>TEXT(Table1[[#This Row],[Order Date]],"mmmm-yyy")</f>
        <v>January-2015</v>
      </c>
    </row>
    <row r="236" spans="1:31" ht="12.75" customHeight="1" thickTop="1" thickBot="1" x14ac:dyDescent="0.25">
      <c r="A236" s="8">
        <v>26224</v>
      </c>
      <c r="B236" s="1" t="s">
        <v>56</v>
      </c>
      <c r="C236" s="1">
        <v>0.04</v>
      </c>
      <c r="D236" s="1">
        <v>15.99</v>
      </c>
      <c r="E236" s="1">
        <v>9.4</v>
      </c>
      <c r="F236" s="1">
        <v>1972</v>
      </c>
      <c r="G236" s="6" t="str">
        <f>IF(COUNTIF(Table1[Customer ID],Table1[[#This Row],[Customer ID]])&gt;1,"Repeat Customer","One-Time Customer")</f>
        <v>Repeat Customer</v>
      </c>
      <c r="H236" s="1" t="s">
        <v>1917</v>
      </c>
      <c r="I236" s="1" t="s">
        <v>27</v>
      </c>
      <c r="J236" s="1" t="s">
        <v>28</v>
      </c>
      <c r="K236" s="1" t="s">
        <v>77</v>
      </c>
      <c r="L236" s="1" t="s">
        <v>85</v>
      </c>
      <c r="M236" s="1" t="s">
        <v>59</v>
      </c>
      <c r="N236" s="1" t="s">
        <v>1769</v>
      </c>
      <c r="O236" s="1">
        <v>0.49</v>
      </c>
      <c r="P236" s="6">
        <f>Table1[[#This Row],[Profit]]/Table1[[#This Row],[Sales]]</f>
        <v>-1.009094927536232</v>
      </c>
      <c r="Q236" s="1" t="s">
        <v>33</v>
      </c>
      <c r="R236" s="1" t="s">
        <v>53</v>
      </c>
      <c r="S236" s="1" t="s">
        <v>234</v>
      </c>
      <c r="T236" s="1" t="s">
        <v>1918</v>
      </c>
      <c r="U236" s="1">
        <v>19090</v>
      </c>
      <c r="V236" s="9">
        <v>42022</v>
      </c>
      <c r="W236" s="13" t="str">
        <f>TEXT(Table1[[#This Row],[Order Date]],"mmmm")</f>
        <v>January</v>
      </c>
      <c r="X236" s="7" t="str">
        <f>TEXT(Table1[[#This Row],[Order Date]],"yyyy")</f>
        <v>2015</v>
      </c>
      <c r="Y236" s="9">
        <v>42024</v>
      </c>
      <c r="Z236" s="1">
        <v>-83.553060000000002</v>
      </c>
      <c r="AA236" s="1">
        <v>5</v>
      </c>
      <c r="AB236" s="1">
        <v>82.8</v>
      </c>
      <c r="AC236" s="1">
        <v>91550</v>
      </c>
      <c r="AD236" s="6" t="e">
        <f>IF(COUNTIF(#REF!,Orders!AC1091)&gt;0,"Returned","Not Returned")</f>
        <v>#REF!</v>
      </c>
      <c r="AE236" s="37" t="str">
        <f>TEXT(Table1[[#This Row],[Order Date]],"mmmm-yyy")</f>
        <v>January-2015</v>
      </c>
    </row>
    <row r="237" spans="1:31" ht="12.75" customHeight="1" thickTop="1" thickBot="1" x14ac:dyDescent="0.25">
      <c r="A237" s="8">
        <v>21084</v>
      </c>
      <c r="B237" s="1" t="s">
        <v>25</v>
      </c>
      <c r="C237" s="1">
        <v>0.05</v>
      </c>
      <c r="D237" s="1">
        <v>58.1</v>
      </c>
      <c r="E237" s="1">
        <v>1.49</v>
      </c>
      <c r="F237" s="1">
        <v>2443</v>
      </c>
      <c r="G237" s="6" t="str">
        <f>IF(COUNTIF(Table1[Customer ID],Table1[[#This Row],[Customer ID]])&gt;1,"Repeat Customer","One-Time Customer")</f>
        <v>Repeat Customer</v>
      </c>
      <c r="H237" s="1" t="s">
        <v>2296</v>
      </c>
      <c r="I237" s="1" t="s">
        <v>49</v>
      </c>
      <c r="J237" s="1" t="s">
        <v>28</v>
      </c>
      <c r="K237" s="1" t="s">
        <v>29</v>
      </c>
      <c r="L237" s="1" t="s">
        <v>109</v>
      </c>
      <c r="M237" s="1" t="s">
        <v>59</v>
      </c>
      <c r="N237" s="1" t="s">
        <v>283</v>
      </c>
      <c r="O237" s="1">
        <v>0.38</v>
      </c>
      <c r="P237" s="6">
        <f>Table1[[#This Row],[Profit]]/Table1[[#This Row],[Sales]]</f>
        <v>2.2108976267150164</v>
      </c>
      <c r="Q237" s="1" t="s">
        <v>33</v>
      </c>
      <c r="R237" s="1" t="s">
        <v>136</v>
      </c>
      <c r="S237" s="1" t="s">
        <v>362</v>
      </c>
      <c r="T237" s="1" t="s">
        <v>447</v>
      </c>
      <c r="U237" s="1">
        <v>33142</v>
      </c>
      <c r="V237" s="9">
        <v>42022</v>
      </c>
      <c r="W237" s="13" t="str">
        <f>TEXT(Table1[[#This Row],[Order Date]],"mmmm")</f>
        <v>January</v>
      </c>
      <c r="X237" s="7" t="str">
        <f>TEXT(Table1[[#This Row],[Order Date]],"yyyy")</f>
        <v>2015</v>
      </c>
      <c r="Y237" s="9">
        <v>42022</v>
      </c>
      <c r="Z237" s="1">
        <v>1633.9859999999999</v>
      </c>
      <c r="AA237" s="1">
        <v>13</v>
      </c>
      <c r="AB237" s="1">
        <v>739.06</v>
      </c>
      <c r="AC237" s="1">
        <v>89299</v>
      </c>
      <c r="AD237" s="6" t="e">
        <f>IF(COUNTIF(#REF!,Orders!AC1365)&gt;0,"Returned","Not Returned")</f>
        <v>#REF!</v>
      </c>
      <c r="AE237" s="37" t="str">
        <f>TEXT(Table1[[#This Row],[Order Date]],"mmmm-yyy")</f>
        <v>January-2015</v>
      </c>
    </row>
    <row r="238" spans="1:31" ht="12.75" customHeight="1" thickTop="1" thickBot="1" x14ac:dyDescent="0.25">
      <c r="A238" s="8">
        <v>18011</v>
      </c>
      <c r="B238" s="1" t="s">
        <v>106</v>
      </c>
      <c r="C238" s="1">
        <v>0.09</v>
      </c>
      <c r="D238" s="1">
        <v>2.88</v>
      </c>
      <c r="E238" s="1">
        <v>0.7</v>
      </c>
      <c r="F238" s="1">
        <v>259</v>
      </c>
      <c r="G238" s="6" t="str">
        <f>IF(COUNTIF(Table1[Customer ID],Table1[[#This Row],[Customer ID]])&gt;1,"Repeat Customer","One-Time Customer")</f>
        <v>One-Time Customer</v>
      </c>
      <c r="H238" s="1" t="s">
        <v>364</v>
      </c>
      <c r="I238" s="1" t="s">
        <v>49</v>
      </c>
      <c r="J238" s="1" t="s">
        <v>114</v>
      </c>
      <c r="K238" s="1" t="s">
        <v>29</v>
      </c>
      <c r="L238" s="1" t="s">
        <v>30</v>
      </c>
      <c r="M238" s="1" t="s">
        <v>31</v>
      </c>
      <c r="N238" s="1" t="s">
        <v>365</v>
      </c>
      <c r="O238" s="1">
        <v>0.56000000000000005</v>
      </c>
      <c r="P238" s="6">
        <f>Table1[[#This Row],[Profit]]/Table1[[#This Row],[Sales]]</f>
        <v>0.21808946171341928</v>
      </c>
      <c r="Q238" s="1" t="s">
        <v>33</v>
      </c>
      <c r="R238" s="1" t="s">
        <v>34</v>
      </c>
      <c r="S238" s="1" t="s">
        <v>366</v>
      </c>
      <c r="T238" s="1" t="s">
        <v>367</v>
      </c>
      <c r="U238" s="1">
        <v>87505</v>
      </c>
      <c r="V238" s="9">
        <v>42023</v>
      </c>
      <c r="W238" s="13" t="str">
        <f>TEXT(Table1[[#This Row],[Order Date]],"mmmm")</f>
        <v>January</v>
      </c>
      <c r="X238" s="7" t="str">
        <f>TEXT(Table1[[#This Row],[Order Date]],"yyyy")</f>
        <v>2015</v>
      </c>
      <c r="Y238" s="9">
        <v>42023</v>
      </c>
      <c r="Z238" s="1">
        <v>5.7532000000000005</v>
      </c>
      <c r="AA238" s="1">
        <v>10</v>
      </c>
      <c r="AB238" s="1">
        <v>26.38</v>
      </c>
      <c r="AC238" s="1">
        <v>85857</v>
      </c>
      <c r="AD238" s="6" t="e">
        <f>IF(COUNTIF(#REF!,Orders!AC147)&gt;0,"Returned","Not Returned")</f>
        <v>#REF!</v>
      </c>
      <c r="AE238" s="37" t="str">
        <f>TEXT(Table1[[#This Row],[Order Date]],"mmmm-yyy")</f>
        <v>January-2015</v>
      </c>
    </row>
    <row r="239" spans="1:31" ht="12.75" customHeight="1" thickTop="1" thickBot="1" x14ac:dyDescent="0.25">
      <c r="A239" s="10">
        <v>20874</v>
      </c>
      <c r="B239" s="11" t="s">
        <v>47</v>
      </c>
      <c r="C239" s="11">
        <v>0.1</v>
      </c>
      <c r="D239" s="11">
        <v>18.97</v>
      </c>
      <c r="E239" s="11">
        <v>9.0299999999999994</v>
      </c>
      <c r="F239" s="11">
        <v>657</v>
      </c>
      <c r="G239" s="6" t="str">
        <f>IF(COUNTIF(Table1[Customer ID],Table1[[#This Row],[Customer ID]])&gt;1,"Repeat Customer","One-Time Customer")</f>
        <v>One-Time Customer</v>
      </c>
      <c r="H239" s="11" t="s">
        <v>774</v>
      </c>
      <c r="I239" s="11" t="s">
        <v>49</v>
      </c>
      <c r="J239" s="11" t="s">
        <v>114</v>
      </c>
      <c r="K239" s="11" t="s">
        <v>29</v>
      </c>
      <c r="L239" s="11" t="s">
        <v>93</v>
      </c>
      <c r="M239" s="11" t="s">
        <v>59</v>
      </c>
      <c r="N239" s="11" t="s">
        <v>775</v>
      </c>
      <c r="O239" s="11">
        <v>0.37</v>
      </c>
      <c r="P239" s="6">
        <f>Table1[[#This Row],[Profit]]/Table1[[#This Row],[Sales]]</f>
        <v>-1.2268018246325392</v>
      </c>
      <c r="Q239" s="11" t="s">
        <v>33</v>
      </c>
      <c r="R239" s="11" t="s">
        <v>53</v>
      </c>
      <c r="S239" s="11" t="s">
        <v>193</v>
      </c>
      <c r="T239" s="11" t="s">
        <v>776</v>
      </c>
      <c r="U239" s="11">
        <v>1540</v>
      </c>
      <c r="V239" s="12">
        <v>42023</v>
      </c>
      <c r="W239" s="13" t="str">
        <f>TEXT(Table1[[#This Row],[Order Date]],"mmmm")</f>
        <v>January</v>
      </c>
      <c r="X239" s="7" t="str">
        <f>TEXT(Table1[[#This Row],[Order Date]],"yyyy")</f>
        <v>2015</v>
      </c>
      <c r="Y239" s="12">
        <v>42025</v>
      </c>
      <c r="Z239" s="11">
        <v>-24.204799999999999</v>
      </c>
      <c r="AA239" s="11">
        <v>1</v>
      </c>
      <c r="AB239" s="11">
        <v>19.73</v>
      </c>
      <c r="AC239" s="11">
        <v>91212</v>
      </c>
      <c r="AD239" s="6" t="e">
        <f>IF(COUNTIF(#REF!,Orders!AC360)&gt;0,"Returned","Not Returned")</f>
        <v>#REF!</v>
      </c>
      <c r="AE239" s="37" t="str">
        <f>TEXT(Table1[[#This Row],[Order Date]],"mmmm-yyy")</f>
        <v>January-2015</v>
      </c>
    </row>
    <row r="240" spans="1:31" ht="12.75" customHeight="1" thickTop="1" thickBot="1" x14ac:dyDescent="0.25">
      <c r="A240" s="8">
        <v>20875</v>
      </c>
      <c r="B240" s="1" t="s">
        <v>47</v>
      </c>
      <c r="C240" s="1">
        <v>0</v>
      </c>
      <c r="D240" s="1">
        <v>119.99</v>
      </c>
      <c r="E240" s="1">
        <v>56.14</v>
      </c>
      <c r="F240" s="1">
        <v>659</v>
      </c>
      <c r="G240" s="6" t="str">
        <f>IF(COUNTIF(Table1[Customer ID],Table1[[#This Row],[Customer ID]])&gt;1,"Repeat Customer","One-Time Customer")</f>
        <v>One-Time Customer</v>
      </c>
      <c r="H240" s="1" t="s">
        <v>777</v>
      </c>
      <c r="I240" s="1" t="s">
        <v>39</v>
      </c>
      <c r="J240" s="1" t="s">
        <v>114</v>
      </c>
      <c r="K240" s="1" t="s">
        <v>77</v>
      </c>
      <c r="L240" s="1" t="s">
        <v>85</v>
      </c>
      <c r="M240" s="1" t="s">
        <v>121</v>
      </c>
      <c r="N240" s="1" t="s">
        <v>318</v>
      </c>
      <c r="O240" s="1">
        <v>0.39</v>
      </c>
      <c r="P240" s="6">
        <f>Table1[[#This Row],[Profit]]/Table1[[#This Row],[Sales]]</f>
        <v>-0.20479218247392533</v>
      </c>
      <c r="Q240" s="1" t="s">
        <v>33</v>
      </c>
      <c r="R240" s="1" t="s">
        <v>53</v>
      </c>
      <c r="S240" s="1" t="s">
        <v>149</v>
      </c>
      <c r="T240" s="1" t="s">
        <v>778</v>
      </c>
      <c r="U240" s="1">
        <v>5403</v>
      </c>
      <c r="V240" s="9">
        <v>42023</v>
      </c>
      <c r="W240" s="13" t="str">
        <f>TEXT(Table1[[#This Row],[Order Date]],"mmmm")</f>
        <v>January</v>
      </c>
      <c r="X240" s="7" t="str">
        <f>TEXT(Table1[[#This Row],[Order Date]],"yyyy")</f>
        <v>2015</v>
      </c>
      <c r="Y240" s="9">
        <v>42024</v>
      </c>
      <c r="Z240" s="1">
        <v>-126.05777999999999</v>
      </c>
      <c r="AA240" s="1">
        <v>5</v>
      </c>
      <c r="AB240" s="1">
        <v>615.54</v>
      </c>
      <c r="AC240" s="1">
        <v>91212</v>
      </c>
      <c r="AD240" s="6" t="e">
        <f>IF(COUNTIF(#REF!,Orders!AC361)&gt;0,"Returned","Not Returned")</f>
        <v>#REF!</v>
      </c>
      <c r="AE240" s="37" t="str">
        <f>TEXT(Table1[[#This Row],[Order Date]],"mmmm-yyy")</f>
        <v>January-2015</v>
      </c>
    </row>
    <row r="241" spans="1:31" ht="12.75" customHeight="1" thickTop="1" thickBot="1" x14ac:dyDescent="0.25">
      <c r="A241" s="10">
        <v>20357</v>
      </c>
      <c r="B241" s="11" t="s">
        <v>47</v>
      </c>
      <c r="C241" s="11">
        <v>0.09</v>
      </c>
      <c r="D241" s="11">
        <v>207.48</v>
      </c>
      <c r="E241" s="11">
        <v>0.99</v>
      </c>
      <c r="F241" s="11">
        <v>3095</v>
      </c>
      <c r="G241" s="6" t="str">
        <f>IF(COUNTIF(Table1[Customer ID],Table1[[#This Row],[Customer ID]])&gt;1,"Repeat Customer","One-Time Customer")</f>
        <v>One-Time Customer</v>
      </c>
      <c r="H241" s="11" t="s">
        <v>2787</v>
      </c>
      <c r="I241" s="11" t="s">
        <v>49</v>
      </c>
      <c r="J241" s="11" t="s">
        <v>114</v>
      </c>
      <c r="K241" s="11" t="s">
        <v>29</v>
      </c>
      <c r="L241" s="11" t="s">
        <v>257</v>
      </c>
      <c r="M241" s="11" t="s">
        <v>59</v>
      </c>
      <c r="N241" s="11" t="s">
        <v>2143</v>
      </c>
      <c r="O241" s="11">
        <v>0.55000000000000004</v>
      </c>
      <c r="P241" s="6">
        <f>Table1[[#This Row],[Profit]]/Table1[[#This Row],[Sales]]</f>
        <v>0.69</v>
      </c>
      <c r="Q241" s="11" t="s">
        <v>33</v>
      </c>
      <c r="R241" s="11" t="s">
        <v>53</v>
      </c>
      <c r="S241" s="11" t="s">
        <v>154</v>
      </c>
      <c r="T241" s="11" t="s">
        <v>2788</v>
      </c>
      <c r="U241" s="11">
        <v>45011</v>
      </c>
      <c r="V241" s="12">
        <v>42023</v>
      </c>
      <c r="W241" s="13" t="str">
        <f>TEXT(Table1[[#This Row],[Order Date]],"mmmm")</f>
        <v>January</v>
      </c>
      <c r="X241" s="7" t="str">
        <f>TEXT(Table1[[#This Row],[Order Date]],"yyyy")</f>
        <v>2015</v>
      </c>
      <c r="Y241" s="12">
        <v>42025</v>
      </c>
      <c r="Z241" s="11">
        <v>683.9556</v>
      </c>
      <c r="AA241" s="11">
        <v>5</v>
      </c>
      <c r="AB241" s="11">
        <v>991.24</v>
      </c>
      <c r="AC241" s="11">
        <v>86220</v>
      </c>
      <c r="AD241" s="6" t="e">
        <f>IF(COUNTIF(#REF!,Orders!AC1758)&gt;0,"Returned","Not Returned")</f>
        <v>#REF!</v>
      </c>
      <c r="AE241" s="37" t="str">
        <f>TEXT(Table1[[#This Row],[Order Date]],"mmmm-yyy")</f>
        <v>January-2015</v>
      </c>
    </row>
    <row r="242" spans="1:31" ht="12.75" customHeight="1" thickTop="1" thickBot="1" x14ac:dyDescent="0.25">
      <c r="A242" s="8">
        <v>23278</v>
      </c>
      <c r="B242" s="1" t="s">
        <v>56</v>
      </c>
      <c r="C242" s="1">
        <v>0.09</v>
      </c>
      <c r="D242" s="1">
        <v>125.99</v>
      </c>
      <c r="E242" s="1">
        <v>7.69</v>
      </c>
      <c r="F242" s="1">
        <v>32</v>
      </c>
      <c r="G242" s="6" t="str">
        <f>IF(COUNTIF(Table1[Customer ID],Table1[[#This Row],[Customer ID]])&gt;1,"Repeat Customer","One-Time Customer")</f>
        <v>Repeat Customer</v>
      </c>
      <c r="H242" s="1" t="s">
        <v>100</v>
      </c>
      <c r="I242" s="1" t="s">
        <v>27</v>
      </c>
      <c r="J242" s="1" t="s">
        <v>28</v>
      </c>
      <c r="K242" s="1" t="s">
        <v>77</v>
      </c>
      <c r="L242" s="1" t="s">
        <v>78</v>
      </c>
      <c r="M242" s="1" t="s">
        <v>59</v>
      </c>
      <c r="N242" s="1" t="s">
        <v>105</v>
      </c>
      <c r="O242" s="1">
        <v>0.59</v>
      </c>
      <c r="P242" s="6">
        <f>Table1[[#This Row],[Profit]]/Table1[[#This Row],[Sales]]</f>
        <v>0.26800714695935168</v>
      </c>
      <c r="Q242" s="1" t="s">
        <v>33</v>
      </c>
      <c r="R242" s="1" t="s">
        <v>34</v>
      </c>
      <c r="S242" s="1" t="s">
        <v>102</v>
      </c>
      <c r="T242" s="1" t="s">
        <v>103</v>
      </c>
      <c r="U242" s="1">
        <v>97526</v>
      </c>
      <c r="V242" s="9">
        <v>42024</v>
      </c>
      <c r="W242" s="13" t="str">
        <f>TEXT(Table1[[#This Row],[Order Date]],"mmmm")</f>
        <v>January</v>
      </c>
      <c r="X242" s="7" t="str">
        <f>TEXT(Table1[[#This Row],[Order Date]],"yyyy")</f>
        <v>2015</v>
      </c>
      <c r="Y242" s="9">
        <v>42026</v>
      </c>
      <c r="Z242" s="1">
        <v>209.99700000000001</v>
      </c>
      <c r="AA242" s="1">
        <v>8</v>
      </c>
      <c r="AB242" s="1">
        <v>783.55</v>
      </c>
      <c r="AC242" s="1">
        <v>89202</v>
      </c>
      <c r="AD242" s="6" t="e">
        <f>IF(COUNTIF(#REF!,Orders!AC23)&gt;0,"Returned","Not Returned")</f>
        <v>#REF!</v>
      </c>
      <c r="AE242" s="37" t="str">
        <f>TEXT(Table1[[#This Row],[Order Date]],"mmmm-yyy")</f>
        <v>January-2015</v>
      </c>
    </row>
    <row r="243" spans="1:31" ht="12.75" customHeight="1" thickTop="1" thickBot="1" x14ac:dyDescent="0.25">
      <c r="A243" s="10">
        <v>18757</v>
      </c>
      <c r="B243" s="11" t="s">
        <v>37</v>
      </c>
      <c r="C243" s="11">
        <v>0.02</v>
      </c>
      <c r="D243" s="11">
        <v>6.48</v>
      </c>
      <c r="E243" s="11">
        <v>6.6</v>
      </c>
      <c r="F243" s="11">
        <v>493</v>
      </c>
      <c r="G243" s="6" t="str">
        <f>IF(COUNTIF(Table1[Customer ID],Table1[[#This Row],[Customer ID]])&gt;1,"Repeat Customer","One-Time Customer")</f>
        <v>Repeat Customer</v>
      </c>
      <c r="H243" s="11" t="s">
        <v>602</v>
      </c>
      <c r="I243" s="11" t="s">
        <v>49</v>
      </c>
      <c r="J243" s="11" t="s">
        <v>114</v>
      </c>
      <c r="K243" s="11" t="s">
        <v>29</v>
      </c>
      <c r="L243" s="11" t="s">
        <v>93</v>
      </c>
      <c r="M243" s="11" t="s">
        <v>59</v>
      </c>
      <c r="N243" s="11" t="s">
        <v>603</v>
      </c>
      <c r="O243" s="11">
        <v>0.37</v>
      </c>
      <c r="P243" s="6">
        <f>Table1[[#This Row],[Profit]]/Table1[[#This Row],[Sales]]</f>
        <v>-1.3798530954879329</v>
      </c>
      <c r="Q243" s="11" t="s">
        <v>33</v>
      </c>
      <c r="R243" s="11" t="s">
        <v>34</v>
      </c>
      <c r="S243" s="11" t="s">
        <v>35</v>
      </c>
      <c r="T243" s="11" t="s">
        <v>604</v>
      </c>
      <c r="U243" s="11">
        <v>98158</v>
      </c>
      <c r="V243" s="12">
        <v>42024</v>
      </c>
      <c r="W243" s="13" t="str">
        <f>TEXT(Table1[[#This Row],[Order Date]],"mmmm")</f>
        <v>January</v>
      </c>
      <c r="X243" s="7" t="str">
        <f>TEXT(Table1[[#This Row],[Order Date]],"yyyy")</f>
        <v>2015</v>
      </c>
      <c r="Y243" s="12">
        <v>42026</v>
      </c>
      <c r="Z243" s="11">
        <v>-92.05</v>
      </c>
      <c r="AA243" s="11">
        <v>10</v>
      </c>
      <c r="AB243" s="11">
        <v>66.709999999999994</v>
      </c>
      <c r="AC243" s="11">
        <v>88906</v>
      </c>
      <c r="AD243" s="6" t="e">
        <f>IF(COUNTIF(#REF!,Orders!AC262)&gt;0,"Returned","Not Returned")</f>
        <v>#REF!</v>
      </c>
      <c r="AE243" s="37" t="str">
        <f>TEXT(Table1[[#This Row],[Order Date]],"mmmm-yyy")</f>
        <v>January-2015</v>
      </c>
    </row>
    <row r="244" spans="1:31" ht="12.75" customHeight="1" thickTop="1" thickBot="1" x14ac:dyDescent="0.25">
      <c r="A244" s="8">
        <v>18758</v>
      </c>
      <c r="B244" s="1" t="s">
        <v>37</v>
      </c>
      <c r="C244" s="1">
        <v>0.04</v>
      </c>
      <c r="D244" s="1">
        <v>17.149999999999999</v>
      </c>
      <c r="E244" s="1">
        <v>4.96</v>
      </c>
      <c r="F244" s="1">
        <v>493</v>
      </c>
      <c r="G244" s="6" t="str">
        <f>IF(COUNTIF(Table1[Customer ID],Table1[[#This Row],[Customer ID]])&gt;1,"Repeat Customer","One-Time Customer")</f>
        <v>Repeat Customer</v>
      </c>
      <c r="H244" s="1" t="s">
        <v>602</v>
      </c>
      <c r="I244" s="1" t="s">
        <v>49</v>
      </c>
      <c r="J244" s="1" t="s">
        <v>114</v>
      </c>
      <c r="K244" s="1" t="s">
        <v>29</v>
      </c>
      <c r="L244" s="1" t="s">
        <v>141</v>
      </c>
      <c r="M244" s="1" t="s">
        <v>59</v>
      </c>
      <c r="N244" s="1" t="s">
        <v>605</v>
      </c>
      <c r="O244" s="1">
        <v>0.57999999999999996</v>
      </c>
      <c r="P244" s="6">
        <f>Table1[[#This Row],[Profit]]/Table1[[#This Row],[Sales]]</f>
        <v>7.0100963744837083E-2</v>
      </c>
      <c r="Q244" s="1" t="s">
        <v>33</v>
      </c>
      <c r="R244" s="1" t="s">
        <v>34</v>
      </c>
      <c r="S244" s="1" t="s">
        <v>35</v>
      </c>
      <c r="T244" s="1" t="s">
        <v>604</v>
      </c>
      <c r="U244" s="1">
        <v>98158</v>
      </c>
      <c r="V244" s="9">
        <v>42024</v>
      </c>
      <c r="W244" s="13" t="str">
        <f>TEXT(Table1[[#This Row],[Order Date]],"mmmm")</f>
        <v>January</v>
      </c>
      <c r="X244" s="7" t="str">
        <f>TEXT(Table1[[#This Row],[Order Date]],"yyyy")</f>
        <v>2015</v>
      </c>
      <c r="Y244" s="9">
        <v>42025</v>
      </c>
      <c r="Z244" s="1">
        <v>6.11</v>
      </c>
      <c r="AA244" s="1">
        <v>5</v>
      </c>
      <c r="AB244" s="1">
        <v>87.16</v>
      </c>
      <c r="AC244" s="1">
        <v>88906</v>
      </c>
      <c r="AD244" s="6" t="e">
        <f>IF(COUNTIF(#REF!,Orders!AC263)&gt;0,"Returned","Not Returned")</f>
        <v>#REF!</v>
      </c>
      <c r="AE244" s="37" t="str">
        <f>TEXT(Table1[[#This Row],[Order Date]],"mmmm-yyy")</f>
        <v>January-2015</v>
      </c>
    </row>
    <row r="245" spans="1:31" ht="12.75" customHeight="1" thickTop="1" thickBot="1" x14ac:dyDescent="0.25">
      <c r="A245" s="10">
        <v>21517</v>
      </c>
      <c r="B245" s="11" t="s">
        <v>37</v>
      </c>
      <c r="C245" s="11">
        <v>0.03</v>
      </c>
      <c r="D245" s="11">
        <v>1270.99</v>
      </c>
      <c r="E245" s="11">
        <v>19.989999999999998</v>
      </c>
      <c r="F245" s="11">
        <v>524</v>
      </c>
      <c r="G245" s="6" t="str">
        <f>IF(COUNTIF(Table1[Customer ID],Table1[[#This Row],[Customer ID]])&gt;1,"Repeat Customer","One-Time Customer")</f>
        <v>Repeat Customer</v>
      </c>
      <c r="H245" s="11" t="s">
        <v>630</v>
      </c>
      <c r="I245" s="11" t="s">
        <v>49</v>
      </c>
      <c r="J245" s="11" t="s">
        <v>114</v>
      </c>
      <c r="K245" s="11" t="s">
        <v>29</v>
      </c>
      <c r="L245" s="11" t="s">
        <v>109</v>
      </c>
      <c r="M245" s="11" t="s">
        <v>59</v>
      </c>
      <c r="N245" s="11" t="s">
        <v>631</v>
      </c>
      <c r="O245" s="11">
        <v>0.35</v>
      </c>
      <c r="P245" s="6">
        <f>Table1[[#This Row],[Profit]]/Table1[[#This Row],[Sales]]</f>
        <v>0.14042124209639975</v>
      </c>
      <c r="Q245" s="11" t="s">
        <v>33</v>
      </c>
      <c r="R245" s="11" t="s">
        <v>136</v>
      </c>
      <c r="S245" s="11" t="s">
        <v>244</v>
      </c>
      <c r="T245" s="11" t="s">
        <v>632</v>
      </c>
      <c r="U245" s="11">
        <v>37922</v>
      </c>
      <c r="V245" s="12">
        <v>42024</v>
      </c>
      <c r="W245" s="13" t="str">
        <f>TEXT(Table1[[#This Row],[Order Date]],"mmmm")</f>
        <v>January</v>
      </c>
      <c r="X245" s="7" t="str">
        <f>TEXT(Table1[[#This Row],[Order Date]],"yyyy")</f>
        <v>2015</v>
      </c>
      <c r="Y245" s="12">
        <v>42026</v>
      </c>
      <c r="Z245" s="11">
        <v>363.55199999999996</v>
      </c>
      <c r="AA245" s="11">
        <v>2</v>
      </c>
      <c r="AB245" s="11">
        <v>2589.0100000000002</v>
      </c>
      <c r="AC245" s="11">
        <v>91127</v>
      </c>
      <c r="AD245" s="6" t="e">
        <f>IF(COUNTIF(#REF!,Orders!AC280)&gt;0,"Returned","Not Returned")</f>
        <v>#REF!</v>
      </c>
      <c r="AE245" s="37" t="str">
        <f>TEXT(Table1[[#This Row],[Order Date]],"mmmm-yyy")</f>
        <v>January-2015</v>
      </c>
    </row>
    <row r="246" spans="1:31" ht="12.75" customHeight="1" thickTop="1" thickBot="1" x14ac:dyDescent="0.25">
      <c r="A246" s="8">
        <v>21518</v>
      </c>
      <c r="B246" s="1" t="s">
        <v>37</v>
      </c>
      <c r="C246" s="1">
        <v>7.0000000000000007E-2</v>
      </c>
      <c r="D246" s="1">
        <v>2036.48</v>
      </c>
      <c r="E246" s="1">
        <v>14.7</v>
      </c>
      <c r="F246" s="1">
        <v>524</v>
      </c>
      <c r="G246" s="6" t="str">
        <f>IF(COUNTIF(Table1[Customer ID],Table1[[#This Row],[Customer ID]])&gt;1,"Repeat Customer","One-Time Customer")</f>
        <v>Repeat Customer</v>
      </c>
      <c r="H246" s="1" t="s">
        <v>630</v>
      </c>
      <c r="I246" s="1" t="s">
        <v>39</v>
      </c>
      <c r="J246" s="1" t="s">
        <v>114</v>
      </c>
      <c r="K246" s="1" t="s">
        <v>77</v>
      </c>
      <c r="L246" s="1" t="s">
        <v>85</v>
      </c>
      <c r="M246" s="1" t="s">
        <v>43</v>
      </c>
      <c r="N246" s="1" t="s">
        <v>633</v>
      </c>
      <c r="O246" s="1">
        <v>0.55000000000000004</v>
      </c>
      <c r="P246" s="6">
        <f>Table1[[#This Row],[Profit]]/Table1[[#This Row],[Sales]]</f>
        <v>-6.0910382115495296E-3</v>
      </c>
      <c r="Q246" s="1" t="s">
        <v>33</v>
      </c>
      <c r="R246" s="1" t="s">
        <v>136</v>
      </c>
      <c r="S246" s="1" t="s">
        <v>244</v>
      </c>
      <c r="T246" s="1" t="s">
        <v>632</v>
      </c>
      <c r="U246" s="1">
        <v>37922</v>
      </c>
      <c r="V246" s="9">
        <v>42024</v>
      </c>
      <c r="W246" s="13" t="str">
        <f>TEXT(Table1[[#This Row],[Order Date]],"mmmm")</f>
        <v>January</v>
      </c>
      <c r="X246" s="7" t="str">
        <f>TEXT(Table1[[#This Row],[Order Date]],"yyyy")</f>
        <v>2015</v>
      </c>
      <c r="Y246" s="9">
        <v>42026</v>
      </c>
      <c r="Z246" s="1">
        <v>-11.536000000000001</v>
      </c>
      <c r="AA246" s="1">
        <v>1</v>
      </c>
      <c r="AB246" s="1">
        <v>1893.93</v>
      </c>
      <c r="AC246" s="1">
        <v>91127</v>
      </c>
      <c r="AD246" s="6" t="e">
        <f>IF(COUNTIF(#REF!,Orders!AC281)&gt;0,"Returned","Not Returned")</f>
        <v>#REF!</v>
      </c>
      <c r="AE246" s="37" t="str">
        <f>TEXT(Table1[[#This Row],[Order Date]],"mmmm-yyy")</f>
        <v>January-2015</v>
      </c>
    </row>
    <row r="247" spans="1:31" ht="12.75" customHeight="1" thickTop="1" thickBot="1" x14ac:dyDescent="0.25">
      <c r="A247" s="10">
        <v>25806</v>
      </c>
      <c r="B247" s="11" t="s">
        <v>37</v>
      </c>
      <c r="C247" s="11">
        <v>0.02</v>
      </c>
      <c r="D247" s="11">
        <v>7.1</v>
      </c>
      <c r="E247" s="11">
        <v>6.05</v>
      </c>
      <c r="F247" s="11">
        <v>549</v>
      </c>
      <c r="G247" s="6" t="str">
        <f>IF(COUNTIF(Table1[Customer ID],Table1[[#This Row],[Customer ID]])&gt;1,"Repeat Customer","One-Time Customer")</f>
        <v>One-Time Customer</v>
      </c>
      <c r="H247" s="11" t="s">
        <v>650</v>
      </c>
      <c r="I247" s="11" t="s">
        <v>49</v>
      </c>
      <c r="J247" s="11" t="s">
        <v>28</v>
      </c>
      <c r="K247" s="11" t="s">
        <v>29</v>
      </c>
      <c r="L247" s="11" t="s">
        <v>109</v>
      </c>
      <c r="M247" s="11" t="s">
        <v>59</v>
      </c>
      <c r="N247" s="11" t="s">
        <v>651</v>
      </c>
      <c r="O247" s="11">
        <v>0.39</v>
      </c>
      <c r="P247" s="6">
        <f>Table1[[#This Row],[Profit]]/Table1[[#This Row],[Sales]]</f>
        <v>-1.0008745476477685</v>
      </c>
      <c r="Q247" s="11" t="s">
        <v>33</v>
      </c>
      <c r="R247" s="11" t="s">
        <v>34</v>
      </c>
      <c r="S247" s="11" t="s">
        <v>366</v>
      </c>
      <c r="T247" s="11" t="s">
        <v>652</v>
      </c>
      <c r="U247" s="11">
        <v>88201</v>
      </c>
      <c r="V247" s="12">
        <v>42024</v>
      </c>
      <c r="W247" s="13" t="str">
        <f>TEXT(Table1[[#This Row],[Order Date]],"mmmm")</f>
        <v>January</v>
      </c>
      <c r="X247" s="7" t="str">
        <f>TEXT(Table1[[#This Row],[Order Date]],"yyyy")</f>
        <v>2015</v>
      </c>
      <c r="Y247" s="12">
        <v>42024</v>
      </c>
      <c r="Z247" s="11">
        <v>-66.378</v>
      </c>
      <c r="AA247" s="11">
        <v>9</v>
      </c>
      <c r="AB247" s="11">
        <v>66.319999999999993</v>
      </c>
      <c r="AC247" s="11">
        <v>90908</v>
      </c>
      <c r="AD247" s="6" t="e">
        <f>IF(COUNTIF(#REF!,Orders!AC290)&gt;0,"Returned","Not Returned")</f>
        <v>#REF!</v>
      </c>
      <c r="AE247" s="37" t="str">
        <f>TEXT(Table1[[#This Row],[Order Date]],"mmmm-yyy")</f>
        <v>January-2015</v>
      </c>
    </row>
    <row r="248" spans="1:31" ht="12.75" customHeight="1" thickTop="1" thickBot="1" x14ac:dyDescent="0.25">
      <c r="A248" s="8">
        <v>25807</v>
      </c>
      <c r="B248" s="1" t="s">
        <v>37</v>
      </c>
      <c r="C248" s="1">
        <v>0.05</v>
      </c>
      <c r="D248" s="1">
        <v>6.28</v>
      </c>
      <c r="E248" s="1">
        <v>5.36</v>
      </c>
      <c r="F248" s="1">
        <v>2464</v>
      </c>
      <c r="G248" s="6" t="str">
        <f>IF(COUNTIF(Table1[Customer ID],Table1[[#This Row],[Customer ID]])&gt;1,"Repeat Customer","One-Time Customer")</f>
        <v>Repeat Customer</v>
      </c>
      <c r="H248" s="1" t="s">
        <v>2315</v>
      </c>
      <c r="I248" s="1" t="s">
        <v>49</v>
      </c>
      <c r="J248" s="1" t="s">
        <v>114</v>
      </c>
      <c r="K248" s="1" t="s">
        <v>29</v>
      </c>
      <c r="L248" s="1" t="s">
        <v>109</v>
      </c>
      <c r="M248" s="1" t="s">
        <v>59</v>
      </c>
      <c r="N248" s="1" t="s">
        <v>2318</v>
      </c>
      <c r="O248" s="1">
        <v>0.4</v>
      </c>
      <c r="P248" s="6">
        <f>Table1[[#This Row],[Profit]]/Table1[[#This Row],[Sales]]</f>
        <v>3.3596214511041014E-2</v>
      </c>
      <c r="Q248" s="1" t="s">
        <v>33</v>
      </c>
      <c r="R248" s="1" t="s">
        <v>136</v>
      </c>
      <c r="S248" s="1" t="s">
        <v>171</v>
      </c>
      <c r="T248" s="1" t="s">
        <v>2316</v>
      </c>
      <c r="U248" s="1">
        <v>71111</v>
      </c>
      <c r="V248" s="9">
        <v>42024</v>
      </c>
      <c r="W248" s="13" t="str">
        <f>TEXT(Table1[[#This Row],[Order Date]],"mmmm")</f>
        <v>January</v>
      </c>
      <c r="X248" s="7" t="str">
        <f>TEXT(Table1[[#This Row],[Order Date]],"yyyy")</f>
        <v>2015</v>
      </c>
      <c r="Y248" s="9">
        <v>42027</v>
      </c>
      <c r="Z248" s="1">
        <v>1.278</v>
      </c>
      <c r="AA248" s="1">
        <v>6</v>
      </c>
      <c r="AB248" s="1">
        <v>38.04</v>
      </c>
      <c r="AC248" s="1">
        <v>88714</v>
      </c>
      <c r="AD248" s="6" t="e">
        <f>IF(COUNTIF(#REF!,Orders!AC1379)&gt;0,"Returned","Not Returned")</f>
        <v>#REF!</v>
      </c>
      <c r="AE248" s="37" t="str">
        <f>TEXT(Table1[[#This Row],[Order Date]],"mmmm-yyy")</f>
        <v>January-2015</v>
      </c>
    </row>
    <row r="249" spans="1:31" ht="12.75" customHeight="1" thickTop="1" thickBot="1" x14ac:dyDescent="0.25">
      <c r="A249" s="10">
        <v>25808</v>
      </c>
      <c r="B249" s="11" t="s">
        <v>37</v>
      </c>
      <c r="C249" s="11">
        <v>0.04</v>
      </c>
      <c r="D249" s="11">
        <v>3.08</v>
      </c>
      <c r="E249" s="11">
        <v>0.99</v>
      </c>
      <c r="F249" s="11">
        <v>2464</v>
      </c>
      <c r="G249" s="6" t="str">
        <f>IF(COUNTIF(Table1[Customer ID],Table1[[#This Row],[Customer ID]])&gt;1,"Repeat Customer","One-Time Customer")</f>
        <v>Repeat Customer</v>
      </c>
      <c r="H249" s="11" t="s">
        <v>2315</v>
      </c>
      <c r="I249" s="11" t="s">
        <v>49</v>
      </c>
      <c r="J249" s="11" t="s">
        <v>114</v>
      </c>
      <c r="K249" s="11" t="s">
        <v>29</v>
      </c>
      <c r="L249" s="11" t="s">
        <v>134</v>
      </c>
      <c r="M249" s="11" t="s">
        <v>59</v>
      </c>
      <c r="N249" s="11" t="s">
        <v>1994</v>
      </c>
      <c r="O249" s="11">
        <v>0.37</v>
      </c>
      <c r="P249" s="6">
        <f>Table1[[#This Row],[Profit]]/Table1[[#This Row],[Sales]]</f>
        <v>9.9762520573712656</v>
      </c>
      <c r="Q249" s="11" t="s">
        <v>33</v>
      </c>
      <c r="R249" s="11" t="s">
        <v>136</v>
      </c>
      <c r="S249" s="11" t="s">
        <v>171</v>
      </c>
      <c r="T249" s="11" t="s">
        <v>2316</v>
      </c>
      <c r="U249" s="11">
        <v>71111</v>
      </c>
      <c r="V249" s="12">
        <v>42024</v>
      </c>
      <c r="W249" s="13" t="str">
        <f>TEXT(Table1[[#This Row],[Order Date]],"mmmm")</f>
        <v>January</v>
      </c>
      <c r="X249" s="7" t="str">
        <f>TEXT(Table1[[#This Row],[Order Date]],"yyyy")</f>
        <v>2015</v>
      </c>
      <c r="Y249" s="12">
        <v>42025</v>
      </c>
      <c r="Z249" s="11">
        <v>424.28999999999996</v>
      </c>
      <c r="AA249" s="11">
        <v>14</v>
      </c>
      <c r="AB249" s="11">
        <v>42.53</v>
      </c>
      <c r="AC249" s="11">
        <v>88714</v>
      </c>
      <c r="AD249" s="6" t="e">
        <f>IF(COUNTIF(#REF!,Orders!AC1380)&gt;0,"Returned","Not Returned")</f>
        <v>#REF!</v>
      </c>
      <c r="AE249" s="37" t="str">
        <f>TEXT(Table1[[#This Row],[Order Date]],"mmmm-yyy")</f>
        <v>January-2015</v>
      </c>
    </row>
    <row r="250" spans="1:31" ht="12.75" customHeight="1" thickTop="1" thickBot="1" x14ac:dyDescent="0.25">
      <c r="A250" s="8">
        <v>23392</v>
      </c>
      <c r="B250" s="1" t="s">
        <v>47</v>
      </c>
      <c r="C250" s="1">
        <v>0.02</v>
      </c>
      <c r="D250" s="1">
        <v>60.22</v>
      </c>
      <c r="E250" s="1">
        <v>3.5</v>
      </c>
      <c r="F250" s="1">
        <v>3155</v>
      </c>
      <c r="G250" s="6" t="str">
        <f>IF(COUNTIF(Table1[Customer ID],Table1[[#This Row],[Customer ID]])&gt;1,"Repeat Customer","One-Time Customer")</f>
        <v>Repeat Customer</v>
      </c>
      <c r="H250" s="1" t="s">
        <v>2850</v>
      </c>
      <c r="I250" s="1" t="s">
        <v>49</v>
      </c>
      <c r="J250" s="1" t="s">
        <v>28</v>
      </c>
      <c r="K250" s="1" t="s">
        <v>29</v>
      </c>
      <c r="L250" s="1" t="s">
        <v>257</v>
      </c>
      <c r="M250" s="1" t="s">
        <v>59</v>
      </c>
      <c r="N250" s="1" t="s">
        <v>2851</v>
      </c>
      <c r="O250" s="1">
        <v>0.56999999999999995</v>
      </c>
      <c r="P250" s="6">
        <f>Table1[[#This Row],[Profit]]/Table1[[#This Row],[Sales]]</f>
        <v>-0.35793340224453629</v>
      </c>
      <c r="Q250" s="1" t="s">
        <v>33</v>
      </c>
      <c r="R250" s="1" t="s">
        <v>136</v>
      </c>
      <c r="S250" s="1" t="s">
        <v>362</v>
      </c>
      <c r="T250" s="1" t="s">
        <v>433</v>
      </c>
      <c r="U250" s="1">
        <v>32771</v>
      </c>
      <c r="V250" s="9">
        <v>42024</v>
      </c>
      <c r="W250" s="13" t="str">
        <f>TEXT(Table1[[#This Row],[Order Date]],"mmmm")</f>
        <v>January</v>
      </c>
      <c r="X250" s="7" t="str">
        <f>TEXT(Table1[[#This Row],[Order Date]],"yyyy")</f>
        <v>2015</v>
      </c>
      <c r="Y250" s="9">
        <v>42025</v>
      </c>
      <c r="Z250" s="1">
        <v>-193.91399999999999</v>
      </c>
      <c r="AA250" s="1">
        <v>9</v>
      </c>
      <c r="AB250" s="1">
        <v>541.76</v>
      </c>
      <c r="AC250" s="1">
        <v>86898</v>
      </c>
      <c r="AD250" s="6" t="e">
        <f>IF(COUNTIF(#REF!,Orders!AC1811)&gt;0,"Returned","Not Returned")</f>
        <v>#REF!</v>
      </c>
      <c r="AE250" s="37" t="str">
        <f>TEXT(Table1[[#This Row],[Order Date]],"mmmm-yyy")</f>
        <v>January-2015</v>
      </c>
    </row>
    <row r="251" spans="1:31" ht="12.75" customHeight="1" thickTop="1" thickBot="1" x14ac:dyDescent="0.25">
      <c r="A251" s="10">
        <v>22370</v>
      </c>
      <c r="B251" s="11" t="s">
        <v>25</v>
      </c>
      <c r="C251" s="11">
        <v>0.05</v>
      </c>
      <c r="D251" s="11">
        <v>31.76</v>
      </c>
      <c r="E251" s="11">
        <v>45.51</v>
      </c>
      <c r="F251" s="11">
        <v>263</v>
      </c>
      <c r="G251" s="6" t="str">
        <f>IF(COUNTIF(Table1[Customer ID],Table1[[#This Row],[Customer ID]])&gt;1,"Repeat Customer","One-Time Customer")</f>
        <v>One-Time Customer</v>
      </c>
      <c r="H251" s="11" t="s">
        <v>368</v>
      </c>
      <c r="I251" s="11" t="s">
        <v>39</v>
      </c>
      <c r="J251" s="11" t="s">
        <v>58</v>
      </c>
      <c r="K251" s="11" t="s">
        <v>41</v>
      </c>
      <c r="L251" s="11" t="s">
        <v>152</v>
      </c>
      <c r="M251" s="11" t="s">
        <v>121</v>
      </c>
      <c r="N251" s="11" t="s">
        <v>369</v>
      </c>
      <c r="O251" s="11">
        <v>0.65</v>
      </c>
      <c r="P251" s="6">
        <f>Table1[[#This Row],[Profit]]/Table1[[#This Row],[Sales]]</f>
        <v>-7.1564240520470532</v>
      </c>
      <c r="Q251" s="11" t="s">
        <v>33</v>
      </c>
      <c r="R251" s="11" t="s">
        <v>53</v>
      </c>
      <c r="S251" s="11" t="s">
        <v>154</v>
      </c>
      <c r="T251" s="11" t="s">
        <v>370</v>
      </c>
      <c r="U251" s="11">
        <v>44106</v>
      </c>
      <c r="V251" s="12">
        <v>42025</v>
      </c>
      <c r="W251" s="13" t="str">
        <f>TEXT(Table1[[#This Row],[Order Date]],"mmmm")</f>
        <v>January</v>
      </c>
      <c r="X251" s="7" t="str">
        <f>TEXT(Table1[[#This Row],[Order Date]],"yyyy")</f>
        <v>2015</v>
      </c>
      <c r="Y251" s="12">
        <v>42027</v>
      </c>
      <c r="Z251" s="11">
        <v>-2177.9860960000001</v>
      </c>
      <c r="AA251" s="11">
        <v>9</v>
      </c>
      <c r="AB251" s="11">
        <v>304.33999999999997</v>
      </c>
      <c r="AC251" s="11">
        <v>86297</v>
      </c>
      <c r="AD251" s="6" t="e">
        <f>IF(COUNTIF(#REF!,Orders!AC148)&gt;0,"Returned","Not Returned")</f>
        <v>#REF!</v>
      </c>
      <c r="AE251" s="37" t="str">
        <f>TEXT(Table1[[#This Row],[Order Date]],"mmmm-yyy")</f>
        <v>January-2015</v>
      </c>
    </row>
    <row r="252" spans="1:31" ht="12.75" customHeight="1" thickTop="1" thickBot="1" x14ac:dyDescent="0.25">
      <c r="A252" s="8">
        <v>24180</v>
      </c>
      <c r="B252" s="1" t="s">
        <v>37</v>
      </c>
      <c r="C252" s="1">
        <v>0.04</v>
      </c>
      <c r="D252" s="1">
        <v>15.51</v>
      </c>
      <c r="E252" s="1">
        <v>17.78</v>
      </c>
      <c r="F252" s="1">
        <v>584</v>
      </c>
      <c r="G252" s="6" t="str">
        <f>IF(COUNTIF(Table1[Customer ID],Table1[[#This Row],[Customer ID]])&gt;1,"Repeat Customer","One-Time Customer")</f>
        <v>One-Time Customer</v>
      </c>
      <c r="H252" s="1" t="s">
        <v>690</v>
      </c>
      <c r="I252" s="1" t="s">
        <v>49</v>
      </c>
      <c r="J252" s="1" t="s">
        <v>28</v>
      </c>
      <c r="K252" s="1" t="s">
        <v>29</v>
      </c>
      <c r="L252" s="1" t="s">
        <v>141</v>
      </c>
      <c r="M252" s="1" t="s">
        <v>59</v>
      </c>
      <c r="N252" s="1" t="s">
        <v>691</v>
      </c>
      <c r="O252" s="1">
        <v>0.59</v>
      </c>
      <c r="P252" s="6">
        <f>Table1[[#This Row],[Profit]]/Table1[[#This Row],[Sales]]</f>
        <v>-2.2767467715727361</v>
      </c>
      <c r="Q252" s="1" t="s">
        <v>33</v>
      </c>
      <c r="R252" s="1" t="s">
        <v>53</v>
      </c>
      <c r="S252" s="1" t="s">
        <v>193</v>
      </c>
      <c r="T252" s="1" t="s">
        <v>692</v>
      </c>
      <c r="U252" s="1">
        <v>1801</v>
      </c>
      <c r="V252" s="9">
        <v>42025</v>
      </c>
      <c r="W252" s="13" t="str">
        <f>TEXT(Table1[[#This Row],[Order Date]],"mmmm")</f>
        <v>January</v>
      </c>
      <c r="X252" s="7" t="str">
        <f>TEXT(Table1[[#This Row],[Order Date]],"yyyy")</f>
        <v>2015</v>
      </c>
      <c r="Y252" s="9">
        <v>42027</v>
      </c>
      <c r="Z252" s="1">
        <v>-266.22000000000003</v>
      </c>
      <c r="AA252" s="1">
        <v>7</v>
      </c>
      <c r="AB252" s="1">
        <v>116.93</v>
      </c>
      <c r="AC252" s="1">
        <v>88646</v>
      </c>
      <c r="AD252" s="6" t="e">
        <f>IF(COUNTIF(#REF!,Orders!AC315)&gt;0,"Returned","Not Returned")</f>
        <v>#REF!</v>
      </c>
      <c r="AE252" s="37" t="str">
        <f>TEXT(Table1[[#This Row],[Order Date]],"mmmm-yyy")</f>
        <v>January-2015</v>
      </c>
    </row>
    <row r="253" spans="1:31" ht="12.75" customHeight="1" thickTop="1" thickBot="1" x14ac:dyDescent="0.25">
      <c r="A253" s="8">
        <v>6080</v>
      </c>
      <c r="B253" s="1" t="s">
        <v>56</v>
      </c>
      <c r="C253" s="1">
        <v>0.04</v>
      </c>
      <c r="D253" s="1">
        <v>30.73</v>
      </c>
      <c r="E253" s="1">
        <v>4</v>
      </c>
      <c r="F253" s="1">
        <v>1402</v>
      </c>
      <c r="G253" s="6" t="str">
        <f>IF(COUNTIF(Table1[Customer ID],Table1[[#This Row],[Customer ID]])&gt;1,"Repeat Customer","One-Time Customer")</f>
        <v>Repeat Customer</v>
      </c>
      <c r="H253" s="1" t="s">
        <v>1462</v>
      </c>
      <c r="I253" s="1" t="s">
        <v>49</v>
      </c>
      <c r="J253" s="1" t="s">
        <v>40</v>
      </c>
      <c r="K253" s="1" t="s">
        <v>77</v>
      </c>
      <c r="L253" s="1" t="s">
        <v>180</v>
      </c>
      <c r="M253" s="1" t="s">
        <v>59</v>
      </c>
      <c r="N253" s="1" t="s">
        <v>288</v>
      </c>
      <c r="O253" s="1">
        <v>0.75</v>
      </c>
      <c r="P253" s="6">
        <f>Table1[[#This Row],[Profit]]/Table1[[#This Row],[Sales]]</f>
        <v>-1.4632189409081951E-2</v>
      </c>
      <c r="Q253" s="1" t="s">
        <v>33</v>
      </c>
      <c r="R253" s="1" t="s">
        <v>61</v>
      </c>
      <c r="S253" s="1" t="s">
        <v>178</v>
      </c>
      <c r="T253" s="1" t="s">
        <v>179</v>
      </c>
      <c r="U253" s="1">
        <v>60653</v>
      </c>
      <c r="V253" s="9">
        <v>42025</v>
      </c>
      <c r="W253" s="13" t="str">
        <f>TEXT(Table1[[#This Row],[Order Date]],"mmmm")</f>
        <v>January</v>
      </c>
      <c r="X253" s="7" t="str">
        <f>TEXT(Table1[[#This Row],[Order Date]],"yyyy")</f>
        <v>2015</v>
      </c>
      <c r="Y253" s="9">
        <v>42026</v>
      </c>
      <c r="Z253" s="1">
        <v>-20.79</v>
      </c>
      <c r="AA253" s="1">
        <v>48</v>
      </c>
      <c r="AB253" s="1">
        <v>1420.84</v>
      </c>
      <c r="AC253" s="1">
        <v>43079</v>
      </c>
      <c r="AD253" s="6" t="e">
        <f>IF(COUNTIF(#REF!,Orders!AC795)&gt;0,"Returned","Not Returned")</f>
        <v>#REF!</v>
      </c>
      <c r="AE253" s="37" t="str">
        <f>TEXT(Table1[[#This Row],[Order Date]],"mmmm-yyy")</f>
        <v>January-2015</v>
      </c>
    </row>
    <row r="254" spans="1:31" ht="12.75" customHeight="1" thickTop="1" thickBot="1" x14ac:dyDescent="0.25">
      <c r="A254" s="8">
        <v>24080</v>
      </c>
      <c r="B254" s="1" t="s">
        <v>56</v>
      </c>
      <c r="C254" s="1">
        <v>0.04</v>
      </c>
      <c r="D254" s="1">
        <v>30.73</v>
      </c>
      <c r="E254" s="1">
        <v>4</v>
      </c>
      <c r="F254" s="1">
        <v>1405</v>
      </c>
      <c r="G254" s="6" t="str">
        <f>IF(COUNTIF(Table1[Customer ID],Table1[[#This Row],[Customer ID]])&gt;1,"Repeat Customer","One-Time Customer")</f>
        <v>Repeat Customer</v>
      </c>
      <c r="H254" s="1" t="s">
        <v>1463</v>
      </c>
      <c r="I254" s="1" t="s">
        <v>49</v>
      </c>
      <c r="J254" s="1" t="s">
        <v>40</v>
      </c>
      <c r="K254" s="1" t="s">
        <v>77</v>
      </c>
      <c r="L254" s="1" t="s">
        <v>180</v>
      </c>
      <c r="M254" s="1" t="s">
        <v>59</v>
      </c>
      <c r="N254" s="1" t="s">
        <v>288</v>
      </c>
      <c r="O254" s="1">
        <v>0.75</v>
      </c>
      <c r="P254" s="6">
        <f>Table1[[#This Row],[Profit]]/Table1[[#This Row],[Sales]]</f>
        <v>-5.8528757636327804E-2</v>
      </c>
      <c r="Q254" s="1" t="s">
        <v>33</v>
      </c>
      <c r="R254" s="1" t="s">
        <v>61</v>
      </c>
      <c r="S254" s="1" t="s">
        <v>300</v>
      </c>
      <c r="T254" s="1" t="s">
        <v>1464</v>
      </c>
      <c r="U254" s="1">
        <v>49017</v>
      </c>
      <c r="V254" s="9">
        <v>42025</v>
      </c>
      <c r="W254" s="13" t="str">
        <f>TEXT(Table1[[#This Row],[Order Date]],"mmmm")</f>
        <v>January</v>
      </c>
      <c r="X254" s="7" t="str">
        <f>TEXT(Table1[[#This Row],[Order Date]],"yyyy")</f>
        <v>2015</v>
      </c>
      <c r="Y254" s="9">
        <v>42026</v>
      </c>
      <c r="Z254" s="1">
        <v>-20.79</v>
      </c>
      <c r="AA254" s="1">
        <v>12</v>
      </c>
      <c r="AB254" s="1">
        <v>355.21</v>
      </c>
      <c r="AC254" s="1">
        <v>86145</v>
      </c>
      <c r="AD254" s="6" t="e">
        <f>IF(COUNTIF(#REF!,Orders!AC797)&gt;0,"Returned","Not Returned")</f>
        <v>#REF!</v>
      </c>
      <c r="AE254" s="37" t="str">
        <f>TEXT(Table1[[#This Row],[Order Date]],"mmmm-yyy")</f>
        <v>January-2015</v>
      </c>
    </row>
    <row r="255" spans="1:31" ht="12.75" customHeight="1" thickTop="1" thickBot="1" x14ac:dyDescent="0.25">
      <c r="A255" s="10">
        <v>24937</v>
      </c>
      <c r="B255" s="11" t="s">
        <v>47</v>
      </c>
      <c r="C255" s="11">
        <v>0.04</v>
      </c>
      <c r="D255" s="11">
        <v>9.7799999999999994</v>
      </c>
      <c r="E255" s="11">
        <v>1.99</v>
      </c>
      <c r="F255" s="11">
        <v>1473</v>
      </c>
      <c r="G255" s="6" t="str">
        <f>IF(COUNTIF(Table1[Customer ID],Table1[[#This Row],[Customer ID]])&gt;1,"Repeat Customer","One-Time Customer")</f>
        <v>One-Time Customer</v>
      </c>
      <c r="H255" s="11" t="s">
        <v>1515</v>
      </c>
      <c r="I255" s="11" t="s">
        <v>27</v>
      </c>
      <c r="J255" s="11" t="s">
        <v>40</v>
      </c>
      <c r="K255" s="11" t="s">
        <v>77</v>
      </c>
      <c r="L255" s="11" t="s">
        <v>180</v>
      </c>
      <c r="M255" s="11" t="s">
        <v>51</v>
      </c>
      <c r="N255" s="11" t="s">
        <v>1516</v>
      </c>
      <c r="O255" s="11">
        <v>0.43</v>
      </c>
      <c r="P255" s="6">
        <f>Table1[[#This Row],[Profit]]/Table1[[#This Row],[Sales]]</f>
        <v>0.69</v>
      </c>
      <c r="Q255" s="11" t="s">
        <v>33</v>
      </c>
      <c r="R255" s="11" t="s">
        <v>53</v>
      </c>
      <c r="S255" s="11" t="s">
        <v>154</v>
      </c>
      <c r="T255" s="11" t="s">
        <v>1517</v>
      </c>
      <c r="U255" s="11">
        <v>44691</v>
      </c>
      <c r="V255" s="12">
        <v>42025</v>
      </c>
      <c r="W255" s="13" t="str">
        <f>TEXT(Table1[[#This Row],[Order Date]],"mmmm")</f>
        <v>January</v>
      </c>
      <c r="X255" s="7" t="str">
        <f>TEXT(Table1[[#This Row],[Order Date]],"yyyy")</f>
        <v>2015</v>
      </c>
      <c r="Y255" s="12">
        <v>42026</v>
      </c>
      <c r="Z255" s="11">
        <v>61.292699999999996</v>
      </c>
      <c r="AA255" s="11">
        <v>9</v>
      </c>
      <c r="AB255" s="11">
        <v>88.83</v>
      </c>
      <c r="AC255" s="11">
        <v>87076</v>
      </c>
      <c r="AD255" s="6" t="e">
        <f>IF(COUNTIF(#REF!,Orders!AC832)&gt;0,"Returned","Not Returned")</f>
        <v>#REF!</v>
      </c>
      <c r="AE255" s="37" t="str">
        <f>TEXT(Table1[[#This Row],[Order Date]],"mmmm-yyy")</f>
        <v>January-2015</v>
      </c>
    </row>
    <row r="256" spans="1:31" ht="12.75" customHeight="1" thickTop="1" thickBot="1" x14ac:dyDescent="0.25">
      <c r="A256" s="10">
        <v>23822</v>
      </c>
      <c r="B256" s="11" t="s">
        <v>37</v>
      </c>
      <c r="C256" s="11">
        <v>0.01</v>
      </c>
      <c r="D256" s="11">
        <v>14.28</v>
      </c>
      <c r="E256" s="11">
        <v>2.99</v>
      </c>
      <c r="F256" s="11">
        <v>1709</v>
      </c>
      <c r="G256" s="6" t="str">
        <f>IF(COUNTIF(Table1[Customer ID],Table1[[#This Row],[Customer ID]])&gt;1,"Repeat Customer","One-Time Customer")</f>
        <v>Repeat Customer</v>
      </c>
      <c r="H256" s="11" t="s">
        <v>1712</v>
      </c>
      <c r="I256" s="11" t="s">
        <v>49</v>
      </c>
      <c r="J256" s="11" t="s">
        <v>114</v>
      </c>
      <c r="K256" s="11" t="s">
        <v>29</v>
      </c>
      <c r="L256" s="11" t="s">
        <v>109</v>
      </c>
      <c r="M256" s="11" t="s">
        <v>59</v>
      </c>
      <c r="N256" s="11" t="s">
        <v>1713</v>
      </c>
      <c r="O256" s="11">
        <v>0.39</v>
      </c>
      <c r="P256" s="6">
        <f>Table1[[#This Row],[Profit]]/Table1[[#This Row],[Sales]]</f>
        <v>0.68999671484888314</v>
      </c>
      <c r="Q256" s="11" t="s">
        <v>33</v>
      </c>
      <c r="R256" s="11" t="s">
        <v>53</v>
      </c>
      <c r="S256" s="11" t="s">
        <v>234</v>
      </c>
      <c r="T256" s="11" t="s">
        <v>1714</v>
      </c>
      <c r="U256" s="11">
        <v>19464</v>
      </c>
      <c r="V256" s="12">
        <v>42025</v>
      </c>
      <c r="W256" s="13" t="str">
        <f>TEXT(Table1[[#This Row],[Order Date]],"mmmm")</f>
        <v>January</v>
      </c>
      <c r="X256" s="7" t="str">
        <f>TEXT(Table1[[#This Row],[Order Date]],"yyyy")</f>
        <v>2015</v>
      </c>
      <c r="Y256" s="12">
        <v>42026</v>
      </c>
      <c r="Z256" s="11">
        <v>21.003500000000003</v>
      </c>
      <c r="AA256" s="11">
        <v>2</v>
      </c>
      <c r="AB256" s="11">
        <v>30.44</v>
      </c>
      <c r="AC256" s="11">
        <v>88782</v>
      </c>
      <c r="AD256" s="6" t="e">
        <f>IF(COUNTIF(#REF!,Orders!AC952)&gt;0,"Returned","Not Returned")</f>
        <v>#REF!</v>
      </c>
      <c r="AE256" s="37" t="str">
        <f>TEXT(Table1[[#This Row],[Order Date]],"mmmm-yyy")</f>
        <v>January-2015</v>
      </c>
    </row>
    <row r="257" spans="1:31" ht="12.75" customHeight="1" thickTop="1" thickBot="1" x14ac:dyDescent="0.25">
      <c r="A257" s="8">
        <v>24872</v>
      </c>
      <c r="B257" s="1" t="s">
        <v>37</v>
      </c>
      <c r="C257" s="1">
        <v>0.1</v>
      </c>
      <c r="D257" s="1">
        <v>14.98</v>
      </c>
      <c r="E257" s="1">
        <v>7.69</v>
      </c>
      <c r="F257" s="1">
        <v>1727</v>
      </c>
      <c r="G257" s="6" t="str">
        <f>IF(COUNTIF(Table1[Customer ID],Table1[[#This Row],[Customer ID]])&gt;1,"Repeat Customer","One-Time Customer")</f>
        <v>One-Time Customer</v>
      </c>
      <c r="H257" s="1" t="s">
        <v>1735</v>
      </c>
      <c r="I257" s="1" t="s">
        <v>27</v>
      </c>
      <c r="J257" s="1" t="s">
        <v>58</v>
      </c>
      <c r="K257" s="1" t="s">
        <v>29</v>
      </c>
      <c r="L257" s="1" t="s">
        <v>141</v>
      </c>
      <c r="M257" s="1" t="s">
        <v>59</v>
      </c>
      <c r="N257" s="1" t="s">
        <v>1736</v>
      </c>
      <c r="O257" s="1">
        <v>0.56999999999999995</v>
      </c>
      <c r="P257" s="6">
        <f>Table1[[#This Row],[Profit]]/Table1[[#This Row],[Sales]]</f>
        <v>-0.66980228203118197</v>
      </c>
      <c r="Q257" s="1" t="s">
        <v>33</v>
      </c>
      <c r="R257" s="1" t="s">
        <v>53</v>
      </c>
      <c r="S257" s="1" t="s">
        <v>154</v>
      </c>
      <c r="T257" s="1" t="s">
        <v>1737</v>
      </c>
      <c r="U257" s="1">
        <v>44240</v>
      </c>
      <c r="V257" s="9">
        <v>42025</v>
      </c>
      <c r="W257" s="13" t="str">
        <f>TEXT(Table1[[#This Row],[Order Date]],"mmmm")</f>
        <v>January</v>
      </c>
      <c r="X257" s="7" t="str">
        <f>TEXT(Table1[[#This Row],[Order Date]],"yyyy")</f>
        <v>2015</v>
      </c>
      <c r="Y257" s="9">
        <v>42027</v>
      </c>
      <c r="Z257" s="1">
        <v>-76.900000000000006</v>
      </c>
      <c r="AA257" s="1">
        <v>8</v>
      </c>
      <c r="AB257" s="1">
        <v>114.81</v>
      </c>
      <c r="AC257" s="1">
        <v>87194</v>
      </c>
      <c r="AD257" s="6" t="e">
        <f>IF(COUNTIF(#REF!,Orders!AC965)&gt;0,"Returned","Not Returned")</f>
        <v>#REF!</v>
      </c>
      <c r="AE257" s="37" t="str">
        <f>TEXT(Table1[[#This Row],[Order Date]],"mmmm-yyy")</f>
        <v>January-2015</v>
      </c>
    </row>
    <row r="258" spans="1:31" ht="12.75" customHeight="1" thickTop="1" thickBot="1" x14ac:dyDescent="0.25">
      <c r="A258" s="8">
        <v>23966</v>
      </c>
      <c r="B258" s="1" t="s">
        <v>47</v>
      </c>
      <c r="C258" s="1">
        <v>0.04</v>
      </c>
      <c r="D258" s="1">
        <v>205.99</v>
      </c>
      <c r="E258" s="1">
        <v>8.99</v>
      </c>
      <c r="F258" s="1">
        <v>1788</v>
      </c>
      <c r="G258" s="6" t="str">
        <f>IF(COUNTIF(Table1[Customer ID],Table1[[#This Row],[Customer ID]])&gt;1,"Repeat Customer","One-Time Customer")</f>
        <v>One-Time Customer</v>
      </c>
      <c r="H258" s="1" t="s">
        <v>1795</v>
      </c>
      <c r="I258" s="1" t="s">
        <v>49</v>
      </c>
      <c r="J258" s="1" t="s">
        <v>114</v>
      </c>
      <c r="K258" s="1" t="s">
        <v>77</v>
      </c>
      <c r="L258" s="1" t="s">
        <v>78</v>
      </c>
      <c r="M258" s="1" t="s">
        <v>59</v>
      </c>
      <c r="N258" s="1" t="s">
        <v>107</v>
      </c>
      <c r="O258" s="1">
        <v>0.56000000000000005</v>
      </c>
      <c r="P258" s="6">
        <f>Table1[[#This Row],[Profit]]/Table1[[#This Row],[Sales]]</f>
        <v>0.95285613715010964</v>
      </c>
      <c r="Q258" s="1" t="s">
        <v>33</v>
      </c>
      <c r="R258" s="1" t="s">
        <v>136</v>
      </c>
      <c r="S258" s="1" t="s">
        <v>387</v>
      </c>
      <c r="T258" s="1" t="s">
        <v>1658</v>
      </c>
      <c r="U258" s="1">
        <v>30188</v>
      </c>
      <c r="V258" s="9">
        <v>42025</v>
      </c>
      <c r="W258" s="13" t="str">
        <f>TEXT(Table1[[#This Row],[Order Date]],"mmmm")</f>
        <v>January</v>
      </c>
      <c r="X258" s="7" t="str">
        <f>TEXT(Table1[[#This Row],[Order Date]],"yyyy")</f>
        <v>2015</v>
      </c>
      <c r="Y258" s="9">
        <v>42026</v>
      </c>
      <c r="Z258" s="1">
        <v>960.98400000000004</v>
      </c>
      <c r="AA258" s="1">
        <v>6</v>
      </c>
      <c r="AB258" s="1">
        <v>1008.53</v>
      </c>
      <c r="AC258" s="1">
        <v>88256</v>
      </c>
      <c r="AD258" s="6" t="e">
        <f>IF(COUNTIF(#REF!,Orders!AC1007)&gt;0,"Returned","Not Returned")</f>
        <v>#REF!</v>
      </c>
      <c r="AE258" s="37" t="str">
        <f>TEXT(Table1[[#This Row],[Order Date]],"mmmm-yyy")</f>
        <v>January-2015</v>
      </c>
    </row>
    <row r="259" spans="1:31" ht="12.75" customHeight="1" thickTop="1" thickBot="1" x14ac:dyDescent="0.25">
      <c r="A259" s="10">
        <v>22686</v>
      </c>
      <c r="B259" s="11" t="s">
        <v>37</v>
      </c>
      <c r="C259" s="11">
        <v>0.1</v>
      </c>
      <c r="D259" s="11">
        <v>1889.99</v>
      </c>
      <c r="E259" s="11">
        <v>19.989999999999998</v>
      </c>
      <c r="F259" s="11">
        <v>1928</v>
      </c>
      <c r="G259" s="6" t="str">
        <f>IF(COUNTIF(Table1[Customer ID],Table1[[#This Row],[Customer ID]])&gt;1,"Repeat Customer","One-Time Customer")</f>
        <v>One-Time Customer</v>
      </c>
      <c r="H259" s="11" t="s">
        <v>1880</v>
      </c>
      <c r="I259" s="11" t="s">
        <v>49</v>
      </c>
      <c r="J259" s="11" t="s">
        <v>40</v>
      </c>
      <c r="K259" s="11" t="s">
        <v>29</v>
      </c>
      <c r="L259" s="11" t="s">
        <v>109</v>
      </c>
      <c r="M259" s="11" t="s">
        <v>59</v>
      </c>
      <c r="N259" s="11" t="s">
        <v>1881</v>
      </c>
      <c r="O259" s="11">
        <v>0.36</v>
      </c>
      <c r="P259" s="6">
        <f>Table1[[#This Row],[Profit]]/Table1[[#This Row],[Sales]]</f>
        <v>-2.3821414973908758E-2</v>
      </c>
      <c r="Q259" s="11" t="s">
        <v>33</v>
      </c>
      <c r="R259" s="11" t="s">
        <v>136</v>
      </c>
      <c r="S259" s="11" t="s">
        <v>932</v>
      </c>
      <c r="T259" s="11" t="s">
        <v>1882</v>
      </c>
      <c r="U259" s="11">
        <v>29651</v>
      </c>
      <c r="V259" s="12">
        <v>42025</v>
      </c>
      <c r="W259" s="13" t="str">
        <f>TEXT(Table1[[#This Row],[Order Date]],"mmmm")</f>
        <v>January</v>
      </c>
      <c r="X259" s="7" t="str">
        <f>TEXT(Table1[[#This Row],[Order Date]],"yyyy")</f>
        <v>2015</v>
      </c>
      <c r="Y259" s="12">
        <v>42025</v>
      </c>
      <c r="Z259" s="11">
        <v>-42.545999999999999</v>
      </c>
      <c r="AA259" s="11">
        <v>1</v>
      </c>
      <c r="AB259" s="11">
        <v>1786.04</v>
      </c>
      <c r="AC259" s="11">
        <v>88580</v>
      </c>
      <c r="AD259" s="6" t="e">
        <f>IF(COUNTIF(#REF!,Orders!AC1064)&gt;0,"Returned","Not Returned")</f>
        <v>#REF!</v>
      </c>
      <c r="AE259" s="37" t="str">
        <f>TEXT(Table1[[#This Row],[Order Date]],"mmmm-yyy")</f>
        <v>January-2015</v>
      </c>
    </row>
    <row r="260" spans="1:31" ht="12.75" customHeight="1" thickTop="1" thickBot="1" x14ac:dyDescent="0.25">
      <c r="A260" s="10">
        <v>22600</v>
      </c>
      <c r="B260" s="11" t="s">
        <v>37</v>
      </c>
      <c r="C260" s="11">
        <v>0.04</v>
      </c>
      <c r="D260" s="11">
        <v>355.98</v>
      </c>
      <c r="E260" s="11">
        <v>58.92</v>
      </c>
      <c r="F260" s="11">
        <v>1989</v>
      </c>
      <c r="G260" s="6" t="str">
        <f>IF(COUNTIF(Table1[Customer ID],Table1[[#This Row],[Customer ID]])&gt;1,"Repeat Customer","One-Time Customer")</f>
        <v>Repeat Customer</v>
      </c>
      <c r="H260" s="11" t="s">
        <v>1932</v>
      </c>
      <c r="I260" s="11" t="s">
        <v>39</v>
      </c>
      <c r="J260" s="11" t="s">
        <v>40</v>
      </c>
      <c r="K260" s="11" t="s">
        <v>41</v>
      </c>
      <c r="L260" s="11" t="s">
        <v>42</v>
      </c>
      <c r="M260" s="11" t="s">
        <v>43</v>
      </c>
      <c r="N260" s="11" t="s">
        <v>1294</v>
      </c>
      <c r="O260" s="11">
        <v>0.64</v>
      </c>
      <c r="P260" s="6">
        <f>Table1[[#This Row],[Profit]]/Table1[[#This Row],[Sales]]</f>
        <v>0.3212745750870567</v>
      </c>
      <c r="Q260" s="11" t="s">
        <v>33</v>
      </c>
      <c r="R260" s="11" t="s">
        <v>34</v>
      </c>
      <c r="S260" s="11" t="s">
        <v>212</v>
      </c>
      <c r="T260" s="11" t="s">
        <v>1933</v>
      </c>
      <c r="U260" s="11">
        <v>84117</v>
      </c>
      <c r="V260" s="12">
        <v>42025</v>
      </c>
      <c r="W260" s="13" t="str">
        <f>TEXT(Table1[[#This Row],[Order Date]],"mmmm")</f>
        <v>January</v>
      </c>
      <c r="X260" s="7" t="str">
        <f>TEXT(Table1[[#This Row],[Order Date]],"yyyy")</f>
        <v>2015</v>
      </c>
      <c r="Y260" s="12">
        <v>42026</v>
      </c>
      <c r="Z260" s="11">
        <v>882.93000000000006</v>
      </c>
      <c r="AA260" s="11">
        <v>8</v>
      </c>
      <c r="AB260" s="11">
        <v>2748.21</v>
      </c>
      <c r="AC260" s="11">
        <v>90000</v>
      </c>
      <c r="AD260" s="6" t="e">
        <f>IF(COUNTIF(#REF!,Orders!AC1102)&gt;0,"Returned","Not Returned")</f>
        <v>#REF!</v>
      </c>
      <c r="AE260" s="37" t="str">
        <f>TEXT(Table1[[#This Row],[Order Date]],"mmmm-yyy")</f>
        <v>January-2015</v>
      </c>
    </row>
    <row r="261" spans="1:31" ht="12.75" customHeight="1" thickTop="1" thickBot="1" x14ac:dyDescent="0.25">
      <c r="A261" s="8">
        <v>22601</v>
      </c>
      <c r="B261" s="1" t="s">
        <v>37</v>
      </c>
      <c r="C261" s="1">
        <v>0.09</v>
      </c>
      <c r="D261" s="1">
        <v>19.98</v>
      </c>
      <c r="E261" s="1">
        <v>8.68</v>
      </c>
      <c r="F261" s="1">
        <v>1989</v>
      </c>
      <c r="G261" s="6" t="str">
        <f>IF(COUNTIF(Table1[Customer ID],Table1[[#This Row],[Customer ID]])&gt;1,"Repeat Customer","One-Time Customer")</f>
        <v>Repeat Customer</v>
      </c>
      <c r="H261" s="1" t="s">
        <v>1932</v>
      </c>
      <c r="I261" s="1" t="s">
        <v>49</v>
      </c>
      <c r="J261" s="1" t="s">
        <v>40</v>
      </c>
      <c r="K261" s="1" t="s">
        <v>29</v>
      </c>
      <c r="L261" s="1" t="s">
        <v>93</v>
      </c>
      <c r="M261" s="1" t="s">
        <v>59</v>
      </c>
      <c r="N261" s="1" t="s">
        <v>1223</v>
      </c>
      <c r="O261" s="1">
        <v>0.37</v>
      </c>
      <c r="P261" s="6">
        <f>Table1[[#This Row],[Profit]]/Table1[[#This Row],[Sales]]</f>
        <v>7.1685803197767989E-2</v>
      </c>
      <c r="Q261" s="1" t="s">
        <v>33</v>
      </c>
      <c r="R261" s="1" t="s">
        <v>34</v>
      </c>
      <c r="S261" s="1" t="s">
        <v>212</v>
      </c>
      <c r="T261" s="1" t="s">
        <v>1933</v>
      </c>
      <c r="U261" s="1">
        <v>84117</v>
      </c>
      <c r="V261" s="9">
        <v>42025</v>
      </c>
      <c r="W261" s="13" t="str">
        <f>TEXT(Table1[[#This Row],[Order Date]],"mmmm")</f>
        <v>January</v>
      </c>
      <c r="X261" s="7" t="str">
        <f>TEXT(Table1[[#This Row],[Order Date]],"yyyy")</f>
        <v>2015</v>
      </c>
      <c r="Y261" s="9">
        <v>42026</v>
      </c>
      <c r="Z261" s="1">
        <v>6.6803999999999988</v>
      </c>
      <c r="AA261" s="1">
        <v>5</v>
      </c>
      <c r="AB261" s="1">
        <v>93.19</v>
      </c>
      <c r="AC261" s="1">
        <v>90000</v>
      </c>
      <c r="AD261" s="6" t="e">
        <f>IF(COUNTIF(#REF!,Orders!AC1103)&gt;0,"Returned","Not Returned")</f>
        <v>#REF!</v>
      </c>
      <c r="AE261" s="37" t="str">
        <f>TEXT(Table1[[#This Row],[Order Date]],"mmmm-yyy")</f>
        <v>January-2015</v>
      </c>
    </row>
    <row r="262" spans="1:31" ht="12.75" customHeight="1" thickTop="1" thickBot="1" x14ac:dyDescent="0.25">
      <c r="A262" s="8">
        <v>25126</v>
      </c>
      <c r="B262" s="1" t="s">
        <v>106</v>
      </c>
      <c r="C262" s="1">
        <v>0.04</v>
      </c>
      <c r="D262" s="1">
        <v>100.98</v>
      </c>
      <c r="E262" s="1">
        <v>7.18</v>
      </c>
      <c r="F262" s="1">
        <v>2423</v>
      </c>
      <c r="G262" s="6" t="str">
        <f>IF(COUNTIF(Table1[Customer ID],Table1[[#This Row],[Customer ID]])&gt;1,"Repeat Customer","One-Time Customer")</f>
        <v>One-Time Customer</v>
      </c>
      <c r="H262" s="1" t="s">
        <v>2274</v>
      </c>
      <c r="I262" s="1" t="s">
        <v>49</v>
      </c>
      <c r="J262" s="1" t="s">
        <v>40</v>
      </c>
      <c r="K262" s="1" t="s">
        <v>77</v>
      </c>
      <c r="L262" s="1" t="s">
        <v>180</v>
      </c>
      <c r="M262" s="1" t="s">
        <v>59</v>
      </c>
      <c r="N262" s="1" t="s">
        <v>2275</v>
      </c>
      <c r="O262" s="1">
        <v>0.4</v>
      </c>
      <c r="P262" s="6">
        <f>Table1[[#This Row],[Profit]]/Table1[[#This Row],[Sales]]</f>
        <v>0.65059892506808703</v>
      </c>
      <c r="Q262" s="1" t="s">
        <v>33</v>
      </c>
      <c r="R262" s="1" t="s">
        <v>61</v>
      </c>
      <c r="S262" s="1" t="s">
        <v>130</v>
      </c>
      <c r="T262" s="1" t="s">
        <v>2276</v>
      </c>
      <c r="U262" s="1">
        <v>76053</v>
      </c>
      <c r="V262" s="9">
        <v>42025</v>
      </c>
      <c r="W262" s="13" t="str">
        <f>TEXT(Table1[[#This Row],[Order Date]],"mmmm")</f>
        <v>January</v>
      </c>
      <c r="X262" s="7" t="str">
        <f>TEXT(Table1[[#This Row],[Order Date]],"yyyy")</f>
        <v>2015</v>
      </c>
      <c r="Y262" s="9">
        <v>42030</v>
      </c>
      <c r="Z262" s="1">
        <v>269.94</v>
      </c>
      <c r="AA262" s="1">
        <v>4</v>
      </c>
      <c r="AB262" s="1">
        <v>414.91</v>
      </c>
      <c r="AC262" s="1">
        <v>89054</v>
      </c>
      <c r="AD262" s="6" t="e">
        <f>IF(COUNTIF(#REF!,Orders!AC1349)&gt;0,"Returned","Not Returned")</f>
        <v>#REF!</v>
      </c>
      <c r="AE262" s="37" t="str">
        <f>TEXT(Table1[[#This Row],[Order Date]],"mmmm-yyy")</f>
        <v>January-2015</v>
      </c>
    </row>
    <row r="263" spans="1:31" ht="12.75" customHeight="1" thickTop="1" thickBot="1" x14ac:dyDescent="0.25">
      <c r="A263" s="10">
        <v>23351</v>
      </c>
      <c r="B263" s="11" t="s">
        <v>56</v>
      </c>
      <c r="C263" s="11">
        <v>0.02</v>
      </c>
      <c r="D263" s="11">
        <v>30.44</v>
      </c>
      <c r="E263" s="11">
        <v>1.49</v>
      </c>
      <c r="F263" s="11">
        <v>2796</v>
      </c>
      <c r="G263" s="6" t="str">
        <f>IF(COUNTIF(Table1[Customer ID],Table1[[#This Row],[Customer ID]])&gt;1,"Repeat Customer","One-Time Customer")</f>
        <v>One-Time Customer</v>
      </c>
      <c r="H263" s="11" t="s">
        <v>2569</v>
      </c>
      <c r="I263" s="11" t="s">
        <v>49</v>
      </c>
      <c r="J263" s="11" t="s">
        <v>28</v>
      </c>
      <c r="K263" s="11" t="s">
        <v>29</v>
      </c>
      <c r="L263" s="11" t="s">
        <v>109</v>
      </c>
      <c r="M263" s="11" t="s">
        <v>59</v>
      </c>
      <c r="N263" s="11" t="s">
        <v>2570</v>
      </c>
      <c r="O263" s="11">
        <v>0.37</v>
      </c>
      <c r="P263" s="6">
        <f>Table1[[#This Row],[Profit]]/Table1[[#This Row],[Sales]]</f>
        <v>0.69</v>
      </c>
      <c r="Q263" s="11" t="s">
        <v>33</v>
      </c>
      <c r="R263" s="11" t="s">
        <v>61</v>
      </c>
      <c r="S263" s="11" t="s">
        <v>330</v>
      </c>
      <c r="T263" s="11" t="s">
        <v>2571</v>
      </c>
      <c r="U263" s="11">
        <v>51106</v>
      </c>
      <c r="V263" s="12">
        <v>42025</v>
      </c>
      <c r="W263" s="13" t="str">
        <f>TEXT(Table1[[#This Row],[Order Date]],"mmmm")</f>
        <v>January</v>
      </c>
      <c r="X263" s="7" t="str">
        <f>TEXT(Table1[[#This Row],[Order Date]],"yyyy")</f>
        <v>2015</v>
      </c>
      <c r="Y263" s="12">
        <v>42027</v>
      </c>
      <c r="Z263" s="11">
        <v>266.76089999999999</v>
      </c>
      <c r="AA263" s="11">
        <v>12</v>
      </c>
      <c r="AB263" s="11">
        <v>386.61</v>
      </c>
      <c r="AC263" s="11">
        <v>87553</v>
      </c>
      <c r="AD263" s="6" t="e">
        <f>IF(COUNTIF(#REF!,Orders!AC1576)&gt;0,"Returned","Not Returned")</f>
        <v>#REF!</v>
      </c>
      <c r="AE263" s="37" t="str">
        <f>TEXT(Table1[[#This Row],[Order Date]],"mmmm-yyy")</f>
        <v>January-2015</v>
      </c>
    </row>
    <row r="264" spans="1:31" ht="12.75" customHeight="1" thickTop="1" thickBot="1" x14ac:dyDescent="0.25">
      <c r="A264" s="10">
        <v>23350</v>
      </c>
      <c r="B264" s="11" t="s">
        <v>56</v>
      </c>
      <c r="C264" s="11">
        <v>0.02</v>
      </c>
      <c r="D264" s="11">
        <v>4.91</v>
      </c>
      <c r="E264" s="11">
        <v>0.5</v>
      </c>
      <c r="F264" s="11">
        <v>2797</v>
      </c>
      <c r="G264" s="6" t="str">
        <f>IF(COUNTIF(Table1[Customer ID],Table1[[#This Row],[Customer ID]])&gt;1,"Repeat Customer","One-Time Customer")</f>
        <v>Repeat Customer</v>
      </c>
      <c r="H264" s="11" t="s">
        <v>2572</v>
      </c>
      <c r="I264" s="11" t="s">
        <v>49</v>
      </c>
      <c r="J264" s="11" t="s">
        <v>28</v>
      </c>
      <c r="K264" s="11" t="s">
        <v>29</v>
      </c>
      <c r="L264" s="11" t="s">
        <v>134</v>
      </c>
      <c r="M264" s="11" t="s">
        <v>59</v>
      </c>
      <c r="N264" s="11" t="s">
        <v>1561</v>
      </c>
      <c r="O264" s="11">
        <v>0.36</v>
      </c>
      <c r="P264" s="6">
        <f>Table1[[#This Row],[Profit]]/Table1[[#This Row],[Sales]]</f>
        <v>0.69</v>
      </c>
      <c r="Q264" s="11" t="s">
        <v>33</v>
      </c>
      <c r="R264" s="11" t="s">
        <v>53</v>
      </c>
      <c r="S264" s="11" t="s">
        <v>234</v>
      </c>
      <c r="T264" s="11" t="s">
        <v>2573</v>
      </c>
      <c r="U264" s="11">
        <v>15122</v>
      </c>
      <c r="V264" s="12">
        <v>42025</v>
      </c>
      <c r="W264" s="13" t="str">
        <f>TEXT(Table1[[#This Row],[Order Date]],"mmmm")</f>
        <v>January</v>
      </c>
      <c r="X264" s="7" t="str">
        <f>TEXT(Table1[[#This Row],[Order Date]],"yyyy")</f>
        <v>2015</v>
      </c>
      <c r="Y264" s="12">
        <v>42026</v>
      </c>
      <c r="Z264" s="11">
        <v>29.883900000000001</v>
      </c>
      <c r="AA264" s="11">
        <v>9</v>
      </c>
      <c r="AB264" s="11">
        <v>43.31</v>
      </c>
      <c r="AC264" s="11">
        <v>87553</v>
      </c>
      <c r="AD264" s="6" t="e">
        <f>IF(COUNTIF(#REF!,Orders!AC1578)&gt;0,"Returned","Not Returned")</f>
        <v>#REF!</v>
      </c>
      <c r="AE264" s="37" t="str">
        <f>TEXT(Table1[[#This Row],[Order Date]],"mmmm-yyy")</f>
        <v>January-2015</v>
      </c>
    </row>
    <row r="265" spans="1:31" ht="12.75" customHeight="1" thickTop="1" thickBot="1" x14ac:dyDescent="0.25">
      <c r="A265" s="8">
        <v>23042</v>
      </c>
      <c r="B265" s="1" t="s">
        <v>56</v>
      </c>
      <c r="C265" s="1">
        <v>0.08</v>
      </c>
      <c r="D265" s="1">
        <v>7.84</v>
      </c>
      <c r="E265" s="1">
        <v>4.71</v>
      </c>
      <c r="F265" s="1">
        <v>2855</v>
      </c>
      <c r="G265" s="6" t="str">
        <f>IF(COUNTIF(Table1[Customer ID],Table1[[#This Row],[Customer ID]])&gt;1,"Repeat Customer","One-Time Customer")</f>
        <v>Repeat Customer</v>
      </c>
      <c r="H265" s="1" t="s">
        <v>2606</v>
      </c>
      <c r="I265" s="1" t="s">
        <v>49</v>
      </c>
      <c r="J265" s="1" t="s">
        <v>28</v>
      </c>
      <c r="K265" s="1" t="s">
        <v>29</v>
      </c>
      <c r="L265" s="1" t="s">
        <v>109</v>
      </c>
      <c r="M265" s="1" t="s">
        <v>59</v>
      </c>
      <c r="N265" s="1" t="s">
        <v>2269</v>
      </c>
      <c r="O265" s="1">
        <v>0.35</v>
      </c>
      <c r="P265" s="6">
        <f>Table1[[#This Row],[Profit]]/Table1[[#This Row],[Sales]]</f>
        <v>-0.1690753676470588</v>
      </c>
      <c r="Q265" s="1" t="s">
        <v>33</v>
      </c>
      <c r="R265" s="1" t="s">
        <v>34</v>
      </c>
      <c r="S265" s="1" t="s">
        <v>35</v>
      </c>
      <c r="T265" s="1" t="s">
        <v>2607</v>
      </c>
      <c r="U265" s="1">
        <v>98198</v>
      </c>
      <c r="V265" s="9">
        <v>42025</v>
      </c>
      <c r="W265" s="13" t="str">
        <f>TEXT(Table1[[#This Row],[Order Date]],"mmmm")</f>
        <v>January</v>
      </c>
      <c r="X265" s="7" t="str">
        <f>TEXT(Table1[[#This Row],[Order Date]],"yyyy")</f>
        <v>2015</v>
      </c>
      <c r="Y265" s="9">
        <v>42026</v>
      </c>
      <c r="Z265" s="1">
        <v>-12.876779999999998</v>
      </c>
      <c r="AA265" s="1">
        <v>10</v>
      </c>
      <c r="AB265" s="1">
        <v>76.16</v>
      </c>
      <c r="AC265" s="1">
        <v>87316</v>
      </c>
      <c r="AD265" s="6" t="e">
        <f>IF(COUNTIF(#REF!,Orders!AC1605)&gt;0,"Returned","Not Returned")</f>
        <v>#REF!</v>
      </c>
      <c r="AE265" s="37" t="str">
        <f>TEXT(Table1[[#This Row],[Order Date]],"mmmm-yyy")</f>
        <v>January-2015</v>
      </c>
    </row>
    <row r="266" spans="1:31" ht="12.75" customHeight="1" thickTop="1" thickBot="1" x14ac:dyDescent="0.25">
      <c r="A266" s="10">
        <v>23043</v>
      </c>
      <c r="B266" s="11" t="s">
        <v>56</v>
      </c>
      <c r="C266" s="11">
        <v>0.03</v>
      </c>
      <c r="D266" s="11">
        <v>105.34</v>
      </c>
      <c r="E266" s="11">
        <v>24.49</v>
      </c>
      <c r="F266" s="11">
        <v>2855</v>
      </c>
      <c r="G266" s="6" t="str">
        <f>IF(COUNTIF(Table1[Customer ID],Table1[[#This Row],[Customer ID]])&gt;1,"Repeat Customer","One-Time Customer")</f>
        <v>Repeat Customer</v>
      </c>
      <c r="H266" s="11" t="s">
        <v>2606</v>
      </c>
      <c r="I266" s="11" t="s">
        <v>49</v>
      </c>
      <c r="J266" s="11" t="s">
        <v>28</v>
      </c>
      <c r="K266" s="11" t="s">
        <v>41</v>
      </c>
      <c r="L266" s="11" t="s">
        <v>50</v>
      </c>
      <c r="M266" s="11" t="s">
        <v>236</v>
      </c>
      <c r="N266" s="11" t="s">
        <v>2608</v>
      </c>
      <c r="O266" s="11">
        <v>0.61</v>
      </c>
      <c r="P266" s="6">
        <f>Table1[[#This Row],[Profit]]/Table1[[#This Row],[Sales]]</f>
        <v>0.59542142678251486</v>
      </c>
      <c r="Q266" s="11" t="s">
        <v>33</v>
      </c>
      <c r="R266" s="11" t="s">
        <v>34</v>
      </c>
      <c r="S266" s="11" t="s">
        <v>35</v>
      </c>
      <c r="T266" s="11" t="s">
        <v>2607</v>
      </c>
      <c r="U266" s="11">
        <v>98198</v>
      </c>
      <c r="V266" s="12">
        <v>42025</v>
      </c>
      <c r="W266" s="13" t="str">
        <f>TEXT(Table1[[#This Row],[Order Date]],"mmmm")</f>
        <v>January</v>
      </c>
      <c r="X266" s="7" t="str">
        <f>TEXT(Table1[[#This Row],[Order Date]],"yyyy")</f>
        <v>2015</v>
      </c>
      <c r="Y266" s="12">
        <v>42026</v>
      </c>
      <c r="Z266" s="11">
        <v>618.13080000000002</v>
      </c>
      <c r="AA266" s="11">
        <v>10</v>
      </c>
      <c r="AB266" s="11">
        <v>1038.1400000000001</v>
      </c>
      <c r="AC266" s="11">
        <v>87316</v>
      </c>
      <c r="AD266" s="6" t="e">
        <f>IF(COUNTIF(#REF!,Orders!AC1606)&gt;0,"Returned","Not Returned")</f>
        <v>#REF!</v>
      </c>
      <c r="AE266" s="37" t="str">
        <f>TEXT(Table1[[#This Row],[Order Date]],"mmmm-yyy")</f>
        <v>January-2015</v>
      </c>
    </row>
    <row r="267" spans="1:31" ht="12.75" customHeight="1" thickTop="1" thickBot="1" x14ac:dyDescent="0.25">
      <c r="A267" s="8">
        <v>7137</v>
      </c>
      <c r="B267" s="1" t="s">
        <v>106</v>
      </c>
      <c r="C267" s="1">
        <v>0.02</v>
      </c>
      <c r="D267" s="1">
        <v>43.98</v>
      </c>
      <c r="E267" s="1">
        <v>1.99</v>
      </c>
      <c r="F267" s="1">
        <v>2882</v>
      </c>
      <c r="G267" s="6" t="str">
        <f>IF(COUNTIF(Table1[Customer ID],Table1[[#This Row],[Customer ID]])&gt;1,"Repeat Customer","One-Time Customer")</f>
        <v>Repeat Customer</v>
      </c>
      <c r="H267" s="1" t="s">
        <v>2632</v>
      </c>
      <c r="I267" s="1" t="s">
        <v>49</v>
      </c>
      <c r="J267" s="1" t="s">
        <v>114</v>
      </c>
      <c r="K267" s="1" t="s">
        <v>77</v>
      </c>
      <c r="L267" s="1" t="s">
        <v>180</v>
      </c>
      <c r="M267" s="1" t="s">
        <v>51</v>
      </c>
      <c r="N267" s="1" t="s">
        <v>2635</v>
      </c>
      <c r="O267" s="1">
        <v>0.44</v>
      </c>
      <c r="P267" s="6">
        <f>Table1[[#This Row],[Profit]]/Table1[[#This Row],[Sales]]</f>
        <v>0.19359545478274487</v>
      </c>
      <c r="Q267" s="1" t="s">
        <v>33</v>
      </c>
      <c r="R267" s="1" t="s">
        <v>136</v>
      </c>
      <c r="S267" s="1" t="s">
        <v>322</v>
      </c>
      <c r="T267" s="1" t="s">
        <v>390</v>
      </c>
      <c r="U267" s="1">
        <v>28206</v>
      </c>
      <c r="V267" s="9">
        <v>42025</v>
      </c>
      <c r="W267" s="13" t="str">
        <f>TEXT(Table1[[#This Row],[Order Date]],"mmmm")</f>
        <v>January</v>
      </c>
      <c r="X267" s="7" t="str">
        <f>TEXT(Table1[[#This Row],[Order Date]],"yyyy")</f>
        <v>2015</v>
      </c>
      <c r="Y267" s="9">
        <v>42029</v>
      </c>
      <c r="Z267" s="1">
        <v>333.76049999999998</v>
      </c>
      <c r="AA267" s="1">
        <v>40</v>
      </c>
      <c r="AB267" s="1">
        <v>1724.01</v>
      </c>
      <c r="AC267" s="1">
        <v>50917</v>
      </c>
      <c r="AD267" s="6" t="e">
        <f>IF(COUNTIF(#REF!,Orders!AC1637)&gt;0,"Returned","Not Returned")</f>
        <v>#REF!</v>
      </c>
      <c r="AE267" s="37" t="str">
        <f>TEXT(Table1[[#This Row],[Order Date]],"mmmm-yyy")</f>
        <v>January-2015</v>
      </c>
    </row>
    <row r="268" spans="1:31" ht="12.75" customHeight="1" thickTop="1" thickBot="1" x14ac:dyDescent="0.25">
      <c r="A268" s="8">
        <v>18940</v>
      </c>
      <c r="B268" s="1" t="s">
        <v>37</v>
      </c>
      <c r="C268" s="1">
        <v>0.01</v>
      </c>
      <c r="D268" s="1">
        <v>24.95</v>
      </c>
      <c r="E268" s="1">
        <v>2.99</v>
      </c>
      <c r="F268" s="1">
        <v>3229</v>
      </c>
      <c r="G268" s="6" t="str">
        <f>IF(COUNTIF(Table1[Customer ID],Table1[[#This Row],[Customer ID]])&gt;1,"Repeat Customer","One-Time Customer")</f>
        <v>One-Time Customer</v>
      </c>
      <c r="H268" s="1" t="s">
        <v>2896</v>
      </c>
      <c r="I268" s="1" t="s">
        <v>49</v>
      </c>
      <c r="J268" s="1" t="s">
        <v>58</v>
      </c>
      <c r="K268" s="1" t="s">
        <v>29</v>
      </c>
      <c r="L268" s="1" t="s">
        <v>109</v>
      </c>
      <c r="M268" s="1" t="s">
        <v>59</v>
      </c>
      <c r="N268" s="1" t="s">
        <v>2897</v>
      </c>
      <c r="O268" s="1">
        <v>0.39</v>
      </c>
      <c r="P268" s="6">
        <f>Table1[[#This Row],[Profit]]/Table1[[#This Row],[Sales]]</f>
        <v>0.69</v>
      </c>
      <c r="Q268" s="1" t="s">
        <v>33</v>
      </c>
      <c r="R268" s="1" t="s">
        <v>61</v>
      </c>
      <c r="S268" s="1" t="s">
        <v>1858</v>
      </c>
      <c r="T268" s="1" t="s">
        <v>2898</v>
      </c>
      <c r="U268" s="1">
        <v>54880</v>
      </c>
      <c r="V268" s="9">
        <v>42025</v>
      </c>
      <c r="W268" s="13" t="str">
        <f>TEXT(Table1[[#This Row],[Order Date]],"mmmm")</f>
        <v>January</v>
      </c>
      <c r="X268" s="7" t="str">
        <f>TEXT(Table1[[#This Row],[Order Date]],"yyyy")</f>
        <v>2015</v>
      </c>
      <c r="Y268" s="9">
        <v>42026</v>
      </c>
      <c r="Z268" s="1">
        <v>261.38579999999996</v>
      </c>
      <c r="AA268" s="1">
        <v>15</v>
      </c>
      <c r="AB268" s="1">
        <v>378.82</v>
      </c>
      <c r="AC268" s="1">
        <v>87435</v>
      </c>
      <c r="AD268" s="6" t="e">
        <f>IF(COUNTIF(#REF!,Orders!AC1849)&gt;0,"Returned","Not Returned")</f>
        <v>#REF!</v>
      </c>
      <c r="AE268" s="37" t="str">
        <f>TEXT(Table1[[#This Row],[Order Date]],"mmmm-yyy")</f>
        <v>January-2015</v>
      </c>
    </row>
    <row r="269" spans="1:31" ht="12.75" customHeight="1" thickTop="1" thickBot="1" x14ac:dyDescent="0.25">
      <c r="A269" s="10">
        <v>18941</v>
      </c>
      <c r="B269" s="11" t="s">
        <v>37</v>
      </c>
      <c r="C269" s="11">
        <v>0</v>
      </c>
      <c r="D269" s="11">
        <v>15.98</v>
      </c>
      <c r="E269" s="11">
        <v>8.99</v>
      </c>
      <c r="F269" s="11">
        <v>3230</v>
      </c>
      <c r="G269" s="6" t="str">
        <f>IF(COUNTIF(Table1[Customer ID],Table1[[#This Row],[Customer ID]])&gt;1,"Repeat Customer","One-Time Customer")</f>
        <v>Repeat Customer</v>
      </c>
      <c r="H269" s="11" t="s">
        <v>2899</v>
      </c>
      <c r="I269" s="11" t="s">
        <v>49</v>
      </c>
      <c r="J269" s="11" t="s">
        <v>58</v>
      </c>
      <c r="K269" s="11" t="s">
        <v>77</v>
      </c>
      <c r="L269" s="11" t="s">
        <v>180</v>
      </c>
      <c r="M269" s="11" t="s">
        <v>51</v>
      </c>
      <c r="N269" s="11" t="s">
        <v>2900</v>
      </c>
      <c r="O269" s="11">
        <v>0.64</v>
      </c>
      <c r="P269" s="6">
        <f>Table1[[#This Row],[Profit]]/Table1[[#This Row],[Sales]]</f>
        <v>-0.89013010908135104</v>
      </c>
      <c r="Q269" s="11" t="s">
        <v>33</v>
      </c>
      <c r="R269" s="11" t="s">
        <v>61</v>
      </c>
      <c r="S269" s="11" t="s">
        <v>1858</v>
      </c>
      <c r="T269" s="11" t="s">
        <v>2901</v>
      </c>
      <c r="U269" s="11">
        <v>53186</v>
      </c>
      <c r="V269" s="12">
        <v>42025</v>
      </c>
      <c r="W269" s="13" t="str">
        <f>TEXT(Table1[[#This Row],[Order Date]],"mmmm")</f>
        <v>January</v>
      </c>
      <c r="X269" s="7" t="str">
        <f>TEXT(Table1[[#This Row],[Order Date]],"yyyy")</f>
        <v>2015</v>
      </c>
      <c r="Y269" s="12">
        <v>42027</v>
      </c>
      <c r="Z269" s="11">
        <v>-135.46</v>
      </c>
      <c r="AA269" s="11">
        <v>9</v>
      </c>
      <c r="AB269" s="11">
        <v>152.18</v>
      </c>
      <c r="AC269" s="11">
        <v>87435</v>
      </c>
      <c r="AD269" s="6" t="e">
        <f>IF(COUNTIF(#REF!,Orders!AC1850)&gt;0,"Returned","Not Returned")</f>
        <v>#REF!</v>
      </c>
      <c r="AE269" s="37" t="str">
        <f>TEXT(Table1[[#This Row],[Order Date]],"mmmm-yyy")</f>
        <v>January-2015</v>
      </c>
    </row>
    <row r="270" spans="1:31" ht="12.75" customHeight="1" thickTop="1" thickBot="1" x14ac:dyDescent="0.25">
      <c r="A270" s="10">
        <v>19058</v>
      </c>
      <c r="B270" s="11" t="s">
        <v>47</v>
      </c>
      <c r="C270" s="11">
        <v>0.09</v>
      </c>
      <c r="D270" s="11">
        <v>32.979999999999997</v>
      </c>
      <c r="E270" s="11">
        <v>5.5</v>
      </c>
      <c r="F270" s="11">
        <v>151</v>
      </c>
      <c r="G270" s="6" t="str">
        <f>IF(COUNTIF(Table1[Customer ID],Table1[[#This Row],[Customer ID]])&gt;1,"Repeat Customer","One-Time Customer")</f>
        <v>Repeat Customer</v>
      </c>
      <c r="H270" s="11" t="s">
        <v>242</v>
      </c>
      <c r="I270" s="11" t="s">
        <v>49</v>
      </c>
      <c r="J270" s="11" t="s">
        <v>40</v>
      </c>
      <c r="K270" s="11" t="s">
        <v>77</v>
      </c>
      <c r="L270" s="11" t="s">
        <v>180</v>
      </c>
      <c r="M270" s="11" t="s">
        <v>59</v>
      </c>
      <c r="N270" s="11" t="s">
        <v>243</v>
      </c>
      <c r="O270" s="11">
        <v>0.75</v>
      </c>
      <c r="P270" s="6">
        <f>Table1[[#This Row],[Profit]]/Table1[[#This Row],[Sales]]</f>
        <v>-0.32433557476785146</v>
      </c>
      <c r="Q270" s="11" t="s">
        <v>33</v>
      </c>
      <c r="R270" s="11" t="s">
        <v>136</v>
      </c>
      <c r="S270" s="11" t="s">
        <v>244</v>
      </c>
      <c r="T270" s="11" t="s">
        <v>245</v>
      </c>
      <c r="U270" s="11">
        <v>37664</v>
      </c>
      <c r="V270" s="12">
        <v>42026</v>
      </c>
      <c r="W270" s="13" t="str">
        <f>TEXT(Table1[[#This Row],[Order Date]],"mmmm")</f>
        <v>January</v>
      </c>
      <c r="X270" s="7" t="str">
        <f>TEXT(Table1[[#This Row],[Order Date]],"yyyy")</f>
        <v>2015</v>
      </c>
      <c r="Y270" s="12">
        <v>42027</v>
      </c>
      <c r="Z270" s="11">
        <v>-20.258000000000003</v>
      </c>
      <c r="AA270" s="11">
        <v>2</v>
      </c>
      <c r="AB270" s="11">
        <v>62.46</v>
      </c>
      <c r="AC270" s="11">
        <v>89521</v>
      </c>
      <c r="AD270" s="6" t="e">
        <f>IF(COUNTIF(#REF!,Orders!AC86)&gt;0,"Returned","Not Returned")</f>
        <v>#REF!</v>
      </c>
      <c r="AE270" s="37" t="str">
        <f>TEXT(Table1[[#This Row],[Order Date]],"mmmm-yyy")</f>
        <v>January-2015</v>
      </c>
    </row>
    <row r="271" spans="1:31" ht="12.75" customHeight="1" thickTop="1" thickBot="1" x14ac:dyDescent="0.25">
      <c r="A271" s="8">
        <v>21955</v>
      </c>
      <c r="B271" s="1" t="s">
        <v>47</v>
      </c>
      <c r="C271" s="1">
        <v>0.01</v>
      </c>
      <c r="D271" s="1">
        <v>80.98</v>
      </c>
      <c r="E271" s="1">
        <v>35</v>
      </c>
      <c r="F271" s="1">
        <v>1438</v>
      </c>
      <c r="G271" s="6" t="str">
        <f>IF(COUNTIF(Table1[Customer ID],Table1[[#This Row],[Customer ID]])&gt;1,"Repeat Customer","One-Time Customer")</f>
        <v>One-Time Customer</v>
      </c>
      <c r="H271" s="1" t="s">
        <v>1491</v>
      </c>
      <c r="I271" s="1" t="s">
        <v>49</v>
      </c>
      <c r="J271" s="1" t="s">
        <v>28</v>
      </c>
      <c r="K271" s="1" t="s">
        <v>29</v>
      </c>
      <c r="L271" s="1" t="s">
        <v>141</v>
      </c>
      <c r="M271" s="1" t="s">
        <v>236</v>
      </c>
      <c r="N271" s="1" t="s">
        <v>987</v>
      </c>
      <c r="O271" s="1">
        <v>0.83</v>
      </c>
      <c r="P271" s="6">
        <f>Table1[[#This Row],[Profit]]/Table1[[#This Row],[Sales]]</f>
        <v>-1.528482992943285</v>
      </c>
      <c r="Q271" s="1" t="s">
        <v>33</v>
      </c>
      <c r="R271" s="1" t="s">
        <v>53</v>
      </c>
      <c r="S271" s="1" t="s">
        <v>154</v>
      </c>
      <c r="T271" s="1" t="s">
        <v>1492</v>
      </c>
      <c r="U271" s="1">
        <v>44035</v>
      </c>
      <c r="V271" s="9">
        <v>42026</v>
      </c>
      <c r="W271" s="13" t="str">
        <f>TEXT(Table1[[#This Row],[Order Date]],"mmmm")</f>
        <v>January</v>
      </c>
      <c r="X271" s="7" t="str">
        <f>TEXT(Table1[[#This Row],[Order Date]],"yyyy")</f>
        <v>2015</v>
      </c>
      <c r="Y271" s="9">
        <v>42028</v>
      </c>
      <c r="Z271" s="1">
        <v>-409.37360000000001</v>
      </c>
      <c r="AA271" s="1">
        <v>3</v>
      </c>
      <c r="AB271" s="1">
        <v>267.83</v>
      </c>
      <c r="AC271" s="1">
        <v>90120</v>
      </c>
      <c r="AD271" s="6" t="e">
        <f>IF(COUNTIF(#REF!,Orders!AC817)&gt;0,"Returned","Not Returned")</f>
        <v>#REF!</v>
      </c>
      <c r="AE271" s="37" t="str">
        <f>TEXT(Table1[[#This Row],[Order Date]],"mmmm-yyy")</f>
        <v>January-2015</v>
      </c>
    </row>
    <row r="272" spans="1:31" ht="12.75" customHeight="1" thickTop="1" thickBot="1" x14ac:dyDescent="0.25">
      <c r="A272" s="8">
        <v>25920</v>
      </c>
      <c r="B272" s="1" t="s">
        <v>25</v>
      </c>
      <c r="C272" s="1">
        <v>0</v>
      </c>
      <c r="D272" s="1">
        <v>115.99</v>
      </c>
      <c r="E272" s="1">
        <v>5.92</v>
      </c>
      <c r="F272" s="1">
        <v>1764</v>
      </c>
      <c r="G272" s="6" t="str">
        <f>IF(COUNTIF(Table1[Customer ID],Table1[[#This Row],[Customer ID]])&gt;1,"Repeat Customer","One-Time Customer")</f>
        <v>Repeat Customer</v>
      </c>
      <c r="H272" s="1" t="s">
        <v>1771</v>
      </c>
      <c r="I272" s="1" t="s">
        <v>49</v>
      </c>
      <c r="J272" s="1" t="s">
        <v>114</v>
      </c>
      <c r="K272" s="1" t="s">
        <v>77</v>
      </c>
      <c r="L272" s="1" t="s">
        <v>78</v>
      </c>
      <c r="M272" s="1" t="s">
        <v>59</v>
      </c>
      <c r="N272" s="1" t="s">
        <v>1772</v>
      </c>
      <c r="O272" s="1">
        <v>0.57999999999999996</v>
      </c>
      <c r="P272" s="6">
        <f>Table1[[#This Row],[Profit]]/Table1[[#This Row],[Sales]]</f>
        <v>-1.4453387566570726E-2</v>
      </c>
      <c r="Q272" s="1" t="s">
        <v>33</v>
      </c>
      <c r="R272" s="1" t="s">
        <v>136</v>
      </c>
      <c r="S272" s="1" t="s">
        <v>362</v>
      </c>
      <c r="T272" s="1" t="s">
        <v>1773</v>
      </c>
      <c r="U272" s="1">
        <v>34698</v>
      </c>
      <c r="V272" s="9">
        <v>42026</v>
      </c>
      <c r="W272" s="13" t="str">
        <f>TEXT(Table1[[#This Row],[Order Date]],"mmmm")</f>
        <v>January</v>
      </c>
      <c r="X272" s="7" t="str">
        <f>TEXT(Table1[[#This Row],[Order Date]],"yyyy")</f>
        <v>2015</v>
      </c>
      <c r="Y272" s="9">
        <v>42026</v>
      </c>
      <c r="Z272" s="1">
        <v>-16.772000000000002</v>
      </c>
      <c r="AA272" s="1">
        <v>11</v>
      </c>
      <c r="AB272" s="1">
        <v>1160.42</v>
      </c>
      <c r="AC272" s="1">
        <v>89775</v>
      </c>
      <c r="AD272" s="6" t="e">
        <f>IF(COUNTIF(#REF!,Orders!AC991)&gt;0,"Returned","Not Returned")</f>
        <v>#REF!</v>
      </c>
      <c r="AE272" s="37" t="str">
        <f>TEXT(Table1[[#This Row],[Order Date]],"mmmm-yyy")</f>
        <v>January-2015</v>
      </c>
    </row>
    <row r="273" spans="1:31" ht="12.75" customHeight="1" thickTop="1" thickBot="1" x14ac:dyDescent="0.25">
      <c r="A273" s="10">
        <v>3956</v>
      </c>
      <c r="B273" s="11" t="s">
        <v>47</v>
      </c>
      <c r="C273" s="11">
        <v>0</v>
      </c>
      <c r="D273" s="11">
        <v>20.28</v>
      </c>
      <c r="E273" s="11">
        <v>14.39</v>
      </c>
      <c r="F273" s="11">
        <v>1959</v>
      </c>
      <c r="G273" s="6" t="str">
        <f>IF(COUNTIF(Table1[Customer ID],Table1[[#This Row],[Customer ID]])&gt;1,"Repeat Customer","One-Time Customer")</f>
        <v>Repeat Customer</v>
      </c>
      <c r="H273" s="11" t="s">
        <v>1909</v>
      </c>
      <c r="I273" s="11" t="s">
        <v>49</v>
      </c>
      <c r="J273" s="11" t="s">
        <v>28</v>
      </c>
      <c r="K273" s="11" t="s">
        <v>41</v>
      </c>
      <c r="L273" s="11" t="s">
        <v>50</v>
      </c>
      <c r="M273" s="11" t="s">
        <v>59</v>
      </c>
      <c r="N273" s="11" t="s">
        <v>1910</v>
      </c>
      <c r="O273" s="11">
        <v>0.47</v>
      </c>
      <c r="P273" s="6">
        <f>Table1[[#This Row],[Profit]]/Table1[[#This Row],[Sales]]</f>
        <v>-0.321526402640264</v>
      </c>
      <c r="Q273" s="11" t="s">
        <v>33</v>
      </c>
      <c r="R273" s="11" t="s">
        <v>136</v>
      </c>
      <c r="S273" s="11" t="s">
        <v>362</v>
      </c>
      <c r="T273" s="11" t="s">
        <v>447</v>
      </c>
      <c r="U273" s="11">
        <v>33916</v>
      </c>
      <c r="V273" s="12">
        <v>42026</v>
      </c>
      <c r="W273" s="13" t="str">
        <f>TEXT(Table1[[#This Row],[Order Date]],"mmmm")</f>
        <v>January</v>
      </c>
      <c r="X273" s="7" t="str">
        <f>TEXT(Table1[[#This Row],[Order Date]],"yyyy")</f>
        <v>2015</v>
      </c>
      <c r="Y273" s="12">
        <v>42026</v>
      </c>
      <c r="Z273" s="11">
        <v>-66.247299999999996</v>
      </c>
      <c r="AA273" s="11">
        <v>9</v>
      </c>
      <c r="AB273" s="11">
        <v>206.04</v>
      </c>
      <c r="AC273" s="11">
        <v>28225</v>
      </c>
      <c r="AD273" s="6" t="e">
        <f>IF(COUNTIF(#REF!,Orders!AC1082)&gt;0,"Returned","Not Returned")</f>
        <v>#REF!</v>
      </c>
      <c r="AE273" s="37" t="str">
        <f>TEXT(Table1[[#This Row],[Order Date]],"mmmm-yyy")</f>
        <v>January-2015</v>
      </c>
    </row>
    <row r="274" spans="1:31" ht="12.75" customHeight="1" thickTop="1" thickBot="1" x14ac:dyDescent="0.25">
      <c r="A274" s="8">
        <v>23317</v>
      </c>
      <c r="B274" s="1" t="s">
        <v>106</v>
      </c>
      <c r="C274" s="1">
        <v>0.06</v>
      </c>
      <c r="D274" s="1">
        <v>6.98</v>
      </c>
      <c r="E274" s="1">
        <v>1.6</v>
      </c>
      <c r="F274" s="1">
        <v>2209</v>
      </c>
      <c r="G274" s="6" t="str">
        <f>IF(COUNTIF(Table1[Customer ID],Table1[[#This Row],[Customer ID]])&gt;1,"Repeat Customer","One-Time Customer")</f>
        <v>One-Time Customer</v>
      </c>
      <c r="H274" s="1" t="s">
        <v>2108</v>
      </c>
      <c r="I274" s="1" t="s">
        <v>49</v>
      </c>
      <c r="J274" s="1" t="s">
        <v>40</v>
      </c>
      <c r="K274" s="1" t="s">
        <v>29</v>
      </c>
      <c r="L274" s="1" t="s">
        <v>93</v>
      </c>
      <c r="M274" s="1" t="s">
        <v>31</v>
      </c>
      <c r="N274" s="1" t="s">
        <v>955</v>
      </c>
      <c r="O274" s="1">
        <v>0.38</v>
      </c>
      <c r="P274" s="6">
        <f>Table1[[#This Row],[Profit]]/Table1[[#This Row],[Sales]]</f>
        <v>-1.1683069224353628</v>
      </c>
      <c r="Q274" s="1" t="s">
        <v>33</v>
      </c>
      <c r="R274" s="1" t="s">
        <v>136</v>
      </c>
      <c r="S274" s="1" t="s">
        <v>387</v>
      </c>
      <c r="T274" s="1" t="s">
        <v>2109</v>
      </c>
      <c r="U274" s="1">
        <v>30337</v>
      </c>
      <c r="V274" s="9">
        <v>42026</v>
      </c>
      <c r="W274" s="13" t="str">
        <f>TEXT(Table1[[#This Row],[Order Date]],"mmmm")</f>
        <v>January</v>
      </c>
      <c r="X274" s="7" t="str">
        <f>TEXT(Table1[[#This Row],[Order Date]],"yyyy")</f>
        <v>2015</v>
      </c>
      <c r="Y274" s="9">
        <v>42033</v>
      </c>
      <c r="Z274" s="1">
        <v>-98.056000000000012</v>
      </c>
      <c r="AA274" s="1">
        <v>12</v>
      </c>
      <c r="AB274" s="1">
        <v>83.93</v>
      </c>
      <c r="AC274" s="1">
        <v>88030</v>
      </c>
      <c r="AD274" s="6" t="e">
        <f>IF(COUNTIF(#REF!,Orders!AC1229)&gt;0,"Returned","Not Returned")</f>
        <v>#REF!</v>
      </c>
      <c r="AE274" s="37" t="str">
        <f>TEXT(Table1[[#This Row],[Order Date]],"mmmm-yyy")</f>
        <v>January-2015</v>
      </c>
    </row>
    <row r="275" spans="1:31" ht="12.75" customHeight="1" thickTop="1" thickBot="1" x14ac:dyDescent="0.25">
      <c r="A275" s="10">
        <v>19817</v>
      </c>
      <c r="B275" s="11" t="s">
        <v>56</v>
      </c>
      <c r="C275" s="11">
        <v>0.09</v>
      </c>
      <c r="D275" s="11">
        <v>3.89</v>
      </c>
      <c r="E275" s="11">
        <v>7.01</v>
      </c>
      <c r="F275" s="11">
        <v>2422</v>
      </c>
      <c r="G275" s="6" t="str">
        <f>IF(COUNTIF(Table1[Customer ID],Table1[[#This Row],[Customer ID]])&gt;1,"Repeat Customer","One-Time Customer")</f>
        <v>Repeat Customer</v>
      </c>
      <c r="H275" s="11" t="s">
        <v>2271</v>
      </c>
      <c r="I275" s="11" t="s">
        <v>27</v>
      </c>
      <c r="J275" s="11" t="s">
        <v>40</v>
      </c>
      <c r="K275" s="11" t="s">
        <v>29</v>
      </c>
      <c r="L275" s="11" t="s">
        <v>109</v>
      </c>
      <c r="M275" s="11" t="s">
        <v>59</v>
      </c>
      <c r="N275" s="11" t="s">
        <v>1340</v>
      </c>
      <c r="O275" s="11">
        <v>0.37</v>
      </c>
      <c r="P275" s="6">
        <f>Table1[[#This Row],[Profit]]/Table1[[#This Row],[Sales]]</f>
        <v>-3.6256343984962407</v>
      </c>
      <c r="Q275" s="11" t="s">
        <v>33</v>
      </c>
      <c r="R275" s="11" t="s">
        <v>61</v>
      </c>
      <c r="S275" s="11" t="s">
        <v>130</v>
      </c>
      <c r="T275" s="11" t="s">
        <v>2273</v>
      </c>
      <c r="U275" s="11">
        <v>77340</v>
      </c>
      <c r="V275" s="12">
        <v>42026</v>
      </c>
      <c r="W275" s="13" t="str">
        <f>TEXT(Table1[[#This Row],[Order Date]],"mmmm")</f>
        <v>January</v>
      </c>
      <c r="X275" s="7" t="str">
        <f>TEXT(Table1[[#This Row],[Order Date]],"yyyy")</f>
        <v>2015</v>
      </c>
      <c r="Y275" s="12">
        <v>42028</v>
      </c>
      <c r="Z275" s="11">
        <v>-154.30700000000002</v>
      </c>
      <c r="AA275" s="11">
        <v>10</v>
      </c>
      <c r="AB275" s="11">
        <v>42.56</v>
      </c>
      <c r="AC275" s="11">
        <v>89055</v>
      </c>
      <c r="AD275" s="6" t="e">
        <f>IF(COUNTIF(#REF!,Orders!AC1348)&gt;0,"Returned","Not Returned")</f>
        <v>#REF!</v>
      </c>
      <c r="AE275" s="37" t="str">
        <f>TEXT(Table1[[#This Row],[Order Date]],"mmmm-yyy")</f>
        <v>January-2015</v>
      </c>
    </row>
    <row r="276" spans="1:31" ht="12.75" customHeight="1" thickTop="1" thickBot="1" x14ac:dyDescent="0.25">
      <c r="A276" s="10">
        <v>25536</v>
      </c>
      <c r="B276" s="11" t="s">
        <v>25</v>
      </c>
      <c r="C276" s="11">
        <v>7.0000000000000007E-2</v>
      </c>
      <c r="D276" s="11">
        <v>179.99</v>
      </c>
      <c r="E276" s="11">
        <v>19.989999999999998</v>
      </c>
      <c r="F276" s="11">
        <v>2456</v>
      </c>
      <c r="G276" s="6" t="str">
        <f>IF(COUNTIF(Table1[Customer ID],Table1[[#This Row],[Customer ID]])&gt;1,"Repeat Customer","One-Time Customer")</f>
        <v>Repeat Customer</v>
      </c>
      <c r="H276" s="11" t="s">
        <v>2305</v>
      </c>
      <c r="I276" s="11" t="s">
        <v>49</v>
      </c>
      <c r="J276" s="11" t="s">
        <v>40</v>
      </c>
      <c r="K276" s="11" t="s">
        <v>77</v>
      </c>
      <c r="L276" s="11" t="s">
        <v>180</v>
      </c>
      <c r="M276" s="11" t="s">
        <v>59</v>
      </c>
      <c r="N276" s="11" t="s">
        <v>579</v>
      </c>
      <c r="O276" s="11">
        <v>0.48</v>
      </c>
      <c r="P276" s="6">
        <f>Table1[[#This Row],[Profit]]/Table1[[#This Row],[Sales]]</f>
        <v>0.61691375785568259</v>
      </c>
      <c r="Q276" s="11" t="s">
        <v>33</v>
      </c>
      <c r="R276" s="11" t="s">
        <v>136</v>
      </c>
      <c r="S276" s="11" t="s">
        <v>1278</v>
      </c>
      <c r="T276" s="11" t="s">
        <v>2306</v>
      </c>
      <c r="U276" s="11">
        <v>36608</v>
      </c>
      <c r="V276" s="12">
        <v>42026</v>
      </c>
      <c r="W276" s="13" t="str">
        <f>TEXT(Table1[[#This Row],[Order Date]],"mmmm")</f>
        <v>January</v>
      </c>
      <c r="X276" s="7" t="str">
        <f>TEXT(Table1[[#This Row],[Order Date]],"yyyy")</f>
        <v>2015</v>
      </c>
      <c r="Y276" s="12">
        <v>42027</v>
      </c>
      <c r="Z276" s="11">
        <v>733.2822000000001</v>
      </c>
      <c r="AA276" s="11">
        <v>7</v>
      </c>
      <c r="AB276" s="11">
        <v>1188.6300000000001</v>
      </c>
      <c r="AC276" s="11">
        <v>89218</v>
      </c>
      <c r="AD276" s="6" t="e">
        <f>IF(COUNTIF(#REF!,Orders!AC1370)&gt;0,"Returned","Not Returned")</f>
        <v>#REF!</v>
      </c>
      <c r="AE276" s="37" t="str">
        <f>TEXT(Table1[[#This Row],[Order Date]],"mmmm-yyy")</f>
        <v>January-2015</v>
      </c>
    </row>
    <row r="277" spans="1:31" ht="12.75" customHeight="1" thickTop="1" thickBot="1" x14ac:dyDescent="0.25">
      <c r="A277" s="8">
        <v>25537</v>
      </c>
      <c r="B277" s="1" t="s">
        <v>25</v>
      </c>
      <c r="C277" s="1">
        <v>0.02</v>
      </c>
      <c r="D277" s="1">
        <v>92.23</v>
      </c>
      <c r="E277" s="1">
        <v>39.61</v>
      </c>
      <c r="F277" s="1">
        <v>2456</v>
      </c>
      <c r="G277" s="6" t="str">
        <f>IF(COUNTIF(Table1[Customer ID],Table1[[#This Row],[Customer ID]])&gt;1,"Repeat Customer","One-Time Customer")</f>
        <v>Repeat Customer</v>
      </c>
      <c r="H277" s="1" t="s">
        <v>2305</v>
      </c>
      <c r="I277" s="1" t="s">
        <v>27</v>
      </c>
      <c r="J277" s="1" t="s">
        <v>40</v>
      </c>
      <c r="K277" s="1" t="s">
        <v>41</v>
      </c>
      <c r="L277" s="1" t="s">
        <v>50</v>
      </c>
      <c r="M277" s="1" t="s">
        <v>86</v>
      </c>
      <c r="N277" s="1" t="s">
        <v>2307</v>
      </c>
      <c r="O277" s="1">
        <v>0.67</v>
      </c>
      <c r="P277" s="6">
        <f>Table1[[#This Row],[Profit]]/Table1[[#This Row],[Sales]]</f>
        <v>-0.89708237204558727</v>
      </c>
      <c r="Q277" s="1" t="s">
        <v>33</v>
      </c>
      <c r="R277" s="1" t="s">
        <v>136</v>
      </c>
      <c r="S277" s="1" t="s">
        <v>1278</v>
      </c>
      <c r="T277" s="1" t="s">
        <v>2306</v>
      </c>
      <c r="U277" s="1">
        <v>36608</v>
      </c>
      <c r="V277" s="9">
        <v>42026</v>
      </c>
      <c r="W277" s="13" t="str">
        <f>TEXT(Table1[[#This Row],[Order Date]],"mmmm")</f>
        <v>January</v>
      </c>
      <c r="X277" s="7" t="str">
        <f>TEXT(Table1[[#This Row],[Order Date]],"yyyy")</f>
        <v>2015</v>
      </c>
      <c r="Y277" s="9">
        <v>42027</v>
      </c>
      <c r="Z277" s="1">
        <v>-905.99039999999991</v>
      </c>
      <c r="AA277" s="1">
        <v>11</v>
      </c>
      <c r="AB277" s="1">
        <v>1009.93</v>
      </c>
      <c r="AC277" s="1">
        <v>89218</v>
      </c>
      <c r="AD277" s="6" t="e">
        <f>IF(COUNTIF(#REF!,Orders!AC1371)&gt;0,"Returned","Not Returned")</f>
        <v>#REF!</v>
      </c>
      <c r="AE277" s="37" t="str">
        <f>TEXT(Table1[[#This Row],[Order Date]],"mmmm-yyy")</f>
        <v>January-2015</v>
      </c>
    </row>
    <row r="278" spans="1:31" ht="12.75" customHeight="1" thickTop="1" thickBot="1" x14ac:dyDescent="0.25">
      <c r="A278" s="10">
        <v>25535</v>
      </c>
      <c r="B278" s="11" t="s">
        <v>25</v>
      </c>
      <c r="C278" s="11">
        <v>0.02</v>
      </c>
      <c r="D278" s="11">
        <v>15.22</v>
      </c>
      <c r="E278" s="11">
        <v>9.73</v>
      </c>
      <c r="F278" s="11">
        <v>2457</v>
      </c>
      <c r="G278" s="6" t="str">
        <f>IF(COUNTIF(Table1[Customer ID],Table1[[#This Row],[Customer ID]])&gt;1,"Repeat Customer","One-Time Customer")</f>
        <v>One-Time Customer</v>
      </c>
      <c r="H278" s="11" t="s">
        <v>2308</v>
      </c>
      <c r="I278" s="11" t="s">
        <v>49</v>
      </c>
      <c r="J278" s="11" t="s">
        <v>40</v>
      </c>
      <c r="K278" s="11" t="s">
        <v>29</v>
      </c>
      <c r="L278" s="11" t="s">
        <v>109</v>
      </c>
      <c r="M278" s="11" t="s">
        <v>59</v>
      </c>
      <c r="N278" s="11" t="s">
        <v>2309</v>
      </c>
      <c r="O278" s="11">
        <v>0.36</v>
      </c>
      <c r="P278" s="6">
        <f>Table1[[#This Row],[Profit]]/Table1[[#This Row],[Sales]]</f>
        <v>-0.15374854299928928</v>
      </c>
      <c r="Q278" s="11" t="s">
        <v>33</v>
      </c>
      <c r="R278" s="11" t="s">
        <v>61</v>
      </c>
      <c r="S278" s="11" t="s">
        <v>62</v>
      </c>
      <c r="T278" s="11" t="s">
        <v>2310</v>
      </c>
      <c r="U278" s="11">
        <v>55014</v>
      </c>
      <c r="V278" s="12">
        <v>42026</v>
      </c>
      <c r="W278" s="13" t="str">
        <f>TEXT(Table1[[#This Row],[Order Date]],"mmmm")</f>
        <v>January</v>
      </c>
      <c r="X278" s="7" t="str">
        <f>TEXT(Table1[[#This Row],[Order Date]],"yyyy")</f>
        <v>2015</v>
      </c>
      <c r="Y278" s="12">
        <v>42026</v>
      </c>
      <c r="Z278" s="11">
        <v>-21.63242</v>
      </c>
      <c r="AA278" s="11">
        <v>9</v>
      </c>
      <c r="AB278" s="11">
        <v>140.69999999999999</v>
      </c>
      <c r="AC278" s="11">
        <v>89218</v>
      </c>
      <c r="AD278" s="6" t="e">
        <f>IF(COUNTIF(#REF!,Orders!AC1372)&gt;0,"Returned","Not Returned")</f>
        <v>#REF!</v>
      </c>
      <c r="AE278" s="37" t="str">
        <f>TEXT(Table1[[#This Row],[Order Date]],"mmmm-yyy")</f>
        <v>January-2015</v>
      </c>
    </row>
    <row r="279" spans="1:31" ht="12.75" customHeight="1" thickTop="1" thickBot="1" x14ac:dyDescent="0.25">
      <c r="A279" s="8">
        <v>25724</v>
      </c>
      <c r="B279" s="1" t="s">
        <v>56</v>
      </c>
      <c r="C279" s="1">
        <v>7.0000000000000007E-2</v>
      </c>
      <c r="D279" s="1">
        <v>2.89</v>
      </c>
      <c r="E279" s="1">
        <v>0.5</v>
      </c>
      <c r="F279" s="1">
        <v>2873</v>
      </c>
      <c r="G279" s="6" t="str">
        <f>IF(COUNTIF(Table1[Customer ID],Table1[[#This Row],[Customer ID]])&gt;1,"Repeat Customer","One-Time Customer")</f>
        <v>Repeat Customer</v>
      </c>
      <c r="H279" s="1" t="s">
        <v>2621</v>
      </c>
      <c r="I279" s="1" t="s">
        <v>49</v>
      </c>
      <c r="J279" s="1" t="s">
        <v>58</v>
      </c>
      <c r="K279" s="1" t="s">
        <v>29</v>
      </c>
      <c r="L279" s="1" t="s">
        <v>134</v>
      </c>
      <c r="M279" s="1" t="s">
        <v>59</v>
      </c>
      <c r="N279" s="1" t="s">
        <v>789</v>
      </c>
      <c r="O279" s="1">
        <v>0.38</v>
      </c>
      <c r="P279" s="6">
        <f>Table1[[#This Row],[Profit]]/Table1[[#This Row],[Sales]]</f>
        <v>13.37353119321623</v>
      </c>
      <c r="Q279" s="1" t="s">
        <v>33</v>
      </c>
      <c r="R279" s="1" t="s">
        <v>136</v>
      </c>
      <c r="S279" s="1" t="s">
        <v>362</v>
      </c>
      <c r="T279" s="1" t="s">
        <v>2622</v>
      </c>
      <c r="U279" s="1">
        <v>33012</v>
      </c>
      <c r="V279" s="9">
        <v>42026</v>
      </c>
      <c r="W279" s="13" t="str">
        <f>TEXT(Table1[[#This Row],[Order Date]],"mmmm")</f>
        <v>January</v>
      </c>
      <c r="X279" s="7" t="str">
        <f>TEXT(Table1[[#This Row],[Order Date]],"yyyy")</f>
        <v>2015</v>
      </c>
      <c r="Y279" s="9">
        <v>42028</v>
      </c>
      <c r="Z279" s="1">
        <v>441.59399999999999</v>
      </c>
      <c r="AA279" s="1">
        <v>12</v>
      </c>
      <c r="AB279" s="1">
        <v>33.020000000000003</v>
      </c>
      <c r="AC279" s="1">
        <v>89872</v>
      </c>
      <c r="AD279" s="6" t="e">
        <f>IF(COUNTIF(#REF!,Orders!AC1621)&gt;0,"Returned","Not Returned")</f>
        <v>#REF!</v>
      </c>
      <c r="AE279" s="37" t="str">
        <f>TEXT(Table1[[#This Row],[Order Date]],"mmmm-yyy")</f>
        <v>January-2015</v>
      </c>
    </row>
    <row r="280" spans="1:31" ht="12.75" customHeight="1" thickTop="1" thickBot="1" x14ac:dyDescent="0.25">
      <c r="A280" s="10">
        <v>25725</v>
      </c>
      <c r="B280" s="11" t="s">
        <v>56</v>
      </c>
      <c r="C280" s="11">
        <v>0</v>
      </c>
      <c r="D280" s="11">
        <v>217.85</v>
      </c>
      <c r="E280" s="11">
        <v>29.1</v>
      </c>
      <c r="F280" s="11">
        <v>2873</v>
      </c>
      <c r="G280" s="6" t="str">
        <f>IF(COUNTIF(Table1[Customer ID],Table1[[#This Row],[Customer ID]])&gt;1,"Repeat Customer","One-Time Customer")</f>
        <v>Repeat Customer</v>
      </c>
      <c r="H280" s="11" t="s">
        <v>2621</v>
      </c>
      <c r="I280" s="11" t="s">
        <v>39</v>
      </c>
      <c r="J280" s="11" t="s">
        <v>58</v>
      </c>
      <c r="K280" s="11" t="s">
        <v>41</v>
      </c>
      <c r="L280" s="11" t="s">
        <v>152</v>
      </c>
      <c r="M280" s="11" t="s">
        <v>121</v>
      </c>
      <c r="N280" s="11" t="s">
        <v>2623</v>
      </c>
      <c r="O280" s="11">
        <v>0.68</v>
      </c>
      <c r="P280" s="6">
        <f>Table1[[#This Row],[Profit]]/Table1[[#This Row],[Sales]]</f>
        <v>0.17340636135673751</v>
      </c>
      <c r="Q280" s="11" t="s">
        <v>33</v>
      </c>
      <c r="R280" s="11" t="s">
        <v>136</v>
      </c>
      <c r="S280" s="11" t="s">
        <v>362</v>
      </c>
      <c r="T280" s="11" t="s">
        <v>2622</v>
      </c>
      <c r="U280" s="11">
        <v>33012</v>
      </c>
      <c r="V280" s="12">
        <v>42026</v>
      </c>
      <c r="W280" s="13" t="str">
        <f>TEXT(Table1[[#This Row],[Order Date]],"mmmm")</f>
        <v>January</v>
      </c>
      <c r="X280" s="7" t="str">
        <f>TEXT(Table1[[#This Row],[Order Date]],"yyyy")</f>
        <v>2015</v>
      </c>
      <c r="Y280" s="12">
        <v>42027</v>
      </c>
      <c r="Z280" s="11">
        <v>394.17</v>
      </c>
      <c r="AA280" s="11">
        <v>10</v>
      </c>
      <c r="AB280" s="11">
        <v>2273.1</v>
      </c>
      <c r="AC280" s="11">
        <v>89872</v>
      </c>
      <c r="AD280" s="6" t="e">
        <f>IF(COUNTIF(#REF!,Orders!AC1622)&gt;0,"Returned","Not Returned")</f>
        <v>#REF!</v>
      </c>
      <c r="AE280" s="37" t="str">
        <f>TEXT(Table1[[#This Row],[Order Date]],"mmmm-yyy")</f>
        <v>January-2015</v>
      </c>
    </row>
    <row r="281" spans="1:31" ht="12.75" customHeight="1" thickTop="1" thickBot="1" x14ac:dyDescent="0.25">
      <c r="A281" s="8">
        <v>19909</v>
      </c>
      <c r="B281" s="1" t="s">
        <v>106</v>
      </c>
      <c r="C281" s="1">
        <v>0.02</v>
      </c>
      <c r="D281" s="1">
        <v>880.98</v>
      </c>
      <c r="E281" s="1">
        <v>44.55</v>
      </c>
      <c r="F281" s="1">
        <v>2896</v>
      </c>
      <c r="G281" s="6" t="str">
        <f>IF(COUNTIF(Table1[Customer ID],Table1[[#This Row],[Customer ID]])&gt;1,"Repeat Customer","One-Time Customer")</f>
        <v>Repeat Customer</v>
      </c>
      <c r="H281" s="1" t="s">
        <v>2646</v>
      </c>
      <c r="I281" s="1" t="s">
        <v>39</v>
      </c>
      <c r="J281" s="1" t="s">
        <v>40</v>
      </c>
      <c r="K281" s="1" t="s">
        <v>41</v>
      </c>
      <c r="L281" s="1" t="s">
        <v>191</v>
      </c>
      <c r="M281" s="1" t="s">
        <v>121</v>
      </c>
      <c r="N281" s="1" t="s">
        <v>769</v>
      </c>
      <c r="O281" s="1">
        <v>0.62</v>
      </c>
      <c r="P281" s="6">
        <f>Table1[[#This Row],[Profit]]/Table1[[#This Row],[Sales]]</f>
        <v>0.69</v>
      </c>
      <c r="Q281" s="1" t="s">
        <v>33</v>
      </c>
      <c r="R281" s="1" t="s">
        <v>61</v>
      </c>
      <c r="S281" s="1" t="s">
        <v>62</v>
      </c>
      <c r="T281" s="1" t="s">
        <v>2647</v>
      </c>
      <c r="U281" s="1">
        <v>56001</v>
      </c>
      <c r="V281" s="9">
        <v>42026</v>
      </c>
      <c r="W281" s="13" t="str">
        <f>TEXT(Table1[[#This Row],[Order Date]],"mmmm")</f>
        <v>January</v>
      </c>
      <c r="X281" s="7" t="str">
        <f>TEXT(Table1[[#This Row],[Order Date]],"yyyy")</f>
        <v>2015</v>
      </c>
      <c r="Y281" s="9">
        <v>42030</v>
      </c>
      <c r="Z281" s="1">
        <v>4861.0637999999999</v>
      </c>
      <c r="AA281" s="1">
        <v>8</v>
      </c>
      <c r="AB281" s="1">
        <v>7045.02</v>
      </c>
      <c r="AC281" s="1">
        <v>86925</v>
      </c>
      <c r="AD281" s="6" t="e">
        <f>IF(COUNTIF(#REF!,Orders!AC1647)&gt;0,"Returned","Not Returned")</f>
        <v>#REF!</v>
      </c>
      <c r="AE281" s="37" t="str">
        <f>TEXT(Table1[[#This Row],[Order Date]],"mmmm-yyy")</f>
        <v>January-2015</v>
      </c>
    </row>
    <row r="282" spans="1:31" ht="14.25" thickTop="1" thickBot="1" x14ac:dyDescent="0.25">
      <c r="A282" s="10">
        <v>19481</v>
      </c>
      <c r="B282" s="11" t="s">
        <v>37</v>
      </c>
      <c r="C282" s="11">
        <v>0</v>
      </c>
      <c r="D282" s="11">
        <v>6.84</v>
      </c>
      <c r="E282" s="11">
        <v>8.3699999999999992</v>
      </c>
      <c r="F282" s="11">
        <v>1692</v>
      </c>
      <c r="G282" s="6" t="str">
        <f>IF(COUNTIF(Table1[Customer ID],Table1[[#This Row],[Customer ID]])&gt;1,"Repeat Customer","One-Time Customer")</f>
        <v>One-Time Customer</v>
      </c>
      <c r="H282" s="11" t="s">
        <v>1696</v>
      </c>
      <c r="I282" s="11" t="s">
        <v>49</v>
      </c>
      <c r="J282" s="11" t="s">
        <v>114</v>
      </c>
      <c r="K282" s="11" t="s">
        <v>29</v>
      </c>
      <c r="L282" s="11" t="s">
        <v>174</v>
      </c>
      <c r="M282" s="11" t="s">
        <v>51</v>
      </c>
      <c r="N282" s="11" t="s">
        <v>1697</v>
      </c>
      <c r="O282" s="11">
        <v>0.57999999999999996</v>
      </c>
      <c r="P282" s="6">
        <f>Table1[[#This Row],[Profit]]/Table1[[#This Row],[Sales]]</f>
        <v>-3.2510319345473739</v>
      </c>
      <c r="Q282" s="11" t="s">
        <v>33</v>
      </c>
      <c r="R282" s="11" t="s">
        <v>61</v>
      </c>
      <c r="S282" s="11" t="s">
        <v>183</v>
      </c>
      <c r="T282" s="11" t="s">
        <v>331</v>
      </c>
      <c r="U282" s="11">
        <v>67114</v>
      </c>
      <c r="V282" s="12">
        <v>42027</v>
      </c>
      <c r="W282" s="13" t="str">
        <f>TEXT(Table1[[#This Row],[Order Date]],"mmmm")</f>
        <v>January</v>
      </c>
      <c r="X282" s="7" t="str">
        <f>TEXT(Table1[[#This Row],[Order Date]],"yyyy")</f>
        <v>2015</v>
      </c>
      <c r="Y282" s="12">
        <v>42028</v>
      </c>
      <c r="Z282" s="11">
        <v>-123.1816</v>
      </c>
      <c r="AA282" s="11">
        <v>5</v>
      </c>
      <c r="AB282" s="11">
        <v>37.89</v>
      </c>
      <c r="AC282" s="11">
        <v>90189</v>
      </c>
      <c r="AD282" s="6" t="e">
        <f>IF(COUNTIF(#REF!,Orders!AC942)&gt;0,"Returned","Not Returned")</f>
        <v>#REF!</v>
      </c>
      <c r="AE282" s="37" t="str">
        <f>TEXT(Table1[[#This Row],[Order Date]],"mmmm-yyy")</f>
        <v>January-2015</v>
      </c>
    </row>
    <row r="283" spans="1:31" ht="14.25" thickTop="1" thickBot="1" x14ac:dyDescent="0.25">
      <c r="A283" s="8">
        <v>19482</v>
      </c>
      <c r="B283" s="1" t="s">
        <v>37</v>
      </c>
      <c r="C283" s="1">
        <v>7.0000000000000007E-2</v>
      </c>
      <c r="D283" s="1">
        <v>30.98</v>
      </c>
      <c r="E283" s="1">
        <v>5.76</v>
      </c>
      <c r="F283" s="1">
        <v>1693</v>
      </c>
      <c r="G283" s="6" t="str">
        <f>IF(COUNTIF(Table1[Customer ID],Table1[[#This Row],[Customer ID]])&gt;1,"Repeat Customer","One-Time Customer")</f>
        <v>Repeat Customer</v>
      </c>
      <c r="H283" s="1" t="s">
        <v>1698</v>
      </c>
      <c r="I283" s="1" t="s">
        <v>49</v>
      </c>
      <c r="J283" s="1" t="s">
        <v>114</v>
      </c>
      <c r="K283" s="1" t="s">
        <v>29</v>
      </c>
      <c r="L283" s="1" t="s">
        <v>93</v>
      </c>
      <c r="M283" s="1" t="s">
        <v>59</v>
      </c>
      <c r="N283" s="1" t="s">
        <v>1343</v>
      </c>
      <c r="O283" s="1">
        <v>0.4</v>
      </c>
      <c r="P283" s="6">
        <f>Table1[[#This Row],[Profit]]/Table1[[#This Row],[Sales]]</f>
        <v>-8.3766252654236595E-2</v>
      </c>
      <c r="Q283" s="1" t="s">
        <v>33</v>
      </c>
      <c r="R283" s="1" t="s">
        <v>136</v>
      </c>
      <c r="S283" s="1" t="s">
        <v>137</v>
      </c>
      <c r="T283" s="1" t="s">
        <v>1699</v>
      </c>
      <c r="U283" s="1">
        <v>20190</v>
      </c>
      <c r="V283" s="9">
        <v>42027</v>
      </c>
      <c r="W283" s="13" t="str">
        <f>TEXT(Table1[[#This Row],[Order Date]],"mmmm")</f>
        <v>January</v>
      </c>
      <c r="X283" s="7" t="str">
        <f>TEXT(Table1[[#This Row],[Order Date]],"yyyy")</f>
        <v>2015</v>
      </c>
      <c r="Y283" s="9">
        <v>42029</v>
      </c>
      <c r="Z283" s="1">
        <v>-28.798000000000002</v>
      </c>
      <c r="AA283" s="1">
        <v>11</v>
      </c>
      <c r="AB283" s="1">
        <v>343.79</v>
      </c>
      <c r="AC283" s="1">
        <v>90189</v>
      </c>
      <c r="AD283" s="6" t="e">
        <f>IF(COUNTIF(#REF!,Orders!AC943)&gt;0,"Returned","Not Returned")</f>
        <v>#REF!</v>
      </c>
      <c r="AE283" s="37" t="str">
        <f>TEXT(Table1[[#This Row],[Order Date]],"mmmm-yyy")</f>
        <v>January-2015</v>
      </c>
    </row>
    <row r="284" spans="1:31" ht="14.25" thickTop="1" thickBot="1" x14ac:dyDescent="0.25">
      <c r="A284" s="10">
        <v>21485</v>
      </c>
      <c r="B284" s="11" t="s">
        <v>56</v>
      </c>
      <c r="C284" s="11">
        <v>0.01</v>
      </c>
      <c r="D284" s="11">
        <v>73.98</v>
      </c>
      <c r="E284" s="11">
        <v>12.14</v>
      </c>
      <c r="F284" s="11">
        <v>3350</v>
      </c>
      <c r="G284" s="6" t="str">
        <f>IF(COUNTIF(Table1[Customer ID],Table1[[#This Row],[Customer ID]])&gt;1,"Repeat Customer","One-Time Customer")</f>
        <v>One-Time Customer</v>
      </c>
      <c r="H284" s="11" t="s">
        <v>2980</v>
      </c>
      <c r="I284" s="11" t="s">
        <v>49</v>
      </c>
      <c r="J284" s="11" t="s">
        <v>58</v>
      </c>
      <c r="K284" s="11" t="s">
        <v>77</v>
      </c>
      <c r="L284" s="11" t="s">
        <v>180</v>
      </c>
      <c r="M284" s="11" t="s">
        <v>59</v>
      </c>
      <c r="N284" s="11" t="s">
        <v>372</v>
      </c>
      <c r="O284" s="11">
        <v>0.67</v>
      </c>
      <c r="P284" s="6">
        <f>Table1[[#This Row],[Profit]]/Table1[[#This Row],[Sales]]</f>
        <v>-7.5648326479621053E-2</v>
      </c>
      <c r="Q284" s="11" t="s">
        <v>33</v>
      </c>
      <c r="R284" s="11" t="s">
        <v>34</v>
      </c>
      <c r="S284" s="11" t="s">
        <v>35</v>
      </c>
      <c r="T284" s="11" t="s">
        <v>2981</v>
      </c>
      <c r="U284" s="11">
        <v>98444</v>
      </c>
      <c r="V284" s="12">
        <v>42027</v>
      </c>
      <c r="W284" s="13" t="str">
        <f>TEXT(Table1[[#This Row],[Order Date]],"mmmm")</f>
        <v>January</v>
      </c>
      <c r="X284" s="7" t="str">
        <f>TEXT(Table1[[#This Row],[Order Date]],"yyyy")</f>
        <v>2015</v>
      </c>
      <c r="Y284" s="12">
        <v>42029</v>
      </c>
      <c r="Z284" s="11">
        <v>-29.065600000000003</v>
      </c>
      <c r="AA284" s="11">
        <v>5</v>
      </c>
      <c r="AB284" s="11">
        <v>384.22</v>
      </c>
      <c r="AC284" s="11">
        <v>91296</v>
      </c>
      <c r="AD284" s="6" t="e">
        <f>IF(COUNTIF(#REF!,Orders!AC1908)&gt;0,"Returned","Not Returned")</f>
        <v>#REF!</v>
      </c>
      <c r="AE284" s="37" t="str">
        <f>TEXT(Table1[[#This Row],[Order Date]],"mmmm-yyy")</f>
        <v>January-2015</v>
      </c>
    </row>
    <row r="285" spans="1:31" ht="12.75" customHeight="1" thickTop="1" thickBot="1" x14ac:dyDescent="0.25">
      <c r="A285" s="10">
        <v>22180</v>
      </c>
      <c r="B285" s="11" t="s">
        <v>37</v>
      </c>
      <c r="C285" s="11">
        <v>0.09</v>
      </c>
      <c r="D285" s="11">
        <v>15.28</v>
      </c>
      <c r="E285" s="11">
        <v>10.91</v>
      </c>
      <c r="F285" s="11">
        <v>275</v>
      </c>
      <c r="G285" s="6" t="str">
        <f>IF(COUNTIF(Table1[Customer ID],Table1[[#This Row],[Customer ID]])&gt;1,"Repeat Customer","One-Time Customer")</f>
        <v>One-Time Customer</v>
      </c>
      <c r="H285" s="11" t="s">
        <v>391</v>
      </c>
      <c r="I285" s="11" t="s">
        <v>49</v>
      </c>
      <c r="J285" s="11" t="s">
        <v>28</v>
      </c>
      <c r="K285" s="11" t="s">
        <v>29</v>
      </c>
      <c r="L285" s="11" t="s">
        <v>109</v>
      </c>
      <c r="M285" s="11" t="s">
        <v>59</v>
      </c>
      <c r="N285" s="11" t="s">
        <v>392</v>
      </c>
      <c r="O285" s="11">
        <v>0.36</v>
      </c>
      <c r="P285" s="6">
        <f>Table1[[#This Row],[Profit]]/Table1[[#This Row],[Sales]]</f>
        <v>-0.84118985695708703</v>
      </c>
      <c r="Q285" s="11" t="s">
        <v>33</v>
      </c>
      <c r="R285" s="11" t="s">
        <v>53</v>
      </c>
      <c r="S285" s="11" t="s">
        <v>228</v>
      </c>
      <c r="T285" s="11" t="s">
        <v>393</v>
      </c>
      <c r="U285" s="11">
        <v>6824</v>
      </c>
      <c r="V285" s="12">
        <v>42028</v>
      </c>
      <c r="W285" s="13" t="str">
        <f>TEXT(Table1[[#This Row],[Order Date]],"mmmm")</f>
        <v>January</v>
      </c>
      <c r="X285" s="7" t="str">
        <f>TEXT(Table1[[#This Row],[Order Date]],"yyyy")</f>
        <v>2015</v>
      </c>
      <c r="Y285" s="12">
        <v>42029</v>
      </c>
      <c r="Z285" s="11">
        <v>-51.75</v>
      </c>
      <c r="AA285" s="11">
        <v>4</v>
      </c>
      <c r="AB285" s="11">
        <v>61.52</v>
      </c>
      <c r="AC285" s="11">
        <v>89292</v>
      </c>
      <c r="AD285" s="6" t="e">
        <f>IF(COUNTIF(#REF!,Orders!AC162)&gt;0,"Returned","Not Returned")</f>
        <v>#REF!</v>
      </c>
      <c r="AE285" s="37" t="str">
        <f>TEXT(Table1[[#This Row],[Order Date]],"mmmm-yyy")</f>
        <v>January-2015</v>
      </c>
    </row>
    <row r="286" spans="1:31" ht="12.75" customHeight="1" thickTop="1" thickBot="1" x14ac:dyDescent="0.25">
      <c r="A286" s="8">
        <v>4903</v>
      </c>
      <c r="B286" s="1" t="s">
        <v>47</v>
      </c>
      <c r="C286" s="1">
        <v>0.03</v>
      </c>
      <c r="D286" s="1">
        <v>1.88</v>
      </c>
      <c r="E286" s="1">
        <v>1.49</v>
      </c>
      <c r="F286" s="1">
        <v>604</v>
      </c>
      <c r="G286" s="6" t="str">
        <f>IF(COUNTIF(Table1[Customer ID],Table1[[#This Row],[Customer ID]])&gt;1,"Repeat Customer","One-Time Customer")</f>
        <v>Repeat Customer</v>
      </c>
      <c r="H286" s="1" t="s">
        <v>719</v>
      </c>
      <c r="I286" s="1" t="s">
        <v>49</v>
      </c>
      <c r="J286" s="1" t="s">
        <v>40</v>
      </c>
      <c r="K286" s="1" t="s">
        <v>29</v>
      </c>
      <c r="L286" s="1" t="s">
        <v>109</v>
      </c>
      <c r="M286" s="1" t="s">
        <v>59</v>
      </c>
      <c r="N286" s="1" t="s">
        <v>272</v>
      </c>
      <c r="O286" s="1">
        <v>0.37</v>
      </c>
      <c r="P286" s="6">
        <f>Table1[[#This Row],[Profit]]/Table1[[#This Row],[Sales]]</f>
        <v>-0.1475713448006255</v>
      </c>
      <c r="Q286" s="1" t="s">
        <v>33</v>
      </c>
      <c r="R286" s="1" t="s">
        <v>34</v>
      </c>
      <c r="S286" s="1" t="s">
        <v>45</v>
      </c>
      <c r="T286" s="1" t="s">
        <v>663</v>
      </c>
      <c r="U286" s="1">
        <v>90045</v>
      </c>
      <c r="V286" s="9">
        <v>42028</v>
      </c>
      <c r="W286" s="13" t="str">
        <f>TEXT(Table1[[#This Row],[Order Date]],"mmmm")</f>
        <v>January</v>
      </c>
      <c r="X286" s="7" t="str">
        <f>TEXT(Table1[[#This Row],[Order Date]],"yyyy")</f>
        <v>2015</v>
      </c>
      <c r="Y286" s="9">
        <v>42029</v>
      </c>
      <c r="Z286" s="1">
        <v>-15.099500000000001</v>
      </c>
      <c r="AA286" s="1">
        <v>52</v>
      </c>
      <c r="AB286" s="1">
        <v>102.32</v>
      </c>
      <c r="AC286" s="1">
        <v>34882</v>
      </c>
      <c r="AD286" s="6" t="e">
        <f>IF(COUNTIF(#REF!,Orders!AC329)&gt;0,"Returned","Not Returned")</f>
        <v>#REF!</v>
      </c>
      <c r="AE286" s="37" t="str">
        <f>TEXT(Table1[[#This Row],[Order Date]],"mmmm-yyy")</f>
        <v>January-2015</v>
      </c>
    </row>
    <row r="287" spans="1:31" ht="12.75" customHeight="1" thickTop="1" thickBot="1" x14ac:dyDescent="0.25">
      <c r="A287" s="8">
        <v>20664</v>
      </c>
      <c r="B287" s="1" t="s">
        <v>25</v>
      </c>
      <c r="C287" s="1">
        <v>0.01</v>
      </c>
      <c r="D287" s="1">
        <v>14.42</v>
      </c>
      <c r="E287" s="1">
        <v>6.75</v>
      </c>
      <c r="F287" s="1">
        <v>830</v>
      </c>
      <c r="G287" s="6" t="str">
        <f>IF(COUNTIF(Table1[Customer ID],Table1[[#This Row],[Customer ID]])&gt;1,"Repeat Customer","One-Time Customer")</f>
        <v>One-Time Customer</v>
      </c>
      <c r="H287" s="1" t="s">
        <v>960</v>
      </c>
      <c r="I287" s="1" t="s">
        <v>49</v>
      </c>
      <c r="J287" s="1" t="s">
        <v>28</v>
      </c>
      <c r="K287" s="1" t="s">
        <v>29</v>
      </c>
      <c r="L287" s="1" t="s">
        <v>257</v>
      </c>
      <c r="M287" s="1" t="s">
        <v>86</v>
      </c>
      <c r="N287" s="1" t="s">
        <v>571</v>
      </c>
      <c r="O287" s="1">
        <v>0.52</v>
      </c>
      <c r="P287" s="6">
        <f>Table1[[#This Row],[Profit]]/Table1[[#This Row],[Sales]]</f>
        <v>-0.15377599822044269</v>
      </c>
      <c r="Q287" s="1" t="s">
        <v>33</v>
      </c>
      <c r="R287" s="1" t="s">
        <v>34</v>
      </c>
      <c r="S287" s="1" t="s">
        <v>255</v>
      </c>
      <c r="T287" s="1" t="s">
        <v>961</v>
      </c>
      <c r="U287" s="1">
        <v>80033</v>
      </c>
      <c r="V287" s="9">
        <v>42028</v>
      </c>
      <c r="W287" s="13" t="str">
        <f>TEXT(Table1[[#This Row],[Order Date]],"mmmm")</f>
        <v>January</v>
      </c>
      <c r="X287" s="7" t="str">
        <f>TEXT(Table1[[#This Row],[Order Date]],"yyyy")</f>
        <v>2015</v>
      </c>
      <c r="Y287" s="9">
        <v>42028</v>
      </c>
      <c r="Z287" s="1">
        <v>-13.826000000000001</v>
      </c>
      <c r="AA287" s="1">
        <v>6</v>
      </c>
      <c r="AB287" s="1">
        <v>89.91</v>
      </c>
      <c r="AC287" s="1">
        <v>90270</v>
      </c>
      <c r="AD287" s="6" t="e">
        <f>IF(COUNTIF(#REF!,Orders!AC469)&gt;0,"Returned","Not Returned")</f>
        <v>#REF!</v>
      </c>
      <c r="AE287" s="37" t="str">
        <f>TEXT(Table1[[#This Row],[Order Date]],"mmmm-yyy")</f>
        <v>January-2015</v>
      </c>
    </row>
    <row r="288" spans="1:31" ht="12.75" customHeight="1" thickTop="1" thickBot="1" x14ac:dyDescent="0.25">
      <c r="A288" s="8">
        <v>22639</v>
      </c>
      <c r="B288" s="1" t="s">
        <v>106</v>
      </c>
      <c r="C288" s="1">
        <v>0.08</v>
      </c>
      <c r="D288" s="1">
        <v>67.84</v>
      </c>
      <c r="E288" s="1">
        <v>0.99</v>
      </c>
      <c r="F288" s="1">
        <v>997</v>
      </c>
      <c r="G288" s="6" t="str">
        <f>IF(COUNTIF(Table1[Customer ID],Table1[[#This Row],[Customer ID]])&gt;1,"Repeat Customer","One-Time Customer")</f>
        <v>One-Time Customer</v>
      </c>
      <c r="H288" s="1" t="s">
        <v>1097</v>
      </c>
      <c r="I288" s="1" t="s">
        <v>49</v>
      </c>
      <c r="J288" s="1" t="s">
        <v>58</v>
      </c>
      <c r="K288" s="1" t="s">
        <v>29</v>
      </c>
      <c r="L288" s="1" t="s">
        <v>257</v>
      </c>
      <c r="M288" s="1" t="s">
        <v>59</v>
      </c>
      <c r="N288" s="1" t="s">
        <v>1098</v>
      </c>
      <c r="O288" s="1">
        <v>0.57999999999999996</v>
      </c>
      <c r="P288" s="6">
        <f>Table1[[#This Row],[Profit]]/Table1[[#This Row],[Sales]]</f>
        <v>-0.37125981778196671</v>
      </c>
      <c r="Q288" s="1" t="s">
        <v>33</v>
      </c>
      <c r="R288" s="1" t="s">
        <v>53</v>
      </c>
      <c r="S288" s="1" t="s">
        <v>54</v>
      </c>
      <c r="T288" s="1" t="s">
        <v>1063</v>
      </c>
      <c r="U288" s="1">
        <v>7002</v>
      </c>
      <c r="V288" s="9">
        <v>42028</v>
      </c>
      <c r="W288" s="13" t="str">
        <f>TEXT(Table1[[#This Row],[Order Date]],"mmmm")</f>
        <v>January</v>
      </c>
      <c r="X288" s="7" t="str">
        <f>TEXT(Table1[[#This Row],[Order Date]],"yyyy")</f>
        <v>2015</v>
      </c>
      <c r="Y288" s="9">
        <v>42033</v>
      </c>
      <c r="Z288" s="1">
        <v>-23.634399999999999</v>
      </c>
      <c r="AA288" s="1">
        <v>1</v>
      </c>
      <c r="AB288" s="1">
        <v>63.66</v>
      </c>
      <c r="AC288" s="1">
        <v>89431</v>
      </c>
      <c r="AD288" s="6" t="e">
        <f>IF(COUNTIF(#REF!,Orders!AC555)&gt;0,"Returned","Not Returned")</f>
        <v>#REF!</v>
      </c>
      <c r="AE288" s="37" t="str">
        <f>TEXT(Table1[[#This Row],[Order Date]],"mmmm-yyy")</f>
        <v>January-2015</v>
      </c>
    </row>
    <row r="289" spans="1:31" ht="12.75" customHeight="1" thickTop="1" thickBot="1" x14ac:dyDescent="0.25">
      <c r="A289" s="10">
        <v>22125</v>
      </c>
      <c r="B289" s="11" t="s">
        <v>106</v>
      </c>
      <c r="C289" s="11">
        <v>0.1</v>
      </c>
      <c r="D289" s="11">
        <v>238.4</v>
      </c>
      <c r="E289" s="11">
        <v>24.49</v>
      </c>
      <c r="F289" s="11">
        <v>1281</v>
      </c>
      <c r="G289" s="6" t="str">
        <f>IF(COUNTIF(Table1[Customer ID],Table1[[#This Row],[Customer ID]])&gt;1,"Repeat Customer","One-Time Customer")</f>
        <v>Repeat Customer</v>
      </c>
      <c r="H289" s="11" t="s">
        <v>1376</v>
      </c>
      <c r="I289" s="11" t="s">
        <v>49</v>
      </c>
      <c r="J289" s="11" t="s">
        <v>58</v>
      </c>
      <c r="K289" s="11" t="s">
        <v>41</v>
      </c>
      <c r="L289" s="11" t="s">
        <v>42</v>
      </c>
      <c r="M289" s="11" t="s">
        <v>236</v>
      </c>
      <c r="N289" s="11" t="s">
        <v>1377</v>
      </c>
      <c r="O289" s="11"/>
      <c r="P289" s="6">
        <f>Table1[[#This Row],[Profit]]/Table1[[#This Row],[Sales]]</f>
        <v>0.49325691744153283</v>
      </c>
      <c r="Q289" s="11" t="s">
        <v>33</v>
      </c>
      <c r="R289" s="11" t="s">
        <v>61</v>
      </c>
      <c r="S289" s="11" t="s">
        <v>703</v>
      </c>
      <c r="T289" s="11" t="s">
        <v>1378</v>
      </c>
      <c r="U289" s="11">
        <v>47591</v>
      </c>
      <c r="V289" s="12">
        <v>42028</v>
      </c>
      <c r="W289" s="13" t="str">
        <f>TEXT(Table1[[#This Row],[Order Date]],"mmmm")</f>
        <v>January</v>
      </c>
      <c r="X289" s="7" t="str">
        <f>TEXT(Table1[[#This Row],[Order Date]],"yyyy")</f>
        <v>2015</v>
      </c>
      <c r="Y289" s="12">
        <v>42030</v>
      </c>
      <c r="Z289" s="11">
        <v>875.28440000000001</v>
      </c>
      <c r="AA289" s="11">
        <v>8</v>
      </c>
      <c r="AB289" s="11">
        <v>1774.5</v>
      </c>
      <c r="AC289" s="11">
        <v>89112</v>
      </c>
      <c r="AD289" s="6" t="e">
        <f>IF(COUNTIF(#REF!,Orders!AC736)&gt;0,"Returned","Not Returned")</f>
        <v>#REF!</v>
      </c>
      <c r="AE289" s="37" t="str">
        <f>TEXT(Table1[[#This Row],[Order Date]],"mmmm-yyy")</f>
        <v>January-2015</v>
      </c>
    </row>
    <row r="290" spans="1:31" ht="12.75" customHeight="1" thickTop="1" thickBot="1" x14ac:dyDescent="0.25">
      <c r="A290" s="8">
        <v>22126</v>
      </c>
      <c r="B290" s="1" t="s">
        <v>106</v>
      </c>
      <c r="C290" s="1">
        <v>0.03</v>
      </c>
      <c r="D290" s="1">
        <v>199.99</v>
      </c>
      <c r="E290" s="1">
        <v>24.49</v>
      </c>
      <c r="F290" s="1">
        <v>1281</v>
      </c>
      <c r="G290" s="6" t="str">
        <f>IF(COUNTIF(Table1[Customer ID],Table1[[#This Row],[Customer ID]])&gt;1,"Repeat Customer","One-Time Customer")</f>
        <v>Repeat Customer</v>
      </c>
      <c r="H290" s="1" t="s">
        <v>1376</v>
      </c>
      <c r="I290" s="1" t="s">
        <v>27</v>
      </c>
      <c r="J290" s="1" t="s">
        <v>58</v>
      </c>
      <c r="K290" s="1" t="s">
        <v>77</v>
      </c>
      <c r="L290" s="1" t="s">
        <v>587</v>
      </c>
      <c r="M290" s="1" t="s">
        <v>236</v>
      </c>
      <c r="N290" s="1" t="s">
        <v>1379</v>
      </c>
      <c r="O290" s="1">
        <v>0.46</v>
      </c>
      <c r="P290" s="6">
        <f>Table1[[#This Row],[Profit]]/Table1[[#This Row],[Sales]]</f>
        <v>0.69</v>
      </c>
      <c r="Q290" s="1" t="s">
        <v>33</v>
      </c>
      <c r="R290" s="1" t="s">
        <v>61</v>
      </c>
      <c r="S290" s="1" t="s">
        <v>703</v>
      </c>
      <c r="T290" s="1" t="s">
        <v>1378</v>
      </c>
      <c r="U290" s="1">
        <v>47591</v>
      </c>
      <c r="V290" s="9">
        <v>42028</v>
      </c>
      <c r="W290" s="13" t="str">
        <f>TEXT(Table1[[#This Row],[Order Date]],"mmmm")</f>
        <v>January</v>
      </c>
      <c r="X290" s="7" t="str">
        <f>TEXT(Table1[[#This Row],[Order Date]],"yyyy")</f>
        <v>2015</v>
      </c>
      <c r="Y290" s="9">
        <v>42030</v>
      </c>
      <c r="Z290" s="1">
        <v>727.73609999999996</v>
      </c>
      <c r="AA290" s="1">
        <v>5</v>
      </c>
      <c r="AB290" s="1">
        <v>1054.69</v>
      </c>
      <c r="AC290" s="1">
        <v>89112</v>
      </c>
      <c r="AD290" s="6" t="e">
        <f>IF(COUNTIF(#REF!,Orders!AC737)&gt;0,"Returned","Not Returned")</f>
        <v>#REF!</v>
      </c>
      <c r="AE290" s="37" t="str">
        <f>TEXT(Table1[[#This Row],[Order Date]],"mmmm-yyy")</f>
        <v>January-2015</v>
      </c>
    </row>
    <row r="291" spans="1:31" ht="12.75" customHeight="1" thickTop="1" thickBot="1" x14ac:dyDescent="0.25">
      <c r="A291" s="10">
        <v>4125</v>
      </c>
      <c r="B291" s="11" t="s">
        <v>106</v>
      </c>
      <c r="C291" s="11">
        <v>0.1</v>
      </c>
      <c r="D291" s="11">
        <v>238.4</v>
      </c>
      <c r="E291" s="11">
        <v>24.49</v>
      </c>
      <c r="F291" s="11">
        <v>1282</v>
      </c>
      <c r="G291" s="6" t="str">
        <f>IF(COUNTIF(Table1[Customer ID],Table1[[#This Row],[Customer ID]])&gt;1,"Repeat Customer","One-Time Customer")</f>
        <v>Repeat Customer</v>
      </c>
      <c r="H291" s="11" t="s">
        <v>1380</v>
      </c>
      <c r="I291" s="11" t="s">
        <v>49</v>
      </c>
      <c r="J291" s="11" t="s">
        <v>58</v>
      </c>
      <c r="K291" s="11" t="s">
        <v>41</v>
      </c>
      <c r="L291" s="11" t="s">
        <v>42</v>
      </c>
      <c r="M291" s="11" t="s">
        <v>236</v>
      </c>
      <c r="N291" s="11" t="s">
        <v>1377</v>
      </c>
      <c r="O291" s="11"/>
      <c r="P291" s="6">
        <f>Table1[[#This Row],[Profit]]/Table1[[#This Row],[Sales]]</f>
        <v>6.9228884991712245E-2</v>
      </c>
      <c r="Q291" s="11" t="s">
        <v>33</v>
      </c>
      <c r="R291" s="11" t="s">
        <v>53</v>
      </c>
      <c r="S291" s="11" t="s">
        <v>234</v>
      </c>
      <c r="T291" s="11" t="s">
        <v>1319</v>
      </c>
      <c r="U291" s="11">
        <v>19134</v>
      </c>
      <c r="V291" s="12">
        <v>42028</v>
      </c>
      <c r="W291" s="13" t="str">
        <f>TEXT(Table1[[#This Row],[Order Date]],"mmmm")</f>
        <v>January</v>
      </c>
      <c r="X291" s="7" t="str">
        <f>TEXT(Table1[[#This Row],[Order Date]],"yyyy")</f>
        <v>2015</v>
      </c>
      <c r="Y291" s="12">
        <v>42030</v>
      </c>
      <c r="Z291" s="11">
        <v>460.67600000000004</v>
      </c>
      <c r="AA291" s="11">
        <v>30</v>
      </c>
      <c r="AB291" s="11">
        <v>6654.39</v>
      </c>
      <c r="AC291" s="11">
        <v>29319</v>
      </c>
      <c r="AD291" s="6" t="e">
        <f>IF(COUNTIF(#REF!,Orders!AC738)&gt;0,"Returned","Not Returned")</f>
        <v>#REF!</v>
      </c>
      <c r="AE291" s="37" t="str">
        <f>TEXT(Table1[[#This Row],[Order Date]],"mmmm-yyy")</f>
        <v>January-2015</v>
      </c>
    </row>
    <row r="292" spans="1:31" ht="12.75" customHeight="1" thickTop="1" thickBot="1" x14ac:dyDescent="0.25">
      <c r="A292" s="8">
        <v>4126</v>
      </c>
      <c r="B292" s="1" t="s">
        <v>106</v>
      </c>
      <c r="C292" s="1">
        <v>0.03</v>
      </c>
      <c r="D292" s="1">
        <v>199.99</v>
      </c>
      <c r="E292" s="1">
        <v>24.49</v>
      </c>
      <c r="F292" s="1">
        <v>1282</v>
      </c>
      <c r="G292" s="6" t="str">
        <f>IF(COUNTIF(Table1[Customer ID],Table1[[#This Row],[Customer ID]])&gt;1,"Repeat Customer","One-Time Customer")</f>
        <v>Repeat Customer</v>
      </c>
      <c r="H292" s="1" t="s">
        <v>1380</v>
      </c>
      <c r="I292" s="1" t="s">
        <v>27</v>
      </c>
      <c r="J292" s="1" t="s">
        <v>58</v>
      </c>
      <c r="K292" s="1" t="s">
        <v>77</v>
      </c>
      <c r="L292" s="1" t="s">
        <v>587</v>
      </c>
      <c r="M292" s="1" t="s">
        <v>236</v>
      </c>
      <c r="N292" s="1" t="s">
        <v>1379</v>
      </c>
      <c r="O292" s="1">
        <v>0.46</v>
      </c>
      <c r="P292" s="6">
        <f>Table1[[#This Row],[Profit]]/Table1[[#This Row],[Sales]]</f>
        <v>8.8814341409895498E-2</v>
      </c>
      <c r="Q292" s="1" t="s">
        <v>33</v>
      </c>
      <c r="R292" s="1" t="s">
        <v>53</v>
      </c>
      <c r="S292" s="1" t="s">
        <v>234</v>
      </c>
      <c r="T292" s="1" t="s">
        <v>1319</v>
      </c>
      <c r="U292" s="1">
        <v>19134</v>
      </c>
      <c r="V292" s="9">
        <v>42028</v>
      </c>
      <c r="W292" s="13" t="str">
        <f>TEXT(Table1[[#This Row],[Order Date]],"mmmm")</f>
        <v>January</v>
      </c>
      <c r="X292" s="7" t="str">
        <f>TEXT(Table1[[#This Row],[Order Date]],"yyyy")</f>
        <v>2015</v>
      </c>
      <c r="Y292" s="9">
        <v>42030</v>
      </c>
      <c r="Z292" s="1">
        <v>393.41999999999996</v>
      </c>
      <c r="AA292" s="1">
        <v>21</v>
      </c>
      <c r="AB292" s="1">
        <v>4429.6899999999996</v>
      </c>
      <c r="AC292" s="1">
        <v>29319</v>
      </c>
      <c r="AD292" s="6" t="e">
        <f>IF(COUNTIF(#REF!,Orders!AC739)&gt;0,"Returned","Not Returned")</f>
        <v>#REF!</v>
      </c>
      <c r="AE292" s="37" t="str">
        <f>TEXT(Table1[[#This Row],[Order Date]],"mmmm-yyy")</f>
        <v>January-2015</v>
      </c>
    </row>
    <row r="293" spans="1:31" ht="12.75" customHeight="1" thickTop="1" thickBot="1" x14ac:dyDescent="0.25">
      <c r="A293" s="10">
        <v>19251</v>
      </c>
      <c r="B293" s="11" t="s">
        <v>37</v>
      </c>
      <c r="C293" s="11">
        <v>0</v>
      </c>
      <c r="D293" s="11">
        <v>101.41</v>
      </c>
      <c r="E293" s="11">
        <v>35</v>
      </c>
      <c r="F293" s="11">
        <v>1653</v>
      </c>
      <c r="G293" s="6" t="str">
        <f>IF(COUNTIF(Table1[Customer ID],Table1[[#This Row],[Customer ID]])&gt;1,"Repeat Customer","One-Time Customer")</f>
        <v>Repeat Customer</v>
      </c>
      <c r="H293" s="11" t="s">
        <v>1666</v>
      </c>
      <c r="I293" s="11" t="s">
        <v>27</v>
      </c>
      <c r="J293" s="11" t="s">
        <v>28</v>
      </c>
      <c r="K293" s="11" t="s">
        <v>29</v>
      </c>
      <c r="L293" s="11" t="s">
        <v>141</v>
      </c>
      <c r="M293" s="11" t="s">
        <v>236</v>
      </c>
      <c r="N293" s="11" t="s">
        <v>860</v>
      </c>
      <c r="O293" s="11">
        <v>0.82</v>
      </c>
      <c r="P293" s="6">
        <f>Table1[[#This Row],[Profit]]/Table1[[#This Row],[Sales]]</f>
        <v>-0.4144903651115619</v>
      </c>
      <c r="Q293" s="11" t="s">
        <v>33</v>
      </c>
      <c r="R293" s="11" t="s">
        <v>34</v>
      </c>
      <c r="S293" s="11" t="s">
        <v>45</v>
      </c>
      <c r="T293" s="11" t="s">
        <v>1667</v>
      </c>
      <c r="U293" s="11">
        <v>91360</v>
      </c>
      <c r="V293" s="12">
        <v>42028</v>
      </c>
      <c r="W293" s="13" t="str">
        <f>TEXT(Table1[[#This Row],[Order Date]],"mmmm")</f>
        <v>January</v>
      </c>
      <c r="X293" s="7" t="str">
        <f>TEXT(Table1[[#This Row],[Order Date]],"yyyy")</f>
        <v>2015</v>
      </c>
      <c r="Y293" s="12">
        <v>42029</v>
      </c>
      <c r="Z293" s="11">
        <v>-457.73</v>
      </c>
      <c r="AA293" s="11">
        <v>10</v>
      </c>
      <c r="AB293" s="11">
        <v>1104.32</v>
      </c>
      <c r="AC293" s="11">
        <v>89885</v>
      </c>
      <c r="AD293" s="6" t="e">
        <f>IF(COUNTIF(#REF!,Orders!AC922)&gt;0,"Returned","Not Returned")</f>
        <v>#REF!</v>
      </c>
      <c r="AE293" s="37" t="str">
        <f>TEXT(Table1[[#This Row],[Order Date]],"mmmm-yyy")</f>
        <v>January-2015</v>
      </c>
    </row>
    <row r="294" spans="1:31" ht="12.75" customHeight="1" thickTop="1" thickBot="1" x14ac:dyDescent="0.25">
      <c r="A294" s="8">
        <v>19252</v>
      </c>
      <c r="B294" s="1" t="s">
        <v>37</v>
      </c>
      <c r="C294" s="1">
        <v>0.1</v>
      </c>
      <c r="D294" s="1">
        <v>95.99</v>
      </c>
      <c r="E294" s="1">
        <v>4.9000000000000004</v>
      </c>
      <c r="F294" s="1">
        <v>1653</v>
      </c>
      <c r="G294" s="6" t="str">
        <f>IF(COUNTIF(Table1[Customer ID],Table1[[#This Row],[Customer ID]])&gt;1,"Repeat Customer","One-Time Customer")</f>
        <v>Repeat Customer</v>
      </c>
      <c r="H294" s="1" t="s">
        <v>1666</v>
      </c>
      <c r="I294" s="1" t="s">
        <v>49</v>
      </c>
      <c r="J294" s="1" t="s">
        <v>28</v>
      </c>
      <c r="K294" s="1" t="s">
        <v>77</v>
      </c>
      <c r="L294" s="1" t="s">
        <v>78</v>
      </c>
      <c r="M294" s="1" t="s">
        <v>59</v>
      </c>
      <c r="N294" s="1" t="s">
        <v>254</v>
      </c>
      <c r="O294" s="1">
        <v>0.56000000000000005</v>
      </c>
      <c r="P294" s="6">
        <f>Table1[[#This Row],[Profit]]/Table1[[#This Row],[Sales]]</f>
        <v>-1.7934846461949263</v>
      </c>
      <c r="Q294" s="1" t="s">
        <v>33</v>
      </c>
      <c r="R294" s="1" t="s">
        <v>34</v>
      </c>
      <c r="S294" s="1" t="s">
        <v>45</v>
      </c>
      <c r="T294" s="1" t="s">
        <v>1667</v>
      </c>
      <c r="U294" s="1">
        <v>91360</v>
      </c>
      <c r="V294" s="9">
        <v>42028</v>
      </c>
      <c r="W294" s="13" t="str">
        <f>TEXT(Table1[[#This Row],[Order Date]],"mmmm")</f>
        <v>January</v>
      </c>
      <c r="X294" s="7" t="str">
        <f>TEXT(Table1[[#This Row],[Order Date]],"yyyy")</f>
        <v>2015</v>
      </c>
      <c r="Y294" s="9">
        <v>42029</v>
      </c>
      <c r="Z294" s="1">
        <v>-268.66399999999999</v>
      </c>
      <c r="AA294" s="1">
        <v>2</v>
      </c>
      <c r="AB294" s="1">
        <v>149.80000000000001</v>
      </c>
      <c r="AC294" s="1">
        <v>89885</v>
      </c>
      <c r="AD294" s="6" t="e">
        <f>IF(COUNTIF(#REF!,Orders!AC923)&gt;0,"Returned","Not Returned")</f>
        <v>#REF!</v>
      </c>
      <c r="AE294" s="37" t="str">
        <f>TEXT(Table1[[#This Row],[Order Date]],"mmmm-yyy")</f>
        <v>January-2015</v>
      </c>
    </row>
    <row r="295" spans="1:31" ht="12.75" customHeight="1" thickTop="1" thickBot="1" x14ac:dyDescent="0.25">
      <c r="A295" s="10">
        <v>22798</v>
      </c>
      <c r="B295" s="11" t="s">
        <v>106</v>
      </c>
      <c r="C295" s="11">
        <v>0.05</v>
      </c>
      <c r="D295" s="11">
        <v>115.99</v>
      </c>
      <c r="E295" s="11">
        <v>5.26</v>
      </c>
      <c r="F295" s="11">
        <v>1690</v>
      </c>
      <c r="G295" s="6" t="str">
        <f>IF(COUNTIF(Table1[Customer ID],Table1[[#This Row],[Customer ID]])&gt;1,"Repeat Customer","One-Time Customer")</f>
        <v>Repeat Customer</v>
      </c>
      <c r="H295" s="11" t="s">
        <v>1693</v>
      </c>
      <c r="I295" s="11" t="s">
        <v>49</v>
      </c>
      <c r="J295" s="11" t="s">
        <v>28</v>
      </c>
      <c r="K295" s="11" t="s">
        <v>77</v>
      </c>
      <c r="L295" s="11" t="s">
        <v>78</v>
      </c>
      <c r="M295" s="11" t="s">
        <v>59</v>
      </c>
      <c r="N295" s="11" t="s">
        <v>1694</v>
      </c>
      <c r="O295" s="11">
        <v>0.56999999999999995</v>
      </c>
      <c r="P295" s="6">
        <f>Table1[[#This Row],[Profit]]/Table1[[#This Row],[Sales]]</f>
        <v>0.69</v>
      </c>
      <c r="Q295" s="11" t="s">
        <v>33</v>
      </c>
      <c r="R295" s="11" t="s">
        <v>53</v>
      </c>
      <c r="S295" s="11" t="s">
        <v>234</v>
      </c>
      <c r="T295" s="11" t="s">
        <v>1695</v>
      </c>
      <c r="U295" s="11">
        <v>17112</v>
      </c>
      <c r="V295" s="12">
        <v>42028</v>
      </c>
      <c r="W295" s="13" t="str">
        <f>TEXT(Table1[[#This Row],[Order Date]],"mmmm")</f>
        <v>January</v>
      </c>
      <c r="X295" s="7" t="str">
        <f>TEXT(Table1[[#This Row],[Order Date]],"yyyy")</f>
        <v>2015</v>
      </c>
      <c r="Y295" s="12">
        <v>42032</v>
      </c>
      <c r="Z295" s="11">
        <v>616.53569999999991</v>
      </c>
      <c r="AA295" s="11">
        <v>9</v>
      </c>
      <c r="AB295" s="11">
        <v>893.53</v>
      </c>
      <c r="AC295" s="11">
        <v>91076</v>
      </c>
      <c r="AD295" s="6" t="e">
        <f>IF(COUNTIF(#REF!,Orders!AC940)&gt;0,"Returned","Not Returned")</f>
        <v>#REF!</v>
      </c>
      <c r="AE295" s="37" t="str">
        <f>TEXT(Table1[[#This Row],[Order Date]],"mmmm-yyy")</f>
        <v>January-2015</v>
      </c>
    </row>
    <row r="296" spans="1:31" ht="12.75" customHeight="1" thickTop="1" thickBot="1" x14ac:dyDescent="0.25">
      <c r="A296" s="10">
        <v>26148</v>
      </c>
      <c r="B296" s="11" t="s">
        <v>56</v>
      </c>
      <c r="C296" s="11">
        <v>0.01</v>
      </c>
      <c r="D296" s="11">
        <v>11.7</v>
      </c>
      <c r="E296" s="11">
        <v>6.96</v>
      </c>
      <c r="F296" s="11">
        <v>2283</v>
      </c>
      <c r="G296" s="6" t="str">
        <f>IF(COUNTIF(Table1[Customer ID],Table1[[#This Row],[Customer ID]])&gt;1,"Repeat Customer","One-Time Customer")</f>
        <v>One-Time Customer</v>
      </c>
      <c r="H296" s="11" t="s">
        <v>2173</v>
      </c>
      <c r="I296" s="11" t="s">
        <v>49</v>
      </c>
      <c r="J296" s="11" t="s">
        <v>40</v>
      </c>
      <c r="K296" s="11" t="s">
        <v>29</v>
      </c>
      <c r="L296" s="11" t="s">
        <v>257</v>
      </c>
      <c r="M296" s="11" t="s">
        <v>86</v>
      </c>
      <c r="N296" s="11" t="s">
        <v>1280</v>
      </c>
      <c r="O296" s="11">
        <v>0.5</v>
      </c>
      <c r="P296" s="6">
        <f>Table1[[#This Row],[Profit]]/Table1[[#This Row],[Sales]]</f>
        <v>-0.37666189670872902</v>
      </c>
      <c r="Q296" s="11" t="s">
        <v>33</v>
      </c>
      <c r="R296" s="11" t="s">
        <v>61</v>
      </c>
      <c r="S296" s="11" t="s">
        <v>1858</v>
      </c>
      <c r="T296" s="11" t="s">
        <v>2174</v>
      </c>
      <c r="U296" s="11">
        <v>53132</v>
      </c>
      <c r="V296" s="12">
        <v>42028</v>
      </c>
      <c r="W296" s="13" t="str">
        <f>TEXT(Table1[[#This Row],[Order Date]],"mmmm")</f>
        <v>January</v>
      </c>
      <c r="X296" s="7" t="str">
        <f>TEXT(Table1[[#This Row],[Order Date]],"yyyy")</f>
        <v>2015</v>
      </c>
      <c r="Y296" s="12">
        <v>42030</v>
      </c>
      <c r="Z296" s="11">
        <v>-28.954000000000001</v>
      </c>
      <c r="AA296" s="11">
        <v>6</v>
      </c>
      <c r="AB296" s="11">
        <v>76.87</v>
      </c>
      <c r="AC296" s="11">
        <v>85947</v>
      </c>
      <c r="AD296" s="6" t="e">
        <f>IF(COUNTIF(#REF!,Orders!AC1268)&gt;0,"Returned","Not Returned")</f>
        <v>#REF!</v>
      </c>
      <c r="AE296" s="37" t="str">
        <f>TEXT(Table1[[#This Row],[Order Date]],"mmmm-yyy")</f>
        <v>January-2015</v>
      </c>
    </row>
    <row r="297" spans="1:31" ht="12.75" customHeight="1" thickTop="1" thickBot="1" x14ac:dyDescent="0.25">
      <c r="A297" s="8">
        <v>19971</v>
      </c>
      <c r="B297" s="1" t="s">
        <v>106</v>
      </c>
      <c r="C297" s="1">
        <v>0.02</v>
      </c>
      <c r="D297" s="1">
        <v>50.98</v>
      </c>
      <c r="E297" s="1">
        <v>13.66</v>
      </c>
      <c r="F297" s="1">
        <v>2613</v>
      </c>
      <c r="G297" s="6" t="str">
        <f>IF(COUNTIF(Table1[Customer ID],Table1[[#This Row],[Customer ID]])&gt;1,"Repeat Customer","One-Time Customer")</f>
        <v>One-Time Customer</v>
      </c>
      <c r="H297" s="1" t="s">
        <v>2430</v>
      </c>
      <c r="I297" s="1" t="s">
        <v>27</v>
      </c>
      <c r="J297" s="1" t="s">
        <v>28</v>
      </c>
      <c r="K297" s="1" t="s">
        <v>29</v>
      </c>
      <c r="L297" s="1" t="s">
        <v>257</v>
      </c>
      <c r="M297" s="1" t="s">
        <v>59</v>
      </c>
      <c r="N297" s="1" t="s">
        <v>2431</v>
      </c>
      <c r="O297" s="1">
        <v>0.57999999999999996</v>
      </c>
      <c r="P297" s="6">
        <f>Table1[[#This Row],[Profit]]/Table1[[#This Row],[Sales]]</f>
        <v>-0.37633308984660335</v>
      </c>
      <c r="Q297" s="1" t="s">
        <v>33</v>
      </c>
      <c r="R297" s="1" t="s">
        <v>53</v>
      </c>
      <c r="S297" s="1" t="s">
        <v>54</v>
      </c>
      <c r="T297" s="1" t="s">
        <v>2432</v>
      </c>
      <c r="U297" s="1">
        <v>8863</v>
      </c>
      <c r="V297" s="9">
        <v>42028</v>
      </c>
      <c r="W297" s="13" t="str">
        <f>TEXT(Table1[[#This Row],[Order Date]],"mmmm")</f>
        <v>January</v>
      </c>
      <c r="X297" s="7" t="str">
        <f>TEXT(Table1[[#This Row],[Order Date]],"yyyy")</f>
        <v>2015</v>
      </c>
      <c r="Y297" s="9">
        <v>42028</v>
      </c>
      <c r="Z297" s="1">
        <v>-25.76</v>
      </c>
      <c r="AA297" s="1">
        <v>1</v>
      </c>
      <c r="AB297" s="1">
        <v>68.45</v>
      </c>
      <c r="AC297" s="1">
        <v>86119</v>
      </c>
      <c r="AD297" s="6" t="e">
        <f>IF(COUNTIF(#REF!,Orders!AC1479)&gt;0,"Returned","Not Returned")</f>
        <v>#REF!</v>
      </c>
      <c r="AE297" s="37" t="str">
        <f>TEXT(Table1[[#This Row],[Order Date]],"mmmm-yyy")</f>
        <v>January-2015</v>
      </c>
    </row>
    <row r="298" spans="1:31" ht="12.75" customHeight="1" thickTop="1" thickBot="1" x14ac:dyDescent="0.25">
      <c r="A298" s="8">
        <v>21085</v>
      </c>
      <c r="B298" s="1" t="s">
        <v>106</v>
      </c>
      <c r="C298" s="1">
        <v>7.0000000000000007E-2</v>
      </c>
      <c r="D298" s="1">
        <v>49.43</v>
      </c>
      <c r="E298" s="1">
        <v>19.989999999999998</v>
      </c>
      <c r="F298" s="1">
        <v>3089</v>
      </c>
      <c r="G298" s="6" t="str">
        <f>IF(COUNTIF(Table1[Customer ID],Table1[[#This Row],[Customer ID]])&gt;1,"Repeat Customer","One-Time Customer")</f>
        <v>One-Time Customer</v>
      </c>
      <c r="H298" s="1" t="s">
        <v>2785</v>
      </c>
      <c r="I298" s="1" t="s">
        <v>49</v>
      </c>
      <c r="J298" s="1" t="s">
        <v>28</v>
      </c>
      <c r="K298" s="1" t="s">
        <v>29</v>
      </c>
      <c r="L298" s="1" t="s">
        <v>257</v>
      </c>
      <c r="M298" s="1" t="s">
        <v>59</v>
      </c>
      <c r="N298" s="1" t="s">
        <v>2786</v>
      </c>
      <c r="O298" s="1">
        <v>0.56999999999999995</v>
      </c>
      <c r="P298" s="6">
        <f>Table1[[#This Row],[Profit]]/Table1[[#This Row],[Sales]]</f>
        <v>-0.43563267333759137</v>
      </c>
      <c r="Q298" s="1" t="s">
        <v>33</v>
      </c>
      <c r="R298" s="1" t="s">
        <v>61</v>
      </c>
      <c r="S298" s="1" t="s">
        <v>183</v>
      </c>
      <c r="T298" s="1" t="s">
        <v>2755</v>
      </c>
      <c r="U298" s="1">
        <v>66209</v>
      </c>
      <c r="V298" s="9">
        <v>42028</v>
      </c>
      <c r="W298" s="13" t="str">
        <f>TEXT(Table1[[#This Row],[Order Date]],"mmmm")</f>
        <v>January</v>
      </c>
      <c r="X298" s="7" t="str">
        <f>TEXT(Table1[[#This Row],[Order Date]],"yyyy")</f>
        <v>2015</v>
      </c>
      <c r="Y298" s="9">
        <v>42033</v>
      </c>
      <c r="Z298" s="1">
        <v>-122.77</v>
      </c>
      <c r="AA298" s="1">
        <v>6</v>
      </c>
      <c r="AB298" s="1">
        <v>281.82</v>
      </c>
      <c r="AC298" s="1">
        <v>91219</v>
      </c>
      <c r="AD298" s="6" t="e">
        <f>IF(COUNTIF(#REF!,Orders!AC1757)&gt;0,"Returned","Not Returned")</f>
        <v>#REF!</v>
      </c>
      <c r="AE298" s="37" t="str">
        <f>TEXT(Table1[[#This Row],[Order Date]],"mmmm-yyy")</f>
        <v>January-2015</v>
      </c>
    </row>
    <row r="299" spans="1:31" ht="12.75" customHeight="1" thickTop="1" thickBot="1" x14ac:dyDescent="0.25">
      <c r="A299" s="8">
        <v>20324</v>
      </c>
      <c r="B299" s="1" t="s">
        <v>25</v>
      </c>
      <c r="C299" s="1">
        <v>0.03</v>
      </c>
      <c r="D299" s="1">
        <v>10.89</v>
      </c>
      <c r="E299" s="1">
        <v>4.5</v>
      </c>
      <c r="F299" s="1">
        <v>156</v>
      </c>
      <c r="G299" s="6" t="str">
        <f>IF(COUNTIF(Table1[Customer ID],Table1[[#This Row],[Customer ID]])&gt;1,"Repeat Customer","One-Time Customer")</f>
        <v>Repeat Customer</v>
      </c>
      <c r="H299" s="1" t="s">
        <v>253</v>
      </c>
      <c r="I299" s="1" t="s">
        <v>49</v>
      </c>
      <c r="J299" s="1" t="s">
        <v>28</v>
      </c>
      <c r="K299" s="1" t="s">
        <v>29</v>
      </c>
      <c r="L299" s="1" t="s">
        <v>257</v>
      </c>
      <c r="M299" s="1" t="s">
        <v>59</v>
      </c>
      <c r="N299" s="1" t="s">
        <v>258</v>
      </c>
      <c r="O299" s="1">
        <v>0.59</v>
      </c>
      <c r="P299" s="6">
        <f>Table1[[#This Row],[Profit]]/Table1[[#This Row],[Sales]]</f>
        <v>-0.55115316380839741</v>
      </c>
      <c r="Q299" s="1" t="s">
        <v>33</v>
      </c>
      <c r="R299" s="1" t="s">
        <v>34</v>
      </c>
      <c r="S299" s="1" t="s">
        <v>255</v>
      </c>
      <c r="T299" s="1" t="s">
        <v>256</v>
      </c>
      <c r="U299" s="1">
        <v>80525</v>
      </c>
      <c r="V299" s="9">
        <v>42029</v>
      </c>
      <c r="W299" s="13" t="str">
        <f>TEXT(Table1[[#This Row],[Order Date]],"mmmm")</f>
        <v>January</v>
      </c>
      <c r="X299" s="7" t="str">
        <f>TEXT(Table1[[#This Row],[Order Date]],"yyyy")</f>
        <v>2015</v>
      </c>
      <c r="Y299" s="9">
        <v>42030</v>
      </c>
      <c r="Z299" s="1">
        <v>-18.64</v>
      </c>
      <c r="AA299" s="1">
        <v>3</v>
      </c>
      <c r="AB299" s="1">
        <v>33.82</v>
      </c>
      <c r="AC299" s="1">
        <v>87672</v>
      </c>
      <c r="AD299" s="6" t="e">
        <f>IF(COUNTIF(#REF!,Orders!AC93)&gt;0,"Returned","Not Returned")</f>
        <v>#REF!</v>
      </c>
      <c r="AE299" s="37" t="str">
        <f>TEXT(Table1[[#This Row],[Order Date]],"mmmm-yyy")</f>
        <v>January-2015</v>
      </c>
    </row>
    <row r="300" spans="1:31" ht="12.75" customHeight="1" thickTop="1" thickBot="1" x14ac:dyDescent="0.25">
      <c r="A300" s="8">
        <v>18970</v>
      </c>
      <c r="B300" s="1" t="s">
        <v>47</v>
      </c>
      <c r="C300" s="1">
        <v>0.06</v>
      </c>
      <c r="D300" s="1">
        <v>1.74</v>
      </c>
      <c r="E300" s="1">
        <v>4.08</v>
      </c>
      <c r="F300" s="1">
        <v>1389</v>
      </c>
      <c r="G300" s="6" t="str">
        <f>IF(COUNTIF(Table1[Customer ID],Table1[[#This Row],[Customer ID]])&gt;1,"Repeat Customer","One-Time Customer")</f>
        <v>Repeat Customer</v>
      </c>
      <c r="H300" s="1" t="s">
        <v>1455</v>
      </c>
      <c r="I300" s="1" t="s">
        <v>49</v>
      </c>
      <c r="J300" s="1" t="s">
        <v>28</v>
      </c>
      <c r="K300" s="1" t="s">
        <v>41</v>
      </c>
      <c r="L300" s="1" t="s">
        <v>50</v>
      </c>
      <c r="M300" s="1" t="s">
        <v>51</v>
      </c>
      <c r="N300" s="1" t="s">
        <v>219</v>
      </c>
      <c r="O300" s="1">
        <v>0.53</v>
      </c>
      <c r="P300" s="6">
        <f>Table1[[#This Row],[Profit]]/Table1[[#This Row],[Sales]]</f>
        <v>-3.9975451263537907</v>
      </c>
      <c r="Q300" s="1" t="s">
        <v>33</v>
      </c>
      <c r="R300" s="1" t="s">
        <v>34</v>
      </c>
      <c r="S300" s="1" t="s">
        <v>45</v>
      </c>
      <c r="T300" s="1" t="s">
        <v>1456</v>
      </c>
      <c r="U300" s="1">
        <v>94025</v>
      </c>
      <c r="V300" s="9">
        <v>42029</v>
      </c>
      <c r="W300" s="13" t="str">
        <f>TEXT(Table1[[#This Row],[Order Date]],"mmmm")</f>
        <v>January</v>
      </c>
      <c r="X300" s="7" t="str">
        <f>TEXT(Table1[[#This Row],[Order Date]],"yyyy")</f>
        <v>2015</v>
      </c>
      <c r="Y300" s="9">
        <v>42030</v>
      </c>
      <c r="Z300" s="1">
        <v>-11.0732</v>
      </c>
      <c r="AA300" s="1">
        <v>1</v>
      </c>
      <c r="AB300" s="1">
        <v>2.77</v>
      </c>
      <c r="AC300" s="1">
        <v>88726</v>
      </c>
      <c r="AD300" s="6" t="e">
        <f>IF(COUNTIF(#REF!,Orders!AC787)&gt;0,"Returned","Not Returned")</f>
        <v>#REF!</v>
      </c>
      <c r="AE300" s="37" t="str">
        <f>TEXT(Table1[[#This Row],[Order Date]],"mmmm-yyy")</f>
        <v>January-2015</v>
      </c>
    </row>
    <row r="301" spans="1:31" ht="12.75" customHeight="1" thickTop="1" thickBot="1" x14ac:dyDescent="0.25">
      <c r="A301" s="10">
        <v>19797</v>
      </c>
      <c r="B301" s="11" t="s">
        <v>37</v>
      </c>
      <c r="C301" s="11">
        <v>0.1</v>
      </c>
      <c r="D301" s="11">
        <v>125.99</v>
      </c>
      <c r="E301" s="11">
        <v>8.99</v>
      </c>
      <c r="F301" s="11">
        <v>1997</v>
      </c>
      <c r="G301" s="6" t="str">
        <f>IF(COUNTIF(Table1[Customer ID],Table1[[#This Row],[Customer ID]])&gt;1,"Repeat Customer","One-Time Customer")</f>
        <v>Repeat Customer</v>
      </c>
      <c r="H301" s="11" t="s">
        <v>1939</v>
      </c>
      <c r="I301" s="11" t="s">
        <v>49</v>
      </c>
      <c r="J301" s="11" t="s">
        <v>114</v>
      </c>
      <c r="K301" s="11" t="s">
        <v>77</v>
      </c>
      <c r="L301" s="11" t="s">
        <v>78</v>
      </c>
      <c r="M301" s="11" t="s">
        <v>59</v>
      </c>
      <c r="N301" s="11" t="s">
        <v>898</v>
      </c>
      <c r="O301" s="11">
        <v>0.56999999999999995</v>
      </c>
      <c r="P301" s="6">
        <f>Table1[[#This Row],[Profit]]/Table1[[#This Row],[Sales]]</f>
        <v>4.319483188959037E-2</v>
      </c>
      <c r="Q301" s="11" t="s">
        <v>33</v>
      </c>
      <c r="R301" s="11" t="s">
        <v>136</v>
      </c>
      <c r="S301" s="11" t="s">
        <v>932</v>
      </c>
      <c r="T301" s="11" t="s">
        <v>933</v>
      </c>
      <c r="U301" s="11">
        <v>29915</v>
      </c>
      <c r="V301" s="12">
        <v>42029</v>
      </c>
      <c r="W301" s="13" t="str">
        <f>TEXT(Table1[[#This Row],[Order Date]],"mmmm")</f>
        <v>January</v>
      </c>
      <c r="X301" s="7" t="str">
        <f>TEXT(Table1[[#This Row],[Order Date]],"yyyy")</f>
        <v>2015</v>
      </c>
      <c r="Y301" s="12">
        <v>42032</v>
      </c>
      <c r="Z301" s="11">
        <v>17.652000000000001</v>
      </c>
      <c r="AA301" s="11">
        <v>4</v>
      </c>
      <c r="AB301" s="11">
        <v>408.66</v>
      </c>
      <c r="AC301" s="11">
        <v>90333</v>
      </c>
      <c r="AD301" s="6" t="e">
        <f>IF(COUNTIF(#REF!,Orders!AC1108)&gt;0,"Returned","Not Returned")</f>
        <v>#REF!</v>
      </c>
      <c r="AE301" s="37" t="str">
        <f>TEXT(Table1[[#This Row],[Order Date]],"mmmm-yyy")</f>
        <v>January-2015</v>
      </c>
    </row>
    <row r="302" spans="1:31" ht="12.75" customHeight="1" thickTop="1" thickBot="1" x14ac:dyDescent="0.25">
      <c r="A302" s="8">
        <v>8099</v>
      </c>
      <c r="B302" s="1" t="s">
        <v>106</v>
      </c>
      <c r="C302" s="1">
        <v>0.02</v>
      </c>
      <c r="D302" s="1">
        <v>4.9800000000000004</v>
      </c>
      <c r="E302" s="1">
        <v>6.07</v>
      </c>
      <c r="F302" s="1">
        <v>1129</v>
      </c>
      <c r="G302" s="6" t="str">
        <f>IF(COUNTIF(Table1[Customer ID],Table1[[#This Row],[Customer ID]])&gt;1,"Repeat Customer","One-Time Customer")</f>
        <v>Repeat Customer</v>
      </c>
      <c r="H302" s="1" t="s">
        <v>1236</v>
      </c>
      <c r="I302" s="1" t="s">
        <v>49</v>
      </c>
      <c r="J302" s="1" t="s">
        <v>40</v>
      </c>
      <c r="K302" s="1" t="s">
        <v>29</v>
      </c>
      <c r="L302" s="1" t="s">
        <v>93</v>
      </c>
      <c r="M302" s="1" t="s">
        <v>59</v>
      </c>
      <c r="N302" s="1" t="s">
        <v>173</v>
      </c>
      <c r="O302" s="1">
        <v>0.36</v>
      </c>
      <c r="P302" s="6">
        <f>Table1[[#This Row],[Profit]]/Table1[[#This Row],[Sales]]</f>
        <v>-0.44473933649289099</v>
      </c>
      <c r="Q302" s="1" t="s">
        <v>33</v>
      </c>
      <c r="R302" s="1" t="s">
        <v>53</v>
      </c>
      <c r="S302" s="1" t="s">
        <v>193</v>
      </c>
      <c r="T302" s="1" t="s">
        <v>194</v>
      </c>
      <c r="U302" s="1">
        <v>2118</v>
      </c>
      <c r="V302" s="9">
        <v>42030</v>
      </c>
      <c r="W302" s="13" t="str">
        <f>TEXT(Table1[[#This Row],[Order Date]],"mmmm")</f>
        <v>January</v>
      </c>
      <c r="X302" s="7" t="str">
        <f>TEXT(Table1[[#This Row],[Order Date]],"yyyy")</f>
        <v>2015</v>
      </c>
      <c r="Y302" s="9">
        <v>42032</v>
      </c>
      <c r="Z302" s="1">
        <v>-46.92</v>
      </c>
      <c r="AA302" s="1">
        <v>19</v>
      </c>
      <c r="AB302" s="1">
        <v>105.5</v>
      </c>
      <c r="AC302" s="1">
        <v>57794</v>
      </c>
      <c r="AD302" s="6" t="e">
        <f>IF(COUNTIF(#REF!,Orders!AC641)&gt;0,"Returned","Not Returned")</f>
        <v>#REF!</v>
      </c>
      <c r="AE302" s="37" t="str">
        <f>TEXT(Table1[[#This Row],[Order Date]],"mmmm-yyy")</f>
        <v>January-2015</v>
      </c>
    </row>
    <row r="303" spans="1:31" ht="12.75" customHeight="1" thickTop="1" thickBot="1" x14ac:dyDescent="0.25">
      <c r="A303" s="8">
        <v>26099</v>
      </c>
      <c r="B303" s="1" t="s">
        <v>106</v>
      </c>
      <c r="C303" s="1">
        <v>0.02</v>
      </c>
      <c r="D303" s="1">
        <v>4.9800000000000004</v>
      </c>
      <c r="E303" s="1">
        <v>6.07</v>
      </c>
      <c r="F303" s="1">
        <v>1133</v>
      </c>
      <c r="G303" s="6" t="str">
        <f>IF(COUNTIF(Table1[Customer ID],Table1[[#This Row],[Customer ID]])&gt;1,"Repeat Customer","One-Time Customer")</f>
        <v>One-Time Customer</v>
      </c>
      <c r="H303" s="1" t="s">
        <v>1245</v>
      </c>
      <c r="I303" s="1" t="s">
        <v>49</v>
      </c>
      <c r="J303" s="1" t="s">
        <v>40</v>
      </c>
      <c r="K303" s="1" t="s">
        <v>29</v>
      </c>
      <c r="L303" s="1" t="s">
        <v>93</v>
      </c>
      <c r="M303" s="1" t="s">
        <v>59</v>
      </c>
      <c r="N303" s="1" t="s">
        <v>173</v>
      </c>
      <c r="O303" s="1">
        <v>0.36</v>
      </c>
      <c r="P303" s="6">
        <f>Table1[[#This Row],[Profit]]/Table1[[#This Row],[Sales]]</f>
        <v>-1.6902017291066282</v>
      </c>
      <c r="Q303" s="1" t="s">
        <v>33</v>
      </c>
      <c r="R303" s="1" t="s">
        <v>61</v>
      </c>
      <c r="S303" s="1" t="s">
        <v>130</v>
      </c>
      <c r="T303" s="1" t="s">
        <v>1246</v>
      </c>
      <c r="U303" s="1">
        <v>75234</v>
      </c>
      <c r="V303" s="9">
        <v>42030</v>
      </c>
      <c r="W303" s="13" t="str">
        <f>TEXT(Table1[[#This Row],[Order Date]],"mmmm")</f>
        <v>January</v>
      </c>
      <c r="X303" s="7" t="str">
        <f>TEXT(Table1[[#This Row],[Order Date]],"yyyy")</f>
        <v>2015</v>
      </c>
      <c r="Y303" s="9">
        <v>42032</v>
      </c>
      <c r="Z303" s="1">
        <v>-46.92</v>
      </c>
      <c r="AA303" s="1">
        <v>5</v>
      </c>
      <c r="AB303" s="1">
        <v>27.76</v>
      </c>
      <c r="AC303" s="1">
        <v>88105</v>
      </c>
      <c r="AD303" s="6" t="e">
        <f>IF(COUNTIF(#REF!,Orders!AC647)&gt;0,"Returned","Not Returned")</f>
        <v>#REF!</v>
      </c>
      <c r="AE303" s="37" t="str">
        <f>TEXT(Table1[[#This Row],[Order Date]],"mmmm-yyy")</f>
        <v>January-2015</v>
      </c>
    </row>
    <row r="304" spans="1:31" ht="12.75" customHeight="1" thickTop="1" thickBot="1" x14ac:dyDescent="0.25">
      <c r="A304" s="10">
        <v>20830</v>
      </c>
      <c r="B304" s="11" t="s">
        <v>25</v>
      </c>
      <c r="C304" s="11">
        <v>0.03</v>
      </c>
      <c r="D304" s="11">
        <v>14.34</v>
      </c>
      <c r="E304" s="11">
        <v>5</v>
      </c>
      <c r="F304" s="11">
        <v>1360</v>
      </c>
      <c r="G304" s="6" t="str">
        <f>IF(COUNTIF(Table1[Customer ID],Table1[[#This Row],[Customer ID]])&gt;1,"Repeat Customer","One-Time Customer")</f>
        <v>One-Time Customer</v>
      </c>
      <c r="H304" s="11" t="s">
        <v>1426</v>
      </c>
      <c r="I304" s="11" t="s">
        <v>49</v>
      </c>
      <c r="J304" s="11" t="s">
        <v>114</v>
      </c>
      <c r="K304" s="11" t="s">
        <v>41</v>
      </c>
      <c r="L304" s="11" t="s">
        <v>50</v>
      </c>
      <c r="M304" s="11" t="s">
        <v>51</v>
      </c>
      <c r="N304" s="11" t="s">
        <v>1427</v>
      </c>
      <c r="O304" s="11">
        <v>0.49</v>
      </c>
      <c r="P304" s="6">
        <f>Table1[[#This Row],[Profit]]/Table1[[#This Row],[Sales]]</f>
        <v>0.69</v>
      </c>
      <c r="Q304" s="11" t="s">
        <v>33</v>
      </c>
      <c r="R304" s="11" t="s">
        <v>61</v>
      </c>
      <c r="S304" s="11" t="s">
        <v>330</v>
      </c>
      <c r="T304" s="11" t="s">
        <v>1428</v>
      </c>
      <c r="U304" s="11">
        <v>52761</v>
      </c>
      <c r="V304" s="12">
        <v>42030</v>
      </c>
      <c r="W304" s="13" t="str">
        <f>TEXT(Table1[[#This Row],[Order Date]],"mmmm")</f>
        <v>January</v>
      </c>
      <c r="X304" s="7" t="str">
        <f>TEXT(Table1[[#This Row],[Order Date]],"yyyy")</f>
        <v>2015</v>
      </c>
      <c r="Y304" s="12">
        <v>42031</v>
      </c>
      <c r="Z304" s="11">
        <v>82.310099999999991</v>
      </c>
      <c r="AA304" s="11">
        <v>8</v>
      </c>
      <c r="AB304" s="11">
        <v>119.29</v>
      </c>
      <c r="AC304" s="11">
        <v>89595</v>
      </c>
      <c r="AD304" s="6" t="e">
        <f>IF(COUNTIF(#REF!,Orders!AC772)&gt;0,"Returned","Not Returned")</f>
        <v>#REF!</v>
      </c>
      <c r="AE304" s="37" t="str">
        <f>TEXT(Table1[[#This Row],[Order Date]],"mmmm-yyy")</f>
        <v>January-2015</v>
      </c>
    </row>
    <row r="305" spans="1:31" ht="12.75" customHeight="1" thickTop="1" thickBot="1" x14ac:dyDescent="0.25">
      <c r="A305" s="8">
        <v>20829</v>
      </c>
      <c r="B305" s="1" t="s">
        <v>25</v>
      </c>
      <c r="C305" s="1">
        <v>0.01</v>
      </c>
      <c r="D305" s="1">
        <v>2.89</v>
      </c>
      <c r="E305" s="1">
        <v>0.5</v>
      </c>
      <c r="F305" s="1">
        <v>1361</v>
      </c>
      <c r="G305" s="6" t="str">
        <f>IF(COUNTIF(Table1[Customer ID],Table1[[#This Row],[Customer ID]])&gt;1,"Repeat Customer","One-Time Customer")</f>
        <v>Repeat Customer</v>
      </c>
      <c r="H305" s="1" t="s">
        <v>1429</v>
      </c>
      <c r="I305" s="1" t="s">
        <v>49</v>
      </c>
      <c r="J305" s="1" t="s">
        <v>114</v>
      </c>
      <c r="K305" s="1" t="s">
        <v>29</v>
      </c>
      <c r="L305" s="1" t="s">
        <v>134</v>
      </c>
      <c r="M305" s="1" t="s">
        <v>59</v>
      </c>
      <c r="N305" s="1" t="s">
        <v>789</v>
      </c>
      <c r="O305" s="1">
        <v>0.38</v>
      </c>
      <c r="P305" s="6">
        <f>Table1[[#This Row],[Profit]]/Table1[[#This Row],[Sales]]</f>
        <v>0.39727272727272728</v>
      </c>
      <c r="Q305" s="1" t="s">
        <v>33</v>
      </c>
      <c r="R305" s="1" t="s">
        <v>61</v>
      </c>
      <c r="S305" s="1" t="s">
        <v>300</v>
      </c>
      <c r="T305" s="1" t="s">
        <v>1430</v>
      </c>
      <c r="U305" s="1">
        <v>48101</v>
      </c>
      <c r="V305" s="9">
        <v>42030</v>
      </c>
      <c r="W305" s="13" t="str">
        <f>TEXT(Table1[[#This Row],[Order Date]],"mmmm")</f>
        <v>January</v>
      </c>
      <c r="X305" s="7" t="str">
        <f>TEXT(Table1[[#This Row],[Order Date]],"yyyy")</f>
        <v>2015</v>
      </c>
      <c r="Y305" s="9">
        <v>42032</v>
      </c>
      <c r="Z305" s="1">
        <v>1.2236</v>
      </c>
      <c r="AA305" s="1">
        <v>1</v>
      </c>
      <c r="AB305" s="1">
        <v>3.08</v>
      </c>
      <c r="AC305" s="1">
        <v>89595</v>
      </c>
      <c r="AD305" s="6" t="e">
        <f>IF(COUNTIF(#REF!,Orders!AC773)&gt;0,"Returned","Not Returned")</f>
        <v>#REF!</v>
      </c>
      <c r="AE305" s="37" t="str">
        <f>TEXT(Table1[[#This Row],[Order Date]],"mmmm-yyy")</f>
        <v>January-2015</v>
      </c>
    </row>
    <row r="306" spans="1:31" ht="12.75" customHeight="1" thickTop="1" thickBot="1" x14ac:dyDescent="0.25">
      <c r="A306" s="8">
        <v>20371</v>
      </c>
      <c r="B306" s="1" t="s">
        <v>56</v>
      </c>
      <c r="C306" s="1">
        <v>0.08</v>
      </c>
      <c r="D306" s="1">
        <v>90.98</v>
      </c>
      <c r="E306" s="1">
        <v>56.2</v>
      </c>
      <c r="F306" s="1">
        <v>1946</v>
      </c>
      <c r="G306" s="6" t="str">
        <f>IF(COUNTIF(Table1[Customer ID],Table1[[#This Row],[Customer ID]])&gt;1,"Repeat Customer","One-Time Customer")</f>
        <v>Repeat Customer</v>
      </c>
      <c r="H306" s="1" t="s">
        <v>1897</v>
      </c>
      <c r="I306" s="1" t="s">
        <v>49</v>
      </c>
      <c r="J306" s="1" t="s">
        <v>114</v>
      </c>
      <c r="K306" s="1" t="s">
        <v>41</v>
      </c>
      <c r="L306" s="1" t="s">
        <v>50</v>
      </c>
      <c r="M306" s="1" t="s">
        <v>86</v>
      </c>
      <c r="N306" s="1" t="s">
        <v>1061</v>
      </c>
      <c r="O306" s="1">
        <v>0.74</v>
      </c>
      <c r="P306" s="6">
        <f>Table1[[#This Row],[Profit]]/Table1[[#This Row],[Sales]]</f>
        <v>-1.8150096375524398</v>
      </c>
      <c r="Q306" s="1" t="s">
        <v>33</v>
      </c>
      <c r="R306" s="1" t="s">
        <v>53</v>
      </c>
      <c r="S306" s="1" t="s">
        <v>234</v>
      </c>
      <c r="T306" s="1" t="s">
        <v>1898</v>
      </c>
      <c r="U306" s="1">
        <v>15228</v>
      </c>
      <c r="V306" s="9">
        <v>42030</v>
      </c>
      <c r="W306" s="13" t="str">
        <f>TEXT(Table1[[#This Row],[Order Date]],"mmmm")</f>
        <v>January</v>
      </c>
      <c r="X306" s="7" t="str">
        <f>TEXT(Table1[[#This Row],[Order Date]],"yyyy")</f>
        <v>2015</v>
      </c>
      <c r="Y306" s="9">
        <v>42032</v>
      </c>
      <c r="Z306" s="1">
        <v>-1920.9336000000001</v>
      </c>
      <c r="AA306" s="1">
        <v>12</v>
      </c>
      <c r="AB306" s="1">
        <v>1058.3599999999999</v>
      </c>
      <c r="AC306" s="1">
        <v>86331</v>
      </c>
      <c r="AD306" s="6" t="e">
        <f>IF(COUNTIF(#REF!,Orders!AC1075)&gt;0,"Returned","Not Returned")</f>
        <v>#REF!</v>
      </c>
      <c r="AE306" s="37" t="str">
        <f>TEXT(Table1[[#This Row],[Order Date]],"mmmm-yyy")</f>
        <v>January-2015</v>
      </c>
    </row>
    <row r="307" spans="1:31" ht="12.75" customHeight="1" thickTop="1" thickBot="1" x14ac:dyDescent="0.25">
      <c r="A307" s="10">
        <v>20372</v>
      </c>
      <c r="B307" s="11" t="s">
        <v>56</v>
      </c>
      <c r="C307" s="11">
        <v>7.0000000000000007E-2</v>
      </c>
      <c r="D307" s="11">
        <v>5.98</v>
      </c>
      <c r="E307" s="11">
        <v>5.35</v>
      </c>
      <c r="F307" s="11">
        <v>1946</v>
      </c>
      <c r="G307" s="6" t="str">
        <f>IF(COUNTIF(Table1[Customer ID],Table1[[#This Row],[Customer ID]])&gt;1,"Repeat Customer","One-Time Customer")</f>
        <v>Repeat Customer</v>
      </c>
      <c r="H307" s="11" t="s">
        <v>1897</v>
      </c>
      <c r="I307" s="11" t="s">
        <v>49</v>
      </c>
      <c r="J307" s="11" t="s">
        <v>114</v>
      </c>
      <c r="K307" s="11" t="s">
        <v>29</v>
      </c>
      <c r="L307" s="11" t="s">
        <v>93</v>
      </c>
      <c r="M307" s="11" t="s">
        <v>59</v>
      </c>
      <c r="N307" s="11" t="s">
        <v>1437</v>
      </c>
      <c r="O307" s="11">
        <v>0.4</v>
      </c>
      <c r="P307" s="6">
        <f>Table1[[#This Row],[Profit]]/Table1[[#This Row],[Sales]]</f>
        <v>-2.0303222282905518</v>
      </c>
      <c r="Q307" s="11" t="s">
        <v>33</v>
      </c>
      <c r="R307" s="11" t="s">
        <v>53</v>
      </c>
      <c r="S307" s="11" t="s">
        <v>234</v>
      </c>
      <c r="T307" s="11" t="s">
        <v>1898</v>
      </c>
      <c r="U307" s="11">
        <v>15228</v>
      </c>
      <c r="V307" s="12">
        <v>42030</v>
      </c>
      <c r="W307" s="13" t="str">
        <f>TEXT(Table1[[#This Row],[Order Date]],"mmmm")</f>
        <v>January</v>
      </c>
      <c r="X307" s="7" t="str">
        <f>TEXT(Table1[[#This Row],[Order Date]],"yyyy")</f>
        <v>2015</v>
      </c>
      <c r="Y307" s="12">
        <v>42032</v>
      </c>
      <c r="Z307" s="11">
        <v>-37.175200000000004</v>
      </c>
      <c r="AA307" s="11">
        <v>3</v>
      </c>
      <c r="AB307" s="11">
        <v>18.309999999999999</v>
      </c>
      <c r="AC307" s="11">
        <v>86331</v>
      </c>
      <c r="AD307" s="6" t="e">
        <f>IF(COUNTIF(#REF!,Orders!AC1076)&gt;0,"Returned","Not Returned")</f>
        <v>#REF!</v>
      </c>
      <c r="AE307" s="37" t="str">
        <f>TEXT(Table1[[#This Row],[Order Date]],"mmmm-yyy")</f>
        <v>January-2015</v>
      </c>
    </row>
    <row r="308" spans="1:31" ht="12.75" customHeight="1" thickTop="1" thickBot="1" x14ac:dyDescent="0.25">
      <c r="A308" s="8">
        <v>18142</v>
      </c>
      <c r="B308" s="1" t="s">
        <v>37</v>
      </c>
      <c r="C308" s="1">
        <v>0.09</v>
      </c>
      <c r="D308" s="1">
        <v>207.48</v>
      </c>
      <c r="E308" s="1">
        <v>0.99</v>
      </c>
      <c r="F308" s="1">
        <v>2264</v>
      </c>
      <c r="G308" s="6" t="str">
        <f>IF(COUNTIF(Table1[Customer ID],Table1[[#This Row],[Customer ID]])&gt;1,"Repeat Customer","One-Time Customer")</f>
        <v>One-Time Customer</v>
      </c>
      <c r="H308" s="1" t="s">
        <v>2142</v>
      </c>
      <c r="I308" s="1" t="s">
        <v>49</v>
      </c>
      <c r="J308" s="1" t="s">
        <v>28</v>
      </c>
      <c r="K308" s="1" t="s">
        <v>29</v>
      </c>
      <c r="L308" s="1" t="s">
        <v>257</v>
      </c>
      <c r="M308" s="1" t="s">
        <v>59</v>
      </c>
      <c r="N308" s="1" t="s">
        <v>2143</v>
      </c>
      <c r="O308" s="1">
        <v>0.55000000000000004</v>
      </c>
      <c r="P308" s="6">
        <f>Table1[[#This Row],[Profit]]/Table1[[#This Row],[Sales]]</f>
        <v>0.62281263522284724</v>
      </c>
      <c r="Q308" s="1" t="s">
        <v>33</v>
      </c>
      <c r="R308" s="1" t="s">
        <v>61</v>
      </c>
      <c r="S308" s="1" t="s">
        <v>506</v>
      </c>
      <c r="T308" s="1" t="s">
        <v>2144</v>
      </c>
      <c r="U308" s="1">
        <v>64804</v>
      </c>
      <c r="V308" s="9">
        <v>42030</v>
      </c>
      <c r="W308" s="13" t="str">
        <f>TEXT(Table1[[#This Row],[Order Date]],"mmmm")</f>
        <v>January</v>
      </c>
      <c r="X308" s="7" t="str">
        <f>TEXT(Table1[[#This Row],[Order Date]],"yyyy")</f>
        <v>2015</v>
      </c>
      <c r="Y308" s="9">
        <v>42033</v>
      </c>
      <c r="Z308" s="1">
        <v>359.83</v>
      </c>
      <c r="AA308" s="1">
        <v>3</v>
      </c>
      <c r="AB308" s="1">
        <v>577.75</v>
      </c>
      <c r="AC308" s="1">
        <v>86611</v>
      </c>
      <c r="AD308" s="6" t="e">
        <f>IF(COUNTIF(#REF!,Orders!AC1251)&gt;0,"Returned","Not Returned")</f>
        <v>#REF!</v>
      </c>
      <c r="AE308" s="37" t="str">
        <f>TEXT(Table1[[#This Row],[Order Date]],"mmmm-yyy")</f>
        <v>January-2015</v>
      </c>
    </row>
    <row r="309" spans="1:31" ht="12.75" customHeight="1" thickTop="1" thickBot="1" x14ac:dyDescent="0.25">
      <c r="A309" s="8">
        <v>19486</v>
      </c>
      <c r="B309" s="1" t="s">
        <v>106</v>
      </c>
      <c r="C309" s="1">
        <v>0.04</v>
      </c>
      <c r="D309" s="1">
        <v>3.57</v>
      </c>
      <c r="E309" s="1">
        <v>4.17</v>
      </c>
      <c r="F309" s="1">
        <v>2795</v>
      </c>
      <c r="G309" s="6" t="str">
        <f>IF(COUNTIF(Table1[Customer ID],Table1[[#This Row],[Customer ID]])&gt;1,"Repeat Customer","One-Time Customer")</f>
        <v>Repeat Customer</v>
      </c>
      <c r="H309" s="1" t="s">
        <v>2565</v>
      </c>
      <c r="I309" s="1" t="s">
        <v>49</v>
      </c>
      <c r="J309" s="1" t="s">
        <v>28</v>
      </c>
      <c r="K309" s="1" t="s">
        <v>29</v>
      </c>
      <c r="L309" s="1" t="s">
        <v>30</v>
      </c>
      <c r="M309" s="1" t="s">
        <v>51</v>
      </c>
      <c r="N309" s="1" t="s">
        <v>2566</v>
      </c>
      <c r="O309" s="1">
        <v>0.59</v>
      </c>
      <c r="P309" s="6">
        <f>Table1[[#This Row],[Profit]]/Table1[[#This Row],[Sales]]</f>
        <v>-2.2624595469255664</v>
      </c>
      <c r="Q309" s="1" t="s">
        <v>33</v>
      </c>
      <c r="R309" s="1" t="s">
        <v>61</v>
      </c>
      <c r="S309" s="1" t="s">
        <v>330</v>
      </c>
      <c r="T309" s="1" t="s">
        <v>2567</v>
      </c>
      <c r="U309" s="1">
        <v>50401</v>
      </c>
      <c r="V309" s="9">
        <v>42030</v>
      </c>
      <c r="W309" s="13" t="str">
        <f>TEXT(Table1[[#This Row],[Order Date]],"mmmm")</f>
        <v>January</v>
      </c>
      <c r="X309" s="7" t="str">
        <f>TEXT(Table1[[#This Row],[Order Date]],"yyyy")</f>
        <v>2015</v>
      </c>
      <c r="Y309" s="9">
        <v>42032</v>
      </c>
      <c r="Z309" s="1">
        <v>-69.91</v>
      </c>
      <c r="AA309" s="1">
        <v>8</v>
      </c>
      <c r="AB309" s="1">
        <v>30.9</v>
      </c>
      <c r="AC309" s="1">
        <v>87556</v>
      </c>
      <c r="AD309" s="6" t="e">
        <f>IF(COUNTIF(#REF!,Orders!AC1573)&gt;0,"Returned","Not Returned")</f>
        <v>#REF!</v>
      </c>
      <c r="AE309" s="37" t="str">
        <f>TEXT(Table1[[#This Row],[Order Date]],"mmmm-yyy")</f>
        <v>January-2015</v>
      </c>
    </row>
    <row r="310" spans="1:31" ht="12.75" customHeight="1" thickTop="1" thickBot="1" x14ac:dyDescent="0.25">
      <c r="A310" s="10">
        <v>19487</v>
      </c>
      <c r="B310" s="11" t="s">
        <v>106</v>
      </c>
      <c r="C310" s="11">
        <v>0.05</v>
      </c>
      <c r="D310" s="11">
        <v>200.99</v>
      </c>
      <c r="E310" s="11">
        <v>4.2</v>
      </c>
      <c r="F310" s="11">
        <v>2795</v>
      </c>
      <c r="G310" s="6" t="str">
        <f>IF(COUNTIF(Table1[Customer ID],Table1[[#This Row],[Customer ID]])&gt;1,"Repeat Customer","One-Time Customer")</f>
        <v>Repeat Customer</v>
      </c>
      <c r="H310" s="11" t="s">
        <v>2565</v>
      </c>
      <c r="I310" s="11" t="s">
        <v>49</v>
      </c>
      <c r="J310" s="11" t="s">
        <v>28</v>
      </c>
      <c r="K310" s="11" t="s">
        <v>77</v>
      </c>
      <c r="L310" s="11" t="s">
        <v>78</v>
      </c>
      <c r="M310" s="11" t="s">
        <v>59</v>
      </c>
      <c r="N310" s="11" t="s">
        <v>548</v>
      </c>
      <c r="O310" s="11">
        <v>0.59</v>
      </c>
      <c r="P310" s="6">
        <f>Table1[[#This Row],[Profit]]/Table1[[#This Row],[Sales]]</f>
        <v>0.69</v>
      </c>
      <c r="Q310" s="11" t="s">
        <v>33</v>
      </c>
      <c r="R310" s="11" t="s">
        <v>61</v>
      </c>
      <c r="S310" s="11" t="s">
        <v>330</v>
      </c>
      <c r="T310" s="11" t="s">
        <v>2567</v>
      </c>
      <c r="U310" s="11">
        <v>50401</v>
      </c>
      <c r="V310" s="12">
        <v>42030</v>
      </c>
      <c r="W310" s="13" t="str">
        <f>TEXT(Table1[[#This Row],[Order Date]],"mmmm")</f>
        <v>January</v>
      </c>
      <c r="X310" s="7" t="str">
        <f>TEXT(Table1[[#This Row],[Order Date]],"yyyy")</f>
        <v>2015</v>
      </c>
      <c r="Y310" s="12">
        <v>42034</v>
      </c>
      <c r="Z310" s="11">
        <v>1630.5251999999998</v>
      </c>
      <c r="AA310" s="11">
        <v>14</v>
      </c>
      <c r="AB310" s="11">
        <v>2363.08</v>
      </c>
      <c r="AC310" s="11">
        <v>87556</v>
      </c>
      <c r="AD310" s="6" t="e">
        <f>IF(COUNTIF(#REF!,Orders!AC1574)&gt;0,"Returned","Not Returned")</f>
        <v>#REF!</v>
      </c>
      <c r="AE310" s="37" t="str">
        <f>TEXT(Table1[[#This Row],[Order Date]],"mmmm-yyy")</f>
        <v>January-2015</v>
      </c>
    </row>
    <row r="311" spans="1:31" ht="12.75" customHeight="1" thickTop="1" thickBot="1" x14ac:dyDescent="0.25">
      <c r="A311" s="8">
        <v>19488</v>
      </c>
      <c r="B311" s="1" t="s">
        <v>106</v>
      </c>
      <c r="C311" s="1">
        <v>7.0000000000000007E-2</v>
      </c>
      <c r="D311" s="1">
        <v>195.99</v>
      </c>
      <c r="E311" s="1">
        <v>8.99</v>
      </c>
      <c r="F311" s="1">
        <v>2795</v>
      </c>
      <c r="G311" s="6" t="str">
        <f>IF(COUNTIF(Table1[Customer ID],Table1[[#This Row],[Customer ID]])&gt;1,"Repeat Customer","One-Time Customer")</f>
        <v>Repeat Customer</v>
      </c>
      <c r="H311" s="1" t="s">
        <v>2565</v>
      </c>
      <c r="I311" s="1" t="s">
        <v>49</v>
      </c>
      <c r="J311" s="1" t="s">
        <v>28</v>
      </c>
      <c r="K311" s="1" t="s">
        <v>77</v>
      </c>
      <c r="L311" s="1" t="s">
        <v>78</v>
      </c>
      <c r="M311" s="1" t="s">
        <v>59</v>
      </c>
      <c r="N311" s="1" t="s">
        <v>2568</v>
      </c>
      <c r="O311" s="1">
        <v>0.57999999999999996</v>
      </c>
      <c r="P311" s="6">
        <f>Table1[[#This Row],[Profit]]/Table1[[#This Row],[Sales]]</f>
        <v>-1.391870908814127</v>
      </c>
      <c r="Q311" s="1" t="s">
        <v>33</v>
      </c>
      <c r="R311" s="1" t="s">
        <v>61</v>
      </c>
      <c r="S311" s="1" t="s">
        <v>330</v>
      </c>
      <c r="T311" s="1" t="s">
        <v>2567</v>
      </c>
      <c r="U311" s="1">
        <v>50401</v>
      </c>
      <c r="V311" s="9">
        <v>42030</v>
      </c>
      <c r="W311" s="13" t="str">
        <f>TEXT(Table1[[#This Row],[Order Date]],"mmmm")</f>
        <v>January</v>
      </c>
      <c r="X311" s="7" t="str">
        <f>TEXT(Table1[[#This Row],[Order Date]],"yyyy")</f>
        <v>2015</v>
      </c>
      <c r="Y311" s="9">
        <v>42030</v>
      </c>
      <c r="Z311" s="1">
        <v>-457.16</v>
      </c>
      <c r="AA311" s="1">
        <v>2</v>
      </c>
      <c r="AB311" s="1">
        <v>328.45</v>
      </c>
      <c r="AC311" s="1">
        <v>87556</v>
      </c>
      <c r="AD311" s="6" t="e">
        <f>IF(COUNTIF(#REF!,Orders!AC1575)&gt;0,"Returned","Not Returned")</f>
        <v>#REF!</v>
      </c>
      <c r="AE311" s="37" t="str">
        <f>TEXT(Table1[[#This Row],[Order Date]],"mmmm-yyy")</f>
        <v>January-2015</v>
      </c>
    </row>
    <row r="312" spans="1:31" ht="12.75" customHeight="1" thickTop="1" thickBot="1" x14ac:dyDescent="0.25">
      <c r="A312" s="8">
        <v>21499</v>
      </c>
      <c r="B312" s="1" t="s">
        <v>106</v>
      </c>
      <c r="C312" s="1">
        <v>0.01</v>
      </c>
      <c r="D312" s="1">
        <v>10.14</v>
      </c>
      <c r="E312" s="1">
        <v>2.27</v>
      </c>
      <c r="F312" s="1">
        <v>3000</v>
      </c>
      <c r="G312" s="6" t="str">
        <f>IF(COUNTIF(Table1[Customer ID],Table1[[#This Row],[Customer ID]])&gt;1,"Repeat Customer","One-Time Customer")</f>
        <v>One-Time Customer</v>
      </c>
      <c r="H312" s="1" t="s">
        <v>2719</v>
      </c>
      <c r="I312" s="1" t="s">
        <v>49</v>
      </c>
      <c r="J312" s="1" t="s">
        <v>114</v>
      </c>
      <c r="K312" s="1" t="s">
        <v>29</v>
      </c>
      <c r="L312" s="1" t="s">
        <v>93</v>
      </c>
      <c r="M312" s="1" t="s">
        <v>31</v>
      </c>
      <c r="N312" s="1" t="s">
        <v>270</v>
      </c>
      <c r="O312" s="1">
        <v>0.36</v>
      </c>
      <c r="P312" s="6">
        <f>Table1[[#This Row],[Profit]]/Table1[[#This Row],[Sales]]</f>
        <v>0.69</v>
      </c>
      <c r="Q312" s="1" t="s">
        <v>33</v>
      </c>
      <c r="R312" s="1" t="s">
        <v>61</v>
      </c>
      <c r="S312" s="1" t="s">
        <v>300</v>
      </c>
      <c r="T312" s="1" t="s">
        <v>2720</v>
      </c>
      <c r="U312" s="1">
        <v>48342</v>
      </c>
      <c r="V312" s="9">
        <v>42030</v>
      </c>
      <c r="W312" s="13" t="str">
        <f>TEXT(Table1[[#This Row],[Order Date]],"mmmm")</f>
        <v>January</v>
      </c>
      <c r="X312" s="7" t="str">
        <f>TEXT(Table1[[#This Row],[Order Date]],"yyyy")</f>
        <v>2015</v>
      </c>
      <c r="Y312" s="9">
        <v>42032</v>
      </c>
      <c r="Z312" s="1">
        <v>28.151999999999997</v>
      </c>
      <c r="AA312" s="1">
        <v>4</v>
      </c>
      <c r="AB312" s="1">
        <v>40.799999999999997</v>
      </c>
      <c r="AC312" s="1">
        <v>87042</v>
      </c>
      <c r="AD312" s="6" t="e">
        <f>IF(COUNTIF(#REF!,Orders!AC1701)&gt;0,"Returned","Not Returned")</f>
        <v>#REF!</v>
      </c>
      <c r="AE312" s="37" t="str">
        <f>TEXT(Table1[[#This Row],[Order Date]],"mmmm-yyy")</f>
        <v>January-2015</v>
      </c>
    </row>
    <row r="313" spans="1:31" ht="12.75" customHeight="1" thickTop="1" thickBot="1" x14ac:dyDescent="0.25">
      <c r="A313" s="10">
        <v>21436</v>
      </c>
      <c r="B313" s="11" t="s">
        <v>25</v>
      </c>
      <c r="C313" s="11">
        <v>0.08</v>
      </c>
      <c r="D313" s="11">
        <v>150.97999999999999</v>
      </c>
      <c r="E313" s="11">
        <v>13.99</v>
      </c>
      <c r="F313" s="11">
        <v>3154</v>
      </c>
      <c r="G313" s="6" t="str">
        <f>IF(COUNTIF(Table1[Customer ID],Table1[[#This Row],[Customer ID]])&gt;1,"Repeat Customer","One-Time Customer")</f>
        <v>Repeat Customer</v>
      </c>
      <c r="H313" s="11" t="s">
        <v>2848</v>
      </c>
      <c r="I313" s="11" t="s">
        <v>27</v>
      </c>
      <c r="J313" s="11" t="s">
        <v>28</v>
      </c>
      <c r="K313" s="11" t="s">
        <v>77</v>
      </c>
      <c r="L313" s="11" t="s">
        <v>85</v>
      </c>
      <c r="M313" s="11" t="s">
        <v>86</v>
      </c>
      <c r="N313" s="11" t="s">
        <v>627</v>
      </c>
      <c r="O313" s="11">
        <v>0.38</v>
      </c>
      <c r="P313" s="6">
        <f>Table1[[#This Row],[Profit]]/Table1[[#This Row],[Sales]]</f>
        <v>-3.3349664644962912E-3</v>
      </c>
      <c r="Q313" s="11" t="s">
        <v>33</v>
      </c>
      <c r="R313" s="11" t="s">
        <v>136</v>
      </c>
      <c r="S313" s="11" t="s">
        <v>362</v>
      </c>
      <c r="T313" s="11" t="s">
        <v>2849</v>
      </c>
      <c r="U313" s="11">
        <v>33710</v>
      </c>
      <c r="V313" s="12">
        <v>42030</v>
      </c>
      <c r="W313" s="13" t="str">
        <f>TEXT(Table1[[#This Row],[Order Date]],"mmmm")</f>
        <v>January</v>
      </c>
      <c r="X313" s="7" t="str">
        <f>TEXT(Table1[[#This Row],[Order Date]],"yyyy")</f>
        <v>2015</v>
      </c>
      <c r="Y313" s="12">
        <v>42031</v>
      </c>
      <c r="Z313" s="11">
        <v>-3.9479999999999995</v>
      </c>
      <c r="AA313" s="11">
        <v>8</v>
      </c>
      <c r="AB313" s="11">
        <v>1183.82</v>
      </c>
      <c r="AC313" s="11">
        <v>86899</v>
      </c>
      <c r="AD313" s="6" t="e">
        <f>IF(COUNTIF(#REF!,Orders!AC1808)&gt;0,"Returned","Not Returned")</f>
        <v>#REF!</v>
      </c>
      <c r="AE313" s="37" t="str">
        <f>TEXT(Table1[[#This Row],[Order Date]],"mmmm-yyy")</f>
        <v>January-2015</v>
      </c>
    </row>
    <row r="314" spans="1:31" ht="12.75" customHeight="1" thickTop="1" thickBot="1" x14ac:dyDescent="0.25">
      <c r="A314" s="10">
        <v>21437</v>
      </c>
      <c r="B314" s="11" t="s">
        <v>25</v>
      </c>
      <c r="C314" s="11">
        <v>0.03</v>
      </c>
      <c r="D314" s="11">
        <v>25.98</v>
      </c>
      <c r="E314" s="11">
        <v>14.36</v>
      </c>
      <c r="F314" s="11">
        <v>3155</v>
      </c>
      <c r="G314" s="6" t="str">
        <f>IF(COUNTIF(Table1[Customer ID],Table1[[#This Row],[Customer ID]])&gt;1,"Repeat Customer","One-Time Customer")</f>
        <v>Repeat Customer</v>
      </c>
      <c r="H314" s="11" t="s">
        <v>2850</v>
      </c>
      <c r="I314" s="11" t="s">
        <v>39</v>
      </c>
      <c r="J314" s="11" t="s">
        <v>28</v>
      </c>
      <c r="K314" s="11" t="s">
        <v>41</v>
      </c>
      <c r="L314" s="11" t="s">
        <v>42</v>
      </c>
      <c r="M314" s="11" t="s">
        <v>43</v>
      </c>
      <c r="N314" s="11" t="s">
        <v>1001</v>
      </c>
      <c r="O314" s="11">
        <v>0.6</v>
      </c>
      <c r="P314" s="6">
        <f>Table1[[#This Row],[Profit]]/Table1[[#This Row],[Sales]]</f>
        <v>0.53451606910644622</v>
      </c>
      <c r="Q314" s="11" t="s">
        <v>33</v>
      </c>
      <c r="R314" s="11" t="s">
        <v>136</v>
      </c>
      <c r="S314" s="11" t="s">
        <v>362</v>
      </c>
      <c r="T314" s="11" t="s">
        <v>433</v>
      </c>
      <c r="U314" s="11">
        <v>32771</v>
      </c>
      <c r="V314" s="12">
        <v>42030</v>
      </c>
      <c r="W314" s="13" t="str">
        <f>TEXT(Table1[[#This Row],[Order Date]],"mmmm")</f>
        <v>January</v>
      </c>
      <c r="X314" s="7" t="str">
        <f>TEXT(Table1[[#This Row],[Order Date]],"yyyy")</f>
        <v>2015</v>
      </c>
      <c r="Y314" s="12">
        <v>42031</v>
      </c>
      <c r="Z314" s="11">
        <v>57.545999999999999</v>
      </c>
      <c r="AA314" s="11">
        <v>4</v>
      </c>
      <c r="AB314" s="11">
        <v>107.66</v>
      </c>
      <c r="AC314" s="11">
        <v>86899</v>
      </c>
      <c r="AD314" s="6" t="e">
        <f>IF(COUNTIF(#REF!,Orders!AC1812)&gt;0,"Returned","Not Returned")</f>
        <v>#REF!</v>
      </c>
      <c r="AE314" s="37" t="str">
        <f>TEXT(Table1[[#This Row],[Order Date]],"mmmm-yyy")</f>
        <v>January-2015</v>
      </c>
    </row>
    <row r="315" spans="1:31" ht="12.75" customHeight="1" thickTop="1" thickBot="1" x14ac:dyDescent="0.25">
      <c r="A315" s="8">
        <v>21438</v>
      </c>
      <c r="B315" s="1" t="s">
        <v>25</v>
      </c>
      <c r="C315" s="1">
        <v>0.1</v>
      </c>
      <c r="D315" s="1">
        <v>32.479999999999997</v>
      </c>
      <c r="E315" s="1">
        <v>35</v>
      </c>
      <c r="F315" s="1">
        <v>3155</v>
      </c>
      <c r="G315" s="6" t="str">
        <f>IF(COUNTIF(Table1[Customer ID],Table1[[#This Row],[Customer ID]])&gt;1,"Repeat Customer","One-Time Customer")</f>
        <v>Repeat Customer</v>
      </c>
      <c r="H315" s="1" t="s">
        <v>2850</v>
      </c>
      <c r="I315" s="1" t="s">
        <v>49</v>
      </c>
      <c r="J315" s="1" t="s">
        <v>28</v>
      </c>
      <c r="K315" s="1" t="s">
        <v>29</v>
      </c>
      <c r="L315" s="1" t="s">
        <v>141</v>
      </c>
      <c r="M315" s="1" t="s">
        <v>236</v>
      </c>
      <c r="N315" s="1" t="s">
        <v>668</v>
      </c>
      <c r="O315" s="1">
        <v>0.81</v>
      </c>
      <c r="P315" s="6">
        <f>Table1[[#This Row],[Profit]]/Table1[[#This Row],[Sales]]</f>
        <v>-1.0457780008154818</v>
      </c>
      <c r="Q315" s="1" t="s">
        <v>33</v>
      </c>
      <c r="R315" s="1" t="s">
        <v>136</v>
      </c>
      <c r="S315" s="1" t="s">
        <v>362</v>
      </c>
      <c r="T315" s="1" t="s">
        <v>433</v>
      </c>
      <c r="U315" s="1">
        <v>32771</v>
      </c>
      <c r="V315" s="9">
        <v>42030</v>
      </c>
      <c r="W315" s="13" t="str">
        <f>TEXT(Table1[[#This Row],[Order Date]],"mmmm")</f>
        <v>January</v>
      </c>
      <c r="X315" s="7" t="str">
        <f>TEXT(Table1[[#This Row],[Order Date]],"yyyy")</f>
        <v>2015</v>
      </c>
      <c r="Y315" s="9">
        <v>42031</v>
      </c>
      <c r="Z315" s="1">
        <v>-333.42540000000002</v>
      </c>
      <c r="AA315" s="1">
        <v>10</v>
      </c>
      <c r="AB315" s="1">
        <v>318.83</v>
      </c>
      <c r="AC315" s="1">
        <v>86899</v>
      </c>
      <c r="AD315" s="6" t="e">
        <f>IF(COUNTIF(#REF!,Orders!AC1813)&gt;0,"Returned","Not Returned")</f>
        <v>#REF!</v>
      </c>
      <c r="AE315" s="37" t="str">
        <f>TEXT(Table1[[#This Row],[Order Date]],"mmmm-yyy")</f>
        <v>January-2015</v>
      </c>
    </row>
    <row r="316" spans="1:31" ht="12.75" customHeight="1" thickTop="1" thickBot="1" x14ac:dyDescent="0.25">
      <c r="A316" s="10">
        <v>22732</v>
      </c>
      <c r="B316" s="11" t="s">
        <v>106</v>
      </c>
      <c r="C316" s="11">
        <v>7.0000000000000007E-2</v>
      </c>
      <c r="D316" s="11">
        <v>16.739999999999998</v>
      </c>
      <c r="E316" s="11">
        <v>7.04</v>
      </c>
      <c r="F316" s="11">
        <v>3307</v>
      </c>
      <c r="G316" s="6" t="str">
        <f>IF(COUNTIF(Table1[Customer ID],Table1[[#This Row],[Customer ID]])&gt;1,"Repeat Customer","One-Time Customer")</f>
        <v>One-Time Customer</v>
      </c>
      <c r="H316" s="11" t="s">
        <v>2947</v>
      </c>
      <c r="I316" s="11" t="s">
        <v>49</v>
      </c>
      <c r="J316" s="11" t="s">
        <v>58</v>
      </c>
      <c r="K316" s="11" t="s">
        <v>29</v>
      </c>
      <c r="L316" s="11" t="s">
        <v>141</v>
      </c>
      <c r="M316" s="11" t="s">
        <v>59</v>
      </c>
      <c r="N316" s="11" t="s">
        <v>2948</v>
      </c>
      <c r="O316" s="11">
        <v>0.81</v>
      </c>
      <c r="P316" s="6">
        <f>Table1[[#This Row],[Profit]]/Table1[[#This Row],[Sales]]</f>
        <v>-1.4172251178952595</v>
      </c>
      <c r="Q316" s="11" t="s">
        <v>33</v>
      </c>
      <c r="R316" s="11" t="s">
        <v>53</v>
      </c>
      <c r="S316" s="11" t="s">
        <v>193</v>
      </c>
      <c r="T316" s="11" t="s">
        <v>2949</v>
      </c>
      <c r="U316" s="11">
        <v>1001</v>
      </c>
      <c r="V316" s="12">
        <v>42030</v>
      </c>
      <c r="W316" s="13" t="str">
        <f>TEXT(Table1[[#This Row],[Order Date]],"mmmm")</f>
        <v>January</v>
      </c>
      <c r="X316" s="7" t="str">
        <f>TEXT(Table1[[#This Row],[Order Date]],"yyyy")</f>
        <v>2015</v>
      </c>
      <c r="Y316" s="12">
        <v>42037</v>
      </c>
      <c r="Z316" s="11">
        <v>-114.2</v>
      </c>
      <c r="AA316" s="11">
        <v>5</v>
      </c>
      <c r="AB316" s="11">
        <v>80.58</v>
      </c>
      <c r="AC316" s="11">
        <v>90462</v>
      </c>
      <c r="AD316" s="6" t="e">
        <f>IF(COUNTIF(#REF!,Orders!AC1884)&gt;0,"Returned","Not Returned")</f>
        <v>#REF!</v>
      </c>
      <c r="AE316" s="37" t="str">
        <f>TEXT(Table1[[#This Row],[Order Date]],"mmmm-yyy")</f>
        <v>January-2015</v>
      </c>
    </row>
    <row r="317" spans="1:31" ht="12.75" customHeight="1" thickTop="1" thickBot="1" x14ac:dyDescent="0.25">
      <c r="A317" s="8">
        <v>22734</v>
      </c>
      <c r="B317" s="1" t="s">
        <v>106</v>
      </c>
      <c r="C317" s="1">
        <v>0.06</v>
      </c>
      <c r="D317" s="1">
        <v>6.45</v>
      </c>
      <c r="E317" s="1">
        <v>1.34</v>
      </c>
      <c r="F317" s="1">
        <v>3311</v>
      </c>
      <c r="G317" s="6" t="str">
        <f>IF(COUNTIF(Table1[Customer ID],Table1[[#This Row],[Customer ID]])&gt;1,"Repeat Customer","One-Time Customer")</f>
        <v>One-Time Customer</v>
      </c>
      <c r="H317" s="1" t="s">
        <v>2955</v>
      </c>
      <c r="I317" s="1" t="s">
        <v>49</v>
      </c>
      <c r="J317" s="1" t="s">
        <v>58</v>
      </c>
      <c r="K317" s="1" t="s">
        <v>29</v>
      </c>
      <c r="L317" s="1" t="s">
        <v>93</v>
      </c>
      <c r="M317" s="1" t="s">
        <v>31</v>
      </c>
      <c r="N317" s="1" t="s">
        <v>2763</v>
      </c>
      <c r="O317" s="1">
        <v>0.36</v>
      </c>
      <c r="P317" s="6">
        <f>Table1[[#This Row],[Profit]]/Table1[[#This Row],[Sales]]</f>
        <v>0.69000000000000006</v>
      </c>
      <c r="Q317" s="1" t="s">
        <v>33</v>
      </c>
      <c r="R317" s="1" t="s">
        <v>53</v>
      </c>
      <c r="S317" s="1" t="s">
        <v>193</v>
      </c>
      <c r="T317" s="1" t="s">
        <v>2482</v>
      </c>
      <c r="U317" s="1">
        <v>1890</v>
      </c>
      <c r="V317" s="9">
        <v>42030</v>
      </c>
      <c r="W317" s="13" t="str">
        <f>TEXT(Table1[[#This Row],[Order Date]],"mmmm")</f>
        <v>January</v>
      </c>
      <c r="X317" s="7" t="str">
        <f>TEXT(Table1[[#This Row],[Order Date]],"yyyy")</f>
        <v>2015</v>
      </c>
      <c r="Y317" s="9">
        <v>42035</v>
      </c>
      <c r="Z317" s="1">
        <v>39.426600000000001</v>
      </c>
      <c r="AA317" s="1">
        <v>9</v>
      </c>
      <c r="AB317" s="1">
        <v>57.14</v>
      </c>
      <c r="AC317" s="1">
        <v>90462</v>
      </c>
      <c r="AD317" s="6" t="e">
        <f>IF(COUNTIF(#REF!,Orders!AC1887)&gt;0,"Returned","Not Returned")</f>
        <v>#REF!</v>
      </c>
      <c r="AE317" s="37" t="str">
        <f>TEXT(Table1[[#This Row],[Order Date]],"mmmm-yyy")</f>
        <v>January-2015</v>
      </c>
    </row>
    <row r="318" spans="1:31" ht="12.75" customHeight="1" thickTop="1" thickBot="1" x14ac:dyDescent="0.25">
      <c r="A318" s="10">
        <v>22733</v>
      </c>
      <c r="B318" s="11" t="s">
        <v>106</v>
      </c>
      <c r="C318" s="11">
        <v>0.05</v>
      </c>
      <c r="D318" s="11">
        <v>122.99</v>
      </c>
      <c r="E318" s="11">
        <v>70.2</v>
      </c>
      <c r="F318" s="11">
        <v>3314</v>
      </c>
      <c r="G318" s="6" t="str">
        <f>IF(COUNTIF(Table1[Customer ID],Table1[[#This Row],[Customer ID]])&gt;1,"Repeat Customer","One-Time Customer")</f>
        <v>One-Time Customer</v>
      </c>
      <c r="H318" s="11" t="s">
        <v>2956</v>
      </c>
      <c r="I318" s="11" t="s">
        <v>39</v>
      </c>
      <c r="J318" s="11" t="s">
        <v>58</v>
      </c>
      <c r="K318" s="11" t="s">
        <v>41</v>
      </c>
      <c r="L318" s="11" t="s">
        <v>42</v>
      </c>
      <c r="M318" s="11" t="s">
        <v>43</v>
      </c>
      <c r="N318" s="11" t="s">
        <v>147</v>
      </c>
      <c r="O318" s="11">
        <v>0.74</v>
      </c>
      <c r="P318" s="6">
        <f>Table1[[#This Row],[Profit]]/Table1[[#This Row],[Sales]]</f>
        <v>-1.4493588328550502</v>
      </c>
      <c r="Q318" s="11" t="s">
        <v>33</v>
      </c>
      <c r="R318" s="11" t="s">
        <v>53</v>
      </c>
      <c r="S318" s="11" t="s">
        <v>54</v>
      </c>
      <c r="T318" s="11" t="s">
        <v>273</v>
      </c>
      <c r="U318" s="11">
        <v>7024</v>
      </c>
      <c r="V318" s="12">
        <v>42030</v>
      </c>
      <c r="W318" s="13" t="str">
        <f>TEXT(Table1[[#This Row],[Order Date]],"mmmm")</f>
        <v>January</v>
      </c>
      <c r="X318" s="7" t="str">
        <f>TEXT(Table1[[#This Row],[Order Date]],"yyyy")</f>
        <v>2015</v>
      </c>
      <c r="Y318" s="12">
        <v>42034</v>
      </c>
      <c r="Z318" s="11">
        <v>-722.23</v>
      </c>
      <c r="AA318" s="11">
        <v>4</v>
      </c>
      <c r="AB318" s="11">
        <v>498.31</v>
      </c>
      <c r="AC318" s="11">
        <v>90462</v>
      </c>
      <c r="AD318" s="6" t="e">
        <f>IF(COUNTIF(#REF!,Orders!AC1888)&gt;0,"Returned","Not Returned")</f>
        <v>#REF!</v>
      </c>
      <c r="AE318" s="37" t="str">
        <f>TEXT(Table1[[#This Row],[Order Date]],"mmmm-yyy")</f>
        <v>January-2015</v>
      </c>
    </row>
    <row r="319" spans="1:31" ht="12.75" customHeight="1" thickTop="1" thickBot="1" x14ac:dyDescent="0.25">
      <c r="A319" s="8">
        <v>24802</v>
      </c>
      <c r="B319" s="1" t="s">
        <v>56</v>
      </c>
      <c r="C319" s="1">
        <v>0.04</v>
      </c>
      <c r="D319" s="1">
        <v>7.96</v>
      </c>
      <c r="E319" s="1">
        <v>4.95</v>
      </c>
      <c r="F319" s="1">
        <v>3361</v>
      </c>
      <c r="G319" s="6" t="str">
        <f>IF(COUNTIF(Table1[Customer ID],Table1[[#This Row],[Customer ID]])&gt;1,"Repeat Customer","One-Time Customer")</f>
        <v>Repeat Customer</v>
      </c>
      <c r="H319" s="1" t="s">
        <v>2996</v>
      </c>
      <c r="I319" s="1" t="s">
        <v>49</v>
      </c>
      <c r="J319" s="1" t="s">
        <v>40</v>
      </c>
      <c r="K319" s="1" t="s">
        <v>41</v>
      </c>
      <c r="L319" s="1" t="s">
        <v>50</v>
      </c>
      <c r="M319" s="1" t="s">
        <v>59</v>
      </c>
      <c r="N319" s="1" t="s">
        <v>1285</v>
      </c>
      <c r="O319" s="1">
        <v>0.41</v>
      </c>
      <c r="P319" s="6">
        <f>Table1[[#This Row],[Profit]]/Table1[[#This Row],[Sales]]</f>
        <v>-6.6574799758849376E-2</v>
      </c>
      <c r="Q319" s="1" t="s">
        <v>33</v>
      </c>
      <c r="R319" s="1" t="s">
        <v>61</v>
      </c>
      <c r="S319" s="1" t="s">
        <v>1858</v>
      </c>
      <c r="T319" s="1" t="s">
        <v>2997</v>
      </c>
      <c r="U319" s="1">
        <v>53095</v>
      </c>
      <c r="V319" s="9">
        <v>42030</v>
      </c>
      <c r="W319" s="13" t="str">
        <f>TEXT(Table1[[#This Row],[Order Date]],"mmmm")</f>
        <v>January</v>
      </c>
      <c r="X319" s="7" t="str">
        <f>TEXT(Table1[[#This Row],[Order Date]],"yyyy")</f>
        <v>2015</v>
      </c>
      <c r="Y319" s="9">
        <v>42030</v>
      </c>
      <c r="Z319" s="1">
        <v>-7.73</v>
      </c>
      <c r="AA319" s="1">
        <v>15</v>
      </c>
      <c r="AB319" s="1">
        <v>116.11</v>
      </c>
      <c r="AC319" s="1">
        <v>91436</v>
      </c>
      <c r="AD319" s="6" t="e">
        <f>IF(COUNTIF(#REF!,Orders!AC1923)&gt;0,"Returned","Not Returned")</f>
        <v>#REF!</v>
      </c>
      <c r="AE319" s="37" t="str">
        <f>TEXT(Table1[[#This Row],[Order Date]],"mmmm-yyy")</f>
        <v>January-2015</v>
      </c>
    </row>
    <row r="320" spans="1:31" ht="12.75" customHeight="1" thickTop="1" thickBot="1" x14ac:dyDescent="0.25">
      <c r="A320" s="10">
        <v>24319</v>
      </c>
      <c r="B320" s="11" t="s">
        <v>37</v>
      </c>
      <c r="C320" s="11">
        <v>0.02</v>
      </c>
      <c r="D320" s="11">
        <v>1.74</v>
      </c>
      <c r="E320" s="11">
        <v>4.08</v>
      </c>
      <c r="F320" s="11">
        <v>129</v>
      </c>
      <c r="G320" s="6" t="str">
        <f>IF(COUNTIF(Table1[Customer ID],Table1[[#This Row],[Customer ID]])&gt;1,"Repeat Customer","One-Time Customer")</f>
        <v>Repeat Customer</v>
      </c>
      <c r="H320" s="11" t="s">
        <v>218</v>
      </c>
      <c r="I320" s="11" t="s">
        <v>49</v>
      </c>
      <c r="J320" s="11" t="s">
        <v>58</v>
      </c>
      <c r="K320" s="11" t="s">
        <v>41</v>
      </c>
      <c r="L320" s="11" t="s">
        <v>50</v>
      </c>
      <c r="M320" s="11" t="s">
        <v>51</v>
      </c>
      <c r="N320" s="11" t="s">
        <v>219</v>
      </c>
      <c r="O320" s="11">
        <v>0.53</v>
      </c>
      <c r="P320" s="6">
        <f>Table1[[#This Row],[Profit]]/Table1[[#This Row],[Sales]]</f>
        <v>-3.6549364613880742</v>
      </c>
      <c r="Q320" s="11" t="s">
        <v>33</v>
      </c>
      <c r="R320" s="11" t="s">
        <v>61</v>
      </c>
      <c r="S320" s="11" t="s">
        <v>178</v>
      </c>
      <c r="T320" s="11" t="s">
        <v>220</v>
      </c>
      <c r="U320" s="11">
        <v>62002</v>
      </c>
      <c r="V320" s="12">
        <v>42031</v>
      </c>
      <c r="W320" s="13" t="str">
        <f>TEXT(Table1[[#This Row],[Order Date]],"mmmm")</f>
        <v>January</v>
      </c>
      <c r="X320" s="7" t="str">
        <f>TEXT(Table1[[#This Row],[Order Date]],"yyyy")</f>
        <v>2015</v>
      </c>
      <c r="Y320" s="12">
        <v>42032</v>
      </c>
      <c r="Z320" s="11">
        <v>-37.39</v>
      </c>
      <c r="AA320" s="11">
        <v>5</v>
      </c>
      <c r="AB320" s="11">
        <v>10.23</v>
      </c>
      <c r="AC320" s="11">
        <v>86693</v>
      </c>
      <c r="AD320" s="6" t="e">
        <f>IF(COUNTIF(#REF!,Orders!AC76)&gt;0,"Returned","Not Returned")</f>
        <v>#REF!</v>
      </c>
      <c r="AE320" s="37" t="str">
        <f>TEXT(Table1[[#This Row],[Order Date]],"mmmm-yyy")</f>
        <v>January-2015</v>
      </c>
    </row>
    <row r="321" spans="1:31" ht="12.75" customHeight="1" thickTop="1" thickBot="1" x14ac:dyDescent="0.25">
      <c r="A321" s="8">
        <v>20637</v>
      </c>
      <c r="B321" s="1" t="s">
        <v>47</v>
      </c>
      <c r="C321" s="1">
        <v>0.03</v>
      </c>
      <c r="D321" s="1">
        <v>11.97</v>
      </c>
      <c r="E321" s="1">
        <v>4.9800000000000004</v>
      </c>
      <c r="F321" s="1">
        <v>483</v>
      </c>
      <c r="G321" s="6" t="str">
        <f>IF(COUNTIF(Table1[Customer ID],Table1[[#This Row],[Customer ID]])&gt;1,"Repeat Customer","One-Time Customer")</f>
        <v>Repeat Customer</v>
      </c>
      <c r="H321" s="1" t="s">
        <v>583</v>
      </c>
      <c r="I321" s="1" t="s">
        <v>49</v>
      </c>
      <c r="J321" s="1" t="s">
        <v>28</v>
      </c>
      <c r="K321" s="1" t="s">
        <v>29</v>
      </c>
      <c r="L321" s="1" t="s">
        <v>257</v>
      </c>
      <c r="M321" s="1" t="s">
        <v>59</v>
      </c>
      <c r="N321" s="1" t="s">
        <v>584</v>
      </c>
      <c r="O321" s="1">
        <v>0.57999999999999996</v>
      </c>
      <c r="P321" s="6">
        <f>Table1[[#This Row],[Profit]]/Table1[[#This Row],[Sales]]</f>
        <v>-0.24856518174364581</v>
      </c>
      <c r="Q321" s="1" t="s">
        <v>33</v>
      </c>
      <c r="R321" s="1" t="s">
        <v>61</v>
      </c>
      <c r="S321" s="1" t="s">
        <v>178</v>
      </c>
      <c r="T321" s="1" t="s">
        <v>585</v>
      </c>
      <c r="U321" s="1">
        <v>60543</v>
      </c>
      <c r="V321" s="9">
        <v>42031</v>
      </c>
      <c r="W321" s="13" t="str">
        <f>TEXT(Table1[[#This Row],[Order Date]],"mmmm")</f>
        <v>January</v>
      </c>
      <c r="X321" s="7" t="str">
        <f>TEXT(Table1[[#This Row],[Order Date]],"yyyy")</f>
        <v>2015</v>
      </c>
      <c r="Y321" s="9">
        <v>42032</v>
      </c>
      <c r="Z321" s="1">
        <v>-18.190000000000001</v>
      </c>
      <c r="AA321" s="1">
        <v>6</v>
      </c>
      <c r="AB321" s="1">
        <v>73.180000000000007</v>
      </c>
      <c r="AC321" s="1">
        <v>90353</v>
      </c>
      <c r="AD321" s="6" t="e">
        <f>IF(COUNTIF(#REF!,Orders!AC251)&gt;0,"Returned","Not Returned")</f>
        <v>#REF!</v>
      </c>
      <c r="AE321" s="37" t="str">
        <f>TEXT(Table1[[#This Row],[Order Date]],"mmmm-yyy")</f>
        <v>January-2015</v>
      </c>
    </row>
    <row r="322" spans="1:31" ht="12.75" customHeight="1" thickTop="1" thickBot="1" x14ac:dyDescent="0.25">
      <c r="A322" s="10">
        <v>1311</v>
      </c>
      <c r="B322" s="11" t="s">
        <v>37</v>
      </c>
      <c r="C322" s="11">
        <v>0.02</v>
      </c>
      <c r="D322" s="11">
        <v>12.53</v>
      </c>
      <c r="E322" s="11">
        <v>0.49</v>
      </c>
      <c r="F322" s="11">
        <v>898</v>
      </c>
      <c r="G322" s="6" t="str">
        <f>IF(COUNTIF(Table1[Customer ID],Table1[[#This Row],[Customer ID]])&gt;1,"Repeat Customer","One-Time Customer")</f>
        <v>Repeat Customer</v>
      </c>
      <c r="H322" s="11" t="s">
        <v>1014</v>
      </c>
      <c r="I322" s="11" t="s">
        <v>49</v>
      </c>
      <c r="J322" s="11" t="s">
        <v>58</v>
      </c>
      <c r="K322" s="11" t="s">
        <v>29</v>
      </c>
      <c r="L322" s="11" t="s">
        <v>134</v>
      </c>
      <c r="M322" s="11" t="s">
        <v>59</v>
      </c>
      <c r="N322" s="11" t="s">
        <v>1016</v>
      </c>
      <c r="O322" s="11">
        <v>0.38</v>
      </c>
      <c r="P322" s="6">
        <f>Table1[[#This Row],[Profit]]/Table1[[#This Row],[Sales]]</f>
        <v>0.44310611668124611</v>
      </c>
      <c r="Q322" s="11" t="s">
        <v>33</v>
      </c>
      <c r="R322" s="11" t="s">
        <v>53</v>
      </c>
      <c r="S322" s="11" t="s">
        <v>71</v>
      </c>
      <c r="T322" s="11" t="s">
        <v>90</v>
      </c>
      <c r="U322" s="11">
        <v>10039</v>
      </c>
      <c r="V322" s="12">
        <v>42031</v>
      </c>
      <c r="W322" s="13" t="str">
        <f>TEXT(Table1[[#This Row],[Order Date]],"mmmm")</f>
        <v>January</v>
      </c>
      <c r="X322" s="7" t="str">
        <f>TEXT(Table1[[#This Row],[Order Date]],"yyyy")</f>
        <v>2015</v>
      </c>
      <c r="Y322" s="12">
        <v>42031</v>
      </c>
      <c r="Z322" s="11">
        <v>263.39999999999998</v>
      </c>
      <c r="AA322" s="11">
        <v>47</v>
      </c>
      <c r="AB322" s="11">
        <v>594.44000000000005</v>
      </c>
      <c r="AC322" s="11">
        <v>9606</v>
      </c>
      <c r="AD322" s="6" t="e">
        <f>IF(COUNTIF(#REF!,Orders!AC504)&gt;0,"Returned","Not Returned")</f>
        <v>#REF!</v>
      </c>
      <c r="AE322" s="37" t="str">
        <f>TEXT(Table1[[#This Row],[Order Date]],"mmmm-yyy")</f>
        <v>January-2015</v>
      </c>
    </row>
    <row r="323" spans="1:31" ht="12.75" customHeight="1" thickTop="1" thickBot="1" x14ac:dyDescent="0.25">
      <c r="A323" s="8">
        <v>1312</v>
      </c>
      <c r="B323" s="1" t="s">
        <v>37</v>
      </c>
      <c r="C323" s="1">
        <v>7.0000000000000007E-2</v>
      </c>
      <c r="D323" s="1">
        <v>5.18</v>
      </c>
      <c r="E323" s="1">
        <v>2.04</v>
      </c>
      <c r="F323" s="1">
        <v>898</v>
      </c>
      <c r="G323" s="6" t="str">
        <f>IF(COUNTIF(Table1[Customer ID],Table1[[#This Row],[Customer ID]])&gt;1,"Repeat Customer","One-Time Customer")</f>
        <v>Repeat Customer</v>
      </c>
      <c r="H323" s="1" t="s">
        <v>1014</v>
      </c>
      <c r="I323" s="1" t="s">
        <v>27</v>
      </c>
      <c r="J323" s="1" t="s">
        <v>58</v>
      </c>
      <c r="K323" s="1" t="s">
        <v>29</v>
      </c>
      <c r="L323" s="1" t="s">
        <v>93</v>
      </c>
      <c r="M323" s="1" t="s">
        <v>31</v>
      </c>
      <c r="N323" s="1" t="s">
        <v>167</v>
      </c>
      <c r="O323" s="1">
        <v>0.36</v>
      </c>
      <c r="P323" s="6">
        <f>Table1[[#This Row],[Profit]]/Table1[[#This Row],[Sales]]</f>
        <v>0.16328227571115975</v>
      </c>
      <c r="Q323" s="1" t="s">
        <v>33</v>
      </c>
      <c r="R323" s="1" t="s">
        <v>53</v>
      </c>
      <c r="S323" s="1" t="s">
        <v>71</v>
      </c>
      <c r="T323" s="1" t="s">
        <v>90</v>
      </c>
      <c r="U323" s="1">
        <v>10039</v>
      </c>
      <c r="V323" s="9">
        <v>42031</v>
      </c>
      <c r="W323" s="13" t="str">
        <f>TEXT(Table1[[#This Row],[Order Date]],"mmmm")</f>
        <v>January</v>
      </c>
      <c r="X323" s="7" t="str">
        <f>TEXT(Table1[[#This Row],[Order Date]],"yyyy")</f>
        <v>2015</v>
      </c>
      <c r="Y323" s="9">
        <v>42033</v>
      </c>
      <c r="Z323" s="1">
        <v>37.31</v>
      </c>
      <c r="AA323" s="1">
        <v>44</v>
      </c>
      <c r="AB323" s="1">
        <v>228.5</v>
      </c>
      <c r="AC323" s="1">
        <v>9606</v>
      </c>
      <c r="AD323" s="6" t="e">
        <f>IF(COUNTIF(#REF!,Orders!AC505)&gt;0,"Returned","Not Returned")</f>
        <v>#REF!</v>
      </c>
      <c r="AE323" s="37" t="str">
        <f>TEXT(Table1[[#This Row],[Order Date]],"mmmm-yyy")</f>
        <v>January-2015</v>
      </c>
    </row>
    <row r="324" spans="1:31" ht="12.75" customHeight="1" thickTop="1" thickBot="1" x14ac:dyDescent="0.25">
      <c r="A324" s="10">
        <v>19311</v>
      </c>
      <c r="B324" s="11" t="s">
        <v>37</v>
      </c>
      <c r="C324" s="11">
        <v>0.02</v>
      </c>
      <c r="D324" s="11">
        <v>12.53</v>
      </c>
      <c r="E324" s="11">
        <v>0.49</v>
      </c>
      <c r="F324" s="11">
        <v>899</v>
      </c>
      <c r="G324" s="6" t="str">
        <f>IF(COUNTIF(Table1[Customer ID],Table1[[#This Row],[Customer ID]])&gt;1,"Repeat Customer","One-Time Customer")</f>
        <v>Repeat Customer</v>
      </c>
      <c r="H324" s="11" t="s">
        <v>1017</v>
      </c>
      <c r="I324" s="11" t="s">
        <v>49</v>
      </c>
      <c r="J324" s="11" t="s">
        <v>58</v>
      </c>
      <c r="K324" s="11" t="s">
        <v>29</v>
      </c>
      <c r="L324" s="11" t="s">
        <v>134</v>
      </c>
      <c r="M324" s="11" t="s">
        <v>59</v>
      </c>
      <c r="N324" s="11" t="s">
        <v>1016</v>
      </c>
      <c r="O324" s="11">
        <v>0.38</v>
      </c>
      <c r="P324" s="6">
        <f>Table1[[#This Row],[Profit]]/Table1[[#This Row],[Sales]]</f>
        <v>0.69</v>
      </c>
      <c r="Q324" s="11" t="s">
        <v>33</v>
      </c>
      <c r="R324" s="11" t="s">
        <v>53</v>
      </c>
      <c r="S324" s="11" t="s">
        <v>234</v>
      </c>
      <c r="T324" s="11" t="s">
        <v>1018</v>
      </c>
      <c r="U324" s="11">
        <v>16602</v>
      </c>
      <c r="V324" s="12">
        <v>42031</v>
      </c>
      <c r="W324" s="13" t="str">
        <f>TEXT(Table1[[#This Row],[Order Date]],"mmmm")</f>
        <v>January</v>
      </c>
      <c r="X324" s="7" t="str">
        <f>TEXT(Table1[[#This Row],[Order Date]],"yyyy")</f>
        <v>2015</v>
      </c>
      <c r="Y324" s="12">
        <v>42031</v>
      </c>
      <c r="Z324" s="11">
        <v>104.7213</v>
      </c>
      <c r="AA324" s="11">
        <v>12</v>
      </c>
      <c r="AB324" s="11">
        <v>151.77000000000001</v>
      </c>
      <c r="AC324" s="11">
        <v>86264</v>
      </c>
      <c r="AD324" s="6" t="e">
        <f>IF(COUNTIF(#REF!,Orders!AC508)&gt;0,"Returned","Not Returned")</f>
        <v>#REF!</v>
      </c>
      <c r="AE324" s="37" t="str">
        <f>TEXT(Table1[[#This Row],[Order Date]],"mmmm-yyy")</f>
        <v>January-2015</v>
      </c>
    </row>
    <row r="325" spans="1:31" ht="12.75" customHeight="1" thickTop="1" thickBot="1" x14ac:dyDescent="0.25">
      <c r="A325" s="8">
        <v>19312</v>
      </c>
      <c r="B325" s="1" t="s">
        <v>37</v>
      </c>
      <c r="C325" s="1">
        <v>7.0000000000000007E-2</v>
      </c>
      <c r="D325" s="1">
        <v>5.18</v>
      </c>
      <c r="E325" s="1">
        <v>2.04</v>
      </c>
      <c r="F325" s="1">
        <v>899</v>
      </c>
      <c r="G325" s="6" t="str">
        <f>IF(COUNTIF(Table1[Customer ID],Table1[[#This Row],[Customer ID]])&gt;1,"Repeat Customer","One-Time Customer")</f>
        <v>Repeat Customer</v>
      </c>
      <c r="H325" s="1" t="s">
        <v>1017</v>
      </c>
      <c r="I325" s="1" t="s">
        <v>27</v>
      </c>
      <c r="J325" s="1" t="s">
        <v>58</v>
      </c>
      <c r="K325" s="1" t="s">
        <v>29</v>
      </c>
      <c r="L325" s="1" t="s">
        <v>93</v>
      </c>
      <c r="M325" s="1" t="s">
        <v>31</v>
      </c>
      <c r="N325" s="1" t="s">
        <v>167</v>
      </c>
      <c r="O325" s="1">
        <v>0.36</v>
      </c>
      <c r="P325" s="6">
        <f>Table1[[#This Row],[Profit]]/Table1[[#This Row],[Sales]]</f>
        <v>0.65307194118676704</v>
      </c>
      <c r="Q325" s="1" t="s">
        <v>33</v>
      </c>
      <c r="R325" s="1" t="s">
        <v>53</v>
      </c>
      <c r="S325" s="1" t="s">
        <v>234</v>
      </c>
      <c r="T325" s="1" t="s">
        <v>1018</v>
      </c>
      <c r="U325" s="1">
        <v>16602</v>
      </c>
      <c r="V325" s="9">
        <v>42031</v>
      </c>
      <c r="W325" s="13" t="str">
        <f>TEXT(Table1[[#This Row],[Order Date]],"mmmm")</f>
        <v>January</v>
      </c>
      <c r="X325" s="7" t="str">
        <f>TEXT(Table1[[#This Row],[Order Date]],"yyyy")</f>
        <v>2015</v>
      </c>
      <c r="Y325" s="9">
        <v>42033</v>
      </c>
      <c r="Z325" s="1">
        <v>37.31</v>
      </c>
      <c r="AA325" s="1">
        <v>11</v>
      </c>
      <c r="AB325" s="1">
        <v>57.13</v>
      </c>
      <c r="AC325" s="1">
        <v>86264</v>
      </c>
      <c r="AD325" s="6" t="e">
        <f>IF(COUNTIF(#REF!,Orders!AC509)&gt;0,"Returned","Not Returned")</f>
        <v>#REF!</v>
      </c>
      <c r="AE325" s="37" t="str">
        <f>TEXT(Table1[[#This Row],[Order Date]],"mmmm-yyy")</f>
        <v>January-2015</v>
      </c>
    </row>
    <row r="326" spans="1:31" ht="12.75" customHeight="1" thickTop="1" thickBot="1" x14ac:dyDescent="0.25">
      <c r="A326" s="10">
        <v>18499</v>
      </c>
      <c r="B326" s="11" t="s">
        <v>37</v>
      </c>
      <c r="C326" s="11">
        <v>0.1</v>
      </c>
      <c r="D326" s="11">
        <v>110.99</v>
      </c>
      <c r="E326" s="11">
        <v>8.99</v>
      </c>
      <c r="F326" s="11">
        <v>1351</v>
      </c>
      <c r="G326" s="6" t="str">
        <f>IF(COUNTIF(Table1[Customer ID],Table1[[#This Row],[Customer ID]])&gt;1,"Repeat Customer","One-Time Customer")</f>
        <v>One-Time Customer</v>
      </c>
      <c r="H326" s="11" t="s">
        <v>1414</v>
      </c>
      <c r="I326" s="11" t="s">
        <v>27</v>
      </c>
      <c r="J326" s="11" t="s">
        <v>40</v>
      </c>
      <c r="K326" s="11" t="s">
        <v>77</v>
      </c>
      <c r="L326" s="11" t="s">
        <v>78</v>
      </c>
      <c r="M326" s="11" t="s">
        <v>59</v>
      </c>
      <c r="N326" s="11" t="s">
        <v>1415</v>
      </c>
      <c r="O326" s="11">
        <v>0.56999999999999995</v>
      </c>
      <c r="P326" s="6">
        <f>Table1[[#This Row],[Profit]]/Table1[[#This Row],[Sales]]</f>
        <v>5.2334894389754378</v>
      </c>
      <c r="Q326" s="11" t="s">
        <v>33</v>
      </c>
      <c r="R326" s="11" t="s">
        <v>136</v>
      </c>
      <c r="S326" s="11" t="s">
        <v>362</v>
      </c>
      <c r="T326" s="11" t="s">
        <v>1416</v>
      </c>
      <c r="U326" s="11">
        <v>33063</v>
      </c>
      <c r="V326" s="12">
        <v>42031</v>
      </c>
      <c r="W326" s="13" t="str">
        <f>TEXT(Table1[[#This Row],[Order Date]],"mmmm")</f>
        <v>January</v>
      </c>
      <c r="X326" s="7" t="str">
        <f>TEXT(Table1[[#This Row],[Order Date]],"yyyy")</f>
        <v>2015</v>
      </c>
      <c r="Y326" s="12">
        <v>42033</v>
      </c>
      <c r="Z326" s="11">
        <v>3285.48</v>
      </c>
      <c r="AA326" s="11">
        <v>7</v>
      </c>
      <c r="AB326" s="11">
        <v>627.78</v>
      </c>
      <c r="AC326" s="11">
        <v>88232</v>
      </c>
      <c r="AD326" s="6" t="e">
        <f>IF(COUNTIF(#REF!,Orders!AC766)&gt;0,"Returned","Not Returned")</f>
        <v>#REF!</v>
      </c>
      <c r="AE326" s="37" t="str">
        <f>TEXT(Table1[[#This Row],[Order Date]],"mmmm-yyy")</f>
        <v>January-2015</v>
      </c>
    </row>
    <row r="327" spans="1:31" ht="12.75" customHeight="1" thickTop="1" thickBot="1" x14ac:dyDescent="0.25">
      <c r="A327" s="10">
        <v>20980</v>
      </c>
      <c r="B327" s="11" t="s">
        <v>56</v>
      </c>
      <c r="C327" s="11">
        <v>0.08</v>
      </c>
      <c r="D327" s="11">
        <v>2.94</v>
      </c>
      <c r="E327" s="11">
        <v>0.96</v>
      </c>
      <c r="F327" s="11">
        <v>2178</v>
      </c>
      <c r="G327" s="6" t="str">
        <f>IF(COUNTIF(Table1[Customer ID],Table1[[#This Row],[Customer ID]])&gt;1,"Repeat Customer","One-Time Customer")</f>
        <v>One-Time Customer</v>
      </c>
      <c r="H327" s="11" t="s">
        <v>2076</v>
      </c>
      <c r="I327" s="11" t="s">
        <v>49</v>
      </c>
      <c r="J327" s="11" t="s">
        <v>58</v>
      </c>
      <c r="K327" s="11" t="s">
        <v>29</v>
      </c>
      <c r="L327" s="11" t="s">
        <v>30</v>
      </c>
      <c r="M327" s="11" t="s">
        <v>31</v>
      </c>
      <c r="N327" s="11" t="s">
        <v>599</v>
      </c>
      <c r="O327" s="11">
        <v>0.57999999999999996</v>
      </c>
      <c r="P327" s="6">
        <f>Table1[[#This Row],[Profit]]/Table1[[#This Row],[Sales]]</f>
        <v>-4.6548323471400387E-2</v>
      </c>
      <c r="Q327" s="11" t="s">
        <v>33</v>
      </c>
      <c r="R327" s="11" t="s">
        <v>53</v>
      </c>
      <c r="S327" s="11" t="s">
        <v>193</v>
      </c>
      <c r="T327" s="11" t="s">
        <v>2077</v>
      </c>
      <c r="U327" s="11">
        <v>1610</v>
      </c>
      <c r="V327" s="12">
        <v>42031</v>
      </c>
      <c r="W327" s="13" t="str">
        <f>TEXT(Table1[[#This Row],[Order Date]],"mmmm")</f>
        <v>January</v>
      </c>
      <c r="X327" s="7" t="str">
        <f>TEXT(Table1[[#This Row],[Order Date]],"yyyy")</f>
        <v>2015</v>
      </c>
      <c r="Y327" s="12">
        <v>42033</v>
      </c>
      <c r="Z327" s="11">
        <v>-1.18</v>
      </c>
      <c r="AA327" s="11">
        <v>9</v>
      </c>
      <c r="AB327" s="11">
        <v>25.35</v>
      </c>
      <c r="AC327" s="11">
        <v>89465</v>
      </c>
      <c r="AD327" s="6" t="e">
        <f>IF(COUNTIF(#REF!,Orders!AC1204)&gt;0,"Returned","Not Returned")</f>
        <v>#REF!</v>
      </c>
      <c r="AE327" s="37" t="str">
        <f>TEXT(Table1[[#This Row],[Order Date]],"mmmm-yyy")</f>
        <v>January-2015</v>
      </c>
    </row>
    <row r="328" spans="1:31" ht="12.75" customHeight="1" thickTop="1" thickBot="1" x14ac:dyDescent="0.25">
      <c r="A328" s="8">
        <v>25440</v>
      </c>
      <c r="B328" s="1" t="s">
        <v>106</v>
      </c>
      <c r="C328" s="1">
        <v>0.1</v>
      </c>
      <c r="D328" s="1">
        <v>6.3</v>
      </c>
      <c r="E328" s="1">
        <v>0.5</v>
      </c>
      <c r="F328" s="1">
        <v>2254</v>
      </c>
      <c r="G328" s="6" t="str">
        <f>IF(COUNTIF(Table1[Customer ID],Table1[[#This Row],[Customer ID]])&gt;1,"Repeat Customer","One-Time Customer")</f>
        <v>Repeat Customer</v>
      </c>
      <c r="H328" s="1" t="s">
        <v>2128</v>
      </c>
      <c r="I328" s="1" t="s">
        <v>49</v>
      </c>
      <c r="J328" s="1" t="s">
        <v>28</v>
      </c>
      <c r="K328" s="1" t="s">
        <v>29</v>
      </c>
      <c r="L328" s="1" t="s">
        <v>134</v>
      </c>
      <c r="M328" s="1" t="s">
        <v>59</v>
      </c>
      <c r="N328" s="1" t="s">
        <v>1158</v>
      </c>
      <c r="O328" s="1">
        <v>0.39</v>
      </c>
      <c r="P328" s="6">
        <f>Table1[[#This Row],[Profit]]/Table1[[#This Row],[Sales]]</f>
        <v>-6.7561408614668226</v>
      </c>
      <c r="Q328" s="1" t="s">
        <v>33</v>
      </c>
      <c r="R328" s="1" t="s">
        <v>136</v>
      </c>
      <c r="S328" s="1" t="s">
        <v>613</v>
      </c>
      <c r="T328" s="1" t="s">
        <v>2129</v>
      </c>
      <c r="U328" s="1">
        <v>42003</v>
      </c>
      <c r="V328" s="9">
        <v>42031</v>
      </c>
      <c r="W328" s="13" t="str">
        <f>TEXT(Table1[[#This Row],[Order Date]],"mmmm")</f>
        <v>January</v>
      </c>
      <c r="X328" s="7" t="str">
        <f>TEXT(Table1[[#This Row],[Order Date]],"yyyy")</f>
        <v>2015</v>
      </c>
      <c r="Y328" s="9">
        <v>42036</v>
      </c>
      <c r="Z328" s="1">
        <v>-464.28200000000004</v>
      </c>
      <c r="AA328" s="1">
        <v>12</v>
      </c>
      <c r="AB328" s="1">
        <v>68.72</v>
      </c>
      <c r="AC328" s="1">
        <v>89278</v>
      </c>
      <c r="AD328" s="6" t="e">
        <f>IF(COUNTIF(#REF!,Orders!AC1239)&gt;0,"Returned","Not Returned")</f>
        <v>#REF!</v>
      </c>
      <c r="AE328" s="37" t="str">
        <f>TEXT(Table1[[#This Row],[Order Date]],"mmmm-yyy")</f>
        <v>January-2015</v>
      </c>
    </row>
    <row r="329" spans="1:31" ht="12.75" customHeight="1" thickTop="1" thickBot="1" x14ac:dyDescent="0.25">
      <c r="A329" s="10">
        <v>19615</v>
      </c>
      <c r="B329" s="11" t="s">
        <v>37</v>
      </c>
      <c r="C329" s="11">
        <v>0.08</v>
      </c>
      <c r="D329" s="11">
        <v>205.99</v>
      </c>
      <c r="E329" s="11">
        <v>2.5</v>
      </c>
      <c r="F329" s="11">
        <v>2281</v>
      </c>
      <c r="G329" s="6" t="str">
        <f>IF(COUNTIF(Table1[Customer ID],Table1[[#This Row],[Customer ID]])&gt;1,"Repeat Customer","One-Time Customer")</f>
        <v>One-Time Customer</v>
      </c>
      <c r="H329" s="11" t="s">
        <v>2169</v>
      </c>
      <c r="I329" s="11" t="s">
        <v>49</v>
      </c>
      <c r="J329" s="11" t="s">
        <v>40</v>
      </c>
      <c r="K329" s="11" t="s">
        <v>77</v>
      </c>
      <c r="L329" s="11" t="s">
        <v>78</v>
      </c>
      <c r="M329" s="11" t="s">
        <v>59</v>
      </c>
      <c r="N329" s="11" t="s">
        <v>2155</v>
      </c>
      <c r="O329" s="11">
        <v>0.59</v>
      </c>
      <c r="P329" s="6">
        <f>Table1[[#This Row],[Profit]]/Table1[[#This Row],[Sales]]</f>
        <v>0.61916853318765375</v>
      </c>
      <c r="Q329" s="11" t="s">
        <v>33</v>
      </c>
      <c r="R329" s="11" t="s">
        <v>61</v>
      </c>
      <c r="S329" s="11" t="s">
        <v>1858</v>
      </c>
      <c r="T329" s="11" t="s">
        <v>2170</v>
      </c>
      <c r="U329" s="11">
        <v>54703</v>
      </c>
      <c r="V329" s="12">
        <v>42031</v>
      </c>
      <c r="W329" s="13" t="str">
        <f>TEXT(Table1[[#This Row],[Order Date]],"mmmm")</f>
        <v>January</v>
      </c>
      <c r="X329" s="7" t="str">
        <f>TEXT(Table1[[#This Row],[Order Date]],"yyyy")</f>
        <v>2015</v>
      </c>
      <c r="Y329" s="12">
        <v>42032</v>
      </c>
      <c r="Z329" s="11">
        <v>997.38144000000011</v>
      </c>
      <c r="AA329" s="11">
        <v>10</v>
      </c>
      <c r="AB329" s="11">
        <v>1610.84</v>
      </c>
      <c r="AC329" s="11">
        <v>85948</v>
      </c>
      <c r="AD329" s="6" t="e">
        <f>IF(COUNTIF(#REF!,Orders!AC1266)&gt;0,"Returned","Not Returned")</f>
        <v>#REF!</v>
      </c>
      <c r="AE329" s="37" t="str">
        <f>TEXT(Table1[[#This Row],[Order Date]],"mmmm-yyy")</f>
        <v>January-2015</v>
      </c>
    </row>
    <row r="330" spans="1:31" ht="12.75" customHeight="1" thickTop="1" thickBot="1" x14ac:dyDescent="0.25">
      <c r="A330" s="10">
        <v>20182</v>
      </c>
      <c r="B330" s="11" t="s">
        <v>47</v>
      </c>
      <c r="C330" s="11">
        <v>0.09</v>
      </c>
      <c r="D330" s="11">
        <v>2.94</v>
      </c>
      <c r="E330" s="11">
        <v>0.7</v>
      </c>
      <c r="F330" s="11">
        <v>2979</v>
      </c>
      <c r="G330" s="6" t="str">
        <f>IF(COUNTIF(Table1[Customer ID],Table1[[#This Row],[Customer ID]])&gt;1,"Repeat Customer","One-Time Customer")</f>
        <v>Repeat Customer</v>
      </c>
      <c r="H330" s="11" t="s">
        <v>2706</v>
      </c>
      <c r="I330" s="11" t="s">
        <v>49</v>
      </c>
      <c r="J330" s="11" t="s">
        <v>28</v>
      </c>
      <c r="K330" s="11" t="s">
        <v>29</v>
      </c>
      <c r="L330" s="11" t="s">
        <v>30</v>
      </c>
      <c r="M330" s="11" t="s">
        <v>31</v>
      </c>
      <c r="N330" s="11" t="s">
        <v>112</v>
      </c>
      <c r="O330" s="11">
        <v>0.57999999999999996</v>
      </c>
      <c r="P330" s="6">
        <f>Table1[[#This Row],[Profit]]/Table1[[#This Row],[Sales]]</f>
        <v>0.25313243457573359</v>
      </c>
      <c r="Q330" s="11" t="s">
        <v>33</v>
      </c>
      <c r="R330" s="11" t="s">
        <v>61</v>
      </c>
      <c r="S330" s="11" t="s">
        <v>2659</v>
      </c>
      <c r="T330" s="11" t="s">
        <v>2707</v>
      </c>
      <c r="U330" s="11">
        <v>58601</v>
      </c>
      <c r="V330" s="12">
        <v>42031</v>
      </c>
      <c r="W330" s="13" t="str">
        <f>TEXT(Table1[[#This Row],[Order Date]],"mmmm")</f>
        <v>January</v>
      </c>
      <c r="X330" s="7" t="str">
        <f>TEXT(Table1[[#This Row],[Order Date]],"yyyy")</f>
        <v>2015</v>
      </c>
      <c r="Y330" s="12">
        <v>42032</v>
      </c>
      <c r="Z330" s="11">
        <v>6.3840000000000003</v>
      </c>
      <c r="AA330" s="11">
        <v>9</v>
      </c>
      <c r="AB330" s="11">
        <v>25.22</v>
      </c>
      <c r="AC330" s="11">
        <v>86544</v>
      </c>
      <c r="AD330" s="6" t="e">
        <f>IF(COUNTIF(#REF!,Orders!AC1688)&gt;0,"Returned","Not Returned")</f>
        <v>#REF!</v>
      </c>
      <c r="AE330" s="37" t="str">
        <f>TEXT(Table1[[#This Row],[Order Date]],"mmmm-yyy")</f>
        <v>January-2015</v>
      </c>
    </row>
    <row r="331" spans="1:31" ht="12.75" customHeight="1" thickTop="1" thickBot="1" x14ac:dyDescent="0.25">
      <c r="A331" s="10">
        <v>20183</v>
      </c>
      <c r="B331" s="11" t="s">
        <v>47</v>
      </c>
      <c r="C331" s="11">
        <v>0.03</v>
      </c>
      <c r="D331" s="11">
        <v>43.98</v>
      </c>
      <c r="E331" s="11">
        <v>8.99</v>
      </c>
      <c r="F331" s="11">
        <v>2980</v>
      </c>
      <c r="G331" s="6" t="str">
        <f>IF(COUNTIF(Table1[Customer ID],Table1[[#This Row],[Customer ID]])&gt;1,"Repeat Customer","One-Time Customer")</f>
        <v>Repeat Customer</v>
      </c>
      <c r="H331" s="11" t="s">
        <v>2708</v>
      </c>
      <c r="I331" s="11" t="s">
        <v>49</v>
      </c>
      <c r="J331" s="11" t="s">
        <v>28</v>
      </c>
      <c r="K331" s="11" t="s">
        <v>29</v>
      </c>
      <c r="L331" s="11" t="s">
        <v>30</v>
      </c>
      <c r="M331" s="11" t="s">
        <v>51</v>
      </c>
      <c r="N331" s="11" t="s">
        <v>1118</v>
      </c>
      <c r="O331" s="11">
        <v>0.57999999999999996</v>
      </c>
      <c r="P331" s="6">
        <f>Table1[[#This Row],[Profit]]/Table1[[#This Row],[Sales]]</f>
        <v>0.60316637323943667</v>
      </c>
      <c r="Q331" s="11" t="s">
        <v>33</v>
      </c>
      <c r="R331" s="11" t="s">
        <v>53</v>
      </c>
      <c r="S331" s="11" t="s">
        <v>154</v>
      </c>
      <c r="T331" s="11" t="s">
        <v>2709</v>
      </c>
      <c r="U331" s="11">
        <v>44870</v>
      </c>
      <c r="V331" s="12">
        <v>42031</v>
      </c>
      <c r="W331" s="13" t="str">
        <f>TEXT(Table1[[#This Row],[Order Date]],"mmmm")</f>
        <v>January</v>
      </c>
      <c r="X331" s="7" t="str">
        <f>TEXT(Table1[[#This Row],[Order Date]],"yyyy")</f>
        <v>2015</v>
      </c>
      <c r="Y331" s="12">
        <v>42033</v>
      </c>
      <c r="Z331" s="11">
        <v>274.0788</v>
      </c>
      <c r="AA331" s="11">
        <v>10</v>
      </c>
      <c r="AB331" s="11">
        <v>454.4</v>
      </c>
      <c r="AC331" s="11">
        <v>86544</v>
      </c>
      <c r="AD331" s="6" t="e">
        <f>IF(COUNTIF(#REF!,Orders!AC1692)&gt;0,"Returned","Not Returned")</f>
        <v>#REF!</v>
      </c>
      <c r="AE331" s="37" t="str">
        <f>TEXT(Table1[[#This Row],[Order Date]],"mmmm-yyy")</f>
        <v>January-2015</v>
      </c>
    </row>
    <row r="332" spans="1:31" ht="12.75" customHeight="1" thickTop="1" thickBot="1" x14ac:dyDescent="0.25">
      <c r="A332" s="8">
        <v>20184</v>
      </c>
      <c r="B332" s="1" t="s">
        <v>47</v>
      </c>
      <c r="C332" s="1">
        <v>0.06</v>
      </c>
      <c r="D332" s="1">
        <v>1.1399999999999999</v>
      </c>
      <c r="E332" s="1">
        <v>0.7</v>
      </c>
      <c r="F332" s="1">
        <v>2980</v>
      </c>
      <c r="G332" s="6" t="str">
        <f>IF(COUNTIF(Table1[Customer ID],Table1[[#This Row],[Customer ID]])&gt;1,"Repeat Customer","One-Time Customer")</f>
        <v>Repeat Customer</v>
      </c>
      <c r="H332" s="1" t="s">
        <v>2708</v>
      </c>
      <c r="I332" s="1" t="s">
        <v>49</v>
      </c>
      <c r="J332" s="1" t="s">
        <v>28</v>
      </c>
      <c r="K332" s="1" t="s">
        <v>29</v>
      </c>
      <c r="L332" s="1" t="s">
        <v>66</v>
      </c>
      <c r="M332" s="1" t="s">
        <v>31</v>
      </c>
      <c r="N332" s="1" t="s">
        <v>1010</v>
      </c>
      <c r="O332" s="1">
        <v>0.38</v>
      </c>
      <c r="P332" s="6">
        <f>Table1[[#This Row],[Profit]]/Table1[[#This Row],[Sales]]</f>
        <v>-0.26028905712319339</v>
      </c>
      <c r="Q332" s="1" t="s">
        <v>33</v>
      </c>
      <c r="R332" s="1" t="s">
        <v>53</v>
      </c>
      <c r="S332" s="1" t="s">
        <v>154</v>
      </c>
      <c r="T332" s="1" t="s">
        <v>2709</v>
      </c>
      <c r="U332" s="1">
        <v>44870</v>
      </c>
      <c r="V332" s="9">
        <v>42031</v>
      </c>
      <c r="W332" s="13" t="str">
        <f>TEXT(Table1[[#This Row],[Order Date]],"mmmm")</f>
        <v>January</v>
      </c>
      <c r="X332" s="7" t="str">
        <f>TEXT(Table1[[#This Row],[Order Date]],"yyyy")</f>
        <v>2015</v>
      </c>
      <c r="Y332" s="9">
        <v>42034</v>
      </c>
      <c r="Z332" s="1">
        <v>-3.782</v>
      </c>
      <c r="AA332" s="1">
        <v>13</v>
      </c>
      <c r="AB332" s="1">
        <v>14.53</v>
      </c>
      <c r="AC332" s="1">
        <v>86544</v>
      </c>
      <c r="AD332" s="6" t="e">
        <f>IF(COUNTIF(#REF!,Orders!AC1693)&gt;0,"Returned","Not Returned")</f>
        <v>#REF!</v>
      </c>
      <c r="AE332" s="37" t="str">
        <f>TEXT(Table1[[#This Row],[Order Date]],"mmmm-yyy")</f>
        <v>January-2015</v>
      </c>
    </row>
    <row r="333" spans="1:31" ht="12.75" customHeight="1" thickTop="1" thickBot="1" x14ac:dyDescent="0.25">
      <c r="A333" s="8">
        <v>19461</v>
      </c>
      <c r="B333" s="1" t="s">
        <v>56</v>
      </c>
      <c r="C333" s="1">
        <v>0.02</v>
      </c>
      <c r="D333" s="1">
        <v>110.99</v>
      </c>
      <c r="E333" s="1">
        <v>2.5</v>
      </c>
      <c r="F333" s="1">
        <v>3347</v>
      </c>
      <c r="G333" s="6" t="str">
        <f>IF(COUNTIF(Table1[Customer ID],Table1[[#This Row],[Customer ID]])&gt;1,"Repeat Customer","One-Time Customer")</f>
        <v>Repeat Customer</v>
      </c>
      <c r="H333" s="1" t="s">
        <v>2977</v>
      </c>
      <c r="I333" s="1" t="s">
        <v>49</v>
      </c>
      <c r="J333" s="1" t="s">
        <v>114</v>
      </c>
      <c r="K333" s="1" t="s">
        <v>77</v>
      </c>
      <c r="L333" s="1" t="s">
        <v>78</v>
      </c>
      <c r="M333" s="1" t="s">
        <v>59</v>
      </c>
      <c r="N333" s="1" t="s">
        <v>501</v>
      </c>
      <c r="O333" s="1">
        <v>0.56999999999999995</v>
      </c>
      <c r="P333" s="6">
        <f>Table1[[#This Row],[Profit]]/Table1[[#This Row],[Sales]]</f>
        <v>-0.42215270413573702</v>
      </c>
      <c r="Q333" s="1" t="s">
        <v>33</v>
      </c>
      <c r="R333" s="1" t="s">
        <v>136</v>
      </c>
      <c r="S333" s="1" t="s">
        <v>362</v>
      </c>
      <c r="T333" s="1" t="s">
        <v>2979</v>
      </c>
      <c r="U333" s="1">
        <v>33411</v>
      </c>
      <c r="V333" s="9">
        <v>42031</v>
      </c>
      <c r="W333" s="13" t="str">
        <f>TEXT(Table1[[#This Row],[Order Date]],"mmmm")</f>
        <v>January</v>
      </c>
      <c r="X333" s="7" t="str">
        <f>TEXT(Table1[[#This Row],[Order Date]],"yyyy")</f>
        <v>2015</v>
      </c>
      <c r="Y333" s="9">
        <v>42033</v>
      </c>
      <c r="Z333" s="1">
        <v>-39.808999999999997</v>
      </c>
      <c r="AA333" s="1">
        <v>1</v>
      </c>
      <c r="AB333" s="1">
        <v>94.3</v>
      </c>
      <c r="AC333" s="1">
        <v>89356</v>
      </c>
      <c r="AD333" s="6" t="e">
        <f>IF(COUNTIF(#REF!,Orders!AC1907)&gt;0,"Returned","Not Returned")</f>
        <v>#REF!</v>
      </c>
      <c r="AE333" s="37" t="str">
        <f>TEXT(Table1[[#This Row],[Order Date]],"mmmm-yyy")</f>
        <v>January-2015</v>
      </c>
    </row>
    <row r="334" spans="1:31" ht="12.75" customHeight="1" thickTop="1" thickBot="1" x14ac:dyDescent="0.25">
      <c r="A334" s="10">
        <v>20631</v>
      </c>
      <c r="B334" s="11" t="s">
        <v>25</v>
      </c>
      <c r="C334" s="11">
        <v>0.06</v>
      </c>
      <c r="D334" s="11">
        <v>55.48</v>
      </c>
      <c r="E334" s="11">
        <v>14.3</v>
      </c>
      <c r="F334" s="11">
        <v>24</v>
      </c>
      <c r="G334" s="6" t="str">
        <f>IF(COUNTIF(Table1[Customer ID],Table1[[#This Row],[Customer ID]])&gt;1,"Repeat Customer","One-Time Customer")</f>
        <v>Repeat Customer</v>
      </c>
      <c r="H334" s="11" t="s">
        <v>92</v>
      </c>
      <c r="I334" s="11" t="s">
        <v>49</v>
      </c>
      <c r="J334" s="11" t="s">
        <v>28</v>
      </c>
      <c r="K334" s="11" t="s">
        <v>29</v>
      </c>
      <c r="L334" s="11" t="s">
        <v>93</v>
      </c>
      <c r="M334" s="11" t="s">
        <v>59</v>
      </c>
      <c r="N334" s="11" t="s">
        <v>94</v>
      </c>
      <c r="O334" s="11">
        <v>0.37</v>
      </c>
      <c r="P334" s="6">
        <f>Table1[[#This Row],[Profit]]/Table1[[#This Row],[Sales]]</f>
        <v>-0.41927396651355764</v>
      </c>
      <c r="Q334" s="11" t="s">
        <v>33</v>
      </c>
      <c r="R334" s="11" t="s">
        <v>34</v>
      </c>
      <c r="S334" s="11" t="s">
        <v>45</v>
      </c>
      <c r="T334" s="11" t="s">
        <v>95</v>
      </c>
      <c r="U334" s="11">
        <v>92677</v>
      </c>
      <c r="V334" s="12">
        <v>42032</v>
      </c>
      <c r="W334" s="13" t="str">
        <f>TEXT(Table1[[#This Row],[Order Date]],"mmmm")</f>
        <v>January</v>
      </c>
      <c r="X334" s="7" t="str">
        <f>TEXT(Table1[[#This Row],[Order Date]],"yyyy")</f>
        <v>2015</v>
      </c>
      <c r="Y334" s="12">
        <v>42033</v>
      </c>
      <c r="Z334" s="11">
        <v>-28.296800000000001</v>
      </c>
      <c r="AA334" s="11">
        <v>1</v>
      </c>
      <c r="AB334" s="11">
        <v>67.489999999999995</v>
      </c>
      <c r="AC334" s="11">
        <v>87651</v>
      </c>
      <c r="AD334" s="6" t="e">
        <f>IF(COUNTIF(#REF!,Orders!AC18)&gt;0,"Returned","Not Returned")</f>
        <v>#REF!</v>
      </c>
      <c r="AE334" s="37" t="str">
        <f>TEXT(Table1[[#This Row],[Order Date]],"mmmm-yyy")</f>
        <v>January-2015</v>
      </c>
    </row>
    <row r="335" spans="1:31" ht="12.75" customHeight="1" thickTop="1" thickBot="1" x14ac:dyDescent="0.25">
      <c r="A335" s="8">
        <v>20632</v>
      </c>
      <c r="B335" s="1" t="s">
        <v>25</v>
      </c>
      <c r="C335" s="1">
        <v>0.02</v>
      </c>
      <c r="D335" s="1">
        <v>1.68</v>
      </c>
      <c r="E335" s="1">
        <v>1.57</v>
      </c>
      <c r="F335" s="1">
        <v>24</v>
      </c>
      <c r="G335" s="6" t="str">
        <f>IF(COUNTIF(Table1[Customer ID],Table1[[#This Row],[Customer ID]])&gt;1,"Repeat Customer","One-Time Customer")</f>
        <v>Repeat Customer</v>
      </c>
      <c r="H335" s="1" t="s">
        <v>92</v>
      </c>
      <c r="I335" s="1" t="s">
        <v>49</v>
      </c>
      <c r="J335" s="1" t="s">
        <v>28</v>
      </c>
      <c r="K335" s="1" t="s">
        <v>29</v>
      </c>
      <c r="L335" s="1" t="s">
        <v>30</v>
      </c>
      <c r="M335" s="1" t="s">
        <v>31</v>
      </c>
      <c r="N335" s="1" t="s">
        <v>96</v>
      </c>
      <c r="O335" s="1">
        <v>0.59</v>
      </c>
      <c r="P335" s="6">
        <f>Table1[[#This Row],[Profit]]/Table1[[#This Row],[Sales]]</f>
        <v>-2.3587555555555557</v>
      </c>
      <c r="Q335" s="1" t="s">
        <v>33</v>
      </c>
      <c r="R335" s="1" t="s">
        <v>34</v>
      </c>
      <c r="S335" s="1" t="s">
        <v>45</v>
      </c>
      <c r="T335" s="1" t="s">
        <v>95</v>
      </c>
      <c r="U335" s="1">
        <v>92677</v>
      </c>
      <c r="V335" s="9">
        <v>42032</v>
      </c>
      <c r="W335" s="13" t="str">
        <f>TEXT(Table1[[#This Row],[Order Date]],"mmmm")</f>
        <v>January</v>
      </c>
      <c r="X335" s="7" t="str">
        <f>TEXT(Table1[[#This Row],[Order Date]],"yyyy")</f>
        <v>2015</v>
      </c>
      <c r="Y335" s="9">
        <v>42034</v>
      </c>
      <c r="Z335" s="1">
        <v>-5.3071999999999999</v>
      </c>
      <c r="AA335" s="1">
        <v>1</v>
      </c>
      <c r="AB335" s="1">
        <v>2.25</v>
      </c>
      <c r="AC335" s="1">
        <v>87651</v>
      </c>
      <c r="AD335" s="6" t="e">
        <f>IF(COUNTIF(#REF!,Orders!AC19)&gt;0,"Returned","Not Returned")</f>
        <v>#REF!</v>
      </c>
      <c r="AE335" s="37" t="str">
        <f>TEXT(Table1[[#This Row],[Order Date]],"mmmm-yyy")</f>
        <v>January-2015</v>
      </c>
    </row>
    <row r="336" spans="1:31" ht="12.75" customHeight="1" thickTop="1" thickBot="1" x14ac:dyDescent="0.25">
      <c r="A336" s="8">
        <v>22117</v>
      </c>
      <c r="B336" s="1" t="s">
        <v>47</v>
      </c>
      <c r="C336" s="1">
        <v>7.0000000000000007E-2</v>
      </c>
      <c r="D336" s="1">
        <v>3502.14</v>
      </c>
      <c r="E336" s="1">
        <v>8.73</v>
      </c>
      <c r="F336" s="1">
        <v>53</v>
      </c>
      <c r="G336" s="6" t="str">
        <f>IF(COUNTIF(Table1[Customer ID],Table1[[#This Row],[Customer ID]])&gt;1,"Repeat Customer","One-Time Customer")</f>
        <v>Repeat Customer</v>
      </c>
      <c r="H336" s="1" t="s">
        <v>120</v>
      </c>
      <c r="I336" s="1" t="s">
        <v>39</v>
      </c>
      <c r="J336" s="1" t="s">
        <v>28</v>
      </c>
      <c r="K336" s="1" t="s">
        <v>77</v>
      </c>
      <c r="L336" s="1" t="s">
        <v>85</v>
      </c>
      <c r="M336" s="1" t="s">
        <v>121</v>
      </c>
      <c r="N336" s="1" t="s">
        <v>122</v>
      </c>
      <c r="O336" s="1">
        <v>0.56999999999999995</v>
      </c>
      <c r="P336" s="6">
        <f>Table1[[#This Row],[Profit]]/Table1[[#This Row],[Sales]]</f>
        <v>-2.1188961760340312</v>
      </c>
      <c r="Q336" s="1" t="s">
        <v>33</v>
      </c>
      <c r="R336" s="1" t="s">
        <v>34</v>
      </c>
      <c r="S336" s="1" t="s">
        <v>35</v>
      </c>
      <c r="T336" s="1" t="s">
        <v>116</v>
      </c>
      <c r="U336" s="1">
        <v>98052</v>
      </c>
      <c r="V336" s="9">
        <v>42032</v>
      </c>
      <c r="W336" s="13" t="str">
        <f>TEXT(Table1[[#This Row],[Order Date]],"mmmm")</f>
        <v>January</v>
      </c>
      <c r="X336" s="7" t="str">
        <f>TEXT(Table1[[#This Row],[Order Date]],"yyyy")</f>
        <v>2015</v>
      </c>
      <c r="Y336" s="9">
        <v>42034</v>
      </c>
      <c r="Z336" s="1">
        <v>-6923.5991999999997</v>
      </c>
      <c r="AA336" s="1">
        <v>1</v>
      </c>
      <c r="AB336" s="1">
        <v>3267.55</v>
      </c>
      <c r="AC336" s="1">
        <v>88425</v>
      </c>
      <c r="AD336" s="6" t="e">
        <f>IF(COUNTIF(#REF!,Orders!AC29)&gt;0,"Returned","Not Returned")</f>
        <v>#REF!</v>
      </c>
      <c r="AE336" s="37" t="str">
        <f>TEXT(Table1[[#This Row],[Order Date]],"mmmm-yyy")</f>
        <v>January-2015</v>
      </c>
    </row>
    <row r="337" spans="1:31" ht="12.75" customHeight="1" thickTop="1" thickBot="1" x14ac:dyDescent="0.25">
      <c r="A337" s="10">
        <v>2368</v>
      </c>
      <c r="B337" s="11" t="s">
        <v>56</v>
      </c>
      <c r="C337" s="11">
        <v>0</v>
      </c>
      <c r="D337" s="11">
        <v>6.88</v>
      </c>
      <c r="E337" s="11">
        <v>2</v>
      </c>
      <c r="F337" s="11">
        <v>553</v>
      </c>
      <c r="G337" s="6" t="str">
        <f>IF(COUNTIF(Table1[Customer ID],Table1[[#This Row],[Customer ID]])&gt;1,"Repeat Customer","One-Time Customer")</f>
        <v>Repeat Customer</v>
      </c>
      <c r="H337" s="11" t="s">
        <v>661</v>
      </c>
      <c r="I337" s="11" t="s">
        <v>27</v>
      </c>
      <c r="J337" s="11" t="s">
        <v>40</v>
      </c>
      <c r="K337" s="11" t="s">
        <v>29</v>
      </c>
      <c r="L337" s="11" t="s">
        <v>93</v>
      </c>
      <c r="M337" s="11" t="s">
        <v>31</v>
      </c>
      <c r="N337" s="11" t="s">
        <v>662</v>
      </c>
      <c r="O337" s="11">
        <v>0.39</v>
      </c>
      <c r="P337" s="6">
        <f>Table1[[#This Row],[Profit]]/Table1[[#This Row],[Sales]]</f>
        <v>0.12734272791836432</v>
      </c>
      <c r="Q337" s="11" t="s">
        <v>33</v>
      </c>
      <c r="R337" s="11" t="s">
        <v>34</v>
      </c>
      <c r="S337" s="11" t="s">
        <v>45</v>
      </c>
      <c r="T337" s="11" t="s">
        <v>663</v>
      </c>
      <c r="U337" s="11">
        <v>90008</v>
      </c>
      <c r="V337" s="12">
        <v>42032</v>
      </c>
      <c r="W337" s="13" t="str">
        <f>TEXT(Table1[[#This Row],[Order Date]],"mmmm")</f>
        <v>January</v>
      </c>
      <c r="X337" s="7" t="str">
        <f>TEXT(Table1[[#This Row],[Order Date]],"yyyy")</f>
        <v>2015</v>
      </c>
      <c r="Y337" s="12">
        <v>42033</v>
      </c>
      <c r="Z337" s="11">
        <v>34.068000000000005</v>
      </c>
      <c r="AA337" s="11">
        <v>36</v>
      </c>
      <c r="AB337" s="11">
        <v>267.52999999999997</v>
      </c>
      <c r="AC337" s="11">
        <v>17155</v>
      </c>
      <c r="AD337" s="6" t="e">
        <f>IF(COUNTIF(#REF!,Orders!AC296)&gt;0,"Returned","Not Returned")</f>
        <v>#REF!</v>
      </c>
      <c r="AE337" s="37" t="str">
        <f>TEXT(Table1[[#This Row],[Order Date]],"mmmm-yyy")</f>
        <v>January-2015</v>
      </c>
    </row>
    <row r="338" spans="1:31" ht="12.75" customHeight="1" thickTop="1" thickBot="1" x14ac:dyDescent="0.25">
      <c r="A338" s="8">
        <v>20368</v>
      </c>
      <c r="B338" s="1" t="s">
        <v>56</v>
      </c>
      <c r="C338" s="1">
        <v>0</v>
      </c>
      <c r="D338" s="1">
        <v>6.88</v>
      </c>
      <c r="E338" s="1">
        <v>2</v>
      </c>
      <c r="F338" s="1">
        <v>556</v>
      </c>
      <c r="G338" s="6" t="str">
        <f>IF(COUNTIF(Table1[Customer ID],Table1[[#This Row],[Customer ID]])&gt;1,"Repeat Customer","One-Time Customer")</f>
        <v>Repeat Customer</v>
      </c>
      <c r="H338" s="1" t="s">
        <v>666</v>
      </c>
      <c r="I338" s="1" t="s">
        <v>27</v>
      </c>
      <c r="J338" s="1" t="s">
        <v>40</v>
      </c>
      <c r="K338" s="1" t="s">
        <v>29</v>
      </c>
      <c r="L338" s="1" t="s">
        <v>93</v>
      </c>
      <c r="M338" s="1" t="s">
        <v>31</v>
      </c>
      <c r="N338" s="1" t="s">
        <v>662</v>
      </c>
      <c r="O338" s="1">
        <v>0.39</v>
      </c>
      <c r="P338" s="6">
        <f>Table1[[#This Row],[Profit]]/Table1[[#This Row],[Sales]]</f>
        <v>0.69</v>
      </c>
      <c r="Q338" s="1" t="s">
        <v>33</v>
      </c>
      <c r="R338" s="1" t="s">
        <v>34</v>
      </c>
      <c r="S338" s="1" t="s">
        <v>212</v>
      </c>
      <c r="T338" s="1" t="s">
        <v>667</v>
      </c>
      <c r="U338" s="1">
        <v>84604</v>
      </c>
      <c r="V338" s="9">
        <v>42032</v>
      </c>
      <c r="W338" s="13" t="str">
        <f>TEXT(Table1[[#This Row],[Order Date]],"mmmm")</f>
        <v>January</v>
      </c>
      <c r="X338" s="7" t="str">
        <f>TEXT(Table1[[#This Row],[Order Date]],"yyyy")</f>
        <v>2015</v>
      </c>
      <c r="Y338" s="9">
        <v>42033</v>
      </c>
      <c r="Z338" s="1">
        <v>46.147199999999991</v>
      </c>
      <c r="AA338" s="1">
        <v>9</v>
      </c>
      <c r="AB338" s="1">
        <v>66.88</v>
      </c>
      <c r="AC338" s="1">
        <v>86189</v>
      </c>
      <c r="AD338" s="6" t="e">
        <f>IF(COUNTIF(#REF!,Orders!AC303)&gt;0,"Returned","Not Returned")</f>
        <v>#REF!</v>
      </c>
      <c r="AE338" s="37" t="str">
        <f>TEXT(Table1[[#This Row],[Order Date]],"mmmm-yyy")</f>
        <v>January-2015</v>
      </c>
    </row>
    <row r="339" spans="1:31" ht="12.75" customHeight="1" thickTop="1" thickBot="1" x14ac:dyDescent="0.25">
      <c r="A339" s="10">
        <v>20369</v>
      </c>
      <c r="B339" s="11" t="s">
        <v>56</v>
      </c>
      <c r="C339" s="11">
        <v>0.03</v>
      </c>
      <c r="D339" s="11">
        <v>32.479999999999997</v>
      </c>
      <c r="E339" s="11">
        <v>35</v>
      </c>
      <c r="F339" s="11">
        <v>556</v>
      </c>
      <c r="G339" s="6" t="str">
        <f>IF(COUNTIF(Table1[Customer ID],Table1[[#This Row],[Customer ID]])&gt;1,"Repeat Customer","One-Time Customer")</f>
        <v>Repeat Customer</v>
      </c>
      <c r="H339" s="11" t="s">
        <v>666</v>
      </c>
      <c r="I339" s="11" t="s">
        <v>27</v>
      </c>
      <c r="J339" s="11" t="s">
        <v>40</v>
      </c>
      <c r="K339" s="11" t="s">
        <v>29</v>
      </c>
      <c r="L339" s="11" t="s">
        <v>141</v>
      </c>
      <c r="M339" s="11" t="s">
        <v>236</v>
      </c>
      <c r="N339" s="11" t="s">
        <v>668</v>
      </c>
      <c r="O339" s="11">
        <v>0.81</v>
      </c>
      <c r="P339" s="6">
        <f>Table1[[#This Row],[Profit]]/Table1[[#This Row],[Sales]]</f>
        <v>-4.0607282383325449</v>
      </c>
      <c r="Q339" s="11" t="s">
        <v>33</v>
      </c>
      <c r="R339" s="11" t="s">
        <v>34</v>
      </c>
      <c r="S339" s="11" t="s">
        <v>212</v>
      </c>
      <c r="T339" s="11" t="s">
        <v>667</v>
      </c>
      <c r="U339" s="11">
        <v>84604</v>
      </c>
      <c r="V339" s="12">
        <v>42032</v>
      </c>
      <c r="W339" s="13" t="str">
        <f>TEXT(Table1[[#This Row],[Order Date]],"mmmm")</f>
        <v>January</v>
      </c>
      <c r="X339" s="7" t="str">
        <f>TEXT(Table1[[#This Row],[Order Date]],"yyyy")</f>
        <v>2015</v>
      </c>
      <c r="Y339" s="12">
        <v>42032</v>
      </c>
      <c r="Z339" s="11">
        <v>-1116.3348000000001</v>
      </c>
      <c r="AA339" s="11">
        <v>8</v>
      </c>
      <c r="AB339" s="11">
        <v>274.91000000000003</v>
      </c>
      <c r="AC339" s="11">
        <v>86189</v>
      </c>
      <c r="AD339" s="6" t="e">
        <f>IF(COUNTIF(#REF!,Orders!AC304)&gt;0,"Returned","Not Returned")</f>
        <v>#REF!</v>
      </c>
      <c r="AE339" s="37" t="str">
        <f>TEXT(Table1[[#This Row],[Order Date]],"mmmm-yyy")</f>
        <v>January-2015</v>
      </c>
    </row>
    <row r="340" spans="1:31" ht="12.75" customHeight="1" thickTop="1" thickBot="1" x14ac:dyDescent="0.25">
      <c r="A340" s="8">
        <v>19209</v>
      </c>
      <c r="B340" s="1" t="s">
        <v>106</v>
      </c>
      <c r="C340" s="1">
        <v>0.02</v>
      </c>
      <c r="D340" s="1">
        <v>59.98</v>
      </c>
      <c r="E340" s="1">
        <v>3.99</v>
      </c>
      <c r="F340" s="1">
        <v>744</v>
      </c>
      <c r="G340" s="6" t="str">
        <f>IF(COUNTIF(Table1[Customer ID],Table1[[#This Row],[Customer ID]])&gt;1,"Repeat Customer","One-Time Customer")</f>
        <v>Repeat Customer</v>
      </c>
      <c r="H340" s="1" t="s">
        <v>872</v>
      </c>
      <c r="I340" s="1" t="s">
        <v>49</v>
      </c>
      <c r="J340" s="1" t="s">
        <v>28</v>
      </c>
      <c r="K340" s="1" t="s">
        <v>29</v>
      </c>
      <c r="L340" s="1" t="s">
        <v>257</v>
      </c>
      <c r="M340" s="1" t="s">
        <v>59</v>
      </c>
      <c r="N340" s="1" t="s">
        <v>873</v>
      </c>
      <c r="O340" s="1">
        <v>0.56999999999999995</v>
      </c>
      <c r="P340" s="6">
        <f>Table1[[#This Row],[Profit]]/Table1[[#This Row],[Sales]]</f>
        <v>-0.86045998739760554</v>
      </c>
      <c r="Q340" s="1" t="s">
        <v>33</v>
      </c>
      <c r="R340" s="1" t="s">
        <v>34</v>
      </c>
      <c r="S340" s="1" t="s">
        <v>378</v>
      </c>
      <c r="T340" s="1" t="s">
        <v>874</v>
      </c>
      <c r="U340" s="1">
        <v>85737</v>
      </c>
      <c r="V340" s="9">
        <v>42032</v>
      </c>
      <c r="W340" s="13" t="str">
        <f>TEXT(Table1[[#This Row],[Order Date]],"mmmm")</f>
        <v>January</v>
      </c>
      <c r="X340" s="7" t="str">
        <f>TEXT(Table1[[#This Row],[Order Date]],"yyyy")</f>
        <v>2015</v>
      </c>
      <c r="Y340" s="9">
        <v>42041</v>
      </c>
      <c r="Z340" s="1">
        <v>-54.622</v>
      </c>
      <c r="AA340" s="1">
        <v>1</v>
      </c>
      <c r="AB340" s="1">
        <v>63.48</v>
      </c>
      <c r="AC340" s="1">
        <v>87725</v>
      </c>
      <c r="AD340" s="6" t="e">
        <f>IF(COUNTIF(#REF!,Orders!AC425)&gt;0,"Returned","Not Returned")</f>
        <v>#REF!</v>
      </c>
      <c r="AE340" s="37" t="str">
        <f>TEXT(Table1[[#This Row],[Order Date]],"mmmm-yyy")</f>
        <v>January-2015</v>
      </c>
    </row>
    <row r="341" spans="1:31" ht="12.75" customHeight="1" thickTop="1" thickBot="1" x14ac:dyDescent="0.25">
      <c r="A341" s="10">
        <v>19210</v>
      </c>
      <c r="B341" s="11" t="s">
        <v>106</v>
      </c>
      <c r="C341" s="11">
        <v>0.03</v>
      </c>
      <c r="D341" s="11">
        <v>5.18</v>
      </c>
      <c r="E341" s="11">
        <v>5.74</v>
      </c>
      <c r="F341" s="11">
        <v>744</v>
      </c>
      <c r="G341" s="6" t="str">
        <f>IF(COUNTIF(Table1[Customer ID],Table1[[#This Row],[Customer ID]])&gt;1,"Repeat Customer","One-Time Customer")</f>
        <v>Repeat Customer</v>
      </c>
      <c r="H341" s="11" t="s">
        <v>872</v>
      </c>
      <c r="I341" s="11" t="s">
        <v>49</v>
      </c>
      <c r="J341" s="11" t="s">
        <v>28</v>
      </c>
      <c r="K341" s="11" t="s">
        <v>29</v>
      </c>
      <c r="L341" s="11" t="s">
        <v>109</v>
      </c>
      <c r="M341" s="11" t="s">
        <v>59</v>
      </c>
      <c r="N341" s="11" t="s">
        <v>875</v>
      </c>
      <c r="O341" s="11">
        <v>0.36</v>
      </c>
      <c r="P341" s="6">
        <f>Table1[[#This Row],[Profit]]/Table1[[#This Row],[Sales]]</f>
        <v>-2.6619265323257766</v>
      </c>
      <c r="Q341" s="11" t="s">
        <v>33</v>
      </c>
      <c r="R341" s="11" t="s">
        <v>34</v>
      </c>
      <c r="S341" s="11" t="s">
        <v>378</v>
      </c>
      <c r="T341" s="11" t="s">
        <v>874</v>
      </c>
      <c r="U341" s="11">
        <v>85737</v>
      </c>
      <c r="V341" s="12">
        <v>42032</v>
      </c>
      <c r="W341" s="13" t="str">
        <f>TEXT(Table1[[#This Row],[Order Date]],"mmmm")</f>
        <v>January</v>
      </c>
      <c r="X341" s="7" t="str">
        <f>TEXT(Table1[[#This Row],[Order Date]],"yyyy")</f>
        <v>2015</v>
      </c>
      <c r="Y341" s="12">
        <v>42036</v>
      </c>
      <c r="Z341" s="11">
        <v>-126.81418000000001</v>
      </c>
      <c r="AA341" s="11">
        <v>9</v>
      </c>
      <c r="AB341" s="11">
        <v>47.64</v>
      </c>
      <c r="AC341" s="11">
        <v>87725</v>
      </c>
      <c r="AD341" s="6" t="e">
        <f>IF(COUNTIF(#REF!,Orders!AC426)&gt;0,"Returned","Not Returned")</f>
        <v>#REF!</v>
      </c>
      <c r="AE341" s="37" t="str">
        <f>TEXT(Table1[[#This Row],[Order Date]],"mmmm-yyy")</f>
        <v>January-2015</v>
      </c>
    </row>
    <row r="342" spans="1:31" ht="12.75" customHeight="1" thickTop="1" thickBot="1" x14ac:dyDescent="0.25">
      <c r="A342" s="8">
        <v>21459</v>
      </c>
      <c r="B342" s="1" t="s">
        <v>47</v>
      </c>
      <c r="C342" s="1">
        <v>0</v>
      </c>
      <c r="D342" s="1">
        <v>122.99</v>
      </c>
      <c r="E342" s="1">
        <v>70.2</v>
      </c>
      <c r="F342" s="1">
        <v>3266</v>
      </c>
      <c r="G342" s="6" t="str">
        <f>IF(COUNTIF(Table1[Customer ID],Table1[[#This Row],[Customer ID]])&gt;1,"Repeat Customer","One-Time Customer")</f>
        <v>One-Time Customer</v>
      </c>
      <c r="H342" s="1" t="s">
        <v>2927</v>
      </c>
      <c r="I342" s="1" t="s">
        <v>39</v>
      </c>
      <c r="J342" s="1" t="s">
        <v>28</v>
      </c>
      <c r="K342" s="1" t="s">
        <v>41</v>
      </c>
      <c r="L342" s="1" t="s">
        <v>42</v>
      </c>
      <c r="M342" s="1" t="s">
        <v>43</v>
      </c>
      <c r="N342" s="1" t="s">
        <v>147</v>
      </c>
      <c r="O342" s="1">
        <v>0.74</v>
      </c>
      <c r="P342" s="6">
        <f>Table1[[#This Row],[Profit]]/Table1[[#This Row],[Sales]]</f>
        <v>-0.98295707791050091</v>
      </c>
      <c r="Q342" s="1" t="s">
        <v>33</v>
      </c>
      <c r="R342" s="1" t="s">
        <v>53</v>
      </c>
      <c r="S342" s="1" t="s">
        <v>188</v>
      </c>
      <c r="T342" s="1" t="s">
        <v>433</v>
      </c>
      <c r="U342" s="1">
        <v>4073</v>
      </c>
      <c r="V342" s="9">
        <v>42032</v>
      </c>
      <c r="W342" s="13" t="str">
        <f>TEXT(Table1[[#This Row],[Order Date]],"mmmm")</f>
        <v>January</v>
      </c>
      <c r="X342" s="7" t="str">
        <f>TEXT(Table1[[#This Row],[Order Date]],"yyyy")</f>
        <v>2015</v>
      </c>
      <c r="Y342" s="9">
        <v>42033</v>
      </c>
      <c r="Z342" s="1">
        <v>-1764.29</v>
      </c>
      <c r="AA342" s="1">
        <v>14</v>
      </c>
      <c r="AB342" s="1">
        <v>1794.88</v>
      </c>
      <c r="AC342" s="1">
        <v>89836</v>
      </c>
      <c r="AD342" s="6" t="e">
        <f>IF(COUNTIF(#REF!,Orders!AC1867)&gt;0,"Returned","Not Returned")</f>
        <v>#REF!</v>
      </c>
      <c r="AE342" s="37" t="str">
        <f>TEXT(Table1[[#This Row],[Order Date]],"mmmm-yyy")</f>
        <v>January-2015</v>
      </c>
    </row>
    <row r="343" spans="1:31" ht="12.75" customHeight="1" thickTop="1" thickBot="1" x14ac:dyDescent="0.25">
      <c r="A343" s="10">
        <v>21458</v>
      </c>
      <c r="B343" s="11" t="s">
        <v>47</v>
      </c>
      <c r="C343" s="11">
        <v>0.01</v>
      </c>
      <c r="D343" s="11">
        <v>60.97</v>
      </c>
      <c r="E343" s="11">
        <v>4.5</v>
      </c>
      <c r="F343" s="11">
        <v>3269</v>
      </c>
      <c r="G343" s="6" t="str">
        <f>IF(COUNTIF(Table1[Customer ID],Table1[[#This Row],[Customer ID]])&gt;1,"Repeat Customer","One-Time Customer")</f>
        <v>One-Time Customer</v>
      </c>
      <c r="H343" s="11" t="s">
        <v>2928</v>
      </c>
      <c r="I343" s="11" t="s">
        <v>27</v>
      </c>
      <c r="J343" s="11" t="s">
        <v>28</v>
      </c>
      <c r="K343" s="11" t="s">
        <v>29</v>
      </c>
      <c r="L343" s="11" t="s">
        <v>257</v>
      </c>
      <c r="M343" s="11" t="s">
        <v>59</v>
      </c>
      <c r="N343" s="11" t="s">
        <v>2132</v>
      </c>
      <c r="O343" s="11">
        <v>0.56000000000000005</v>
      </c>
      <c r="P343" s="6">
        <f>Table1[[#This Row],[Profit]]/Table1[[#This Row],[Sales]]</f>
        <v>0.69</v>
      </c>
      <c r="Q343" s="11" t="s">
        <v>33</v>
      </c>
      <c r="R343" s="11" t="s">
        <v>53</v>
      </c>
      <c r="S343" s="11" t="s">
        <v>54</v>
      </c>
      <c r="T343" s="11" t="s">
        <v>2929</v>
      </c>
      <c r="U343" s="11">
        <v>7060</v>
      </c>
      <c r="V343" s="12">
        <v>42032</v>
      </c>
      <c r="W343" s="13" t="str">
        <f>TEXT(Table1[[#This Row],[Order Date]],"mmmm")</f>
        <v>January</v>
      </c>
      <c r="X343" s="7" t="str">
        <f>TEXT(Table1[[#This Row],[Order Date]],"yyyy")</f>
        <v>2015</v>
      </c>
      <c r="Y343" s="12">
        <v>42034</v>
      </c>
      <c r="Z343" s="11">
        <v>527.87759999999992</v>
      </c>
      <c r="AA343" s="11">
        <v>12</v>
      </c>
      <c r="AB343" s="11">
        <v>765.04</v>
      </c>
      <c r="AC343" s="11">
        <v>89836</v>
      </c>
      <c r="AD343" s="6" t="e">
        <f>IF(COUNTIF(#REF!,Orders!AC1868)&gt;0,"Returned","Not Returned")</f>
        <v>#REF!</v>
      </c>
      <c r="AE343" s="37" t="str">
        <f>TEXT(Table1[[#This Row],[Order Date]],"mmmm-yyy")</f>
        <v>January-2015</v>
      </c>
    </row>
    <row r="344" spans="1:31" ht="12.75" customHeight="1" thickTop="1" thickBot="1" x14ac:dyDescent="0.25">
      <c r="A344" s="10">
        <v>4556</v>
      </c>
      <c r="B344" s="11" t="s">
        <v>56</v>
      </c>
      <c r="C344" s="11">
        <v>7.0000000000000007E-2</v>
      </c>
      <c r="D344" s="11">
        <v>5.0199999999999996</v>
      </c>
      <c r="E344" s="11">
        <v>5.14</v>
      </c>
      <c r="F344" s="11">
        <v>699</v>
      </c>
      <c r="G344" s="6" t="str">
        <f>IF(COUNTIF(Table1[Customer ID],Table1[[#This Row],[Customer ID]])&gt;1,"Repeat Customer","One-Time Customer")</f>
        <v>Repeat Customer</v>
      </c>
      <c r="H344" s="11" t="s">
        <v>835</v>
      </c>
      <c r="I344" s="11" t="s">
        <v>49</v>
      </c>
      <c r="J344" s="11" t="s">
        <v>114</v>
      </c>
      <c r="K344" s="11" t="s">
        <v>77</v>
      </c>
      <c r="L344" s="11" t="s">
        <v>180</v>
      </c>
      <c r="M344" s="11" t="s">
        <v>51</v>
      </c>
      <c r="N344" s="11" t="s">
        <v>840</v>
      </c>
      <c r="O344" s="11">
        <v>0.79</v>
      </c>
      <c r="P344" s="6">
        <f>Table1[[#This Row],[Profit]]/Table1[[#This Row],[Sales]]</f>
        <v>-0.8030461684911947</v>
      </c>
      <c r="Q344" s="11" t="s">
        <v>33</v>
      </c>
      <c r="R344" s="11" t="s">
        <v>34</v>
      </c>
      <c r="S344" s="11" t="s">
        <v>45</v>
      </c>
      <c r="T344" s="11" t="s">
        <v>663</v>
      </c>
      <c r="U344" s="11">
        <v>90041</v>
      </c>
      <c r="V344" s="12">
        <v>42033</v>
      </c>
      <c r="W344" s="13" t="str">
        <f>TEXT(Table1[[#This Row],[Order Date]],"mmmm")</f>
        <v>January</v>
      </c>
      <c r="X344" s="7" t="str">
        <f>TEXT(Table1[[#This Row],[Order Date]],"yyyy")</f>
        <v>2015</v>
      </c>
      <c r="Y344" s="12">
        <v>42035</v>
      </c>
      <c r="Z344" s="11">
        <v>-168.72</v>
      </c>
      <c r="AA344" s="11">
        <v>42</v>
      </c>
      <c r="AB344" s="11">
        <v>210.1</v>
      </c>
      <c r="AC344" s="11">
        <v>32420</v>
      </c>
      <c r="AD344" s="6" t="e">
        <f>IF(COUNTIF(#REF!,Orders!AC404)&gt;0,"Returned","Not Returned")</f>
        <v>#REF!</v>
      </c>
      <c r="AE344" s="37" t="str">
        <f>TEXT(Table1[[#This Row],[Order Date]],"mmmm-yyy")</f>
        <v>January-2015</v>
      </c>
    </row>
    <row r="345" spans="1:31" ht="12.75" customHeight="1" thickTop="1" thickBot="1" x14ac:dyDescent="0.25">
      <c r="A345" s="8">
        <v>4557</v>
      </c>
      <c r="B345" s="1" t="s">
        <v>56</v>
      </c>
      <c r="C345" s="1">
        <v>7.0000000000000007E-2</v>
      </c>
      <c r="D345" s="1">
        <v>280.98</v>
      </c>
      <c r="E345" s="1">
        <v>57</v>
      </c>
      <c r="F345" s="1">
        <v>699</v>
      </c>
      <c r="G345" s="6" t="str">
        <f>IF(COUNTIF(Table1[Customer ID],Table1[[#This Row],[Customer ID]])&gt;1,"Repeat Customer","One-Time Customer")</f>
        <v>Repeat Customer</v>
      </c>
      <c r="H345" s="1" t="s">
        <v>835</v>
      </c>
      <c r="I345" s="1" t="s">
        <v>39</v>
      </c>
      <c r="J345" s="1" t="s">
        <v>114</v>
      </c>
      <c r="K345" s="1" t="s">
        <v>41</v>
      </c>
      <c r="L345" s="1" t="s">
        <v>42</v>
      </c>
      <c r="M345" s="1" t="s">
        <v>43</v>
      </c>
      <c r="N345" s="1" t="s">
        <v>670</v>
      </c>
      <c r="O345" s="1">
        <v>0.78</v>
      </c>
      <c r="P345" s="6">
        <f>Table1[[#This Row],[Profit]]/Table1[[#This Row],[Sales]]</f>
        <v>-6.7635198857823306E-2</v>
      </c>
      <c r="Q345" s="1" t="s">
        <v>33</v>
      </c>
      <c r="R345" s="1" t="s">
        <v>34</v>
      </c>
      <c r="S345" s="1" t="s">
        <v>45</v>
      </c>
      <c r="T345" s="1" t="s">
        <v>663</v>
      </c>
      <c r="U345" s="1">
        <v>90041</v>
      </c>
      <c r="V345" s="9">
        <v>42033</v>
      </c>
      <c r="W345" s="13" t="str">
        <f>TEXT(Table1[[#This Row],[Order Date]],"mmmm")</f>
        <v>January</v>
      </c>
      <c r="X345" s="7" t="str">
        <f>TEXT(Table1[[#This Row],[Order Date]],"yyyy")</f>
        <v>2015</v>
      </c>
      <c r="Y345" s="9">
        <v>42035</v>
      </c>
      <c r="Z345" s="1">
        <v>-439.62</v>
      </c>
      <c r="AA345" s="1">
        <v>23</v>
      </c>
      <c r="AB345" s="1">
        <v>6499.87</v>
      </c>
      <c r="AC345" s="1">
        <v>32420</v>
      </c>
      <c r="AD345" s="6" t="e">
        <f>IF(COUNTIF(#REF!,Orders!AC405)&gt;0,"Returned","Not Returned")</f>
        <v>#REF!</v>
      </c>
      <c r="AE345" s="37" t="str">
        <f>TEXT(Table1[[#This Row],[Order Date]],"mmmm-yyy")</f>
        <v>January-2015</v>
      </c>
    </row>
    <row r="346" spans="1:31" ht="12.75" customHeight="1" thickTop="1" thickBot="1" x14ac:dyDescent="0.25">
      <c r="A346" s="8">
        <v>20844</v>
      </c>
      <c r="B346" s="1" t="s">
        <v>47</v>
      </c>
      <c r="C346" s="1">
        <v>0.09</v>
      </c>
      <c r="D346" s="1">
        <v>95.99</v>
      </c>
      <c r="E346" s="1">
        <v>4.9000000000000004</v>
      </c>
      <c r="F346" s="1">
        <v>1875</v>
      </c>
      <c r="G346" s="6" t="str">
        <f>IF(COUNTIF(Table1[Customer ID],Table1[[#This Row],[Customer ID]])&gt;1,"Repeat Customer","One-Time Customer")</f>
        <v>One-Time Customer</v>
      </c>
      <c r="H346" s="1" t="s">
        <v>1843</v>
      </c>
      <c r="I346" s="1" t="s">
        <v>49</v>
      </c>
      <c r="J346" s="1" t="s">
        <v>114</v>
      </c>
      <c r="K346" s="1" t="s">
        <v>77</v>
      </c>
      <c r="L346" s="1" t="s">
        <v>78</v>
      </c>
      <c r="M346" s="1" t="s">
        <v>59</v>
      </c>
      <c r="N346" s="1" t="s">
        <v>254</v>
      </c>
      <c r="O346" s="1">
        <v>0.56000000000000005</v>
      </c>
      <c r="P346" s="6">
        <f>Table1[[#This Row],[Profit]]/Table1[[#This Row],[Sales]]</f>
        <v>0.10694310210444272</v>
      </c>
      <c r="Q346" s="1" t="s">
        <v>33</v>
      </c>
      <c r="R346" s="1" t="s">
        <v>136</v>
      </c>
      <c r="S346" s="1" t="s">
        <v>137</v>
      </c>
      <c r="T346" s="1" t="s">
        <v>1844</v>
      </c>
      <c r="U346" s="1">
        <v>23320</v>
      </c>
      <c r="V346" s="9">
        <v>42033</v>
      </c>
      <c r="W346" s="13" t="str">
        <f>TEXT(Table1[[#This Row],[Order Date]],"mmmm")</f>
        <v>January</v>
      </c>
      <c r="X346" s="7" t="str">
        <f>TEXT(Table1[[#This Row],[Order Date]],"yyyy")</f>
        <v>2015</v>
      </c>
      <c r="Y346" s="9">
        <v>42035</v>
      </c>
      <c r="Z346" s="1">
        <v>34.302</v>
      </c>
      <c r="AA346" s="1">
        <v>4</v>
      </c>
      <c r="AB346" s="1">
        <v>320.75</v>
      </c>
      <c r="AC346" s="1">
        <v>90899</v>
      </c>
      <c r="AD346" s="6" t="e">
        <f>IF(COUNTIF(#REF!,Orders!AC1045)&gt;0,"Returned","Not Returned")</f>
        <v>#REF!</v>
      </c>
      <c r="AE346" s="37" t="str">
        <f>TEXT(Table1[[#This Row],[Order Date]],"mmmm-yyy")</f>
        <v>January-2015</v>
      </c>
    </row>
    <row r="347" spans="1:31" ht="12.75" customHeight="1" thickTop="1" thickBot="1" x14ac:dyDescent="0.25">
      <c r="A347" s="10">
        <v>20841</v>
      </c>
      <c r="B347" s="11" t="s">
        <v>56</v>
      </c>
      <c r="C347" s="11">
        <v>0.02</v>
      </c>
      <c r="D347" s="11">
        <v>240.98</v>
      </c>
      <c r="E347" s="11">
        <v>60.2</v>
      </c>
      <c r="F347" s="11">
        <v>2061</v>
      </c>
      <c r="G347" s="6" t="str">
        <f>IF(COUNTIF(Table1[Customer ID],Table1[[#This Row],[Customer ID]])&gt;1,"Repeat Customer","One-Time Customer")</f>
        <v>One-Time Customer</v>
      </c>
      <c r="H347" s="11" t="s">
        <v>1978</v>
      </c>
      <c r="I347" s="11" t="s">
        <v>39</v>
      </c>
      <c r="J347" s="11" t="s">
        <v>28</v>
      </c>
      <c r="K347" s="11" t="s">
        <v>41</v>
      </c>
      <c r="L347" s="11" t="s">
        <v>191</v>
      </c>
      <c r="M347" s="11" t="s">
        <v>121</v>
      </c>
      <c r="N347" s="11" t="s">
        <v>1979</v>
      </c>
      <c r="O347" s="11">
        <v>0.56000000000000005</v>
      </c>
      <c r="P347" s="6">
        <f>Table1[[#This Row],[Profit]]/Table1[[#This Row],[Sales]]</f>
        <v>-1.0462410803345354</v>
      </c>
      <c r="Q347" s="11" t="s">
        <v>33</v>
      </c>
      <c r="R347" s="11" t="s">
        <v>61</v>
      </c>
      <c r="S347" s="11" t="s">
        <v>496</v>
      </c>
      <c r="T347" s="11" t="s">
        <v>1980</v>
      </c>
      <c r="U347" s="11">
        <v>69101</v>
      </c>
      <c r="V347" s="12">
        <v>42033</v>
      </c>
      <c r="W347" s="13" t="str">
        <f>TEXT(Table1[[#This Row],[Order Date]],"mmmm")</f>
        <v>January</v>
      </c>
      <c r="X347" s="7" t="str">
        <f>TEXT(Table1[[#This Row],[Order Date]],"yyyy")</f>
        <v>2015</v>
      </c>
      <c r="Y347" s="12">
        <v>42035</v>
      </c>
      <c r="Z347" s="11">
        <v>-272.71320000000003</v>
      </c>
      <c r="AA347" s="11">
        <v>1</v>
      </c>
      <c r="AB347" s="11">
        <v>260.66000000000003</v>
      </c>
      <c r="AC347" s="11">
        <v>87146</v>
      </c>
      <c r="AD347" s="6" t="e">
        <f>IF(COUNTIF(#REF!,Orders!AC1140)&gt;0,"Returned","Not Returned")</f>
        <v>#REF!</v>
      </c>
      <c r="AE347" s="37" t="str">
        <f>TEXT(Table1[[#This Row],[Order Date]],"mmmm-yyy")</f>
        <v>January-2015</v>
      </c>
    </row>
    <row r="348" spans="1:31" ht="12.75" customHeight="1" thickTop="1" thickBot="1" x14ac:dyDescent="0.25">
      <c r="A348" s="8">
        <v>20840</v>
      </c>
      <c r="B348" s="1" t="s">
        <v>56</v>
      </c>
      <c r="C348" s="1">
        <v>0.02</v>
      </c>
      <c r="D348" s="1">
        <v>420.98</v>
      </c>
      <c r="E348" s="1">
        <v>19.989999999999998</v>
      </c>
      <c r="F348" s="1">
        <v>2062</v>
      </c>
      <c r="G348" s="6" t="str">
        <f>IF(COUNTIF(Table1[Customer ID],Table1[[#This Row],[Customer ID]])&gt;1,"Repeat Customer","One-Time Customer")</f>
        <v>Repeat Customer</v>
      </c>
      <c r="H348" s="1" t="s">
        <v>1981</v>
      </c>
      <c r="I348" s="1" t="s">
        <v>49</v>
      </c>
      <c r="J348" s="1" t="s">
        <v>28</v>
      </c>
      <c r="K348" s="1" t="s">
        <v>29</v>
      </c>
      <c r="L348" s="1" t="s">
        <v>109</v>
      </c>
      <c r="M348" s="1" t="s">
        <v>59</v>
      </c>
      <c r="N348" s="1" t="s">
        <v>1510</v>
      </c>
      <c r="O348" s="1">
        <v>0.35</v>
      </c>
      <c r="P348" s="6">
        <f>Table1[[#This Row],[Profit]]/Table1[[#This Row],[Sales]]</f>
        <v>-3.8286616604343703E-2</v>
      </c>
      <c r="Q348" s="1" t="s">
        <v>33</v>
      </c>
      <c r="R348" s="1" t="s">
        <v>136</v>
      </c>
      <c r="S348" s="1" t="s">
        <v>137</v>
      </c>
      <c r="T348" s="1" t="s">
        <v>1982</v>
      </c>
      <c r="U348" s="1">
        <v>23111</v>
      </c>
      <c r="V348" s="9">
        <v>42033</v>
      </c>
      <c r="W348" s="13" t="str">
        <f>TEXT(Table1[[#This Row],[Order Date]],"mmmm")</f>
        <v>January</v>
      </c>
      <c r="X348" s="7" t="str">
        <f>TEXT(Table1[[#This Row],[Order Date]],"yyyy")</f>
        <v>2015</v>
      </c>
      <c r="Y348" s="9">
        <v>42036</v>
      </c>
      <c r="Z348" s="1">
        <v>-162.69399999999999</v>
      </c>
      <c r="AA348" s="1">
        <v>10</v>
      </c>
      <c r="AB348" s="1">
        <v>4249.37</v>
      </c>
      <c r="AC348" s="1">
        <v>87146</v>
      </c>
      <c r="AD348" s="6" t="e">
        <f>IF(COUNTIF(#REF!,Orders!AC1141)&gt;0,"Returned","Not Returned")</f>
        <v>#REF!</v>
      </c>
      <c r="AE348" s="37" t="str">
        <f>TEXT(Table1[[#This Row],[Order Date]],"mmmm-yyy")</f>
        <v>January-2015</v>
      </c>
    </row>
    <row r="349" spans="1:31" ht="12.75" customHeight="1" thickTop="1" thickBot="1" x14ac:dyDescent="0.25">
      <c r="A349" s="10">
        <v>19171</v>
      </c>
      <c r="B349" s="11" t="s">
        <v>47</v>
      </c>
      <c r="C349" s="11">
        <v>0.1</v>
      </c>
      <c r="D349" s="11">
        <v>7.45</v>
      </c>
      <c r="E349" s="11">
        <v>6.28</v>
      </c>
      <c r="F349" s="11">
        <v>2265</v>
      </c>
      <c r="G349" s="6" t="str">
        <f>IF(COUNTIF(Table1[Customer ID],Table1[[#This Row],[Customer ID]])&gt;1,"Repeat Customer","One-Time Customer")</f>
        <v>Repeat Customer</v>
      </c>
      <c r="H349" s="11" t="s">
        <v>2145</v>
      </c>
      <c r="I349" s="11" t="s">
        <v>49</v>
      </c>
      <c r="J349" s="11" t="s">
        <v>28</v>
      </c>
      <c r="K349" s="11" t="s">
        <v>29</v>
      </c>
      <c r="L349" s="11" t="s">
        <v>109</v>
      </c>
      <c r="M349" s="11" t="s">
        <v>59</v>
      </c>
      <c r="N349" s="11" t="s">
        <v>2146</v>
      </c>
      <c r="O349" s="11">
        <v>0.4</v>
      </c>
      <c r="P349" s="6">
        <f>Table1[[#This Row],[Profit]]/Table1[[#This Row],[Sales]]</f>
        <v>-1.1763299663299662</v>
      </c>
      <c r="Q349" s="11" t="s">
        <v>33</v>
      </c>
      <c r="R349" s="11" t="s">
        <v>61</v>
      </c>
      <c r="S349" s="11" t="s">
        <v>506</v>
      </c>
      <c r="T349" s="11" t="s">
        <v>2147</v>
      </c>
      <c r="U349" s="11">
        <v>64130</v>
      </c>
      <c r="V349" s="12">
        <v>42033</v>
      </c>
      <c r="W349" s="13" t="str">
        <f>TEXT(Table1[[#This Row],[Order Date]],"mmmm")</f>
        <v>January</v>
      </c>
      <c r="X349" s="7" t="str">
        <f>TEXT(Table1[[#This Row],[Order Date]],"yyyy")</f>
        <v>2015</v>
      </c>
      <c r="Y349" s="12">
        <v>42036</v>
      </c>
      <c r="Z349" s="11">
        <v>-69.873999999999995</v>
      </c>
      <c r="AA349" s="11">
        <v>8</v>
      </c>
      <c r="AB349" s="11">
        <v>59.4</v>
      </c>
      <c r="AC349" s="11">
        <v>86612</v>
      </c>
      <c r="AD349" s="6" t="e">
        <f>IF(COUNTIF(#REF!,Orders!AC1252)&gt;0,"Returned","Not Returned")</f>
        <v>#REF!</v>
      </c>
      <c r="AE349" s="37" t="str">
        <f>TEXT(Table1[[#This Row],[Order Date]],"mmmm-yyy")</f>
        <v>January-2015</v>
      </c>
    </row>
    <row r="350" spans="1:31" ht="12.75" customHeight="1" thickTop="1" thickBot="1" x14ac:dyDescent="0.25">
      <c r="A350" s="8">
        <v>19172</v>
      </c>
      <c r="B350" s="1" t="s">
        <v>47</v>
      </c>
      <c r="C350" s="1">
        <v>0.01</v>
      </c>
      <c r="D350" s="1">
        <v>6.48</v>
      </c>
      <c r="E350" s="1">
        <v>7.86</v>
      </c>
      <c r="F350" s="1">
        <v>2265</v>
      </c>
      <c r="G350" s="6" t="str">
        <f>IF(COUNTIF(Table1[Customer ID],Table1[[#This Row],[Customer ID]])&gt;1,"Repeat Customer","One-Time Customer")</f>
        <v>Repeat Customer</v>
      </c>
      <c r="H350" s="1" t="s">
        <v>2145</v>
      </c>
      <c r="I350" s="1" t="s">
        <v>49</v>
      </c>
      <c r="J350" s="1" t="s">
        <v>28</v>
      </c>
      <c r="K350" s="1" t="s">
        <v>29</v>
      </c>
      <c r="L350" s="1" t="s">
        <v>93</v>
      </c>
      <c r="M350" s="1" t="s">
        <v>59</v>
      </c>
      <c r="N350" s="1" t="s">
        <v>1121</v>
      </c>
      <c r="O350" s="1">
        <v>0.37</v>
      </c>
      <c r="P350" s="6">
        <f>Table1[[#This Row],[Profit]]/Table1[[#This Row],[Sales]]</f>
        <v>-2.0424315377670781</v>
      </c>
      <c r="Q350" s="1" t="s">
        <v>33</v>
      </c>
      <c r="R350" s="1" t="s">
        <v>61</v>
      </c>
      <c r="S350" s="1" t="s">
        <v>506</v>
      </c>
      <c r="T350" s="1" t="s">
        <v>2147</v>
      </c>
      <c r="U350" s="1">
        <v>64130</v>
      </c>
      <c r="V350" s="9">
        <v>42033</v>
      </c>
      <c r="W350" s="13" t="str">
        <f>TEXT(Table1[[#This Row],[Order Date]],"mmmm")</f>
        <v>January</v>
      </c>
      <c r="X350" s="7" t="str">
        <f>TEXT(Table1[[#This Row],[Order Date]],"yyyy")</f>
        <v>2015</v>
      </c>
      <c r="Y350" s="9">
        <v>42035</v>
      </c>
      <c r="Z350" s="1">
        <v>-135.74</v>
      </c>
      <c r="AA350" s="1">
        <v>10</v>
      </c>
      <c r="AB350" s="1">
        <v>66.459999999999994</v>
      </c>
      <c r="AC350" s="1">
        <v>86612</v>
      </c>
      <c r="AD350" s="6" t="e">
        <f>IF(COUNTIF(#REF!,Orders!AC1253)&gt;0,"Returned","Not Returned")</f>
        <v>#REF!</v>
      </c>
      <c r="AE350" s="37" t="str">
        <f>TEXT(Table1[[#This Row],[Order Date]],"mmmm-yyy")</f>
        <v>January-2015</v>
      </c>
    </row>
    <row r="351" spans="1:31" ht="12.75" customHeight="1" thickTop="1" thickBot="1" x14ac:dyDescent="0.25">
      <c r="A351" s="8">
        <v>24132</v>
      </c>
      <c r="B351" s="1" t="s">
        <v>25</v>
      </c>
      <c r="C351" s="1">
        <v>0.05</v>
      </c>
      <c r="D351" s="1">
        <v>1.68</v>
      </c>
      <c r="E351" s="1">
        <v>1.57</v>
      </c>
      <c r="F351" s="1">
        <v>550</v>
      </c>
      <c r="G351" s="6" t="str">
        <f>IF(COUNTIF(Table1[Customer ID],Table1[[#This Row],[Customer ID]])&gt;1,"Repeat Customer","One-Time Customer")</f>
        <v>Repeat Customer</v>
      </c>
      <c r="H351" s="1" t="s">
        <v>653</v>
      </c>
      <c r="I351" s="1" t="s">
        <v>49</v>
      </c>
      <c r="J351" s="1" t="s">
        <v>28</v>
      </c>
      <c r="K351" s="1" t="s">
        <v>29</v>
      </c>
      <c r="L351" s="1" t="s">
        <v>30</v>
      </c>
      <c r="M351" s="1" t="s">
        <v>31</v>
      </c>
      <c r="N351" s="1" t="s">
        <v>96</v>
      </c>
      <c r="O351" s="1">
        <v>0.59</v>
      </c>
      <c r="P351" s="6">
        <f>Table1[[#This Row],[Profit]]/Table1[[#This Row],[Sales]]</f>
        <v>-1.7781333333333336</v>
      </c>
      <c r="Q351" s="1" t="s">
        <v>33</v>
      </c>
      <c r="R351" s="1" t="s">
        <v>61</v>
      </c>
      <c r="S351" s="1" t="s">
        <v>130</v>
      </c>
      <c r="T351" s="1" t="s">
        <v>654</v>
      </c>
      <c r="U351" s="1">
        <v>78155</v>
      </c>
      <c r="V351" s="9">
        <v>42034</v>
      </c>
      <c r="W351" s="13" t="str">
        <f>TEXT(Table1[[#This Row],[Order Date]],"mmmm")</f>
        <v>January</v>
      </c>
      <c r="X351" s="7" t="str">
        <f>TEXT(Table1[[#This Row],[Order Date]],"yyyy")</f>
        <v>2015</v>
      </c>
      <c r="Y351" s="9">
        <v>42035</v>
      </c>
      <c r="Z351" s="1">
        <v>-33.340000000000003</v>
      </c>
      <c r="AA351" s="1">
        <v>11</v>
      </c>
      <c r="AB351" s="1">
        <v>18.75</v>
      </c>
      <c r="AC351" s="1">
        <v>90909</v>
      </c>
      <c r="AD351" s="6" t="e">
        <f>IF(COUNTIF(#REF!,Orders!AC291)&gt;0,"Returned","Not Returned")</f>
        <v>#REF!</v>
      </c>
      <c r="AE351" s="37" t="str">
        <f>TEXT(Table1[[#This Row],[Order Date]],"mmmm-yyy")</f>
        <v>January-2015</v>
      </c>
    </row>
    <row r="352" spans="1:31" ht="12.75" customHeight="1" thickTop="1" thickBot="1" x14ac:dyDescent="0.25">
      <c r="A352" s="10">
        <v>24133</v>
      </c>
      <c r="B352" s="11" t="s">
        <v>25</v>
      </c>
      <c r="C352" s="11">
        <v>0.1</v>
      </c>
      <c r="D352" s="11">
        <v>218.75</v>
      </c>
      <c r="E352" s="11">
        <v>69.64</v>
      </c>
      <c r="F352" s="11">
        <v>550</v>
      </c>
      <c r="G352" s="6" t="str">
        <f>IF(COUNTIF(Table1[Customer ID],Table1[[#This Row],[Customer ID]])&gt;1,"Repeat Customer","One-Time Customer")</f>
        <v>Repeat Customer</v>
      </c>
      <c r="H352" s="11" t="s">
        <v>653</v>
      </c>
      <c r="I352" s="11" t="s">
        <v>39</v>
      </c>
      <c r="J352" s="11" t="s">
        <v>28</v>
      </c>
      <c r="K352" s="11" t="s">
        <v>41</v>
      </c>
      <c r="L352" s="11" t="s">
        <v>152</v>
      </c>
      <c r="M352" s="11" t="s">
        <v>121</v>
      </c>
      <c r="N352" s="11" t="s">
        <v>655</v>
      </c>
      <c r="O352" s="11">
        <v>0.77</v>
      </c>
      <c r="P352" s="6">
        <f>Table1[[#This Row],[Profit]]/Table1[[#This Row],[Sales]]</f>
        <v>-1.0677205453291603</v>
      </c>
      <c r="Q352" s="11" t="s">
        <v>33</v>
      </c>
      <c r="R352" s="11" t="s">
        <v>61</v>
      </c>
      <c r="S352" s="11" t="s">
        <v>130</v>
      </c>
      <c r="T352" s="11" t="s">
        <v>654</v>
      </c>
      <c r="U352" s="11">
        <v>78155</v>
      </c>
      <c r="V352" s="12">
        <v>42034</v>
      </c>
      <c r="W352" s="13" t="str">
        <f>TEXT(Table1[[#This Row],[Order Date]],"mmmm")</f>
        <v>January</v>
      </c>
      <c r="X352" s="7" t="str">
        <f>TEXT(Table1[[#This Row],[Order Date]],"yyyy")</f>
        <v>2015</v>
      </c>
      <c r="Y352" s="12">
        <v>42036</v>
      </c>
      <c r="Z352" s="11">
        <v>-201.27599999999998</v>
      </c>
      <c r="AA352" s="11">
        <v>1</v>
      </c>
      <c r="AB352" s="11">
        <v>188.51</v>
      </c>
      <c r="AC352" s="11">
        <v>90909</v>
      </c>
      <c r="AD352" s="6" t="e">
        <f>IF(COUNTIF(#REF!,Orders!AC292)&gt;0,"Returned","Not Returned")</f>
        <v>#REF!</v>
      </c>
      <c r="AE352" s="37" t="str">
        <f>TEXT(Table1[[#This Row],[Order Date]],"mmmm-yyy")</f>
        <v>January-2015</v>
      </c>
    </row>
    <row r="353" spans="1:31" ht="12.75" customHeight="1" thickTop="1" thickBot="1" x14ac:dyDescent="0.25">
      <c r="A353" s="8">
        <v>24134</v>
      </c>
      <c r="B353" s="1" t="s">
        <v>25</v>
      </c>
      <c r="C353" s="1">
        <v>0</v>
      </c>
      <c r="D353" s="1">
        <v>15.04</v>
      </c>
      <c r="E353" s="1">
        <v>1.97</v>
      </c>
      <c r="F353" s="1">
        <v>551</v>
      </c>
      <c r="G353" s="6" t="str">
        <f>IF(COUNTIF(Table1[Customer ID],Table1[[#This Row],[Customer ID]])&gt;1,"Repeat Customer","One-Time Customer")</f>
        <v>One-Time Customer</v>
      </c>
      <c r="H353" s="1" t="s">
        <v>658</v>
      </c>
      <c r="I353" s="1" t="s">
        <v>49</v>
      </c>
      <c r="J353" s="1" t="s">
        <v>28</v>
      </c>
      <c r="K353" s="1" t="s">
        <v>29</v>
      </c>
      <c r="L353" s="1" t="s">
        <v>93</v>
      </c>
      <c r="M353" s="1" t="s">
        <v>31</v>
      </c>
      <c r="N353" s="1" t="s">
        <v>659</v>
      </c>
      <c r="O353" s="1">
        <v>0.39</v>
      </c>
      <c r="P353" s="6">
        <f>Table1[[#This Row],[Profit]]/Table1[[#This Row],[Sales]]</f>
        <v>0.69</v>
      </c>
      <c r="Q353" s="1" t="s">
        <v>33</v>
      </c>
      <c r="R353" s="1" t="s">
        <v>61</v>
      </c>
      <c r="S353" s="1" t="s">
        <v>130</v>
      </c>
      <c r="T353" s="1" t="s">
        <v>660</v>
      </c>
      <c r="U353" s="1">
        <v>75090</v>
      </c>
      <c r="V353" s="9">
        <v>42034</v>
      </c>
      <c r="W353" s="13" t="str">
        <f>TEXT(Table1[[#This Row],[Order Date]],"mmmm")</f>
        <v>January</v>
      </c>
      <c r="X353" s="7" t="str">
        <f>TEXT(Table1[[#This Row],[Order Date]],"yyyy")</f>
        <v>2015</v>
      </c>
      <c r="Y353" s="9">
        <v>42036</v>
      </c>
      <c r="Z353" s="1">
        <v>21.514199999999999</v>
      </c>
      <c r="AA353" s="1">
        <v>2</v>
      </c>
      <c r="AB353" s="1">
        <v>31.18</v>
      </c>
      <c r="AC353" s="1">
        <v>90909</v>
      </c>
      <c r="AD353" s="6" t="e">
        <f>IF(COUNTIF(#REF!,Orders!AC295)&gt;0,"Returned","Not Returned")</f>
        <v>#REF!</v>
      </c>
      <c r="AE353" s="37" t="str">
        <f>TEXT(Table1[[#This Row],[Order Date]],"mmmm-yyy")</f>
        <v>January-2015</v>
      </c>
    </row>
    <row r="354" spans="1:31" ht="12.75" customHeight="1" thickTop="1" thickBot="1" x14ac:dyDescent="0.25">
      <c r="A354" s="8">
        <v>18735</v>
      </c>
      <c r="B354" s="1" t="s">
        <v>47</v>
      </c>
      <c r="C354" s="1">
        <v>0.1</v>
      </c>
      <c r="D354" s="1">
        <v>31.78</v>
      </c>
      <c r="E354" s="1">
        <v>1.99</v>
      </c>
      <c r="F354" s="1">
        <v>767</v>
      </c>
      <c r="G354" s="6" t="str">
        <f>IF(COUNTIF(Table1[Customer ID],Table1[[#This Row],[Customer ID]])&gt;1,"Repeat Customer","One-Time Customer")</f>
        <v>One-Time Customer</v>
      </c>
      <c r="H354" s="1" t="s">
        <v>900</v>
      </c>
      <c r="I354" s="1" t="s">
        <v>49</v>
      </c>
      <c r="J354" s="1" t="s">
        <v>28</v>
      </c>
      <c r="K354" s="1" t="s">
        <v>77</v>
      </c>
      <c r="L354" s="1" t="s">
        <v>180</v>
      </c>
      <c r="M354" s="1" t="s">
        <v>51</v>
      </c>
      <c r="N354" s="1" t="s">
        <v>901</v>
      </c>
      <c r="O354" s="1">
        <v>0.42</v>
      </c>
      <c r="P354" s="6">
        <f>Table1[[#This Row],[Profit]]/Table1[[#This Row],[Sales]]</f>
        <v>0.69</v>
      </c>
      <c r="Q354" s="1" t="s">
        <v>33</v>
      </c>
      <c r="R354" s="1" t="s">
        <v>61</v>
      </c>
      <c r="S354" s="1" t="s">
        <v>178</v>
      </c>
      <c r="T354" s="1" t="s">
        <v>902</v>
      </c>
      <c r="U354" s="1">
        <v>61201</v>
      </c>
      <c r="V354" s="9">
        <v>42034</v>
      </c>
      <c r="W354" s="13" t="str">
        <f>TEXT(Table1[[#This Row],[Order Date]],"mmmm")</f>
        <v>January</v>
      </c>
      <c r="X354" s="7" t="str">
        <f>TEXT(Table1[[#This Row],[Order Date]],"yyyy")</f>
        <v>2015</v>
      </c>
      <c r="Y354" s="9">
        <v>42036</v>
      </c>
      <c r="Z354" s="1">
        <v>232.28159999999997</v>
      </c>
      <c r="AA354" s="1">
        <v>11</v>
      </c>
      <c r="AB354" s="1">
        <v>336.64</v>
      </c>
      <c r="AC354" s="1">
        <v>86279</v>
      </c>
      <c r="AD354" s="6" t="e">
        <f>IF(COUNTIF(#REF!,Orders!AC439)&gt;0,"Returned","Not Returned")</f>
        <v>#REF!</v>
      </c>
      <c r="AE354" s="37" t="str">
        <f>TEXT(Table1[[#This Row],[Order Date]],"mmmm-yyy")</f>
        <v>January-2015</v>
      </c>
    </row>
    <row r="355" spans="1:31" ht="12.75" customHeight="1" thickTop="1" thickBot="1" x14ac:dyDescent="0.25">
      <c r="A355" s="10">
        <v>21945</v>
      </c>
      <c r="B355" s="11" t="s">
        <v>106</v>
      </c>
      <c r="C355" s="11">
        <v>0.02</v>
      </c>
      <c r="D355" s="11">
        <v>15.99</v>
      </c>
      <c r="E355" s="11">
        <v>13.18</v>
      </c>
      <c r="F355" s="11">
        <v>1442</v>
      </c>
      <c r="G355" s="6" t="str">
        <f>IF(COUNTIF(Table1[Customer ID],Table1[[#This Row],[Customer ID]])&gt;1,"Repeat Customer","One-Time Customer")</f>
        <v>Repeat Customer</v>
      </c>
      <c r="H355" s="11" t="s">
        <v>1495</v>
      </c>
      <c r="I355" s="11" t="s">
        <v>27</v>
      </c>
      <c r="J355" s="11" t="s">
        <v>28</v>
      </c>
      <c r="K355" s="11" t="s">
        <v>29</v>
      </c>
      <c r="L355" s="11" t="s">
        <v>109</v>
      </c>
      <c r="M355" s="11" t="s">
        <v>59</v>
      </c>
      <c r="N355" s="11" t="s">
        <v>638</v>
      </c>
      <c r="O355" s="11">
        <v>0.37</v>
      </c>
      <c r="P355" s="6">
        <f>Table1[[#This Row],[Profit]]/Table1[[#This Row],[Sales]]</f>
        <v>-0.62580264976022115</v>
      </c>
      <c r="Q355" s="11" t="s">
        <v>33</v>
      </c>
      <c r="R355" s="11" t="s">
        <v>61</v>
      </c>
      <c r="S355" s="11" t="s">
        <v>506</v>
      </c>
      <c r="T355" s="11" t="s">
        <v>1193</v>
      </c>
      <c r="U355" s="11">
        <v>65807</v>
      </c>
      <c r="V355" s="12">
        <v>42034</v>
      </c>
      <c r="W355" s="13" t="str">
        <f>TEXT(Table1[[#This Row],[Order Date]],"mmmm")</f>
        <v>January</v>
      </c>
      <c r="X355" s="7" t="str">
        <f>TEXT(Table1[[#This Row],[Order Date]],"yyyy")</f>
        <v>2015</v>
      </c>
      <c r="Y355" s="12">
        <v>42038</v>
      </c>
      <c r="Z355" s="11">
        <v>-76.992500000000007</v>
      </c>
      <c r="AA355" s="11">
        <v>7</v>
      </c>
      <c r="AB355" s="11">
        <v>123.03</v>
      </c>
      <c r="AC355" s="11">
        <v>89077</v>
      </c>
      <c r="AD355" s="6" t="e">
        <f>IF(COUNTIF(#REF!,Orders!AC820)&gt;0,"Returned","Not Returned")</f>
        <v>#REF!</v>
      </c>
      <c r="AE355" s="37" t="str">
        <f>TEXT(Table1[[#This Row],[Order Date]],"mmmm-yyy")</f>
        <v>January-2015</v>
      </c>
    </row>
    <row r="356" spans="1:31" ht="12.75" customHeight="1" thickTop="1" thickBot="1" x14ac:dyDescent="0.25">
      <c r="A356" s="8">
        <v>21946</v>
      </c>
      <c r="B356" s="1" t="s">
        <v>106</v>
      </c>
      <c r="C356" s="1">
        <v>0.09</v>
      </c>
      <c r="D356" s="1">
        <v>46.94</v>
      </c>
      <c r="E356" s="1">
        <v>6.77</v>
      </c>
      <c r="F356" s="1">
        <v>1442</v>
      </c>
      <c r="G356" s="6" t="str">
        <f>IF(COUNTIF(Table1[Customer ID],Table1[[#This Row],[Customer ID]])&gt;1,"Repeat Customer","One-Time Customer")</f>
        <v>Repeat Customer</v>
      </c>
      <c r="H356" s="1" t="s">
        <v>1495</v>
      </c>
      <c r="I356" s="1" t="s">
        <v>27</v>
      </c>
      <c r="J356" s="1" t="s">
        <v>28</v>
      </c>
      <c r="K356" s="1" t="s">
        <v>41</v>
      </c>
      <c r="L356" s="1" t="s">
        <v>50</v>
      </c>
      <c r="M356" s="1" t="s">
        <v>59</v>
      </c>
      <c r="N356" s="1" t="s">
        <v>1497</v>
      </c>
      <c r="O356" s="1">
        <v>0.44</v>
      </c>
      <c r="P356" s="6">
        <f>Table1[[#This Row],[Profit]]/Table1[[#This Row],[Sales]]</f>
        <v>0.69</v>
      </c>
      <c r="Q356" s="1" t="s">
        <v>33</v>
      </c>
      <c r="R356" s="1" t="s">
        <v>61</v>
      </c>
      <c r="S356" s="1" t="s">
        <v>506</v>
      </c>
      <c r="T356" s="1" t="s">
        <v>1193</v>
      </c>
      <c r="U356" s="1">
        <v>65807</v>
      </c>
      <c r="V356" s="9">
        <v>42034</v>
      </c>
      <c r="W356" s="13" t="str">
        <f>TEXT(Table1[[#This Row],[Order Date]],"mmmm")</f>
        <v>January</v>
      </c>
      <c r="X356" s="7" t="str">
        <f>TEXT(Table1[[#This Row],[Order Date]],"yyyy")</f>
        <v>2015</v>
      </c>
      <c r="Y356" s="9">
        <v>42034</v>
      </c>
      <c r="Z356" s="1">
        <v>297.96959999999996</v>
      </c>
      <c r="AA356" s="1">
        <v>10</v>
      </c>
      <c r="AB356" s="1">
        <v>431.84</v>
      </c>
      <c r="AC356" s="1">
        <v>89077</v>
      </c>
      <c r="AD356" s="6" t="e">
        <f>IF(COUNTIF(#REF!,Orders!AC821)&gt;0,"Returned","Not Returned")</f>
        <v>#REF!</v>
      </c>
      <c r="AE356" s="37" t="str">
        <f>TEXT(Table1[[#This Row],[Order Date]],"mmmm-yyy")</f>
        <v>January-2015</v>
      </c>
    </row>
    <row r="357" spans="1:31" ht="12.75" customHeight="1" thickTop="1" thickBot="1" x14ac:dyDescent="0.25">
      <c r="A357" s="10">
        <v>20956</v>
      </c>
      <c r="B357" s="11" t="s">
        <v>106</v>
      </c>
      <c r="C357" s="11">
        <v>7.0000000000000007E-2</v>
      </c>
      <c r="D357" s="11">
        <v>574.74</v>
      </c>
      <c r="E357" s="11">
        <v>24.49</v>
      </c>
      <c r="F357" s="11">
        <v>2775</v>
      </c>
      <c r="G357" s="6" t="str">
        <f>IF(COUNTIF(Table1[Customer ID],Table1[[#This Row],[Customer ID]])&gt;1,"Repeat Customer","One-Time Customer")</f>
        <v>One-Time Customer</v>
      </c>
      <c r="H357" s="11" t="s">
        <v>2544</v>
      </c>
      <c r="I357" s="11" t="s">
        <v>49</v>
      </c>
      <c r="J357" s="11" t="s">
        <v>114</v>
      </c>
      <c r="K357" s="11" t="s">
        <v>77</v>
      </c>
      <c r="L357" s="11" t="s">
        <v>85</v>
      </c>
      <c r="M357" s="11" t="s">
        <v>236</v>
      </c>
      <c r="N357" s="11" t="s">
        <v>269</v>
      </c>
      <c r="O357" s="11">
        <v>0.37</v>
      </c>
      <c r="P357" s="6">
        <f>Table1[[#This Row],[Profit]]/Table1[[#This Row],[Sales]]</f>
        <v>0.69</v>
      </c>
      <c r="Q357" s="11" t="s">
        <v>33</v>
      </c>
      <c r="R357" s="11" t="s">
        <v>61</v>
      </c>
      <c r="S357" s="11" t="s">
        <v>178</v>
      </c>
      <c r="T357" s="11" t="s">
        <v>2545</v>
      </c>
      <c r="U357" s="11">
        <v>60131</v>
      </c>
      <c r="V357" s="12">
        <v>42034</v>
      </c>
      <c r="W357" s="13" t="str">
        <f>TEXT(Table1[[#This Row],[Order Date]],"mmmm")</f>
        <v>January</v>
      </c>
      <c r="X357" s="7" t="str">
        <f>TEXT(Table1[[#This Row],[Order Date]],"yyyy")</f>
        <v>2015</v>
      </c>
      <c r="Y357" s="12">
        <v>42039</v>
      </c>
      <c r="Z357" s="11">
        <v>2860.9331999999995</v>
      </c>
      <c r="AA357" s="11">
        <v>8</v>
      </c>
      <c r="AB357" s="11">
        <v>4146.28</v>
      </c>
      <c r="AC357" s="11">
        <v>91229</v>
      </c>
      <c r="AD357" s="6" t="e">
        <f>IF(COUNTIF(#REF!,Orders!AC1560)&gt;0,"Returned","Not Returned")</f>
        <v>#REF!</v>
      </c>
      <c r="AE357" s="37" t="str">
        <f>TEXT(Table1[[#This Row],[Order Date]],"mmmm-yyy")</f>
        <v>January-2015</v>
      </c>
    </row>
    <row r="358" spans="1:31" ht="12.75" customHeight="1" thickTop="1" thickBot="1" x14ac:dyDescent="0.25">
      <c r="A358" s="8">
        <v>20577</v>
      </c>
      <c r="B358" s="1" t="s">
        <v>47</v>
      </c>
      <c r="C358" s="1">
        <v>0.03</v>
      </c>
      <c r="D358" s="1">
        <v>8.34</v>
      </c>
      <c r="E358" s="1">
        <v>2.64</v>
      </c>
      <c r="F358" s="1">
        <v>256</v>
      </c>
      <c r="G358" s="6" t="str">
        <f>IF(COUNTIF(Table1[Customer ID],Table1[[#This Row],[Customer ID]])&gt;1,"Repeat Customer","One-Time Customer")</f>
        <v>One-Time Customer</v>
      </c>
      <c r="H358" s="1" t="s">
        <v>357</v>
      </c>
      <c r="I358" s="1" t="s">
        <v>49</v>
      </c>
      <c r="J358" s="1" t="s">
        <v>40</v>
      </c>
      <c r="K358" s="1" t="s">
        <v>29</v>
      </c>
      <c r="L358" s="1" t="s">
        <v>174</v>
      </c>
      <c r="M358" s="1" t="s">
        <v>51</v>
      </c>
      <c r="N358" s="1" t="s">
        <v>358</v>
      </c>
      <c r="O358" s="1">
        <v>0.59</v>
      </c>
      <c r="P358" s="6">
        <f>Table1[[#This Row],[Profit]]/Table1[[#This Row],[Sales]]</f>
        <v>1.9745958429561169E-2</v>
      </c>
      <c r="Q358" s="1" t="s">
        <v>33</v>
      </c>
      <c r="R358" s="1" t="s">
        <v>53</v>
      </c>
      <c r="S358" s="1" t="s">
        <v>234</v>
      </c>
      <c r="T358" s="1" t="s">
        <v>359</v>
      </c>
      <c r="U358" s="1">
        <v>17331</v>
      </c>
      <c r="V358" s="9">
        <v>42035</v>
      </c>
      <c r="W358" s="13" t="str">
        <f>TEXT(Table1[[#This Row],[Order Date]],"mmmm")</f>
        <v>January</v>
      </c>
      <c r="X358" s="7" t="str">
        <f>TEXT(Table1[[#This Row],[Order Date]],"yyyy")</f>
        <v>2015</v>
      </c>
      <c r="Y358" s="9">
        <v>42037</v>
      </c>
      <c r="Z358" s="1">
        <v>0.68399999999999894</v>
      </c>
      <c r="AA358" s="1">
        <v>4</v>
      </c>
      <c r="AB358" s="1">
        <v>34.64</v>
      </c>
      <c r="AC358" s="1">
        <v>86267</v>
      </c>
      <c r="AD358" s="6" t="e">
        <f>IF(COUNTIF(#REF!,Orders!AC145)&gt;0,"Returned","Not Returned")</f>
        <v>#REF!</v>
      </c>
      <c r="AE358" s="37" t="str">
        <f>TEXT(Table1[[#This Row],[Order Date]],"mmmm-yyy")</f>
        <v>January-2015</v>
      </c>
    </row>
    <row r="359" spans="1:31" ht="12.75" customHeight="1" thickTop="1" thickBot="1" x14ac:dyDescent="0.25">
      <c r="A359" s="10">
        <v>22784</v>
      </c>
      <c r="B359" s="11" t="s">
        <v>47</v>
      </c>
      <c r="C359" s="11">
        <v>0.03</v>
      </c>
      <c r="D359" s="11">
        <v>15.23</v>
      </c>
      <c r="E359" s="11">
        <v>27.75</v>
      </c>
      <c r="F359" s="11">
        <v>343</v>
      </c>
      <c r="G359" s="6" t="str">
        <f>IF(COUNTIF(Table1[Customer ID],Table1[[#This Row],[Customer ID]])&gt;1,"Repeat Customer","One-Time Customer")</f>
        <v>One-Time Customer</v>
      </c>
      <c r="H359" s="11" t="s">
        <v>448</v>
      </c>
      <c r="I359" s="11" t="s">
        <v>39</v>
      </c>
      <c r="J359" s="11" t="s">
        <v>28</v>
      </c>
      <c r="K359" s="11" t="s">
        <v>41</v>
      </c>
      <c r="L359" s="11" t="s">
        <v>152</v>
      </c>
      <c r="M359" s="11" t="s">
        <v>121</v>
      </c>
      <c r="N359" s="11" t="s">
        <v>449</v>
      </c>
      <c r="O359" s="11">
        <v>0.76</v>
      </c>
      <c r="P359" s="6">
        <f>Table1[[#This Row],[Profit]]/Table1[[#This Row],[Sales]]</f>
        <v>0.10415653495440731</v>
      </c>
      <c r="Q359" s="11" t="s">
        <v>33</v>
      </c>
      <c r="R359" s="11" t="s">
        <v>53</v>
      </c>
      <c r="S359" s="11" t="s">
        <v>188</v>
      </c>
      <c r="T359" s="11" t="s">
        <v>450</v>
      </c>
      <c r="U359" s="11">
        <v>4401</v>
      </c>
      <c r="V359" s="12">
        <v>42035</v>
      </c>
      <c r="W359" s="13" t="str">
        <f>TEXT(Table1[[#This Row],[Order Date]],"mmmm")</f>
        <v>January</v>
      </c>
      <c r="X359" s="7" t="str">
        <f>TEXT(Table1[[#This Row],[Order Date]],"yyyy")</f>
        <v>2015</v>
      </c>
      <c r="Y359" s="12">
        <v>42036</v>
      </c>
      <c r="Z359" s="11">
        <v>11.650950000000002</v>
      </c>
      <c r="AA359" s="11">
        <v>7</v>
      </c>
      <c r="AB359" s="11">
        <v>111.86</v>
      </c>
      <c r="AC359" s="11">
        <v>88151</v>
      </c>
      <c r="AD359" s="6" t="e">
        <f>IF(COUNTIF(#REF!,Orders!AC188)&gt;0,"Returned","Not Returned")</f>
        <v>#REF!</v>
      </c>
      <c r="AE359" s="37" t="str">
        <f>TEXT(Table1[[#This Row],[Order Date]],"mmmm-yyy")</f>
        <v>January-2015</v>
      </c>
    </row>
    <row r="360" spans="1:31" ht="12.75" customHeight="1" thickTop="1" thickBot="1" x14ac:dyDescent="0.25">
      <c r="A360" s="10">
        <v>25356</v>
      </c>
      <c r="B360" s="11" t="s">
        <v>37</v>
      </c>
      <c r="C360" s="11">
        <v>0.05</v>
      </c>
      <c r="D360" s="11">
        <v>7.64</v>
      </c>
      <c r="E360" s="11">
        <v>5.83</v>
      </c>
      <c r="F360" s="11">
        <v>911</v>
      </c>
      <c r="G360" s="6" t="str">
        <f>IF(COUNTIF(Table1[Customer ID],Table1[[#This Row],[Customer ID]])&gt;1,"Repeat Customer","One-Time Customer")</f>
        <v>Repeat Customer</v>
      </c>
      <c r="H360" s="11" t="s">
        <v>1025</v>
      </c>
      <c r="I360" s="11" t="s">
        <v>49</v>
      </c>
      <c r="J360" s="11" t="s">
        <v>28</v>
      </c>
      <c r="K360" s="11" t="s">
        <v>29</v>
      </c>
      <c r="L360" s="11" t="s">
        <v>93</v>
      </c>
      <c r="M360" s="11" t="s">
        <v>31</v>
      </c>
      <c r="N360" s="11" t="s">
        <v>1026</v>
      </c>
      <c r="O360" s="11">
        <v>0.36</v>
      </c>
      <c r="P360" s="6">
        <f>Table1[[#This Row],[Profit]]/Table1[[#This Row],[Sales]]</f>
        <v>-1.266144578313253</v>
      </c>
      <c r="Q360" s="11" t="s">
        <v>33</v>
      </c>
      <c r="R360" s="11" t="s">
        <v>53</v>
      </c>
      <c r="S360" s="11" t="s">
        <v>648</v>
      </c>
      <c r="T360" s="11" t="s">
        <v>1027</v>
      </c>
      <c r="U360" s="11">
        <v>26003</v>
      </c>
      <c r="V360" s="12">
        <v>42035</v>
      </c>
      <c r="W360" s="13" t="str">
        <f>TEXT(Table1[[#This Row],[Order Date]],"mmmm")</f>
        <v>January</v>
      </c>
      <c r="X360" s="7" t="str">
        <f>TEXT(Table1[[#This Row],[Order Date]],"yyyy")</f>
        <v>2015</v>
      </c>
      <c r="Y360" s="12">
        <v>42037</v>
      </c>
      <c r="Z360" s="11">
        <v>-21.018000000000001</v>
      </c>
      <c r="AA360" s="11">
        <v>2</v>
      </c>
      <c r="AB360" s="11">
        <v>16.600000000000001</v>
      </c>
      <c r="AC360" s="11">
        <v>90185</v>
      </c>
      <c r="AD360" s="6" t="e">
        <f>IF(COUNTIF(#REF!,Orders!AC514)&gt;0,"Returned","Not Returned")</f>
        <v>#REF!</v>
      </c>
      <c r="AE360" s="37" t="str">
        <f>TEXT(Table1[[#This Row],[Order Date]],"mmmm-yyy")</f>
        <v>January-2015</v>
      </c>
    </row>
    <row r="361" spans="1:31" ht="12.75" customHeight="1" thickTop="1" thickBot="1" x14ac:dyDescent="0.25">
      <c r="A361" s="8">
        <v>25357</v>
      </c>
      <c r="B361" s="1" t="s">
        <v>37</v>
      </c>
      <c r="C361" s="1">
        <v>0.04</v>
      </c>
      <c r="D361" s="1">
        <v>218.75</v>
      </c>
      <c r="E361" s="1">
        <v>69.64</v>
      </c>
      <c r="F361" s="1">
        <v>911</v>
      </c>
      <c r="G361" s="6" t="str">
        <f>IF(COUNTIF(Table1[Customer ID],Table1[[#This Row],[Customer ID]])&gt;1,"Repeat Customer","One-Time Customer")</f>
        <v>Repeat Customer</v>
      </c>
      <c r="H361" s="1" t="s">
        <v>1025</v>
      </c>
      <c r="I361" s="1" t="s">
        <v>39</v>
      </c>
      <c r="J361" s="1" t="s">
        <v>28</v>
      </c>
      <c r="K361" s="1" t="s">
        <v>41</v>
      </c>
      <c r="L361" s="1" t="s">
        <v>152</v>
      </c>
      <c r="M361" s="1" t="s">
        <v>121</v>
      </c>
      <c r="N361" s="1" t="s">
        <v>655</v>
      </c>
      <c r="O361" s="1">
        <v>0.72</v>
      </c>
      <c r="P361" s="6">
        <f>Table1[[#This Row],[Profit]]/Table1[[#This Row],[Sales]]</f>
        <v>-0.28683250488971351</v>
      </c>
      <c r="Q361" s="1" t="s">
        <v>33</v>
      </c>
      <c r="R361" s="1" t="s">
        <v>53</v>
      </c>
      <c r="S361" s="1" t="s">
        <v>648</v>
      </c>
      <c r="T361" s="1" t="s">
        <v>1027</v>
      </c>
      <c r="U361" s="1">
        <v>26003</v>
      </c>
      <c r="V361" s="9">
        <v>42035</v>
      </c>
      <c r="W361" s="13" t="str">
        <f>TEXT(Table1[[#This Row],[Order Date]],"mmmm")</f>
        <v>January</v>
      </c>
      <c r="X361" s="7" t="str">
        <f>TEXT(Table1[[#This Row],[Order Date]],"yyyy")</f>
        <v>2015</v>
      </c>
      <c r="Y361" s="9">
        <v>42036</v>
      </c>
      <c r="Z361" s="1">
        <v>-655.52987500000006</v>
      </c>
      <c r="AA361" s="1">
        <v>10</v>
      </c>
      <c r="AB361" s="1">
        <v>2285.41</v>
      </c>
      <c r="AC361" s="1">
        <v>90185</v>
      </c>
      <c r="AD361" s="6" t="e">
        <f>IF(COUNTIF(#REF!,Orders!AC515)&gt;0,"Returned","Not Returned")</f>
        <v>#REF!</v>
      </c>
      <c r="AE361" s="37" t="str">
        <f>TEXT(Table1[[#This Row],[Order Date]],"mmmm-yyy")</f>
        <v>January-2015</v>
      </c>
    </row>
    <row r="362" spans="1:31" ht="12.75" customHeight="1" thickTop="1" thickBot="1" x14ac:dyDescent="0.25">
      <c r="A362" s="10">
        <v>20592</v>
      </c>
      <c r="B362" s="11" t="s">
        <v>56</v>
      </c>
      <c r="C362" s="11">
        <v>0.03</v>
      </c>
      <c r="D362" s="11">
        <v>128.24</v>
      </c>
      <c r="E362" s="11">
        <v>12.65</v>
      </c>
      <c r="F362" s="11">
        <v>1237</v>
      </c>
      <c r="G362" s="6" t="str">
        <f>IF(COUNTIF(Table1[Customer ID],Table1[[#This Row],[Customer ID]])&gt;1,"Repeat Customer","One-Time Customer")</f>
        <v>Repeat Customer</v>
      </c>
      <c r="H362" s="11" t="s">
        <v>1325</v>
      </c>
      <c r="I362" s="11" t="s">
        <v>49</v>
      </c>
      <c r="J362" s="11" t="s">
        <v>28</v>
      </c>
      <c r="K362" s="11" t="s">
        <v>41</v>
      </c>
      <c r="L362" s="11" t="s">
        <v>42</v>
      </c>
      <c r="M362" s="11" t="s">
        <v>86</v>
      </c>
      <c r="N362" s="11" t="s">
        <v>619</v>
      </c>
      <c r="O362" s="11"/>
      <c r="P362" s="6">
        <f>Table1[[#This Row],[Profit]]/Table1[[#This Row],[Sales]]</f>
        <v>0.69</v>
      </c>
      <c r="Q362" s="11" t="s">
        <v>33</v>
      </c>
      <c r="R362" s="11" t="s">
        <v>61</v>
      </c>
      <c r="S362" s="11" t="s">
        <v>130</v>
      </c>
      <c r="T362" s="11" t="s">
        <v>1326</v>
      </c>
      <c r="U362" s="11">
        <v>75007</v>
      </c>
      <c r="V362" s="12">
        <v>42035</v>
      </c>
      <c r="W362" s="13" t="str">
        <f>TEXT(Table1[[#This Row],[Order Date]],"mmmm")</f>
        <v>January</v>
      </c>
      <c r="X362" s="7" t="str">
        <f>TEXT(Table1[[#This Row],[Order Date]],"yyyy")</f>
        <v>2015</v>
      </c>
      <c r="Y362" s="12">
        <v>42037</v>
      </c>
      <c r="Z362" s="11">
        <v>790.46399999999983</v>
      </c>
      <c r="AA362" s="11">
        <v>9</v>
      </c>
      <c r="AB362" s="11">
        <v>1145.5999999999999</v>
      </c>
      <c r="AC362" s="11">
        <v>86075</v>
      </c>
      <c r="AD362" s="6" t="e">
        <f>IF(COUNTIF(#REF!,Orders!AC702)&gt;0,"Returned","Not Returned")</f>
        <v>#REF!</v>
      </c>
      <c r="AE362" s="37" t="str">
        <f>TEXT(Table1[[#This Row],[Order Date]],"mmmm-yyy")</f>
        <v>January-2015</v>
      </c>
    </row>
    <row r="363" spans="1:31" ht="12.75" customHeight="1" thickTop="1" thickBot="1" x14ac:dyDescent="0.25">
      <c r="A363" s="10">
        <v>20593</v>
      </c>
      <c r="B363" s="11" t="s">
        <v>56</v>
      </c>
      <c r="C363" s="11">
        <v>0.01</v>
      </c>
      <c r="D363" s="11">
        <v>160.97999999999999</v>
      </c>
      <c r="E363" s="11">
        <v>30</v>
      </c>
      <c r="F363" s="11">
        <v>1238</v>
      </c>
      <c r="G363" s="6" t="str">
        <f>IF(COUNTIF(Table1[Customer ID],Table1[[#This Row],[Customer ID]])&gt;1,"Repeat Customer","One-Time Customer")</f>
        <v>One-Time Customer</v>
      </c>
      <c r="H363" s="11" t="s">
        <v>1329</v>
      </c>
      <c r="I363" s="11" t="s">
        <v>39</v>
      </c>
      <c r="J363" s="11" t="s">
        <v>28</v>
      </c>
      <c r="K363" s="11" t="s">
        <v>41</v>
      </c>
      <c r="L363" s="11" t="s">
        <v>42</v>
      </c>
      <c r="M363" s="11" t="s">
        <v>43</v>
      </c>
      <c r="N363" s="11" t="s">
        <v>177</v>
      </c>
      <c r="O363" s="11">
        <v>0.62</v>
      </c>
      <c r="P363" s="6">
        <f>Table1[[#This Row],[Profit]]/Table1[[#This Row],[Sales]]</f>
        <v>0.48253775991484515</v>
      </c>
      <c r="Q363" s="11" t="s">
        <v>33</v>
      </c>
      <c r="R363" s="11" t="s">
        <v>61</v>
      </c>
      <c r="S363" s="11" t="s">
        <v>130</v>
      </c>
      <c r="T363" s="11" t="s">
        <v>1330</v>
      </c>
      <c r="U363" s="11">
        <v>75104</v>
      </c>
      <c r="V363" s="12">
        <v>42035</v>
      </c>
      <c r="W363" s="13" t="str">
        <f>TEXT(Table1[[#This Row],[Order Date]],"mmmm")</f>
        <v>January</v>
      </c>
      <c r="X363" s="7" t="str">
        <f>TEXT(Table1[[#This Row],[Order Date]],"yyyy")</f>
        <v>2015</v>
      </c>
      <c r="Y363" s="12">
        <v>42037</v>
      </c>
      <c r="Z363" s="11">
        <v>788.79</v>
      </c>
      <c r="AA363" s="11">
        <v>10</v>
      </c>
      <c r="AB363" s="11">
        <v>1634.67</v>
      </c>
      <c r="AC363" s="11">
        <v>86075</v>
      </c>
      <c r="AD363" s="6" t="e">
        <f>IF(COUNTIF(#REF!,Orders!AC706)&gt;0,"Returned","Not Returned")</f>
        <v>#REF!</v>
      </c>
      <c r="AE363" s="37" t="str">
        <f>TEXT(Table1[[#This Row],[Order Date]],"mmmm-yyy")</f>
        <v>January-2015</v>
      </c>
    </row>
    <row r="364" spans="1:31" ht="12.75" customHeight="1" thickTop="1" thickBot="1" x14ac:dyDescent="0.25">
      <c r="A364" s="10">
        <v>5670</v>
      </c>
      <c r="B364" s="11" t="s">
        <v>106</v>
      </c>
      <c r="C364" s="11">
        <v>0.1</v>
      </c>
      <c r="D364" s="11">
        <v>49.99</v>
      </c>
      <c r="E364" s="11">
        <v>19.989999999999998</v>
      </c>
      <c r="F364" s="11">
        <v>1723</v>
      </c>
      <c r="G364" s="6" t="str">
        <f>IF(COUNTIF(Table1[Customer ID],Table1[[#This Row],[Customer ID]])&gt;1,"Repeat Customer","One-Time Customer")</f>
        <v>Repeat Customer</v>
      </c>
      <c r="H364" s="11" t="s">
        <v>1730</v>
      </c>
      <c r="I364" s="11" t="s">
        <v>27</v>
      </c>
      <c r="J364" s="11" t="s">
        <v>28</v>
      </c>
      <c r="K364" s="11" t="s">
        <v>77</v>
      </c>
      <c r="L364" s="11" t="s">
        <v>180</v>
      </c>
      <c r="M364" s="11" t="s">
        <v>59</v>
      </c>
      <c r="N364" s="11" t="s">
        <v>1731</v>
      </c>
      <c r="O364" s="11">
        <v>0.45</v>
      </c>
      <c r="P364" s="6">
        <f>Table1[[#This Row],[Profit]]/Table1[[#This Row],[Sales]]</f>
        <v>6.1735052969297015E-3</v>
      </c>
      <c r="Q364" s="11" t="s">
        <v>33</v>
      </c>
      <c r="R364" s="11" t="s">
        <v>34</v>
      </c>
      <c r="S364" s="11" t="s">
        <v>45</v>
      </c>
      <c r="T364" s="11" t="s">
        <v>1732</v>
      </c>
      <c r="U364" s="11">
        <v>92037</v>
      </c>
      <c r="V364" s="12">
        <v>42035</v>
      </c>
      <c r="W364" s="13" t="str">
        <f>TEXT(Table1[[#This Row],[Order Date]],"mmmm")</f>
        <v>January</v>
      </c>
      <c r="X364" s="7" t="str">
        <f>TEXT(Table1[[#This Row],[Order Date]],"yyyy")</f>
        <v>2015</v>
      </c>
      <c r="Y364" s="12">
        <v>42040</v>
      </c>
      <c r="Z364" s="11">
        <v>13.508000000000003</v>
      </c>
      <c r="AA364" s="11">
        <v>46</v>
      </c>
      <c r="AB364" s="11">
        <v>2188.06</v>
      </c>
      <c r="AC364" s="11">
        <v>40101</v>
      </c>
      <c r="AD364" s="6" t="e">
        <f>IF(COUNTIF(#REF!,Orders!AC960)&gt;0,"Returned","Not Returned")</f>
        <v>#REF!</v>
      </c>
      <c r="AE364" s="37" t="str">
        <f>TEXT(Table1[[#This Row],[Order Date]],"mmmm-yyy")</f>
        <v>January-2015</v>
      </c>
    </row>
    <row r="365" spans="1:31" ht="12.75" customHeight="1" thickTop="1" thickBot="1" x14ac:dyDescent="0.25">
      <c r="A365" s="10">
        <v>20138</v>
      </c>
      <c r="B365" s="11" t="s">
        <v>37</v>
      </c>
      <c r="C365" s="11">
        <v>0</v>
      </c>
      <c r="D365" s="11">
        <v>6.98</v>
      </c>
      <c r="E365" s="11">
        <v>1.6</v>
      </c>
      <c r="F365" s="11">
        <v>2137</v>
      </c>
      <c r="G365" s="6" t="str">
        <f>IF(COUNTIF(Table1[Customer ID],Table1[[#This Row],[Customer ID]])&gt;1,"Repeat Customer","One-Time Customer")</f>
        <v>One-Time Customer</v>
      </c>
      <c r="H365" s="11" t="s">
        <v>2047</v>
      </c>
      <c r="I365" s="11" t="s">
        <v>49</v>
      </c>
      <c r="J365" s="11" t="s">
        <v>28</v>
      </c>
      <c r="K365" s="11" t="s">
        <v>29</v>
      </c>
      <c r="L365" s="11" t="s">
        <v>93</v>
      </c>
      <c r="M365" s="11" t="s">
        <v>31</v>
      </c>
      <c r="N365" s="11" t="s">
        <v>955</v>
      </c>
      <c r="O365" s="11">
        <v>0.38</v>
      </c>
      <c r="P365" s="6">
        <f>Table1[[#This Row],[Profit]]/Table1[[#This Row],[Sales]]</f>
        <v>-5.3329404466501238</v>
      </c>
      <c r="Q365" s="11" t="s">
        <v>33</v>
      </c>
      <c r="R365" s="11" t="s">
        <v>136</v>
      </c>
      <c r="S365" s="11" t="s">
        <v>362</v>
      </c>
      <c r="T365" s="11" t="s">
        <v>2048</v>
      </c>
      <c r="U365" s="11">
        <v>33407</v>
      </c>
      <c r="V365" s="12">
        <v>42035</v>
      </c>
      <c r="W365" s="13" t="str">
        <f>TEXT(Table1[[#This Row],[Order Date]],"mmmm")</f>
        <v>January</v>
      </c>
      <c r="X365" s="7" t="str">
        <f>TEXT(Table1[[#This Row],[Order Date]],"yyyy")</f>
        <v>2015</v>
      </c>
      <c r="Y365" s="12">
        <v>42037</v>
      </c>
      <c r="Z365" s="11">
        <v>-343.86799999999999</v>
      </c>
      <c r="AA365" s="11">
        <v>9</v>
      </c>
      <c r="AB365" s="11">
        <v>64.48</v>
      </c>
      <c r="AC365" s="11">
        <v>86002</v>
      </c>
      <c r="AD365" s="6" t="e">
        <f>IF(COUNTIF(#REF!,Orders!AC1182)&gt;0,"Returned","Not Returned")</f>
        <v>#REF!</v>
      </c>
      <c r="AE365" s="37" t="str">
        <f>TEXT(Table1[[#This Row],[Order Date]],"mmmm-yyy")</f>
        <v>January-2015</v>
      </c>
    </row>
    <row r="366" spans="1:31" ht="12.75" customHeight="1" thickTop="1" thickBot="1" x14ac:dyDescent="0.25">
      <c r="A366" s="10">
        <v>22259</v>
      </c>
      <c r="B366" s="11" t="s">
        <v>106</v>
      </c>
      <c r="C366" s="11">
        <v>0.09</v>
      </c>
      <c r="D366" s="11">
        <v>160.97999999999999</v>
      </c>
      <c r="E366" s="11">
        <v>30</v>
      </c>
      <c r="F366" s="11">
        <v>2202</v>
      </c>
      <c r="G366" s="6" t="str">
        <f>IF(COUNTIF(Table1[Customer ID],Table1[[#This Row],[Customer ID]])&gt;1,"Repeat Customer","One-Time Customer")</f>
        <v>Repeat Customer</v>
      </c>
      <c r="H366" s="11" t="s">
        <v>2099</v>
      </c>
      <c r="I366" s="11" t="s">
        <v>39</v>
      </c>
      <c r="J366" s="11" t="s">
        <v>40</v>
      </c>
      <c r="K366" s="11" t="s">
        <v>41</v>
      </c>
      <c r="L366" s="11" t="s">
        <v>42</v>
      </c>
      <c r="M366" s="11" t="s">
        <v>43</v>
      </c>
      <c r="N366" s="11" t="s">
        <v>177</v>
      </c>
      <c r="O366" s="11">
        <v>0.62</v>
      </c>
      <c r="P366" s="6">
        <f>Table1[[#This Row],[Profit]]/Table1[[#This Row],[Sales]]</f>
        <v>0.21855960082671916</v>
      </c>
      <c r="Q366" s="11" t="s">
        <v>33</v>
      </c>
      <c r="R366" s="11" t="s">
        <v>61</v>
      </c>
      <c r="S366" s="11" t="s">
        <v>62</v>
      </c>
      <c r="T366" s="11" t="s">
        <v>2100</v>
      </c>
      <c r="U366" s="11">
        <v>55429</v>
      </c>
      <c r="V366" s="12">
        <v>42035</v>
      </c>
      <c r="W366" s="13" t="str">
        <f>TEXT(Table1[[#This Row],[Order Date]],"mmmm")</f>
        <v>January</v>
      </c>
      <c r="X366" s="7" t="str">
        <f>TEXT(Table1[[#This Row],[Order Date]],"yyyy")</f>
        <v>2015</v>
      </c>
      <c r="Y366" s="12">
        <v>42035</v>
      </c>
      <c r="Z366" s="11">
        <v>357.428</v>
      </c>
      <c r="AA366" s="11">
        <v>11</v>
      </c>
      <c r="AB366" s="11">
        <v>1635.38</v>
      </c>
      <c r="AC366" s="11">
        <v>86050</v>
      </c>
      <c r="AD366" s="6" t="e">
        <f>IF(COUNTIF(#REF!,Orders!AC1220)&gt;0,"Returned","Not Returned")</f>
        <v>#REF!</v>
      </c>
      <c r="AE366" s="37" t="str">
        <f>TEXT(Table1[[#This Row],[Order Date]],"mmmm-yyy")</f>
        <v>January-2015</v>
      </c>
    </row>
    <row r="367" spans="1:31" ht="12.75" customHeight="1" thickTop="1" thickBot="1" x14ac:dyDescent="0.25">
      <c r="A367" s="8">
        <v>22260</v>
      </c>
      <c r="B367" s="1" t="s">
        <v>106</v>
      </c>
      <c r="C367" s="1">
        <v>0.09</v>
      </c>
      <c r="D367" s="1">
        <v>6.3</v>
      </c>
      <c r="E367" s="1">
        <v>0.5</v>
      </c>
      <c r="F367" s="1">
        <v>2202</v>
      </c>
      <c r="G367" s="6" t="str">
        <f>IF(COUNTIF(Table1[Customer ID],Table1[[#This Row],[Customer ID]])&gt;1,"Repeat Customer","One-Time Customer")</f>
        <v>Repeat Customer</v>
      </c>
      <c r="H367" s="1" t="s">
        <v>2099</v>
      </c>
      <c r="I367" s="1" t="s">
        <v>49</v>
      </c>
      <c r="J367" s="1" t="s">
        <v>40</v>
      </c>
      <c r="K367" s="1" t="s">
        <v>29</v>
      </c>
      <c r="L367" s="1" t="s">
        <v>134</v>
      </c>
      <c r="M367" s="1" t="s">
        <v>59</v>
      </c>
      <c r="N367" s="1" t="s">
        <v>211</v>
      </c>
      <c r="O367" s="1">
        <v>0.39</v>
      </c>
      <c r="P367" s="6">
        <f>Table1[[#This Row],[Profit]]/Table1[[#This Row],[Sales]]</f>
        <v>0.69</v>
      </c>
      <c r="Q367" s="1" t="s">
        <v>33</v>
      </c>
      <c r="R367" s="1" t="s">
        <v>61</v>
      </c>
      <c r="S367" s="1" t="s">
        <v>62</v>
      </c>
      <c r="T367" s="1" t="s">
        <v>2100</v>
      </c>
      <c r="U367" s="1">
        <v>55429</v>
      </c>
      <c r="V367" s="9">
        <v>42035</v>
      </c>
      <c r="W367" s="13" t="str">
        <f>TEXT(Table1[[#This Row],[Order Date]],"mmmm")</f>
        <v>January</v>
      </c>
      <c r="X367" s="7" t="str">
        <f>TEXT(Table1[[#This Row],[Order Date]],"yyyy")</f>
        <v>2015</v>
      </c>
      <c r="Y367" s="9">
        <v>42035</v>
      </c>
      <c r="Z367" s="1">
        <v>40.351199999999992</v>
      </c>
      <c r="AA367" s="1">
        <v>10</v>
      </c>
      <c r="AB367" s="1">
        <v>58.48</v>
      </c>
      <c r="AC367" s="1">
        <v>86050</v>
      </c>
      <c r="AD367" s="6" t="e">
        <f>IF(COUNTIF(#REF!,Orders!AC1221)&gt;0,"Returned","Not Returned")</f>
        <v>#REF!</v>
      </c>
      <c r="AE367" s="37" t="str">
        <f>TEXT(Table1[[#This Row],[Order Date]],"mmmm-yyy")</f>
        <v>January-2015</v>
      </c>
    </row>
    <row r="368" spans="1:31" ht="12.75" customHeight="1" thickTop="1" thickBot="1" x14ac:dyDescent="0.25">
      <c r="A368" s="10">
        <v>22261</v>
      </c>
      <c r="B368" s="11" t="s">
        <v>106</v>
      </c>
      <c r="C368" s="11">
        <v>0</v>
      </c>
      <c r="D368" s="11">
        <v>4.9800000000000004</v>
      </c>
      <c r="E368" s="11">
        <v>0.8</v>
      </c>
      <c r="F368" s="11">
        <v>2202</v>
      </c>
      <c r="G368" s="6" t="str">
        <f>IF(COUNTIF(Table1[Customer ID],Table1[[#This Row],[Customer ID]])&gt;1,"Repeat Customer","One-Time Customer")</f>
        <v>Repeat Customer</v>
      </c>
      <c r="H368" s="11" t="s">
        <v>2099</v>
      </c>
      <c r="I368" s="11" t="s">
        <v>49</v>
      </c>
      <c r="J368" s="11" t="s">
        <v>40</v>
      </c>
      <c r="K368" s="11" t="s">
        <v>29</v>
      </c>
      <c r="L368" s="11" t="s">
        <v>93</v>
      </c>
      <c r="M368" s="11" t="s">
        <v>31</v>
      </c>
      <c r="N368" s="11" t="s">
        <v>522</v>
      </c>
      <c r="O368" s="11">
        <v>0.36</v>
      </c>
      <c r="P368" s="6">
        <f>Table1[[#This Row],[Profit]]/Table1[[#This Row],[Sales]]</f>
        <v>0.69</v>
      </c>
      <c r="Q368" s="11" t="s">
        <v>33</v>
      </c>
      <c r="R368" s="11" t="s">
        <v>61</v>
      </c>
      <c r="S368" s="11" t="s">
        <v>62</v>
      </c>
      <c r="T368" s="11" t="s">
        <v>2100</v>
      </c>
      <c r="U368" s="11">
        <v>55429</v>
      </c>
      <c r="V368" s="12">
        <v>42035</v>
      </c>
      <c r="W368" s="13" t="str">
        <f>TEXT(Table1[[#This Row],[Order Date]],"mmmm")</f>
        <v>January</v>
      </c>
      <c r="X368" s="7" t="str">
        <f>TEXT(Table1[[#This Row],[Order Date]],"yyyy")</f>
        <v>2015</v>
      </c>
      <c r="Y368" s="12">
        <v>42042</v>
      </c>
      <c r="Z368" s="11">
        <v>27.634499999999996</v>
      </c>
      <c r="AA368" s="11">
        <v>8</v>
      </c>
      <c r="AB368" s="11">
        <v>40.049999999999997</v>
      </c>
      <c r="AC368" s="11">
        <v>86050</v>
      </c>
      <c r="AD368" s="6" t="e">
        <f>IF(COUNTIF(#REF!,Orders!AC1222)&gt;0,"Returned","Not Returned")</f>
        <v>#REF!</v>
      </c>
      <c r="AE368" s="37" t="str">
        <f>TEXT(Table1[[#This Row],[Order Date]],"mmmm-yyy")</f>
        <v>January-2015</v>
      </c>
    </row>
    <row r="369" spans="1:31" ht="12.75" customHeight="1" thickTop="1" thickBot="1" x14ac:dyDescent="0.25">
      <c r="A369" s="10">
        <v>22095</v>
      </c>
      <c r="B369" s="11" t="s">
        <v>106</v>
      </c>
      <c r="C369" s="11">
        <v>0.09</v>
      </c>
      <c r="D369" s="11">
        <v>2.16</v>
      </c>
      <c r="E369" s="11">
        <v>6.05</v>
      </c>
      <c r="F369" s="11">
        <v>2781</v>
      </c>
      <c r="G369" s="6" t="str">
        <f>IF(COUNTIF(Table1[Customer ID],Table1[[#This Row],[Customer ID]])&gt;1,"Repeat Customer","One-Time Customer")</f>
        <v>Repeat Customer</v>
      </c>
      <c r="H369" s="11" t="s">
        <v>2553</v>
      </c>
      <c r="I369" s="11" t="s">
        <v>49</v>
      </c>
      <c r="J369" s="11" t="s">
        <v>114</v>
      </c>
      <c r="K369" s="11" t="s">
        <v>29</v>
      </c>
      <c r="L369" s="11" t="s">
        <v>109</v>
      </c>
      <c r="M369" s="11" t="s">
        <v>59</v>
      </c>
      <c r="N369" s="11" t="s">
        <v>1536</v>
      </c>
      <c r="O369" s="11">
        <v>0.37</v>
      </c>
      <c r="P369" s="6">
        <f>Table1[[#This Row],[Profit]]/Table1[[#This Row],[Sales]]</f>
        <v>-6.8958029197080286</v>
      </c>
      <c r="Q369" s="11" t="s">
        <v>33</v>
      </c>
      <c r="R369" s="11" t="s">
        <v>34</v>
      </c>
      <c r="S369" s="11" t="s">
        <v>102</v>
      </c>
      <c r="T369" s="11" t="s">
        <v>2554</v>
      </c>
      <c r="U369" s="11">
        <v>97071</v>
      </c>
      <c r="V369" s="12">
        <v>42035</v>
      </c>
      <c r="W369" s="13" t="str">
        <f>TEXT(Table1[[#This Row],[Order Date]],"mmmm")</f>
        <v>January</v>
      </c>
      <c r="X369" s="7" t="str">
        <f>TEXT(Table1[[#This Row],[Order Date]],"yyyy")</f>
        <v>2015</v>
      </c>
      <c r="Y369" s="12">
        <v>42039</v>
      </c>
      <c r="Z369" s="11">
        <v>-37.789000000000001</v>
      </c>
      <c r="AA369" s="11">
        <v>2</v>
      </c>
      <c r="AB369" s="11">
        <v>5.48</v>
      </c>
      <c r="AC369" s="11">
        <v>87162</v>
      </c>
      <c r="AD369" s="6" t="e">
        <f>IF(COUNTIF(#REF!,Orders!AC1566)&gt;0,"Returned","Not Returned")</f>
        <v>#REF!</v>
      </c>
      <c r="AE369" s="37" t="str">
        <f>TEXT(Table1[[#This Row],[Order Date]],"mmmm-yyy")</f>
        <v>January-2015</v>
      </c>
    </row>
    <row r="370" spans="1:31" ht="12.75" customHeight="1" thickTop="1" thickBot="1" x14ac:dyDescent="0.25">
      <c r="A370" s="8">
        <v>22096</v>
      </c>
      <c r="B370" s="1" t="s">
        <v>106</v>
      </c>
      <c r="C370" s="1">
        <v>0.03</v>
      </c>
      <c r="D370" s="1">
        <v>808.49</v>
      </c>
      <c r="E370" s="1">
        <v>55.3</v>
      </c>
      <c r="F370" s="1">
        <v>2781</v>
      </c>
      <c r="G370" s="6" t="str">
        <f>IF(COUNTIF(Table1[Customer ID],Table1[[#This Row],[Customer ID]])&gt;1,"Repeat Customer","One-Time Customer")</f>
        <v>Repeat Customer</v>
      </c>
      <c r="H370" s="1" t="s">
        <v>2553</v>
      </c>
      <c r="I370" s="1" t="s">
        <v>39</v>
      </c>
      <c r="J370" s="1" t="s">
        <v>114</v>
      </c>
      <c r="K370" s="1" t="s">
        <v>77</v>
      </c>
      <c r="L370" s="1" t="s">
        <v>85</v>
      </c>
      <c r="M370" s="1" t="s">
        <v>43</v>
      </c>
      <c r="N370" s="1" t="s">
        <v>2555</v>
      </c>
      <c r="O370" s="1">
        <v>0.4</v>
      </c>
      <c r="P370" s="6">
        <f>Table1[[#This Row],[Profit]]/Table1[[#This Row],[Sales]]</f>
        <v>0.92376602331573043</v>
      </c>
      <c r="Q370" s="1" t="s">
        <v>33</v>
      </c>
      <c r="R370" s="1" t="s">
        <v>34</v>
      </c>
      <c r="S370" s="1" t="s">
        <v>102</v>
      </c>
      <c r="T370" s="1" t="s">
        <v>2554</v>
      </c>
      <c r="U370" s="1">
        <v>97071</v>
      </c>
      <c r="V370" s="9">
        <v>42035</v>
      </c>
      <c r="W370" s="13" t="str">
        <f>TEXT(Table1[[#This Row],[Order Date]],"mmmm")</f>
        <v>January</v>
      </c>
      <c r="X370" s="7" t="str">
        <f>TEXT(Table1[[#This Row],[Order Date]],"yyyy")</f>
        <v>2015</v>
      </c>
      <c r="Y370" s="9">
        <v>42042</v>
      </c>
      <c r="Z370" s="1">
        <v>7576.11</v>
      </c>
      <c r="AA370" s="1">
        <v>11</v>
      </c>
      <c r="AB370" s="1">
        <v>8201.33</v>
      </c>
      <c r="AC370" s="1">
        <v>87162</v>
      </c>
      <c r="AD370" s="6" t="e">
        <f>IF(COUNTIF(#REF!,Orders!AC1567)&gt;0,"Returned","Not Returned")</f>
        <v>#REF!</v>
      </c>
      <c r="AE370" s="37" t="str">
        <f>TEXT(Table1[[#This Row],[Order Date]],"mmmm-yyy")</f>
        <v>January-2015</v>
      </c>
    </row>
    <row r="371" spans="1:31" ht="12.75" customHeight="1" thickTop="1" thickBot="1" x14ac:dyDescent="0.25">
      <c r="A371" s="10">
        <v>22097</v>
      </c>
      <c r="B371" s="11" t="s">
        <v>106</v>
      </c>
      <c r="C371" s="11">
        <v>0</v>
      </c>
      <c r="D371" s="11">
        <v>6.48</v>
      </c>
      <c r="E371" s="11">
        <v>8.19</v>
      </c>
      <c r="F371" s="11">
        <v>2781</v>
      </c>
      <c r="G371" s="6" t="str">
        <f>IF(COUNTIF(Table1[Customer ID],Table1[[#This Row],[Customer ID]])&gt;1,"Repeat Customer","One-Time Customer")</f>
        <v>Repeat Customer</v>
      </c>
      <c r="H371" s="11" t="s">
        <v>2553</v>
      </c>
      <c r="I371" s="11" t="s">
        <v>49</v>
      </c>
      <c r="J371" s="11" t="s">
        <v>114</v>
      </c>
      <c r="K371" s="11" t="s">
        <v>29</v>
      </c>
      <c r="L371" s="11" t="s">
        <v>93</v>
      </c>
      <c r="M371" s="11" t="s">
        <v>59</v>
      </c>
      <c r="N371" s="11" t="s">
        <v>2556</v>
      </c>
      <c r="O371" s="11">
        <v>0.37</v>
      </c>
      <c r="P371" s="6">
        <f>Table1[[#This Row],[Profit]]/Table1[[#This Row],[Sales]]</f>
        <v>-1.9082487869430964</v>
      </c>
      <c r="Q371" s="11" t="s">
        <v>33</v>
      </c>
      <c r="R371" s="11" t="s">
        <v>34</v>
      </c>
      <c r="S371" s="11" t="s">
        <v>102</v>
      </c>
      <c r="T371" s="11" t="s">
        <v>2554</v>
      </c>
      <c r="U371" s="11">
        <v>97071</v>
      </c>
      <c r="V371" s="12">
        <v>42035</v>
      </c>
      <c r="W371" s="13" t="str">
        <f>TEXT(Table1[[#This Row],[Order Date]],"mmmm")</f>
        <v>January</v>
      </c>
      <c r="X371" s="7" t="str">
        <f>TEXT(Table1[[#This Row],[Order Date]],"yyyy")</f>
        <v>2015</v>
      </c>
      <c r="Y371" s="12">
        <v>42042</v>
      </c>
      <c r="Z371" s="11">
        <v>-43.26</v>
      </c>
      <c r="AA371" s="11">
        <v>3</v>
      </c>
      <c r="AB371" s="11">
        <v>22.67</v>
      </c>
      <c r="AC371" s="11">
        <v>87162</v>
      </c>
      <c r="AD371" s="6" t="e">
        <f>IF(COUNTIF(#REF!,Orders!AC1568)&gt;0,"Returned","Not Returned")</f>
        <v>#REF!</v>
      </c>
      <c r="AE371" s="37" t="str">
        <f>TEXT(Table1[[#This Row],[Order Date]],"mmmm-yyy")</f>
        <v>January-2015</v>
      </c>
    </row>
    <row r="372" spans="1:31" ht="12.75" customHeight="1" thickTop="1" thickBot="1" x14ac:dyDescent="0.25">
      <c r="A372" s="8">
        <v>20007</v>
      </c>
      <c r="B372" s="1" t="s">
        <v>47</v>
      </c>
      <c r="C372" s="1">
        <v>0.03</v>
      </c>
      <c r="D372" s="1">
        <v>6.37</v>
      </c>
      <c r="E372" s="1">
        <v>5.19</v>
      </c>
      <c r="F372" s="1">
        <v>510</v>
      </c>
      <c r="G372" s="6" t="str">
        <f>IF(COUNTIF(Table1[Customer ID],Table1[[#This Row],[Customer ID]])&gt;1,"Repeat Customer","One-Time Customer")</f>
        <v>Repeat Customer</v>
      </c>
      <c r="H372" s="1" t="s">
        <v>620</v>
      </c>
      <c r="I372" s="1" t="s">
        <v>49</v>
      </c>
      <c r="J372" s="1" t="s">
        <v>28</v>
      </c>
      <c r="K372" s="1" t="s">
        <v>29</v>
      </c>
      <c r="L372" s="1" t="s">
        <v>109</v>
      </c>
      <c r="M372" s="1" t="s">
        <v>59</v>
      </c>
      <c r="N372" s="1" t="s">
        <v>623</v>
      </c>
      <c r="O372" s="1">
        <v>0.38</v>
      </c>
      <c r="P372" s="6">
        <f>Table1[[#This Row],[Profit]]/Table1[[#This Row],[Sales]]</f>
        <v>-0.32400824145227752</v>
      </c>
      <c r="Q372" s="1" t="s">
        <v>33</v>
      </c>
      <c r="R372" s="1" t="s">
        <v>34</v>
      </c>
      <c r="S372" s="1" t="s">
        <v>45</v>
      </c>
      <c r="T372" s="1" t="s">
        <v>622</v>
      </c>
      <c r="U372" s="1">
        <v>95336</v>
      </c>
      <c r="V372" s="9">
        <v>42036</v>
      </c>
      <c r="W372" s="13" t="str">
        <f>TEXT(Table1[[#This Row],[Order Date]],"mmmm")</f>
        <v>February</v>
      </c>
      <c r="X372" s="7" t="str">
        <f>TEXT(Table1[[#This Row],[Order Date]],"yyyy")</f>
        <v>2015</v>
      </c>
      <c r="Y372" s="9">
        <v>42037</v>
      </c>
      <c r="Z372" s="1">
        <v>-29.092700000000001</v>
      </c>
      <c r="AA372" s="1">
        <v>14</v>
      </c>
      <c r="AB372" s="1">
        <v>89.79</v>
      </c>
      <c r="AC372" s="1">
        <v>90059</v>
      </c>
      <c r="AD372" s="6" t="e">
        <f>IF(COUNTIF(#REF!,Orders!AC275)&gt;0,"Returned","Not Returned")</f>
        <v>#REF!</v>
      </c>
      <c r="AE372" s="37" t="str">
        <f>TEXT(Table1[[#This Row],[Order Date]],"mmmm-yyy")</f>
        <v>February-2015</v>
      </c>
    </row>
    <row r="373" spans="1:31" ht="12.75" customHeight="1" thickTop="1" thickBot="1" x14ac:dyDescent="0.25">
      <c r="A373" s="8">
        <v>18636</v>
      </c>
      <c r="B373" s="1" t="s">
        <v>106</v>
      </c>
      <c r="C373" s="1">
        <v>0.01</v>
      </c>
      <c r="D373" s="1">
        <v>3.08</v>
      </c>
      <c r="E373" s="1">
        <v>0.5</v>
      </c>
      <c r="F373" s="1">
        <v>1211</v>
      </c>
      <c r="G373" s="6" t="str">
        <f>IF(COUNTIF(Table1[Customer ID],Table1[[#This Row],[Customer ID]])&gt;1,"Repeat Customer","One-Time Customer")</f>
        <v>One-Time Customer</v>
      </c>
      <c r="H373" s="1" t="s">
        <v>1303</v>
      </c>
      <c r="I373" s="1" t="s">
        <v>49</v>
      </c>
      <c r="J373" s="1" t="s">
        <v>28</v>
      </c>
      <c r="K373" s="1" t="s">
        <v>29</v>
      </c>
      <c r="L373" s="1" t="s">
        <v>134</v>
      </c>
      <c r="M373" s="1" t="s">
        <v>59</v>
      </c>
      <c r="N373" s="1" t="s">
        <v>1304</v>
      </c>
      <c r="O373" s="1">
        <v>0.37</v>
      </c>
      <c r="P373" s="6">
        <f>Table1[[#This Row],[Profit]]/Table1[[#This Row],[Sales]]</f>
        <v>0.69</v>
      </c>
      <c r="Q373" s="1" t="s">
        <v>33</v>
      </c>
      <c r="R373" s="1" t="s">
        <v>61</v>
      </c>
      <c r="S373" s="1" t="s">
        <v>703</v>
      </c>
      <c r="T373" s="1" t="s">
        <v>1305</v>
      </c>
      <c r="U373" s="1">
        <v>46806</v>
      </c>
      <c r="V373" s="9">
        <v>42036</v>
      </c>
      <c r="W373" s="13" t="str">
        <f>TEXT(Table1[[#This Row],[Order Date]],"mmmm")</f>
        <v>February</v>
      </c>
      <c r="X373" s="7" t="str">
        <f>TEXT(Table1[[#This Row],[Order Date]],"yyyy")</f>
        <v>2015</v>
      </c>
      <c r="Y373" s="9">
        <v>42041</v>
      </c>
      <c r="Z373" s="1">
        <v>9.0045000000000002</v>
      </c>
      <c r="AA373" s="1">
        <v>4</v>
      </c>
      <c r="AB373" s="1">
        <v>13.05</v>
      </c>
      <c r="AC373" s="1">
        <v>88598</v>
      </c>
      <c r="AD373" s="6" t="e">
        <f>IF(COUNTIF(#REF!,Orders!AC685)&gt;0,"Returned","Not Returned")</f>
        <v>#REF!</v>
      </c>
      <c r="AE373" s="37" t="str">
        <f>TEXT(Table1[[#This Row],[Order Date]],"mmmm-yyy")</f>
        <v>February-2015</v>
      </c>
    </row>
    <row r="374" spans="1:31" ht="12.75" customHeight="1" thickTop="1" thickBot="1" x14ac:dyDescent="0.25">
      <c r="A374" s="8">
        <v>21762</v>
      </c>
      <c r="B374" s="1" t="s">
        <v>106</v>
      </c>
      <c r="C374" s="1">
        <v>0.05</v>
      </c>
      <c r="D374" s="1">
        <v>424.21</v>
      </c>
      <c r="E374" s="1">
        <v>110.2</v>
      </c>
      <c r="F374" s="1">
        <v>1949</v>
      </c>
      <c r="G374" s="6" t="str">
        <f>IF(COUNTIF(Table1[Customer ID],Table1[[#This Row],[Customer ID]])&gt;1,"Repeat Customer","One-Time Customer")</f>
        <v>One-Time Customer</v>
      </c>
      <c r="H374" s="1" t="s">
        <v>1899</v>
      </c>
      <c r="I374" s="1" t="s">
        <v>39</v>
      </c>
      <c r="J374" s="1" t="s">
        <v>58</v>
      </c>
      <c r="K374" s="1" t="s">
        <v>41</v>
      </c>
      <c r="L374" s="1" t="s">
        <v>152</v>
      </c>
      <c r="M374" s="1" t="s">
        <v>121</v>
      </c>
      <c r="N374" s="1" t="s">
        <v>1900</v>
      </c>
      <c r="O374" s="1">
        <v>0.67</v>
      </c>
      <c r="P374" s="6">
        <f>Table1[[#This Row],[Profit]]/Table1[[#This Row],[Sales]]</f>
        <v>-4.3240787644725061E-2</v>
      </c>
      <c r="Q374" s="1" t="s">
        <v>33</v>
      </c>
      <c r="R374" s="1" t="s">
        <v>34</v>
      </c>
      <c r="S374" s="1" t="s">
        <v>82</v>
      </c>
      <c r="T374" s="1" t="s">
        <v>1901</v>
      </c>
      <c r="U374" s="1">
        <v>59715</v>
      </c>
      <c r="V374" s="9">
        <v>42036</v>
      </c>
      <c r="W374" s="13" t="str">
        <f>TEXT(Table1[[#This Row],[Order Date]],"mmmm")</f>
        <v>February</v>
      </c>
      <c r="X374" s="7" t="str">
        <f>TEXT(Table1[[#This Row],[Order Date]],"yyyy")</f>
        <v>2015</v>
      </c>
      <c r="Y374" s="9">
        <v>42040</v>
      </c>
      <c r="Z374" s="1">
        <v>-213.40280000000001</v>
      </c>
      <c r="AA374" s="1">
        <v>12</v>
      </c>
      <c r="AB374" s="1">
        <v>4935.22</v>
      </c>
      <c r="AC374" s="1">
        <v>90415</v>
      </c>
      <c r="AD374" s="6" t="e">
        <f>IF(COUNTIF(#REF!,Orders!AC1077)&gt;0,"Returned","Not Returned")</f>
        <v>#REF!</v>
      </c>
      <c r="AE374" s="37" t="str">
        <f>TEXT(Table1[[#This Row],[Order Date]],"mmmm-yyy")</f>
        <v>February-2015</v>
      </c>
    </row>
    <row r="375" spans="1:31" ht="12.75" customHeight="1" thickTop="1" thickBot="1" x14ac:dyDescent="0.25">
      <c r="A375" s="8">
        <v>20498</v>
      </c>
      <c r="B375" s="1" t="s">
        <v>37</v>
      </c>
      <c r="C375" s="1">
        <v>0.03</v>
      </c>
      <c r="D375" s="1">
        <v>60.98</v>
      </c>
      <c r="E375" s="1">
        <v>1.99</v>
      </c>
      <c r="F375" s="1">
        <v>2071</v>
      </c>
      <c r="G375" s="6" t="str">
        <f>IF(COUNTIF(Table1[Customer ID],Table1[[#This Row],[Customer ID]])&gt;1,"Repeat Customer","One-Time Customer")</f>
        <v>Repeat Customer</v>
      </c>
      <c r="H375" s="1" t="s">
        <v>1991</v>
      </c>
      <c r="I375" s="1" t="s">
        <v>49</v>
      </c>
      <c r="J375" s="1" t="s">
        <v>28</v>
      </c>
      <c r="K375" s="1" t="s">
        <v>77</v>
      </c>
      <c r="L375" s="1" t="s">
        <v>180</v>
      </c>
      <c r="M375" s="1" t="s">
        <v>51</v>
      </c>
      <c r="N375" s="1" t="s">
        <v>1992</v>
      </c>
      <c r="O375" s="1">
        <v>0.5</v>
      </c>
      <c r="P375" s="6">
        <f>Table1[[#This Row],[Profit]]/Table1[[#This Row],[Sales]]</f>
        <v>0.69</v>
      </c>
      <c r="Q375" s="1" t="s">
        <v>33</v>
      </c>
      <c r="R375" s="1" t="s">
        <v>61</v>
      </c>
      <c r="S375" s="1" t="s">
        <v>300</v>
      </c>
      <c r="T375" s="1" t="s">
        <v>1993</v>
      </c>
      <c r="U375" s="1">
        <v>48336</v>
      </c>
      <c r="V375" s="9">
        <v>42036</v>
      </c>
      <c r="W375" s="13" t="str">
        <f>TEXT(Table1[[#This Row],[Order Date]],"mmmm")</f>
        <v>February</v>
      </c>
      <c r="X375" s="7" t="str">
        <f>TEXT(Table1[[#This Row],[Order Date]],"yyyy")</f>
        <v>2015</v>
      </c>
      <c r="Y375" s="9">
        <v>42036</v>
      </c>
      <c r="Z375" s="1">
        <v>976.2672</v>
      </c>
      <c r="AA375" s="1">
        <v>23</v>
      </c>
      <c r="AB375" s="1">
        <v>1414.88</v>
      </c>
      <c r="AC375" s="1">
        <v>88555</v>
      </c>
      <c r="AD375" s="6" t="e">
        <f>IF(COUNTIF(#REF!,Orders!AC1149)&gt;0,"Returned","Not Returned")</f>
        <v>#REF!</v>
      </c>
      <c r="AE375" s="37" t="str">
        <f>TEXT(Table1[[#This Row],[Order Date]],"mmmm-yyy")</f>
        <v>February-2015</v>
      </c>
    </row>
    <row r="376" spans="1:31" ht="12.75" customHeight="1" thickTop="1" thickBot="1" x14ac:dyDescent="0.25">
      <c r="A376" s="10">
        <v>20499</v>
      </c>
      <c r="B376" s="11" t="s">
        <v>37</v>
      </c>
      <c r="C376" s="11">
        <v>0.04</v>
      </c>
      <c r="D376" s="11">
        <v>3.08</v>
      </c>
      <c r="E376" s="11">
        <v>0.99</v>
      </c>
      <c r="F376" s="11">
        <v>2071</v>
      </c>
      <c r="G376" s="6" t="str">
        <f>IF(COUNTIF(Table1[Customer ID],Table1[[#This Row],[Customer ID]])&gt;1,"Repeat Customer","One-Time Customer")</f>
        <v>Repeat Customer</v>
      </c>
      <c r="H376" s="11" t="s">
        <v>1991</v>
      </c>
      <c r="I376" s="11" t="s">
        <v>49</v>
      </c>
      <c r="J376" s="11" t="s">
        <v>28</v>
      </c>
      <c r="K376" s="11" t="s">
        <v>29</v>
      </c>
      <c r="L376" s="11" t="s">
        <v>134</v>
      </c>
      <c r="M376" s="11" t="s">
        <v>59</v>
      </c>
      <c r="N376" s="11" t="s">
        <v>1994</v>
      </c>
      <c r="O376" s="11">
        <v>0.37</v>
      </c>
      <c r="P376" s="6">
        <f>Table1[[#This Row],[Profit]]/Table1[[#This Row],[Sales]]</f>
        <v>0.69</v>
      </c>
      <c r="Q376" s="11" t="s">
        <v>33</v>
      </c>
      <c r="R376" s="11" t="s">
        <v>61</v>
      </c>
      <c r="S376" s="11" t="s">
        <v>300</v>
      </c>
      <c r="T376" s="11" t="s">
        <v>1993</v>
      </c>
      <c r="U376" s="11">
        <v>48336</v>
      </c>
      <c r="V376" s="12">
        <v>42036</v>
      </c>
      <c r="W376" s="13" t="str">
        <f>TEXT(Table1[[#This Row],[Order Date]],"mmmm")</f>
        <v>February</v>
      </c>
      <c r="X376" s="7" t="str">
        <f>TEXT(Table1[[#This Row],[Order Date]],"yyyy")</f>
        <v>2015</v>
      </c>
      <c r="Y376" s="12">
        <v>42037</v>
      </c>
      <c r="Z376" s="11">
        <v>23.204699999999999</v>
      </c>
      <c r="AA376" s="11">
        <v>11</v>
      </c>
      <c r="AB376" s="11">
        <v>33.630000000000003</v>
      </c>
      <c r="AC376" s="11">
        <v>88555</v>
      </c>
      <c r="AD376" s="6" t="e">
        <f>IF(COUNTIF(#REF!,Orders!AC1150)&gt;0,"Returned","Not Returned")</f>
        <v>#REF!</v>
      </c>
      <c r="AE376" s="37" t="str">
        <f>TEXT(Table1[[#This Row],[Order Date]],"mmmm-yyy")</f>
        <v>February-2015</v>
      </c>
    </row>
    <row r="377" spans="1:31" ht="12.75" customHeight="1" thickTop="1" thickBot="1" x14ac:dyDescent="0.25">
      <c r="A377" s="10">
        <v>20500</v>
      </c>
      <c r="B377" s="11" t="s">
        <v>37</v>
      </c>
      <c r="C377" s="11">
        <v>0</v>
      </c>
      <c r="D377" s="11">
        <v>10.31</v>
      </c>
      <c r="E377" s="11">
        <v>1.79</v>
      </c>
      <c r="F377" s="11">
        <v>2072</v>
      </c>
      <c r="G377" s="6" t="str">
        <f>IF(COUNTIF(Table1[Customer ID],Table1[[#This Row],[Customer ID]])&gt;1,"Repeat Customer","One-Time Customer")</f>
        <v>Repeat Customer</v>
      </c>
      <c r="H377" s="11" t="s">
        <v>1995</v>
      </c>
      <c r="I377" s="11" t="s">
        <v>49</v>
      </c>
      <c r="J377" s="11" t="s">
        <v>28</v>
      </c>
      <c r="K377" s="11" t="s">
        <v>29</v>
      </c>
      <c r="L377" s="11" t="s">
        <v>93</v>
      </c>
      <c r="M377" s="11" t="s">
        <v>31</v>
      </c>
      <c r="N377" s="11" t="s">
        <v>1996</v>
      </c>
      <c r="O377" s="11">
        <v>0.38</v>
      </c>
      <c r="P377" s="6">
        <f>Table1[[#This Row],[Profit]]/Table1[[#This Row],[Sales]]</f>
        <v>0.68999999999999984</v>
      </c>
      <c r="Q377" s="11" t="s">
        <v>33</v>
      </c>
      <c r="R377" s="11" t="s">
        <v>61</v>
      </c>
      <c r="S377" s="11" t="s">
        <v>300</v>
      </c>
      <c r="T377" s="11" t="s">
        <v>1997</v>
      </c>
      <c r="U377" s="11">
        <v>48505</v>
      </c>
      <c r="V377" s="12">
        <v>42036</v>
      </c>
      <c r="W377" s="13" t="str">
        <f>TEXT(Table1[[#This Row],[Order Date]],"mmmm")</f>
        <v>February</v>
      </c>
      <c r="X377" s="7" t="str">
        <f>TEXT(Table1[[#This Row],[Order Date]],"yyyy")</f>
        <v>2015</v>
      </c>
      <c r="Y377" s="12">
        <v>42038</v>
      </c>
      <c r="Z377" s="11">
        <v>167.46299999999997</v>
      </c>
      <c r="AA377" s="11">
        <v>23</v>
      </c>
      <c r="AB377" s="11">
        <v>242.7</v>
      </c>
      <c r="AC377" s="11">
        <v>88555</v>
      </c>
      <c r="AD377" s="6" t="e">
        <f>IF(COUNTIF(#REF!,Orders!AC1152)&gt;0,"Returned","Not Returned")</f>
        <v>#REF!</v>
      </c>
      <c r="AE377" s="37" t="str">
        <f>TEXT(Table1[[#This Row],[Order Date]],"mmmm-yyy")</f>
        <v>February-2015</v>
      </c>
    </row>
    <row r="378" spans="1:31" ht="12.75" customHeight="1" thickTop="1" thickBot="1" x14ac:dyDescent="0.25">
      <c r="A378" s="8">
        <v>22231</v>
      </c>
      <c r="B378" s="1" t="s">
        <v>47</v>
      </c>
      <c r="C378" s="1">
        <v>0.06</v>
      </c>
      <c r="D378" s="1">
        <v>80.97</v>
      </c>
      <c r="E378" s="1">
        <v>33.6</v>
      </c>
      <c r="F378" s="1">
        <v>2122</v>
      </c>
      <c r="G378" s="6" t="str">
        <f>IF(COUNTIF(Table1[Customer ID],Table1[[#This Row],[Customer ID]])&gt;1,"Repeat Customer","One-Time Customer")</f>
        <v>One-Time Customer</v>
      </c>
      <c r="H378" s="1" t="s">
        <v>2031</v>
      </c>
      <c r="I378" s="1" t="s">
        <v>39</v>
      </c>
      <c r="J378" s="1" t="s">
        <v>114</v>
      </c>
      <c r="K378" s="1" t="s">
        <v>77</v>
      </c>
      <c r="L378" s="1" t="s">
        <v>85</v>
      </c>
      <c r="M378" s="1" t="s">
        <v>43</v>
      </c>
      <c r="N378" s="1" t="s">
        <v>2032</v>
      </c>
      <c r="O378" s="1">
        <v>0.37</v>
      </c>
      <c r="P378" s="6">
        <f>Table1[[#This Row],[Profit]]/Table1[[#This Row],[Sales]]</f>
        <v>-1.8986195858757628E-2</v>
      </c>
      <c r="Q378" s="1" t="s">
        <v>33</v>
      </c>
      <c r="R378" s="1" t="s">
        <v>136</v>
      </c>
      <c r="S378" s="1" t="s">
        <v>958</v>
      </c>
      <c r="T378" s="1" t="s">
        <v>2033</v>
      </c>
      <c r="U378" s="1">
        <v>72116</v>
      </c>
      <c r="V378" s="9">
        <v>42036</v>
      </c>
      <c r="W378" s="13" t="str">
        <f>TEXT(Table1[[#This Row],[Order Date]],"mmmm")</f>
        <v>February</v>
      </c>
      <c r="X378" s="7" t="str">
        <f>TEXT(Table1[[#This Row],[Order Date]],"yyyy")</f>
        <v>2015</v>
      </c>
      <c r="Y378" s="9">
        <v>42038</v>
      </c>
      <c r="Z378" s="1">
        <v>-15.1844</v>
      </c>
      <c r="AA378" s="1">
        <v>10</v>
      </c>
      <c r="AB378" s="1">
        <v>799.76</v>
      </c>
      <c r="AC378" s="1">
        <v>89664</v>
      </c>
      <c r="AD378" s="6" t="e">
        <f>IF(COUNTIF(#REF!,Orders!AC1175)&gt;0,"Returned","Not Returned")</f>
        <v>#REF!</v>
      </c>
      <c r="AE378" s="37" t="str">
        <f>TEXT(Table1[[#This Row],[Order Date]],"mmmm-yyy")</f>
        <v>February-2015</v>
      </c>
    </row>
    <row r="379" spans="1:31" ht="12.75" customHeight="1" thickTop="1" thickBot="1" x14ac:dyDescent="0.25">
      <c r="A379" s="8">
        <v>7786</v>
      </c>
      <c r="B379" s="1" t="s">
        <v>25</v>
      </c>
      <c r="C379" s="1">
        <v>0.09</v>
      </c>
      <c r="D379" s="1">
        <v>122.99</v>
      </c>
      <c r="E379" s="1">
        <v>70.2</v>
      </c>
      <c r="F379" s="1">
        <v>68</v>
      </c>
      <c r="G379" s="6" t="str">
        <f>IF(COUNTIF(Table1[Customer ID],Table1[[#This Row],[Customer ID]])&gt;1,"Repeat Customer","One-Time Customer")</f>
        <v>Repeat Customer</v>
      </c>
      <c r="H379" s="1" t="s">
        <v>144</v>
      </c>
      <c r="I379" s="1" t="s">
        <v>39</v>
      </c>
      <c r="J379" s="1" t="s">
        <v>28</v>
      </c>
      <c r="K379" s="1" t="s">
        <v>41</v>
      </c>
      <c r="L379" s="1" t="s">
        <v>42</v>
      </c>
      <c r="M379" s="1" t="s">
        <v>43</v>
      </c>
      <c r="N379" s="1" t="s">
        <v>147</v>
      </c>
      <c r="O379" s="1">
        <v>0.74</v>
      </c>
      <c r="P379" s="6">
        <f>Table1[[#This Row],[Profit]]/Table1[[#This Row],[Sales]]</f>
        <v>-0.42430733451655489</v>
      </c>
      <c r="Q379" s="1" t="s">
        <v>33</v>
      </c>
      <c r="R379" s="1" t="s">
        <v>53</v>
      </c>
      <c r="S379" s="1" t="s">
        <v>71</v>
      </c>
      <c r="T379" s="1" t="s">
        <v>90</v>
      </c>
      <c r="U379" s="1">
        <v>10177</v>
      </c>
      <c r="V379" s="9">
        <v>42037</v>
      </c>
      <c r="W379" s="13" t="str">
        <f>TEXT(Table1[[#This Row],[Order Date]],"mmmm")</f>
        <v>February</v>
      </c>
      <c r="X379" s="7" t="str">
        <f>TEXT(Table1[[#This Row],[Order Date]],"yyyy")</f>
        <v>2015</v>
      </c>
      <c r="Y379" s="9">
        <v>42039</v>
      </c>
      <c r="Z379" s="1">
        <v>-2426.5500000000002</v>
      </c>
      <c r="AA379" s="1">
        <v>49</v>
      </c>
      <c r="AB379" s="1">
        <v>5718.85</v>
      </c>
      <c r="AC379" s="1">
        <v>55713</v>
      </c>
      <c r="AD379" s="6" t="e">
        <f>IF(COUNTIF(#REF!,Orders!AC41)&gt;0,"Returned","Not Returned")</f>
        <v>#REF!</v>
      </c>
      <c r="AE379" s="37" t="str">
        <f>TEXT(Table1[[#This Row],[Order Date]],"mmmm-yyy")</f>
        <v>February-2015</v>
      </c>
    </row>
    <row r="380" spans="1:31" ht="12.75" customHeight="1" thickTop="1" thickBot="1" x14ac:dyDescent="0.25">
      <c r="A380" s="10">
        <v>25786</v>
      </c>
      <c r="B380" s="11" t="s">
        <v>25</v>
      </c>
      <c r="C380" s="11">
        <v>0.09</v>
      </c>
      <c r="D380" s="11">
        <v>122.99</v>
      </c>
      <c r="E380" s="11">
        <v>70.2</v>
      </c>
      <c r="F380" s="11">
        <v>70</v>
      </c>
      <c r="G380" s="6" t="str">
        <f>IF(COUNTIF(Table1[Customer ID],Table1[[#This Row],[Customer ID]])&gt;1,"Repeat Customer","One-Time Customer")</f>
        <v>One-Time Customer</v>
      </c>
      <c r="H380" s="11" t="s">
        <v>148</v>
      </c>
      <c r="I380" s="11" t="s">
        <v>39</v>
      </c>
      <c r="J380" s="11" t="s">
        <v>28</v>
      </c>
      <c r="K380" s="11" t="s">
        <v>41</v>
      </c>
      <c r="L380" s="11" t="s">
        <v>42</v>
      </c>
      <c r="M380" s="11" t="s">
        <v>43</v>
      </c>
      <c r="N380" s="11" t="s">
        <v>147</v>
      </c>
      <c r="O380" s="11">
        <v>0.74</v>
      </c>
      <c r="P380" s="6">
        <f>Table1[[#This Row],[Profit]]/Table1[[#This Row],[Sales]]</f>
        <v>-1.732594089380449</v>
      </c>
      <c r="Q380" s="11" t="s">
        <v>33</v>
      </c>
      <c r="R380" s="11" t="s">
        <v>53</v>
      </c>
      <c r="S380" s="11" t="s">
        <v>149</v>
      </c>
      <c r="T380" s="11" t="s">
        <v>150</v>
      </c>
      <c r="U380" s="11">
        <v>5401</v>
      </c>
      <c r="V380" s="12">
        <v>42037</v>
      </c>
      <c r="W380" s="13" t="str">
        <f>TEXT(Table1[[#This Row],[Order Date]],"mmmm")</f>
        <v>February</v>
      </c>
      <c r="X380" s="7" t="str">
        <f>TEXT(Table1[[#This Row],[Order Date]],"yyyy")</f>
        <v>2015</v>
      </c>
      <c r="Y380" s="12">
        <v>42039</v>
      </c>
      <c r="Z380" s="11">
        <v>-2426.5500000000002</v>
      </c>
      <c r="AA380" s="11">
        <v>12</v>
      </c>
      <c r="AB380" s="11">
        <v>1400.53</v>
      </c>
      <c r="AC380" s="11">
        <v>87947</v>
      </c>
      <c r="AD380" s="6" t="e">
        <f>IF(COUNTIF(#REF!,Orders!AC42)&gt;0,"Returned","Not Returned")</f>
        <v>#REF!</v>
      </c>
      <c r="AE380" s="37" t="str">
        <f>TEXT(Table1[[#This Row],[Order Date]],"mmmm-yyy")</f>
        <v>February-2015</v>
      </c>
    </row>
    <row r="381" spans="1:31" ht="12.75" customHeight="1" thickTop="1" thickBot="1" x14ac:dyDescent="0.25">
      <c r="A381" s="10">
        <v>23639</v>
      </c>
      <c r="B381" s="11" t="s">
        <v>37</v>
      </c>
      <c r="C381" s="11">
        <v>0</v>
      </c>
      <c r="D381" s="11">
        <v>8.09</v>
      </c>
      <c r="E381" s="11">
        <v>7.96</v>
      </c>
      <c r="F381" s="11">
        <v>84</v>
      </c>
      <c r="G381" s="6" t="str">
        <f>IF(COUNTIF(Table1[Customer ID],Table1[[#This Row],[Customer ID]])&gt;1,"Repeat Customer","One-Time Customer")</f>
        <v>Repeat Customer</v>
      </c>
      <c r="H381" s="11" t="s">
        <v>156</v>
      </c>
      <c r="I381" s="11" t="s">
        <v>49</v>
      </c>
      <c r="J381" s="11" t="s">
        <v>114</v>
      </c>
      <c r="K381" s="11" t="s">
        <v>41</v>
      </c>
      <c r="L381" s="11" t="s">
        <v>50</v>
      </c>
      <c r="M381" s="11" t="s">
        <v>59</v>
      </c>
      <c r="N381" s="11" t="s">
        <v>157</v>
      </c>
      <c r="O381" s="11">
        <v>0.49</v>
      </c>
      <c r="P381" s="6">
        <f>Table1[[#This Row],[Profit]]/Table1[[#This Row],[Sales]]</f>
        <v>-1.5889206418993185</v>
      </c>
      <c r="Q381" s="11" t="s">
        <v>33</v>
      </c>
      <c r="R381" s="11" t="s">
        <v>53</v>
      </c>
      <c r="S381" s="11" t="s">
        <v>154</v>
      </c>
      <c r="T381" s="11" t="s">
        <v>158</v>
      </c>
      <c r="U381" s="11">
        <v>45231</v>
      </c>
      <c r="V381" s="12">
        <v>42037</v>
      </c>
      <c r="W381" s="13" t="str">
        <f>TEXT(Table1[[#This Row],[Order Date]],"mmmm")</f>
        <v>February</v>
      </c>
      <c r="X381" s="7" t="str">
        <f>TEXT(Table1[[#This Row],[Order Date]],"yyyy")</f>
        <v>2015</v>
      </c>
      <c r="Y381" s="12">
        <v>42038</v>
      </c>
      <c r="Z381" s="11">
        <v>-144.56</v>
      </c>
      <c r="AA381" s="11">
        <v>11</v>
      </c>
      <c r="AB381" s="11">
        <v>90.98</v>
      </c>
      <c r="AC381" s="11">
        <v>87364</v>
      </c>
      <c r="AD381" s="6" t="e">
        <f>IF(COUNTIF(#REF!,Orders!AC44)&gt;0,"Returned","Not Returned")</f>
        <v>#REF!</v>
      </c>
      <c r="AE381" s="37" t="str">
        <f>TEXT(Table1[[#This Row],[Order Date]],"mmmm-yyy")</f>
        <v>February-2015</v>
      </c>
    </row>
    <row r="382" spans="1:31" ht="12.75" customHeight="1" thickTop="1" thickBot="1" x14ac:dyDescent="0.25">
      <c r="A382" s="10">
        <v>20693</v>
      </c>
      <c r="B382" s="11" t="s">
        <v>47</v>
      </c>
      <c r="C382" s="11">
        <v>0.1</v>
      </c>
      <c r="D382" s="11">
        <v>154.13</v>
      </c>
      <c r="E382" s="11">
        <v>69</v>
      </c>
      <c r="F382" s="11">
        <v>397</v>
      </c>
      <c r="G382" s="6" t="str">
        <f>IF(COUNTIF(Table1[Customer ID],Table1[[#This Row],[Customer ID]])&gt;1,"Repeat Customer","One-Time Customer")</f>
        <v>One-Time Customer</v>
      </c>
      <c r="H382" s="11" t="s">
        <v>516</v>
      </c>
      <c r="I382" s="11" t="s">
        <v>49</v>
      </c>
      <c r="J382" s="11" t="s">
        <v>28</v>
      </c>
      <c r="K382" s="11" t="s">
        <v>41</v>
      </c>
      <c r="L382" s="11" t="s">
        <v>152</v>
      </c>
      <c r="M382" s="11" t="s">
        <v>236</v>
      </c>
      <c r="N382" s="11" t="s">
        <v>237</v>
      </c>
      <c r="O382" s="11">
        <v>0.68</v>
      </c>
      <c r="P382" s="6">
        <f>Table1[[#This Row],[Profit]]/Table1[[#This Row],[Sales]]</f>
        <v>-0.30624011033280724</v>
      </c>
      <c r="Q382" s="11" t="s">
        <v>33</v>
      </c>
      <c r="R382" s="11" t="s">
        <v>53</v>
      </c>
      <c r="S382" s="11" t="s">
        <v>154</v>
      </c>
      <c r="T382" s="11" t="s">
        <v>517</v>
      </c>
      <c r="U382" s="11">
        <v>44221</v>
      </c>
      <c r="V382" s="12">
        <v>42037</v>
      </c>
      <c r="W382" s="13" t="str">
        <f>TEXT(Table1[[#This Row],[Order Date]],"mmmm")</f>
        <v>February</v>
      </c>
      <c r="X382" s="7" t="str">
        <f>TEXT(Table1[[#This Row],[Order Date]],"yyyy")</f>
        <v>2015</v>
      </c>
      <c r="Y382" s="12">
        <v>42038</v>
      </c>
      <c r="Z382" s="11">
        <v>-372.48597100000006</v>
      </c>
      <c r="AA382" s="11">
        <v>8</v>
      </c>
      <c r="AB382" s="11">
        <v>1216.32</v>
      </c>
      <c r="AC382" s="11">
        <v>89319</v>
      </c>
      <c r="AD382" s="6" t="e">
        <f>IF(COUNTIF(#REF!,Orders!AC220)&gt;0,"Returned","Not Returned")</f>
        <v>#REF!</v>
      </c>
      <c r="AE382" s="37" t="str">
        <f>TEXT(Table1[[#This Row],[Order Date]],"mmmm-yyy")</f>
        <v>February-2015</v>
      </c>
    </row>
    <row r="383" spans="1:31" ht="12.75" customHeight="1" thickTop="1" thickBot="1" x14ac:dyDescent="0.25">
      <c r="A383" s="10">
        <v>5421</v>
      </c>
      <c r="B383" s="11" t="s">
        <v>106</v>
      </c>
      <c r="C383" s="11">
        <v>0.02</v>
      </c>
      <c r="D383" s="11">
        <v>1.1399999999999999</v>
      </c>
      <c r="E383" s="11">
        <v>0.7</v>
      </c>
      <c r="F383" s="11">
        <v>894</v>
      </c>
      <c r="G383" s="6" t="str">
        <f>IF(COUNTIF(Table1[Customer ID],Table1[[#This Row],[Customer ID]])&gt;1,"Repeat Customer","One-Time Customer")</f>
        <v>Repeat Customer</v>
      </c>
      <c r="H383" s="11" t="s">
        <v>1006</v>
      </c>
      <c r="I383" s="11" t="s">
        <v>49</v>
      </c>
      <c r="J383" s="11" t="s">
        <v>28</v>
      </c>
      <c r="K383" s="11" t="s">
        <v>29</v>
      </c>
      <c r="L383" s="11" t="s">
        <v>66</v>
      </c>
      <c r="M383" s="11" t="s">
        <v>31</v>
      </c>
      <c r="N383" s="11" t="s">
        <v>1010</v>
      </c>
      <c r="O383" s="11">
        <v>0.38</v>
      </c>
      <c r="P383" s="6">
        <f>Table1[[#This Row],[Profit]]/Table1[[#This Row],[Sales]]</f>
        <v>-1.092530657748049E-2</v>
      </c>
      <c r="Q383" s="11" t="s">
        <v>33</v>
      </c>
      <c r="R383" s="11" t="s">
        <v>53</v>
      </c>
      <c r="S383" s="11" t="s">
        <v>1008</v>
      </c>
      <c r="T383" s="11" t="s">
        <v>35</v>
      </c>
      <c r="U383" s="11">
        <v>20024</v>
      </c>
      <c r="V383" s="12">
        <v>42037</v>
      </c>
      <c r="W383" s="13" t="str">
        <f>TEXT(Table1[[#This Row],[Order Date]],"mmmm")</f>
        <v>February</v>
      </c>
      <c r="X383" s="7" t="str">
        <f>TEXT(Table1[[#This Row],[Order Date]],"yyyy")</f>
        <v>2015</v>
      </c>
      <c r="Y383" s="12">
        <v>42037</v>
      </c>
      <c r="Z383" s="11">
        <v>-0.49</v>
      </c>
      <c r="AA383" s="11">
        <v>38</v>
      </c>
      <c r="AB383" s="11">
        <v>44.85</v>
      </c>
      <c r="AC383" s="11">
        <v>38529</v>
      </c>
      <c r="AD383" s="6" t="e">
        <f>IF(COUNTIF(#REF!,Orders!AC498)&gt;0,"Returned","Not Returned")</f>
        <v>#REF!</v>
      </c>
      <c r="AE383" s="37" t="str">
        <f>TEXT(Table1[[#This Row],[Order Date]],"mmmm-yyy")</f>
        <v>February-2015</v>
      </c>
    </row>
    <row r="384" spans="1:31" ht="12.75" customHeight="1" thickTop="1" thickBot="1" x14ac:dyDescent="0.25">
      <c r="A384" s="8">
        <v>24407</v>
      </c>
      <c r="B384" s="1" t="s">
        <v>37</v>
      </c>
      <c r="C384" s="1">
        <v>0.08</v>
      </c>
      <c r="D384" s="1">
        <v>3.38</v>
      </c>
      <c r="E384" s="1">
        <v>0.85</v>
      </c>
      <c r="F384" s="1">
        <v>1412</v>
      </c>
      <c r="G384" s="6" t="str">
        <f>IF(COUNTIF(Table1[Customer ID],Table1[[#This Row],[Customer ID]])&gt;1,"Repeat Customer","One-Time Customer")</f>
        <v>One-Time Customer</v>
      </c>
      <c r="H384" s="1" t="s">
        <v>1468</v>
      </c>
      <c r="I384" s="1" t="s">
        <v>49</v>
      </c>
      <c r="J384" s="1" t="s">
        <v>28</v>
      </c>
      <c r="K384" s="1" t="s">
        <v>29</v>
      </c>
      <c r="L384" s="1" t="s">
        <v>30</v>
      </c>
      <c r="M384" s="1" t="s">
        <v>31</v>
      </c>
      <c r="N384" s="1" t="s">
        <v>1469</v>
      </c>
      <c r="O384" s="1">
        <v>0.48</v>
      </c>
      <c r="P384" s="6">
        <f>Table1[[#This Row],[Profit]]/Table1[[#This Row],[Sales]]</f>
        <v>0.52701880958515845</v>
      </c>
      <c r="Q384" s="1" t="s">
        <v>33</v>
      </c>
      <c r="R384" s="1" t="s">
        <v>34</v>
      </c>
      <c r="S384" s="1" t="s">
        <v>45</v>
      </c>
      <c r="T384" s="1" t="s">
        <v>1470</v>
      </c>
      <c r="U384" s="1">
        <v>94043</v>
      </c>
      <c r="V384" s="9">
        <v>42037</v>
      </c>
      <c r="W384" s="13" t="str">
        <f>TEXT(Table1[[#This Row],[Order Date]],"mmmm")</f>
        <v>February</v>
      </c>
      <c r="X384" s="7" t="str">
        <f>TEXT(Table1[[#This Row],[Order Date]],"yyyy")</f>
        <v>2015</v>
      </c>
      <c r="Y384" s="9">
        <v>42039</v>
      </c>
      <c r="Z384" s="1">
        <v>20.453600000000002</v>
      </c>
      <c r="AA384" s="1">
        <v>12</v>
      </c>
      <c r="AB384" s="1">
        <v>38.81</v>
      </c>
      <c r="AC384" s="1">
        <v>87087</v>
      </c>
      <c r="AD384" s="6" t="e">
        <f>IF(COUNTIF(#REF!,Orders!AC799)&gt;0,"Returned","Not Returned")</f>
        <v>#REF!</v>
      </c>
      <c r="AE384" s="37" t="str">
        <f>TEXT(Table1[[#This Row],[Order Date]],"mmmm-yyy")</f>
        <v>February-2015</v>
      </c>
    </row>
    <row r="385" spans="1:31" ht="12.75" customHeight="1" thickTop="1" thickBot="1" x14ac:dyDescent="0.25">
      <c r="A385" s="8">
        <v>6406</v>
      </c>
      <c r="B385" s="1" t="s">
        <v>37</v>
      </c>
      <c r="C385" s="1">
        <v>0.02</v>
      </c>
      <c r="D385" s="1">
        <v>16.48</v>
      </c>
      <c r="E385" s="1">
        <v>1.99</v>
      </c>
      <c r="F385" s="1">
        <v>1413</v>
      </c>
      <c r="G385" s="6" t="str">
        <f>IF(COUNTIF(Table1[Customer ID],Table1[[#This Row],[Customer ID]])&gt;1,"Repeat Customer","One-Time Customer")</f>
        <v>Repeat Customer</v>
      </c>
      <c r="H385" s="1" t="s">
        <v>1471</v>
      </c>
      <c r="I385" s="1" t="s">
        <v>27</v>
      </c>
      <c r="J385" s="1" t="s">
        <v>28</v>
      </c>
      <c r="K385" s="1" t="s">
        <v>77</v>
      </c>
      <c r="L385" s="1" t="s">
        <v>180</v>
      </c>
      <c r="M385" s="1" t="s">
        <v>51</v>
      </c>
      <c r="N385" s="1" t="s">
        <v>1472</v>
      </c>
      <c r="O385" s="1">
        <v>0.42</v>
      </c>
      <c r="P385" s="6">
        <f>Table1[[#This Row],[Profit]]/Table1[[#This Row],[Sales]]</f>
        <v>0.14365610037972593</v>
      </c>
      <c r="Q385" s="1" t="s">
        <v>33</v>
      </c>
      <c r="R385" s="1" t="s">
        <v>53</v>
      </c>
      <c r="S385" s="1" t="s">
        <v>193</v>
      </c>
      <c r="T385" s="1" t="s">
        <v>194</v>
      </c>
      <c r="U385" s="1">
        <v>2113</v>
      </c>
      <c r="V385" s="9">
        <v>42037</v>
      </c>
      <c r="W385" s="13" t="str">
        <f>TEXT(Table1[[#This Row],[Order Date]],"mmmm")</f>
        <v>February</v>
      </c>
      <c r="X385" s="7" t="str">
        <f>TEXT(Table1[[#This Row],[Order Date]],"yyyy")</f>
        <v>2015</v>
      </c>
      <c r="Y385" s="9">
        <v>42039</v>
      </c>
      <c r="Z385" s="1">
        <v>69.61</v>
      </c>
      <c r="AA385" s="1">
        <v>27</v>
      </c>
      <c r="AB385" s="1">
        <v>484.56</v>
      </c>
      <c r="AC385" s="1">
        <v>45539</v>
      </c>
      <c r="AD385" s="6" t="e">
        <f>IF(COUNTIF(#REF!,Orders!AC801)&gt;0,"Returned","Not Returned")</f>
        <v>#REF!</v>
      </c>
      <c r="AE385" s="37" t="str">
        <f>TEXT(Table1[[#This Row],[Order Date]],"mmmm-yyy")</f>
        <v>February-2015</v>
      </c>
    </row>
    <row r="386" spans="1:31" ht="12.75" customHeight="1" thickTop="1" thickBot="1" x14ac:dyDescent="0.25">
      <c r="A386" s="8">
        <v>7628</v>
      </c>
      <c r="B386" s="1" t="s">
        <v>56</v>
      </c>
      <c r="C386" s="1">
        <v>0.09</v>
      </c>
      <c r="D386" s="1">
        <v>6.28</v>
      </c>
      <c r="E386" s="1">
        <v>5.41</v>
      </c>
      <c r="F386" s="1">
        <v>2498</v>
      </c>
      <c r="G386" s="6" t="str">
        <f>IF(COUNTIF(Table1[Customer ID],Table1[[#This Row],[Customer ID]])&gt;1,"Repeat Customer","One-Time Customer")</f>
        <v>Repeat Customer</v>
      </c>
      <c r="H386" s="1" t="s">
        <v>2344</v>
      </c>
      <c r="I386" s="1" t="s">
        <v>49</v>
      </c>
      <c r="J386" s="1" t="s">
        <v>58</v>
      </c>
      <c r="K386" s="1" t="s">
        <v>41</v>
      </c>
      <c r="L386" s="1" t="s">
        <v>50</v>
      </c>
      <c r="M386" s="1" t="s">
        <v>59</v>
      </c>
      <c r="N386" s="1" t="s">
        <v>1685</v>
      </c>
      <c r="O386" s="1">
        <v>0.53</v>
      </c>
      <c r="P386" s="6">
        <f>Table1[[#This Row],[Profit]]/Table1[[#This Row],[Sales]]</f>
        <v>-0.17329769274057402</v>
      </c>
      <c r="Q386" s="1" t="s">
        <v>33</v>
      </c>
      <c r="R386" s="1" t="s">
        <v>34</v>
      </c>
      <c r="S386" s="1" t="s">
        <v>45</v>
      </c>
      <c r="T386" s="1" t="s">
        <v>1732</v>
      </c>
      <c r="U386" s="1">
        <v>92024</v>
      </c>
      <c r="V386" s="9">
        <v>42037</v>
      </c>
      <c r="W386" s="13" t="str">
        <f>TEXT(Table1[[#This Row],[Order Date]],"mmmm")</f>
        <v>February</v>
      </c>
      <c r="X386" s="7" t="str">
        <f>TEXT(Table1[[#This Row],[Order Date]],"yyyy")</f>
        <v>2015</v>
      </c>
      <c r="Y386" s="9">
        <v>42039</v>
      </c>
      <c r="Z386" s="1">
        <v>-61.59</v>
      </c>
      <c r="AA386" s="1">
        <v>56</v>
      </c>
      <c r="AB386" s="1">
        <v>355.4</v>
      </c>
      <c r="AC386" s="1">
        <v>54567</v>
      </c>
      <c r="AD386" s="6" t="e">
        <f>IF(COUNTIF(#REF!,Orders!AC1413)&gt;0,"Returned","Not Returned")</f>
        <v>#REF!</v>
      </c>
      <c r="AE386" s="37" t="str">
        <f>TEXT(Table1[[#This Row],[Order Date]],"mmmm-yyy")</f>
        <v>February-2015</v>
      </c>
    </row>
    <row r="387" spans="1:31" ht="12.75" customHeight="1" thickTop="1" thickBot="1" x14ac:dyDescent="0.25">
      <c r="A387" s="10">
        <v>25628</v>
      </c>
      <c r="B387" s="11" t="s">
        <v>56</v>
      </c>
      <c r="C387" s="11">
        <v>0.09</v>
      </c>
      <c r="D387" s="11">
        <v>6.28</v>
      </c>
      <c r="E387" s="11">
        <v>5.41</v>
      </c>
      <c r="F387" s="11">
        <v>2500</v>
      </c>
      <c r="G387" s="6" t="str">
        <f>IF(COUNTIF(Table1[Customer ID],Table1[[#This Row],[Customer ID]])&gt;1,"Repeat Customer","One-Time Customer")</f>
        <v>One-Time Customer</v>
      </c>
      <c r="H387" s="11" t="s">
        <v>2347</v>
      </c>
      <c r="I387" s="11" t="s">
        <v>49</v>
      </c>
      <c r="J387" s="11" t="s">
        <v>58</v>
      </c>
      <c r="K387" s="11" t="s">
        <v>41</v>
      </c>
      <c r="L387" s="11" t="s">
        <v>50</v>
      </c>
      <c r="M387" s="11" t="s">
        <v>59</v>
      </c>
      <c r="N387" s="11" t="s">
        <v>1685</v>
      </c>
      <c r="O387" s="11">
        <v>0.53</v>
      </c>
      <c r="P387" s="6">
        <f>Table1[[#This Row],[Profit]]/Table1[[#This Row],[Sales]]</f>
        <v>-0.36045920090039396</v>
      </c>
      <c r="Q387" s="11" t="s">
        <v>33</v>
      </c>
      <c r="R387" s="11" t="s">
        <v>61</v>
      </c>
      <c r="S387" s="11" t="s">
        <v>178</v>
      </c>
      <c r="T387" s="11" t="s">
        <v>2348</v>
      </c>
      <c r="U387" s="11">
        <v>60102</v>
      </c>
      <c r="V387" s="12">
        <v>42037</v>
      </c>
      <c r="W387" s="13" t="str">
        <f>TEXT(Table1[[#This Row],[Order Date]],"mmmm")</f>
        <v>February</v>
      </c>
      <c r="X387" s="7" t="str">
        <f>TEXT(Table1[[#This Row],[Order Date]],"yyyy")</f>
        <v>2015</v>
      </c>
      <c r="Y387" s="12">
        <v>42039</v>
      </c>
      <c r="Z387" s="11">
        <v>-32.026800000000001</v>
      </c>
      <c r="AA387" s="11">
        <v>14</v>
      </c>
      <c r="AB387" s="11">
        <v>88.85</v>
      </c>
      <c r="AC387" s="11">
        <v>88320</v>
      </c>
      <c r="AD387" s="6" t="e">
        <f>IF(COUNTIF(#REF!,Orders!AC1416)&gt;0,"Returned","Not Returned")</f>
        <v>#REF!</v>
      </c>
      <c r="AE387" s="37" t="str">
        <f>TEXT(Table1[[#This Row],[Order Date]],"mmmm-yyy")</f>
        <v>February-2015</v>
      </c>
    </row>
    <row r="388" spans="1:31" ht="12.75" customHeight="1" thickTop="1" thickBot="1" x14ac:dyDescent="0.25">
      <c r="A388" s="8">
        <v>23583</v>
      </c>
      <c r="B388" s="1" t="s">
        <v>47</v>
      </c>
      <c r="C388" s="1">
        <v>0</v>
      </c>
      <c r="D388" s="1">
        <v>12.97</v>
      </c>
      <c r="E388" s="1">
        <v>1.49</v>
      </c>
      <c r="F388" s="1">
        <v>2555</v>
      </c>
      <c r="G388" s="6" t="str">
        <f>IF(COUNTIF(Table1[Customer ID],Table1[[#This Row],[Customer ID]])&gt;1,"Repeat Customer","One-Time Customer")</f>
        <v>Repeat Customer</v>
      </c>
      <c r="H388" s="1" t="s">
        <v>2395</v>
      </c>
      <c r="I388" s="1" t="s">
        <v>49</v>
      </c>
      <c r="J388" s="1" t="s">
        <v>40</v>
      </c>
      <c r="K388" s="1" t="s">
        <v>29</v>
      </c>
      <c r="L388" s="1" t="s">
        <v>109</v>
      </c>
      <c r="M388" s="1" t="s">
        <v>59</v>
      </c>
      <c r="N388" s="1" t="s">
        <v>1433</v>
      </c>
      <c r="O388" s="1">
        <v>0.35</v>
      </c>
      <c r="P388" s="6">
        <f>Table1[[#This Row],[Profit]]/Table1[[#This Row],[Sales]]</f>
        <v>0.69</v>
      </c>
      <c r="Q388" s="1" t="s">
        <v>33</v>
      </c>
      <c r="R388" s="1" t="s">
        <v>61</v>
      </c>
      <c r="S388" s="1" t="s">
        <v>1858</v>
      </c>
      <c r="T388" s="1" t="s">
        <v>1279</v>
      </c>
      <c r="U388" s="1">
        <v>53711</v>
      </c>
      <c r="V388" s="9">
        <v>42037</v>
      </c>
      <c r="W388" s="13" t="str">
        <f>TEXT(Table1[[#This Row],[Order Date]],"mmmm")</f>
        <v>February</v>
      </c>
      <c r="X388" s="7" t="str">
        <f>TEXT(Table1[[#This Row],[Order Date]],"yyyy")</f>
        <v>2015</v>
      </c>
      <c r="Y388" s="9">
        <v>42038</v>
      </c>
      <c r="Z388" s="1">
        <v>180.23489999999998</v>
      </c>
      <c r="AA388" s="1">
        <v>19</v>
      </c>
      <c r="AB388" s="1">
        <v>261.20999999999998</v>
      </c>
      <c r="AC388" s="1">
        <v>86529</v>
      </c>
      <c r="AD388" s="6" t="e">
        <f>IF(COUNTIF(#REF!,Orders!AC1451)&gt;0,"Returned","Not Returned")</f>
        <v>#REF!</v>
      </c>
      <c r="AE388" s="37" t="str">
        <f>TEXT(Table1[[#This Row],[Order Date]],"mmmm-yyy")</f>
        <v>February-2015</v>
      </c>
    </row>
    <row r="389" spans="1:31" ht="12.75" customHeight="1" thickTop="1" thickBot="1" x14ac:dyDescent="0.25">
      <c r="A389" s="10">
        <v>23584</v>
      </c>
      <c r="B389" s="11" t="s">
        <v>47</v>
      </c>
      <c r="C389" s="11">
        <v>0.06</v>
      </c>
      <c r="D389" s="11">
        <v>4.91</v>
      </c>
      <c r="E389" s="11">
        <v>0.5</v>
      </c>
      <c r="F389" s="11">
        <v>2555</v>
      </c>
      <c r="G389" s="6" t="str">
        <f>IF(COUNTIF(Table1[Customer ID],Table1[[#This Row],[Customer ID]])&gt;1,"Repeat Customer","One-Time Customer")</f>
        <v>Repeat Customer</v>
      </c>
      <c r="H389" s="11" t="s">
        <v>2395</v>
      </c>
      <c r="I389" s="11" t="s">
        <v>49</v>
      </c>
      <c r="J389" s="11" t="s">
        <v>40</v>
      </c>
      <c r="K389" s="11" t="s">
        <v>29</v>
      </c>
      <c r="L389" s="11" t="s">
        <v>134</v>
      </c>
      <c r="M389" s="11" t="s">
        <v>59</v>
      </c>
      <c r="N389" s="11" t="s">
        <v>1561</v>
      </c>
      <c r="O389" s="11">
        <v>0.36</v>
      </c>
      <c r="P389" s="6">
        <f>Table1[[#This Row],[Profit]]/Table1[[#This Row],[Sales]]</f>
        <v>0.69</v>
      </c>
      <c r="Q389" s="11" t="s">
        <v>33</v>
      </c>
      <c r="R389" s="11" t="s">
        <v>61</v>
      </c>
      <c r="S389" s="11" t="s">
        <v>1858</v>
      </c>
      <c r="T389" s="11" t="s">
        <v>1279</v>
      </c>
      <c r="U389" s="11">
        <v>53711</v>
      </c>
      <c r="V389" s="12">
        <v>42037</v>
      </c>
      <c r="W389" s="13" t="str">
        <f>TEXT(Table1[[#This Row],[Order Date]],"mmmm")</f>
        <v>February</v>
      </c>
      <c r="X389" s="7" t="str">
        <f>TEXT(Table1[[#This Row],[Order Date]],"yyyy")</f>
        <v>2015</v>
      </c>
      <c r="Y389" s="12">
        <v>42037</v>
      </c>
      <c r="Z389" s="11">
        <v>29.525099999999998</v>
      </c>
      <c r="AA389" s="11">
        <v>9</v>
      </c>
      <c r="AB389" s="11">
        <v>42.79</v>
      </c>
      <c r="AC389" s="11">
        <v>86529</v>
      </c>
      <c r="AD389" s="6" t="e">
        <f>IF(COUNTIF(#REF!,Orders!AC1452)&gt;0,"Returned","Not Returned")</f>
        <v>#REF!</v>
      </c>
      <c r="AE389" s="37" t="str">
        <f>TEXT(Table1[[#This Row],[Order Date]],"mmmm-yyy")</f>
        <v>February-2015</v>
      </c>
    </row>
    <row r="390" spans="1:31" ht="12.75" customHeight="1" thickTop="1" thickBot="1" x14ac:dyDescent="0.25">
      <c r="A390" s="8">
        <v>3406</v>
      </c>
      <c r="B390" s="1" t="s">
        <v>37</v>
      </c>
      <c r="C390" s="1">
        <v>0.03</v>
      </c>
      <c r="D390" s="1">
        <v>200.97</v>
      </c>
      <c r="E390" s="1">
        <v>15.59</v>
      </c>
      <c r="F390" s="1">
        <v>3196</v>
      </c>
      <c r="G390" s="6" t="str">
        <f>IF(COUNTIF(Table1[Customer ID],Table1[[#This Row],[Customer ID]])&gt;1,"Repeat Customer","One-Time Customer")</f>
        <v>One-Time Customer</v>
      </c>
      <c r="H390" s="1" t="s">
        <v>2873</v>
      </c>
      <c r="I390" s="1" t="s">
        <v>39</v>
      </c>
      <c r="J390" s="1" t="s">
        <v>40</v>
      </c>
      <c r="K390" s="1" t="s">
        <v>77</v>
      </c>
      <c r="L390" s="1" t="s">
        <v>85</v>
      </c>
      <c r="M390" s="1" t="s">
        <v>43</v>
      </c>
      <c r="N390" s="1" t="s">
        <v>1333</v>
      </c>
      <c r="O390" s="1">
        <v>0.36</v>
      </c>
      <c r="P390" s="6">
        <f>Table1[[#This Row],[Profit]]/Table1[[#This Row],[Sales]]</f>
        <v>0.22383069025838087</v>
      </c>
      <c r="Q390" s="1" t="s">
        <v>33</v>
      </c>
      <c r="R390" s="1" t="s">
        <v>34</v>
      </c>
      <c r="S390" s="1" t="s">
        <v>45</v>
      </c>
      <c r="T390" s="1" t="s">
        <v>276</v>
      </c>
      <c r="U390" s="1">
        <v>94109</v>
      </c>
      <c r="V390" s="9">
        <v>42037</v>
      </c>
      <c r="W390" s="13" t="str">
        <f>TEXT(Table1[[#This Row],[Order Date]],"mmmm")</f>
        <v>February</v>
      </c>
      <c r="X390" s="7" t="str">
        <f>TEXT(Table1[[#This Row],[Order Date]],"yyyy")</f>
        <v>2015</v>
      </c>
      <c r="Y390" s="9">
        <v>42038</v>
      </c>
      <c r="Z390" s="1">
        <v>1951.3</v>
      </c>
      <c r="AA390" s="1">
        <v>43</v>
      </c>
      <c r="AB390" s="1">
        <v>8717.75</v>
      </c>
      <c r="AC390" s="1">
        <v>24294</v>
      </c>
      <c r="AD390" s="6" t="e">
        <f>IF(COUNTIF(#REF!,Orders!AC1831)&gt;0,"Returned","Not Returned")</f>
        <v>#REF!</v>
      </c>
      <c r="AE390" s="37" t="str">
        <f>TEXT(Table1[[#This Row],[Order Date]],"mmmm-yyy")</f>
        <v>February-2015</v>
      </c>
    </row>
    <row r="391" spans="1:31" ht="12.75" customHeight="1" thickTop="1" thickBot="1" x14ac:dyDescent="0.25">
      <c r="A391" s="10">
        <v>21406</v>
      </c>
      <c r="B391" s="11" t="s">
        <v>37</v>
      </c>
      <c r="C391" s="11">
        <v>0.03</v>
      </c>
      <c r="D391" s="11">
        <v>200.97</v>
      </c>
      <c r="E391" s="11">
        <v>15.59</v>
      </c>
      <c r="F391" s="11">
        <v>3197</v>
      </c>
      <c r="G391" s="6" t="str">
        <f>IF(COUNTIF(Table1[Customer ID],Table1[[#This Row],[Customer ID]])&gt;1,"Repeat Customer","One-Time Customer")</f>
        <v>One-Time Customer</v>
      </c>
      <c r="H391" s="11" t="s">
        <v>2874</v>
      </c>
      <c r="I391" s="11" t="s">
        <v>39</v>
      </c>
      <c r="J391" s="11" t="s">
        <v>40</v>
      </c>
      <c r="K391" s="11" t="s">
        <v>77</v>
      </c>
      <c r="L391" s="11" t="s">
        <v>85</v>
      </c>
      <c r="M391" s="11" t="s">
        <v>43</v>
      </c>
      <c r="N391" s="11" t="s">
        <v>1333</v>
      </c>
      <c r="O391" s="11">
        <v>0.36</v>
      </c>
      <c r="P391" s="6">
        <f>Table1[[#This Row],[Profit]]/Table1[[#This Row],[Sales]]</f>
        <v>0.69</v>
      </c>
      <c r="Q391" s="11" t="s">
        <v>33</v>
      </c>
      <c r="R391" s="11" t="s">
        <v>61</v>
      </c>
      <c r="S391" s="11" t="s">
        <v>178</v>
      </c>
      <c r="T391" s="11" t="s">
        <v>2875</v>
      </c>
      <c r="U391" s="11">
        <v>60062</v>
      </c>
      <c r="V391" s="12">
        <v>42037</v>
      </c>
      <c r="W391" s="13" t="str">
        <f>TEXT(Table1[[#This Row],[Order Date]],"mmmm")</f>
        <v>February</v>
      </c>
      <c r="X391" s="7" t="str">
        <f>TEXT(Table1[[#This Row],[Order Date]],"yyyy")</f>
        <v>2015</v>
      </c>
      <c r="Y391" s="12">
        <v>42038</v>
      </c>
      <c r="Z391" s="11">
        <v>1538.7827999999997</v>
      </c>
      <c r="AA391" s="11">
        <v>11</v>
      </c>
      <c r="AB391" s="11">
        <v>2230.12</v>
      </c>
      <c r="AC391" s="11">
        <v>90850</v>
      </c>
      <c r="AD391" s="6" t="e">
        <f>IF(COUNTIF(#REF!,Orders!AC1832)&gt;0,"Returned","Not Returned")</f>
        <v>#REF!</v>
      </c>
      <c r="AE391" s="37" t="str">
        <f>TEXT(Table1[[#This Row],[Order Date]],"mmmm-yyy")</f>
        <v>February-2015</v>
      </c>
    </row>
    <row r="392" spans="1:31" ht="12.75" customHeight="1" thickTop="1" thickBot="1" x14ac:dyDescent="0.25">
      <c r="A392" s="8">
        <v>20929</v>
      </c>
      <c r="B392" s="1" t="s">
        <v>37</v>
      </c>
      <c r="C392" s="1">
        <v>0.02</v>
      </c>
      <c r="D392" s="1">
        <v>35.99</v>
      </c>
      <c r="E392" s="1">
        <v>5</v>
      </c>
      <c r="F392" s="1">
        <v>603</v>
      </c>
      <c r="G392" s="6" t="str">
        <f>IF(COUNTIF(Table1[Customer ID],Table1[[#This Row],[Customer ID]])&gt;1,"Repeat Customer","One-Time Customer")</f>
        <v>One-Time Customer</v>
      </c>
      <c r="H392" s="1" t="s">
        <v>716</v>
      </c>
      <c r="I392" s="1" t="s">
        <v>49</v>
      </c>
      <c r="J392" s="1" t="s">
        <v>40</v>
      </c>
      <c r="K392" s="1" t="s">
        <v>77</v>
      </c>
      <c r="L392" s="1" t="s">
        <v>78</v>
      </c>
      <c r="M392" s="1" t="s">
        <v>59</v>
      </c>
      <c r="N392" s="1" t="s">
        <v>717</v>
      </c>
      <c r="O392" s="1">
        <v>0.85</v>
      </c>
      <c r="P392" s="6">
        <f>Table1[[#This Row],[Profit]]/Table1[[#This Row],[Sales]]</f>
        <v>-0.53090126871241061</v>
      </c>
      <c r="Q392" s="1" t="s">
        <v>33</v>
      </c>
      <c r="R392" s="1" t="s">
        <v>34</v>
      </c>
      <c r="S392" s="1" t="s">
        <v>255</v>
      </c>
      <c r="T392" s="1" t="s">
        <v>718</v>
      </c>
      <c r="U392" s="1">
        <v>81001</v>
      </c>
      <c r="V392" s="9">
        <v>42038</v>
      </c>
      <c r="W392" s="13" t="str">
        <f>TEXT(Table1[[#This Row],[Order Date]],"mmmm")</f>
        <v>February</v>
      </c>
      <c r="X392" s="7" t="str">
        <f>TEXT(Table1[[#This Row],[Order Date]],"yyyy")</f>
        <v>2015</v>
      </c>
      <c r="Y392" s="9">
        <v>42040</v>
      </c>
      <c r="Z392" s="1">
        <v>-120.934</v>
      </c>
      <c r="AA392" s="1">
        <v>7</v>
      </c>
      <c r="AB392" s="1">
        <v>227.79</v>
      </c>
      <c r="AC392" s="1">
        <v>87020</v>
      </c>
      <c r="AD392" s="6" t="e">
        <f>IF(COUNTIF(#REF!,Orders!AC327)&gt;0,"Returned","Not Returned")</f>
        <v>#REF!</v>
      </c>
      <c r="AE392" s="37" t="str">
        <f>TEXT(Table1[[#This Row],[Order Date]],"mmmm-yyy")</f>
        <v>February-2015</v>
      </c>
    </row>
    <row r="393" spans="1:31" ht="12.75" customHeight="1" thickTop="1" thickBot="1" x14ac:dyDescent="0.25">
      <c r="A393" s="10">
        <v>23495</v>
      </c>
      <c r="B393" s="11" t="s">
        <v>106</v>
      </c>
      <c r="C393" s="11">
        <v>0</v>
      </c>
      <c r="D393" s="11">
        <v>180.98</v>
      </c>
      <c r="E393" s="11">
        <v>30</v>
      </c>
      <c r="F393" s="11">
        <v>2486</v>
      </c>
      <c r="G393" s="6" t="str">
        <f>IF(COUNTIF(Table1[Customer ID],Table1[[#This Row],[Customer ID]])&gt;1,"Repeat Customer","One-Time Customer")</f>
        <v>Repeat Customer</v>
      </c>
      <c r="H393" s="11" t="s">
        <v>2331</v>
      </c>
      <c r="I393" s="11" t="s">
        <v>39</v>
      </c>
      <c r="J393" s="11" t="s">
        <v>58</v>
      </c>
      <c r="K393" s="11" t="s">
        <v>41</v>
      </c>
      <c r="L393" s="11" t="s">
        <v>42</v>
      </c>
      <c r="M393" s="11" t="s">
        <v>43</v>
      </c>
      <c r="N393" s="11" t="s">
        <v>1886</v>
      </c>
      <c r="O393" s="11">
        <v>0.69</v>
      </c>
      <c r="P393" s="6">
        <f>Table1[[#This Row],[Profit]]/Table1[[#This Row],[Sales]]</f>
        <v>4.4161676646706591E-3</v>
      </c>
      <c r="Q393" s="11" t="s">
        <v>33</v>
      </c>
      <c r="R393" s="11" t="s">
        <v>136</v>
      </c>
      <c r="S393" s="11" t="s">
        <v>387</v>
      </c>
      <c r="T393" s="11" t="s">
        <v>2332</v>
      </c>
      <c r="U393" s="11">
        <v>30458</v>
      </c>
      <c r="V393" s="12">
        <v>42038</v>
      </c>
      <c r="W393" s="13" t="str">
        <f>TEXT(Table1[[#This Row],[Order Date]],"mmmm")</f>
        <v>February</v>
      </c>
      <c r="X393" s="7" t="str">
        <f>TEXT(Table1[[#This Row],[Order Date]],"yyyy")</f>
        <v>2015</v>
      </c>
      <c r="Y393" s="12">
        <v>42040</v>
      </c>
      <c r="Z393" s="11">
        <v>9.2040000000000006</v>
      </c>
      <c r="AA393" s="11">
        <v>11</v>
      </c>
      <c r="AB393" s="11">
        <v>2084.16</v>
      </c>
      <c r="AC393" s="11">
        <v>91416</v>
      </c>
      <c r="AD393" s="6" t="e">
        <f>IF(COUNTIF(#REF!,Orders!AC1392)&gt;0,"Returned","Not Returned")</f>
        <v>#REF!</v>
      </c>
      <c r="AE393" s="37" t="str">
        <f>TEXT(Table1[[#This Row],[Order Date]],"mmmm-yyy")</f>
        <v>February-2015</v>
      </c>
    </row>
    <row r="394" spans="1:31" ht="12.75" customHeight="1" thickTop="1" thickBot="1" x14ac:dyDescent="0.25">
      <c r="A394" s="10">
        <v>25904</v>
      </c>
      <c r="B394" s="11" t="s">
        <v>56</v>
      </c>
      <c r="C394" s="11">
        <v>0.06</v>
      </c>
      <c r="D394" s="11">
        <v>125.99</v>
      </c>
      <c r="E394" s="11">
        <v>2.5</v>
      </c>
      <c r="F394" s="11">
        <v>3053</v>
      </c>
      <c r="G394" s="6" t="str">
        <f>IF(COUNTIF(Table1[Customer ID],Table1[[#This Row],[Customer ID]])&gt;1,"Repeat Customer","One-Time Customer")</f>
        <v>One-Time Customer</v>
      </c>
      <c r="H394" s="11" t="s">
        <v>2758</v>
      </c>
      <c r="I394" s="11" t="s">
        <v>49</v>
      </c>
      <c r="J394" s="11" t="s">
        <v>28</v>
      </c>
      <c r="K394" s="11" t="s">
        <v>77</v>
      </c>
      <c r="L394" s="11" t="s">
        <v>78</v>
      </c>
      <c r="M394" s="11" t="s">
        <v>59</v>
      </c>
      <c r="N394" s="11" t="s">
        <v>1148</v>
      </c>
      <c r="O394" s="11">
        <v>0.6</v>
      </c>
      <c r="P394" s="6">
        <f>Table1[[#This Row],[Profit]]/Table1[[#This Row],[Sales]]</f>
        <v>0.34254532442748092</v>
      </c>
      <c r="Q394" s="11" t="s">
        <v>33</v>
      </c>
      <c r="R394" s="11" t="s">
        <v>136</v>
      </c>
      <c r="S394" s="11" t="s">
        <v>613</v>
      </c>
      <c r="T394" s="11" t="s">
        <v>319</v>
      </c>
      <c r="U394" s="11">
        <v>42071</v>
      </c>
      <c r="V394" s="12">
        <v>42038</v>
      </c>
      <c r="W394" s="13" t="str">
        <f>TEXT(Table1[[#This Row],[Order Date]],"mmmm")</f>
        <v>February</v>
      </c>
      <c r="X394" s="7" t="str">
        <f>TEXT(Table1[[#This Row],[Order Date]],"yyyy")</f>
        <v>2015</v>
      </c>
      <c r="Y394" s="12">
        <v>42040</v>
      </c>
      <c r="Z394" s="11">
        <v>402.06599999999997</v>
      </c>
      <c r="AA394" s="11">
        <v>11</v>
      </c>
      <c r="AB394" s="11">
        <v>1173.76</v>
      </c>
      <c r="AC394" s="11">
        <v>86662</v>
      </c>
      <c r="AD394" s="6" t="e">
        <f>IF(COUNTIF(#REF!,Orders!AC1732)&gt;0,"Returned","Not Returned")</f>
        <v>#REF!</v>
      </c>
      <c r="AE394" s="37" t="str">
        <f>TEXT(Table1[[#This Row],[Order Date]],"mmmm-yyy")</f>
        <v>February-2015</v>
      </c>
    </row>
    <row r="395" spans="1:31" ht="12.75" customHeight="1" thickTop="1" thickBot="1" x14ac:dyDescent="0.25">
      <c r="A395" s="8">
        <v>26321</v>
      </c>
      <c r="B395" s="1" t="s">
        <v>56</v>
      </c>
      <c r="C395" s="1">
        <v>7.0000000000000007E-2</v>
      </c>
      <c r="D395" s="1">
        <v>1.7</v>
      </c>
      <c r="E395" s="1">
        <v>1.99</v>
      </c>
      <c r="F395" s="1">
        <v>689</v>
      </c>
      <c r="G395" s="6" t="str">
        <f>IF(COUNTIF(Table1[Customer ID],Table1[[#This Row],[Customer ID]])&gt;1,"Repeat Customer","One-Time Customer")</f>
        <v>One-Time Customer</v>
      </c>
      <c r="H395" s="1" t="s">
        <v>813</v>
      </c>
      <c r="I395" s="1" t="s">
        <v>49</v>
      </c>
      <c r="J395" s="1" t="s">
        <v>58</v>
      </c>
      <c r="K395" s="1" t="s">
        <v>77</v>
      </c>
      <c r="L395" s="1" t="s">
        <v>180</v>
      </c>
      <c r="M395" s="1" t="s">
        <v>51</v>
      </c>
      <c r="N395" s="1" t="s">
        <v>814</v>
      </c>
      <c r="O395" s="1">
        <v>0.51</v>
      </c>
      <c r="P395" s="6">
        <f>Table1[[#This Row],[Profit]]/Table1[[#This Row],[Sales]]</f>
        <v>-2.9517795637198621</v>
      </c>
      <c r="Q395" s="1" t="s">
        <v>33</v>
      </c>
      <c r="R395" s="1" t="s">
        <v>61</v>
      </c>
      <c r="S395" s="1" t="s">
        <v>506</v>
      </c>
      <c r="T395" s="1" t="s">
        <v>815</v>
      </c>
      <c r="U395" s="1">
        <v>63376</v>
      </c>
      <c r="V395" s="9">
        <v>42039</v>
      </c>
      <c r="W395" s="13" t="str">
        <f>TEXT(Table1[[#This Row],[Order Date]],"mmmm")</f>
        <v>February</v>
      </c>
      <c r="X395" s="7" t="str">
        <f>TEXT(Table1[[#This Row],[Order Date]],"yyyy")</f>
        <v>2015</v>
      </c>
      <c r="Y395" s="9">
        <v>42040</v>
      </c>
      <c r="Z395" s="1">
        <v>-51.42</v>
      </c>
      <c r="AA395" s="1">
        <v>10</v>
      </c>
      <c r="AB395" s="1">
        <v>17.420000000000002</v>
      </c>
      <c r="AC395" s="1">
        <v>88502</v>
      </c>
      <c r="AD395" s="6" t="e">
        <f>IF(COUNTIF(#REF!,Orders!AC381)&gt;0,"Returned","Not Returned")</f>
        <v>#REF!</v>
      </c>
      <c r="AE395" s="37" t="str">
        <f>TEXT(Table1[[#This Row],[Order Date]],"mmmm-yyy")</f>
        <v>February-2015</v>
      </c>
    </row>
    <row r="396" spans="1:31" ht="12.75" customHeight="1" thickTop="1" thickBot="1" x14ac:dyDescent="0.25">
      <c r="A396" s="8">
        <v>20428</v>
      </c>
      <c r="B396" s="1" t="s">
        <v>106</v>
      </c>
      <c r="C396" s="1">
        <v>0.03</v>
      </c>
      <c r="D396" s="1">
        <v>2.94</v>
      </c>
      <c r="E396" s="1">
        <v>0.96</v>
      </c>
      <c r="F396" s="1">
        <v>960</v>
      </c>
      <c r="G396" s="6" t="str">
        <f>IF(COUNTIF(Table1[Customer ID],Table1[[#This Row],[Customer ID]])&gt;1,"Repeat Customer","One-Time Customer")</f>
        <v>One-Time Customer</v>
      </c>
      <c r="H396" s="1" t="s">
        <v>1076</v>
      </c>
      <c r="I396" s="1" t="s">
        <v>49</v>
      </c>
      <c r="J396" s="1" t="s">
        <v>40</v>
      </c>
      <c r="K396" s="1" t="s">
        <v>29</v>
      </c>
      <c r="L396" s="1" t="s">
        <v>30</v>
      </c>
      <c r="M396" s="1" t="s">
        <v>31</v>
      </c>
      <c r="N396" s="1" t="s">
        <v>599</v>
      </c>
      <c r="O396" s="1">
        <v>0.57999999999999996</v>
      </c>
      <c r="P396" s="6">
        <f>Table1[[#This Row],[Profit]]/Table1[[#This Row],[Sales]]</f>
        <v>-1.1965811965811968</v>
      </c>
      <c r="Q396" s="1" t="s">
        <v>33</v>
      </c>
      <c r="R396" s="1" t="s">
        <v>34</v>
      </c>
      <c r="S396" s="1" t="s">
        <v>45</v>
      </c>
      <c r="T396" s="1" t="s">
        <v>1054</v>
      </c>
      <c r="U396" s="1">
        <v>90278</v>
      </c>
      <c r="V396" s="9">
        <v>42039</v>
      </c>
      <c r="W396" s="13" t="str">
        <f>TEXT(Table1[[#This Row],[Order Date]],"mmmm")</f>
        <v>February</v>
      </c>
      <c r="X396" s="7" t="str">
        <f>TEXT(Table1[[#This Row],[Order Date]],"yyyy")</f>
        <v>2015</v>
      </c>
      <c r="Y396" s="9">
        <v>42043</v>
      </c>
      <c r="Z396" s="1">
        <v>-4.2</v>
      </c>
      <c r="AA396" s="1">
        <v>1</v>
      </c>
      <c r="AB396" s="1">
        <v>3.51</v>
      </c>
      <c r="AC396" s="1">
        <v>89401</v>
      </c>
      <c r="AD396" s="6" t="e">
        <f>IF(COUNTIF(#REF!,Orders!AC543)&gt;0,"Returned","Not Returned")</f>
        <v>#REF!</v>
      </c>
      <c r="AE396" s="37" t="str">
        <f>TEXT(Table1[[#This Row],[Order Date]],"mmmm-yyy")</f>
        <v>February-2015</v>
      </c>
    </row>
    <row r="397" spans="1:31" ht="12.75" customHeight="1" thickTop="1" thickBot="1" x14ac:dyDescent="0.25">
      <c r="A397" s="8">
        <v>2428</v>
      </c>
      <c r="B397" s="1" t="s">
        <v>106</v>
      </c>
      <c r="C397" s="1">
        <v>0.03</v>
      </c>
      <c r="D397" s="1">
        <v>2.94</v>
      </c>
      <c r="E397" s="1">
        <v>0.96</v>
      </c>
      <c r="F397" s="1">
        <v>962</v>
      </c>
      <c r="G397" s="6" t="str">
        <f>IF(COUNTIF(Table1[Customer ID],Table1[[#This Row],[Customer ID]])&gt;1,"Repeat Customer","One-Time Customer")</f>
        <v>One-Time Customer</v>
      </c>
      <c r="H397" s="1" t="s">
        <v>1079</v>
      </c>
      <c r="I397" s="1" t="s">
        <v>49</v>
      </c>
      <c r="J397" s="1" t="s">
        <v>40</v>
      </c>
      <c r="K397" s="1" t="s">
        <v>29</v>
      </c>
      <c r="L397" s="1" t="s">
        <v>30</v>
      </c>
      <c r="M397" s="1" t="s">
        <v>31</v>
      </c>
      <c r="N397" s="1" t="s">
        <v>599</v>
      </c>
      <c r="O397" s="1">
        <v>0.57999999999999996</v>
      </c>
      <c r="P397" s="6">
        <f>Table1[[#This Row],[Profit]]/Table1[[#This Row],[Sales]]</f>
        <v>-0.59914407988587737</v>
      </c>
      <c r="Q397" s="1" t="s">
        <v>33</v>
      </c>
      <c r="R397" s="1" t="s">
        <v>61</v>
      </c>
      <c r="S397" s="1" t="s">
        <v>178</v>
      </c>
      <c r="T397" s="1" t="s">
        <v>179</v>
      </c>
      <c r="U397" s="1">
        <v>60610</v>
      </c>
      <c r="V397" s="9">
        <v>42039</v>
      </c>
      <c r="W397" s="13" t="str">
        <f>TEXT(Table1[[#This Row],[Order Date]],"mmmm")</f>
        <v>February</v>
      </c>
      <c r="X397" s="7" t="str">
        <f>TEXT(Table1[[#This Row],[Order Date]],"yyyy")</f>
        <v>2015</v>
      </c>
      <c r="Y397" s="9">
        <v>42043</v>
      </c>
      <c r="Z397" s="1">
        <v>-4.2</v>
      </c>
      <c r="AA397" s="1">
        <v>2</v>
      </c>
      <c r="AB397" s="1">
        <v>7.01</v>
      </c>
      <c r="AC397" s="1">
        <v>17636</v>
      </c>
      <c r="AD397" s="6" t="e">
        <f>IF(COUNTIF(#REF!,Orders!AC545)&gt;0,"Returned","Not Returned")</f>
        <v>#REF!</v>
      </c>
      <c r="AE397" s="37" t="str">
        <f>TEXT(Table1[[#This Row],[Order Date]],"mmmm-yyy")</f>
        <v>February-2015</v>
      </c>
    </row>
    <row r="398" spans="1:31" ht="12.75" customHeight="1" thickTop="1" thickBot="1" x14ac:dyDescent="0.25">
      <c r="A398" s="10">
        <v>24270</v>
      </c>
      <c r="B398" s="11" t="s">
        <v>106</v>
      </c>
      <c r="C398" s="11">
        <v>7.0000000000000007E-2</v>
      </c>
      <c r="D398" s="11">
        <v>29.89</v>
      </c>
      <c r="E398" s="11">
        <v>1.99</v>
      </c>
      <c r="F398" s="11">
        <v>1213</v>
      </c>
      <c r="G398" s="6" t="str">
        <f>IF(COUNTIF(Table1[Customer ID],Table1[[#This Row],[Customer ID]])&gt;1,"Repeat Customer","One-Time Customer")</f>
        <v>Repeat Customer</v>
      </c>
      <c r="H398" s="11" t="s">
        <v>1310</v>
      </c>
      <c r="I398" s="11" t="s">
        <v>27</v>
      </c>
      <c r="J398" s="11" t="s">
        <v>28</v>
      </c>
      <c r="K398" s="11" t="s">
        <v>77</v>
      </c>
      <c r="L398" s="11" t="s">
        <v>180</v>
      </c>
      <c r="M398" s="11" t="s">
        <v>51</v>
      </c>
      <c r="N398" s="11" t="s">
        <v>1311</v>
      </c>
      <c r="O398" s="11">
        <v>0.5</v>
      </c>
      <c r="P398" s="6">
        <f>Table1[[#This Row],[Profit]]/Table1[[#This Row],[Sales]]</f>
        <v>0.69</v>
      </c>
      <c r="Q398" s="11" t="s">
        <v>33</v>
      </c>
      <c r="R398" s="11" t="s">
        <v>61</v>
      </c>
      <c r="S398" s="11" t="s">
        <v>703</v>
      </c>
      <c r="T398" s="11" t="s">
        <v>1312</v>
      </c>
      <c r="U398" s="11">
        <v>46530</v>
      </c>
      <c r="V398" s="12">
        <v>42039</v>
      </c>
      <c r="W398" s="13" t="str">
        <f>TEXT(Table1[[#This Row],[Order Date]],"mmmm")</f>
        <v>February</v>
      </c>
      <c r="X398" s="7" t="str">
        <f>TEXT(Table1[[#This Row],[Order Date]],"yyyy")</f>
        <v>2015</v>
      </c>
      <c r="Y398" s="12">
        <v>42044</v>
      </c>
      <c r="Z398" s="11">
        <v>258.6189</v>
      </c>
      <c r="AA398" s="11">
        <v>13</v>
      </c>
      <c r="AB398" s="11">
        <v>374.81</v>
      </c>
      <c r="AC398" s="11">
        <v>88599</v>
      </c>
      <c r="AD398" s="6" t="e">
        <f>IF(COUNTIF(#REF!,Orders!AC688)&gt;0,"Returned","Not Returned")</f>
        <v>#REF!</v>
      </c>
      <c r="AE398" s="37" t="str">
        <f>TEXT(Table1[[#This Row],[Order Date]],"mmmm-yyy")</f>
        <v>February-2015</v>
      </c>
    </row>
    <row r="399" spans="1:31" ht="12.75" customHeight="1" thickTop="1" thickBot="1" x14ac:dyDescent="0.25">
      <c r="A399" s="8">
        <v>24271</v>
      </c>
      <c r="B399" s="1" t="s">
        <v>106</v>
      </c>
      <c r="C399" s="1">
        <v>0.03</v>
      </c>
      <c r="D399" s="1">
        <v>8.34</v>
      </c>
      <c r="E399" s="1">
        <v>4.82</v>
      </c>
      <c r="F399" s="1">
        <v>1213</v>
      </c>
      <c r="G399" s="6" t="str">
        <f>IF(COUNTIF(Table1[Customer ID],Table1[[#This Row],[Customer ID]])&gt;1,"Repeat Customer","One-Time Customer")</f>
        <v>Repeat Customer</v>
      </c>
      <c r="H399" s="1" t="s">
        <v>1310</v>
      </c>
      <c r="I399" s="1" t="s">
        <v>49</v>
      </c>
      <c r="J399" s="1" t="s">
        <v>28</v>
      </c>
      <c r="K399" s="1" t="s">
        <v>29</v>
      </c>
      <c r="L399" s="1" t="s">
        <v>93</v>
      </c>
      <c r="M399" s="1" t="s">
        <v>59</v>
      </c>
      <c r="N399" s="1" t="s">
        <v>918</v>
      </c>
      <c r="O399" s="1">
        <v>0.4</v>
      </c>
      <c r="P399" s="6">
        <f>Table1[[#This Row],[Profit]]/Table1[[#This Row],[Sales]]</f>
        <v>-0.15507279870580076</v>
      </c>
      <c r="Q399" s="1" t="s">
        <v>33</v>
      </c>
      <c r="R399" s="1" t="s">
        <v>61</v>
      </c>
      <c r="S399" s="1" t="s">
        <v>703</v>
      </c>
      <c r="T399" s="1" t="s">
        <v>1312</v>
      </c>
      <c r="U399" s="1">
        <v>46530</v>
      </c>
      <c r="V399" s="9">
        <v>42039</v>
      </c>
      <c r="W399" s="13" t="str">
        <f>TEXT(Table1[[#This Row],[Order Date]],"mmmm")</f>
        <v>February</v>
      </c>
      <c r="X399" s="7" t="str">
        <f>TEXT(Table1[[#This Row],[Order Date]],"yyyy")</f>
        <v>2015</v>
      </c>
      <c r="Y399" s="9">
        <v>42043</v>
      </c>
      <c r="Z399" s="1">
        <v>-6.71</v>
      </c>
      <c r="AA399" s="1">
        <v>5</v>
      </c>
      <c r="AB399" s="1">
        <v>43.27</v>
      </c>
      <c r="AC399" s="1">
        <v>88599</v>
      </c>
      <c r="AD399" s="6" t="e">
        <f>IF(COUNTIF(#REF!,Orders!AC689)&gt;0,"Returned","Not Returned")</f>
        <v>#REF!</v>
      </c>
      <c r="AE399" s="37" t="str">
        <f>TEXT(Table1[[#This Row],[Order Date]],"mmmm-yyy")</f>
        <v>February-2015</v>
      </c>
    </row>
    <row r="400" spans="1:31" ht="12.75" customHeight="1" thickTop="1" thickBot="1" x14ac:dyDescent="0.25">
      <c r="A400" s="10">
        <v>23011</v>
      </c>
      <c r="B400" s="11" t="s">
        <v>56</v>
      </c>
      <c r="C400" s="11">
        <v>0.05</v>
      </c>
      <c r="D400" s="11">
        <v>12.97</v>
      </c>
      <c r="E400" s="11">
        <v>1.49</v>
      </c>
      <c r="F400" s="11">
        <v>1363</v>
      </c>
      <c r="G400" s="6" t="str">
        <f>IF(COUNTIF(Table1[Customer ID],Table1[[#This Row],[Customer ID]])&gt;1,"Repeat Customer","One-Time Customer")</f>
        <v>Repeat Customer</v>
      </c>
      <c r="H400" s="11" t="s">
        <v>1432</v>
      </c>
      <c r="I400" s="11" t="s">
        <v>49</v>
      </c>
      <c r="J400" s="11" t="s">
        <v>114</v>
      </c>
      <c r="K400" s="11" t="s">
        <v>29</v>
      </c>
      <c r="L400" s="11" t="s">
        <v>109</v>
      </c>
      <c r="M400" s="11" t="s">
        <v>59</v>
      </c>
      <c r="N400" s="11" t="s">
        <v>1433</v>
      </c>
      <c r="O400" s="11">
        <v>0.35</v>
      </c>
      <c r="P400" s="6">
        <f>Table1[[#This Row],[Profit]]/Table1[[#This Row],[Sales]]</f>
        <v>0.20728100113765641</v>
      </c>
      <c r="Q400" s="11" t="s">
        <v>33</v>
      </c>
      <c r="R400" s="11" t="s">
        <v>136</v>
      </c>
      <c r="S400" s="11" t="s">
        <v>362</v>
      </c>
      <c r="T400" s="11" t="s">
        <v>1434</v>
      </c>
      <c r="U400" s="11">
        <v>32707</v>
      </c>
      <c r="V400" s="12">
        <v>42039</v>
      </c>
      <c r="W400" s="13" t="str">
        <f>TEXT(Table1[[#This Row],[Order Date]],"mmmm")</f>
        <v>February</v>
      </c>
      <c r="X400" s="7" t="str">
        <f>TEXT(Table1[[#This Row],[Order Date]],"yyyy")</f>
        <v>2015</v>
      </c>
      <c r="Y400" s="12">
        <v>42041</v>
      </c>
      <c r="Z400" s="11">
        <v>5.4659999999999993</v>
      </c>
      <c r="AA400" s="11">
        <v>2</v>
      </c>
      <c r="AB400" s="11">
        <v>26.37</v>
      </c>
      <c r="AC400" s="11">
        <v>89993</v>
      </c>
      <c r="AD400" s="6" t="e">
        <f>IF(COUNTIF(#REF!,Orders!AC776)&gt;0,"Returned","Not Returned")</f>
        <v>#REF!</v>
      </c>
      <c r="AE400" s="37" t="str">
        <f>TEXT(Table1[[#This Row],[Order Date]],"mmmm-yyy")</f>
        <v>February-2015</v>
      </c>
    </row>
    <row r="401" spans="1:31" ht="12.75" customHeight="1" thickTop="1" thickBot="1" x14ac:dyDescent="0.25">
      <c r="A401" s="8">
        <v>23012</v>
      </c>
      <c r="B401" s="1" t="s">
        <v>56</v>
      </c>
      <c r="C401" s="1">
        <v>0.06</v>
      </c>
      <c r="D401" s="1">
        <v>5.81</v>
      </c>
      <c r="E401" s="1">
        <v>3.37</v>
      </c>
      <c r="F401" s="1">
        <v>1363</v>
      </c>
      <c r="G401" s="6" t="str">
        <f>IF(COUNTIF(Table1[Customer ID],Table1[[#This Row],[Customer ID]])&gt;1,"Repeat Customer","One-Time Customer")</f>
        <v>Repeat Customer</v>
      </c>
      <c r="H401" s="1" t="s">
        <v>1432</v>
      </c>
      <c r="I401" s="1" t="s">
        <v>49</v>
      </c>
      <c r="J401" s="1" t="s">
        <v>114</v>
      </c>
      <c r="K401" s="1" t="s">
        <v>29</v>
      </c>
      <c r="L401" s="1" t="s">
        <v>66</v>
      </c>
      <c r="M401" s="1" t="s">
        <v>31</v>
      </c>
      <c r="N401" s="1" t="s">
        <v>1435</v>
      </c>
      <c r="O401" s="1">
        <v>0.54</v>
      </c>
      <c r="P401" s="6">
        <f>Table1[[#This Row],[Profit]]/Table1[[#This Row],[Sales]]</f>
        <v>-2.7903854790419165</v>
      </c>
      <c r="Q401" s="1" t="s">
        <v>33</v>
      </c>
      <c r="R401" s="1" t="s">
        <v>136</v>
      </c>
      <c r="S401" s="1" t="s">
        <v>362</v>
      </c>
      <c r="T401" s="1" t="s">
        <v>1434</v>
      </c>
      <c r="U401" s="1">
        <v>32707</v>
      </c>
      <c r="V401" s="9">
        <v>42039</v>
      </c>
      <c r="W401" s="13" t="str">
        <f>TEXT(Table1[[#This Row],[Order Date]],"mmmm")</f>
        <v>February</v>
      </c>
      <c r="X401" s="7" t="str">
        <f>TEXT(Table1[[#This Row],[Order Date]],"yyyy")</f>
        <v>2015</v>
      </c>
      <c r="Y401" s="9">
        <v>42041</v>
      </c>
      <c r="Z401" s="1">
        <v>-149.1182</v>
      </c>
      <c r="AA401" s="1">
        <v>9</v>
      </c>
      <c r="AB401" s="1">
        <v>53.44</v>
      </c>
      <c r="AC401" s="1">
        <v>89993</v>
      </c>
      <c r="AD401" s="6" t="e">
        <f>IF(COUNTIF(#REF!,Orders!AC777)&gt;0,"Returned","Not Returned")</f>
        <v>#REF!</v>
      </c>
      <c r="AE401" s="37" t="str">
        <f>TEXT(Table1[[#This Row],[Order Date]],"mmmm-yyy")</f>
        <v>February-2015</v>
      </c>
    </row>
    <row r="402" spans="1:31" ht="12.75" customHeight="1" thickTop="1" thickBot="1" x14ac:dyDescent="0.25">
      <c r="A402" s="8">
        <v>20016</v>
      </c>
      <c r="B402" s="1" t="s">
        <v>56</v>
      </c>
      <c r="C402" s="1">
        <v>0.05</v>
      </c>
      <c r="D402" s="1">
        <v>2.16</v>
      </c>
      <c r="E402" s="1">
        <v>6.05</v>
      </c>
      <c r="F402" s="1">
        <v>1499</v>
      </c>
      <c r="G402" s="6" t="str">
        <f>IF(COUNTIF(Table1[Customer ID],Table1[[#This Row],[Customer ID]])&gt;1,"Repeat Customer","One-Time Customer")</f>
        <v>Repeat Customer</v>
      </c>
      <c r="H402" s="1" t="s">
        <v>1535</v>
      </c>
      <c r="I402" s="1" t="s">
        <v>49</v>
      </c>
      <c r="J402" s="1" t="s">
        <v>40</v>
      </c>
      <c r="K402" s="1" t="s">
        <v>29</v>
      </c>
      <c r="L402" s="1" t="s">
        <v>109</v>
      </c>
      <c r="M402" s="1" t="s">
        <v>59</v>
      </c>
      <c r="N402" s="1" t="s">
        <v>1536</v>
      </c>
      <c r="O402" s="1">
        <v>0.37</v>
      </c>
      <c r="P402" s="6">
        <f>Table1[[#This Row],[Profit]]/Table1[[#This Row],[Sales]]</f>
        <v>-16.077783754706832</v>
      </c>
      <c r="Q402" s="1" t="s">
        <v>33</v>
      </c>
      <c r="R402" s="1" t="s">
        <v>136</v>
      </c>
      <c r="S402" s="1" t="s">
        <v>362</v>
      </c>
      <c r="T402" s="1" t="s">
        <v>1537</v>
      </c>
      <c r="U402" s="1">
        <v>33134</v>
      </c>
      <c r="V402" s="9">
        <v>42039</v>
      </c>
      <c r="W402" s="13" t="str">
        <f>TEXT(Table1[[#This Row],[Order Date]],"mmmm")</f>
        <v>February</v>
      </c>
      <c r="X402" s="7" t="str">
        <f>TEXT(Table1[[#This Row],[Order Date]],"yyyy")</f>
        <v>2015</v>
      </c>
      <c r="Y402" s="9">
        <v>42040</v>
      </c>
      <c r="Z402" s="1">
        <v>-298.88600000000002</v>
      </c>
      <c r="AA402" s="1">
        <v>8</v>
      </c>
      <c r="AB402" s="1">
        <v>18.59</v>
      </c>
      <c r="AC402" s="1">
        <v>90731</v>
      </c>
      <c r="AD402" s="6" t="e">
        <f>IF(COUNTIF(#REF!,Orders!AC847)&gt;0,"Returned","Not Returned")</f>
        <v>#REF!</v>
      </c>
      <c r="AE402" s="37" t="str">
        <f>TEXT(Table1[[#This Row],[Order Date]],"mmmm-yyy")</f>
        <v>February-2015</v>
      </c>
    </row>
    <row r="403" spans="1:31" ht="12.75" customHeight="1" thickTop="1" thickBot="1" x14ac:dyDescent="0.25">
      <c r="A403" s="10">
        <v>20017</v>
      </c>
      <c r="B403" s="11" t="s">
        <v>56</v>
      </c>
      <c r="C403" s="11">
        <v>0.03</v>
      </c>
      <c r="D403" s="11">
        <v>6.48</v>
      </c>
      <c r="E403" s="11">
        <v>6.6</v>
      </c>
      <c r="F403" s="11">
        <v>1499</v>
      </c>
      <c r="G403" s="6" t="str">
        <f>IF(COUNTIF(Table1[Customer ID],Table1[[#This Row],[Customer ID]])&gt;1,"Repeat Customer","One-Time Customer")</f>
        <v>Repeat Customer</v>
      </c>
      <c r="H403" s="11" t="s">
        <v>1535</v>
      </c>
      <c r="I403" s="11" t="s">
        <v>49</v>
      </c>
      <c r="J403" s="11" t="s">
        <v>40</v>
      </c>
      <c r="K403" s="11" t="s">
        <v>29</v>
      </c>
      <c r="L403" s="11" t="s">
        <v>93</v>
      </c>
      <c r="M403" s="11" t="s">
        <v>59</v>
      </c>
      <c r="N403" s="11" t="s">
        <v>603</v>
      </c>
      <c r="O403" s="11">
        <v>0.37</v>
      </c>
      <c r="P403" s="6">
        <f>Table1[[#This Row],[Profit]]/Table1[[#This Row],[Sales]]</f>
        <v>-2.4792112867584568</v>
      </c>
      <c r="Q403" s="11" t="s">
        <v>33</v>
      </c>
      <c r="R403" s="11" t="s">
        <v>136</v>
      </c>
      <c r="S403" s="11" t="s">
        <v>362</v>
      </c>
      <c r="T403" s="11" t="s">
        <v>1537</v>
      </c>
      <c r="U403" s="11">
        <v>33134</v>
      </c>
      <c r="V403" s="12">
        <v>42039</v>
      </c>
      <c r="W403" s="13" t="str">
        <f>TEXT(Table1[[#This Row],[Order Date]],"mmmm")</f>
        <v>February</v>
      </c>
      <c r="X403" s="7" t="str">
        <f>TEXT(Table1[[#This Row],[Order Date]],"yyyy")</f>
        <v>2015</v>
      </c>
      <c r="Y403" s="12">
        <v>42040</v>
      </c>
      <c r="Z403" s="11">
        <v>-145.852</v>
      </c>
      <c r="AA403" s="11">
        <v>9</v>
      </c>
      <c r="AB403" s="11">
        <v>58.83</v>
      </c>
      <c r="AC403" s="11">
        <v>90731</v>
      </c>
      <c r="AD403" s="6" t="e">
        <f>IF(COUNTIF(#REF!,Orders!AC848)&gt;0,"Returned","Not Returned")</f>
        <v>#REF!</v>
      </c>
      <c r="AE403" s="37" t="str">
        <f>TEXT(Table1[[#This Row],[Order Date]],"mmmm-yyy")</f>
        <v>February-2015</v>
      </c>
    </row>
    <row r="404" spans="1:31" ht="12.75" customHeight="1" thickTop="1" thickBot="1" x14ac:dyDescent="0.25">
      <c r="A404" s="8">
        <v>20018</v>
      </c>
      <c r="B404" s="1" t="s">
        <v>56</v>
      </c>
      <c r="C404" s="1">
        <v>0.08</v>
      </c>
      <c r="D404" s="1">
        <v>146.05000000000001</v>
      </c>
      <c r="E404" s="1">
        <v>80.2</v>
      </c>
      <c r="F404" s="1">
        <v>1499</v>
      </c>
      <c r="G404" s="6" t="str">
        <f>IF(COUNTIF(Table1[Customer ID],Table1[[#This Row],[Customer ID]])&gt;1,"Repeat Customer","One-Time Customer")</f>
        <v>Repeat Customer</v>
      </c>
      <c r="H404" s="1" t="s">
        <v>1535</v>
      </c>
      <c r="I404" s="1" t="s">
        <v>39</v>
      </c>
      <c r="J404" s="1" t="s">
        <v>40</v>
      </c>
      <c r="K404" s="1" t="s">
        <v>41</v>
      </c>
      <c r="L404" s="1" t="s">
        <v>152</v>
      </c>
      <c r="M404" s="1" t="s">
        <v>121</v>
      </c>
      <c r="N404" s="1" t="s">
        <v>347</v>
      </c>
      <c r="O404" s="1">
        <v>0.71</v>
      </c>
      <c r="P404" s="6">
        <f>Table1[[#This Row],[Profit]]/Table1[[#This Row],[Sales]]</f>
        <v>-1.7944224028350216E-2</v>
      </c>
      <c r="Q404" s="1" t="s">
        <v>33</v>
      </c>
      <c r="R404" s="1" t="s">
        <v>136</v>
      </c>
      <c r="S404" s="1" t="s">
        <v>362</v>
      </c>
      <c r="T404" s="1" t="s">
        <v>1537</v>
      </c>
      <c r="U404" s="1">
        <v>33134</v>
      </c>
      <c r="V404" s="9">
        <v>42039</v>
      </c>
      <c r="W404" s="13" t="str">
        <f>TEXT(Table1[[#This Row],[Order Date]],"mmmm")</f>
        <v>February</v>
      </c>
      <c r="X404" s="7" t="str">
        <f>TEXT(Table1[[#This Row],[Order Date]],"yyyy")</f>
        <v>2015</v>
      </c>
      <c r="Y404" s="9">
        <v>42040</v>
      </c>
      <c r="Z404" s="1">
        <v>-27.951000000000001</v>
      </c>
      <c r="AA404" s="1">
        <v>11</v>
      </c>
      <c r="AB404" s="1">
        <v>1557.66</v>
      </c>
      <c r="AC404" s="1">
        <v>90731</v>
      </c>
      <c r="AD404" s="6" t="e">
        <f>IF(COUNTIF(#REF!,Orders!AC849)&gt;0,"Returned","Not Returned")</f>
        <v>#REF!</v>
      </c>
      <c r="AE404" s="37" t="str">
        <f>TEXT(Table1[[#This Row],[Order Date]],"mmmm-yyy")</f>
        <v>February-2015</v>
      </c>
    </row>
    <row r="405" spans="1:31" ht="12.75" customHeight="1" thickTop="1" thickBot="1" x14ac:dyDescent="0.25">
      <c r="A405" s="10">
        <v>20278</v>
      </c>
      <c r="B405" s="11" t="s">
        <v>37</v>
      </c>
      <c r="C405" s="11">
        <v>0.08</v>
      </c>
      <c r="D405" s="11">
        <v>5.78</v>
      </c>
      <c r="E405" s="11">
        <v>5.67</v>
      </c>
      <c r="F405" s="11">
        <v>1776</v>
      </c>
      <c r="G405" s="6" t="str">
        <f>IF(COUNTIF(Table1[Customer ID],Table1[[#This Row],[Customer ID]])&gt;1,"Repeat Customer","One-Time Customer")</f>
        <v>One-Time Customer</v>
      </c>
      <c r="H405" s="11" t="s">
        <v>1783</v>
      </c>
      <c r="I405" s="11" t="s">
        <v>49</v>
      </c>
      <c r="J405" s="11" t="s">
        <v>114</v>
      </c>
      <c r="K405" s="11" t="s">
        <v>29</v>
      </c>
      <c r="L405" s="11" t="s">
        <v>93</v>
      </c>
      <c r="M405" s="11" t="s">
        <v>59</v>
      </c>
      <c r="N405" s="11" t="s">
        <v>636</v>
      </c>
      <c r="O405" s="11">
        <v>0.36</v>
      </c>
      <c r="P405" s="6">
        <f>Table1[[#This Row],[Profit]]/Table1[[#This Row],[Sales]]</f>
        <v>-0.50575208782959569</v>
      </c>
      <c r="Q405" s="11" t="s">
        <v>33</v>
      </c>
      <c r="R405" s="11" t="s">
        <v>61</v>
      </c>
      <c r="S405" s="11" t="s">
        <v>703</v>
      </c>
      <c r="T405" s="11" t="s">
        <v>1784</v>
      </c>
      <c r="U405" s="11">
        <v>47802</v>
      </c>
      <c r="V405" s="12">
        <v>42039</v>
      </c>
      <c r="W405" s="13" t="str">
        <f>TEXT(Table1[[#This Row],[Order Date]],"mmmm")</f>
        <v>February</v>
      </c>
      <c r="X405" s="7" t="str">
        <f>TEXT(Table1[[#This Row],[Order Date]],"yyyy")</f>
        <v>2015</v>
      </c>
      <c r="Y405" s="12">
        <v>42040</v>
      </c>
      <c r="Z405" s="11">
        <v>-53.898000000000003</v>
      </c>
      <c r="AA405" s="11">
        <v>19</v>
      </c>
      <c r="AB405" s="11">
        <v>106.57</v>
      </c>
      <c r="AC405" s="11">
        <v>89941</v>
      </c>
      <c r="AD405" s="6" t="e">
        <f>IF(COUNTIF(#REF!,Orders!AC998)&gt;0,"Returned","Not Returned")</f>
        <v>#REF!</v>
      </c>
      <c r="AE405" s="37" t="str">
        <f>TEXT(Table1[[#This Row],[Order Date]],"mmmm-yyy")</f>
        <v>February-2015</v>
      </c>
    </row>
    <row r="406" spans="1:31" ht="12.75" customHeight="1" thickTop="1" thickBot="1" x14ac:dyDescent="0.25">
      <c r="A406" s="8">
        <v>23919</v>
      </c>
      <c r="B406" s="1" t="s">
        <v>106</v>
      </c>
      <c r="C406" s="1">
        <v>0.08</v>
      </c>
      <c r="D406" s="1">
        <v>145.44999999999999</v>
      </c>
      <c r="E406" s="1">
        <v>17.850000000000001</v>
      </c>
      <c r="F406" s="1">
        <v>2203</v>
      </c>
      <c r="G406" s="6" t="str">
        <f>IF(COUNTIF(Table1[Customer ID],Table1[[#This Row],[Customer ID]])&gt;1,"Repeat Customer","One-Time Customer")</f>
        <v>Repeat Customer</v>
      </c>
      <c r="H406" s="1" t="s">
        <v>2101</v>
      </c>
      <c r="I406" s="1" t="s">
        <v>39</v>
      </c>
      <c r="J406" s="1" t="s">
        <v>40</v>
      </c>
      <c r="K406" s="1" t="s">
        <v>77</v>
      </c>
      <c r="L406" s="1" t="s">
        <v>85</v>
      </c>
      <c r="M406" s="1" t="s">
        <v>43</v>
      </c>
      <c r="N406" s="1" t="s">
        <v>1075</v>
      </c>
      <c r="O406" s="1">
        <v>0.56000000000000005</v>
      </c>
      <c r="P406" s="6">
        <f>Table1[[#This Row],[Profit]]/Table1[[#This Row],[Sales]]</f>
        <v>0.67245852942755402</v>
      </c>
      <c r="Q406" s="1" t="s">
        <v>33</v>
      </c>
      <c r="R406" s="1" t="s">
        <v>61</v>
      </c>
      <c r="S406" s="1" t="s">
        <v>62</v>
      </c>
      <c r="T406" s="1" t="s">
        <v>2102</v>
      </c>
      <c r="U406" s="1">
        <v>55445</v>
      </c>
      <c r="V406" s="9">
        <v>42039</v>
      </c>
      <c r="W406" s="13" t="str">
        <f>TEXT(Table1[[#This Row],[Order Date]],"mmmm")</f>
        <v>February</v>
      </c>
      <c r="X406" s="7" t="str">
        <f>TEXT(Table1[[#This Row],[Order Date]],"yyyy")</f>
        <v>2015</v>
      </c>
      <c r="Y406" s="9">
        <v>42039</v>
      </c>
      <c r="Z406" s="1">
        <v>751.58</v>
      </c>
      <c r="AA406" s="1">
        <v>8</v>
      </c>
      <c r="AB406" s="1">
        <v>1117.6600000000001</v>
      </c>
      <c r="AC406" s="1">
        <v>86051</v>
      </c>
      <c r="AD406" s="6" t="e">
        <f>IF(COUNTIF(#REF!,Orders!AC1223)&gt;0,"Returned","Not Returned")</f>
        <v>#REF!</v>
      </c>
      <c r="AE406" s="37" t="str">
        <f>TEXT(Table1[[#This Row],[Order Date]],"mmmm-yyy")</f>
        <v>February-2015</v>
      </c>
    </row>
    <row r="407" spans="1:31" ht="12.75" customHeight="1" thickTop="1" thickBot="1" x14ac:dyDescent="0.25">
      <c r="A407" s="8">
        <v>23920</v>
      </c>
      <c r="B407" s="1" t="s">
        <v>106</v>
      </c>
      <c r="C407" s="1">
        <v>7.0000000000000007E-2</v>
      </c>
      <c r="D407" s="1">
        <v>33.94</v>
      </c>
      <c r="E407" s="1">
        <v>19.190000000000001</v>
      </c>
      <c r="F407" s="1">
        <v>2204</v>
      </c>
      <c r="G407" s="6" t="str">
        <f>IF(COUNTIF(Table1[Customer ID],Table1[[#This Row],[Customer ID]])&gt;1,"Repeat Customer","One-Time Customer")</f>
        <v>Repeat Customer</v>
      </c>
      <c r="H407" s="1" t="s">
        <v>2103</v>
      </c>
      <c r="I407" s="1" t="s">
        <v>39</v>
      </c>
      <c r="J407" s="1" t="s">
        <v>40</v>
      </c>
      <c r="K407" s="1" t="s">
        <v>41</v>
      </c>
      <c r="L407" s="1" t="s">
        <v>42</v>
      </c>
      <c r="M407" s="1" t="s">
        <v>43</v>
      </c>
      <c r="N407" s="1" t="s">
        <v>1003</v>
      </c>
      <c r="O407" s="1">
        <v>0.57999999999999996</v>
      </c>
      <c r="P407" s="6">
        <f>Table1[[#This Row],[Profit]]/Table1[[#This Row],[Sales]]</f>
        <v>-0.92977693851056298</v>
      </c>
      <c r="Q407" s="1" t="s">
        <v>33</v>
      </c>
      <c r="R407" s="1" t="s">
        <v>61</v>
      </c>
      <c r="S407" s="1" t="s">
        <v>62</v>
      </c>
      <c r="T407" s="1" t="s">
        <v>2104</v>
      </c>
      <c r="U407" s="1">
        <v>55337</v>
      </c>
      <c r="V407" s="9">
        <v>42039</v>
      </c>
      <c r="W407" s="13" t="str">
        <f>TEXT(Table1[[#This Row],[Order Date]],"mmmm")</f>
        <v>February</v>
      </c>
      <c r="X407" s="7" t="str">
        <f>TEXT(Table1[[#This Row],[Order Date]],"yyyy")</f>
        <v>2015</v>
      </c>
      <c r="Y407" s="9">
        <v>42043</v>
      </c>
      <c r="Z407" s="1">
        <v>-157.56</v>
      </c>
      <c r="AA407" s="1">
        <v>5</v>
      </c>
      <c r="AB407" s="1">
        <v>169.46</v>
      </c>
      <c r="AC407" s="1">
        <v>86051</v>
      </c>
      <c r="AD407" s="6" t="e">
        <f>IF(COUNTIF(#REF!,Orders!AC1225)&gt;0,"Returned","Not Returned")</f>
        <v>#REF!</v>
      </c>
      <c r="AE407" s="37" t="str">
        <f>TEXT(Table1[[#This Row],[Order Date]],"mmmm-yyy")</f>
        <v>February-2015</v>
      </c>
    </row>
    <row r="408" spans="1:31" ht="12.75" customHeight="1" thickTop="1" thickBot="1" x14ac:dyDescent="0.25">
      <c r="A408" s="10">
        <v>21529</v>
      </c>
      <c r="B408" s="11" t="s">
        <v>56</v>
      </c>
      <c r="C408" s="11">
        <v>0</v>
      </c>
      <c r="D408" s="11">
        <v>4.91</v>
      </c>
      <c r="E408" s="11">
        <v>0.5</v>
      </c>
      <c r="F408" s="11">
        <v>2286</v>
      </c>
      <c r="G408" s="6" t="str">
        <f>IF(COUNTIF(Table1[Customer ID],Table1[[#This Row],[Customer ID]])&gt;1,"Repeat Customer","One-Time Customer")</f>
        <v>Repeat Customer</v>
      </c>
      <c r="H408" s="11" t="s">
        <v>2177</v>
      </c>
      <c r="I408" s="11" t="s">
        <v>49</v>
      </c>
      <c r="J408" s="11" t="s">
        <v>28</v>
      </c>
      <c r="K408" s="11" t="s">
        <v>29</v>
      </c>
      <c r="L408" s="11" t="s">
        <v>134</v>
      </c>
      <c r="M408" s="11" t="s">
        <v>59</v>
      </c>
      <c r="N408" s="11" t="s">
        <v>163</v>
      </c>
      <c r="O408" s="11">
        <v>0.36</v>
      </c>
      <c r="P408" s="6">
        <f>Table1[[#This Row],[Profit]]/Table1[[#This Row],[Sales]]</f>
        <v>1.6033295619848071</v>
      </c>
      <c r="Q408" s="11" t="s">
        <v>33</v>
      </c>
      <c r="R408" s="11" t="s">
        <v>136</v>
      </c>
      <c r="S408" s="11" t="s">
        <v>932</v>
      </c>
      <c r="T408" s="11" t="s">
        <v>2178</v>
      </c>
      <c r="U408" s="11">
        <v>29301</v>
      </c>
      <c r="V408" s="12">
        <v>42039</v>
      </c>
      <c r="W408" s="13" t="str">
        <f>TEXT(Table1[[#This Row],[Order Date]],"mmmm")</f>
        <v>February</v>
      </c>
      <c r="X408" s="7" t="str">
        <f>TEXT(Table1[[#This Row],[Order Date]],"yyyy")</f>
        <v>2015</v>
      </c>
      <c r="Y408" s="12">
        <v>42041</v>
      </c>
      <c r="Z408" s="11">
        <v>99.198000000000008</v>
      </c>
      <c r="AA408" s="11">
        <v>12</v>
      </c>
      <c r="AB408" s="11">
        <v>61.87</v>
      </c>
      <c r="AC408" s="11">
        <v>90145</v>
      </c>
      <c r="AD408" s="6" t="e">
        <f>IF(COUNTIF(#REF!,Orders!AC1270)&gt;0,"Returned","Not Returned")</f>
        <v>#REF!</v>
      </c>
      <c r="AE408" s="37" t="str">
        <f>TEXT(Table1[[#This Row],[Order Date]],"mmmm-yyy")</f>
        <v>February-2015</v>
      </c>
    </row>
    <row r="409" spans="1:31" ht="12.75" customHeight="1" thickTop="1" thickBot="1" x14ac:dyDescent="0.25">
      <c r="A409" s="8">
        <v>21530</v>
      </c>
      <c r="B409" s="1" t="s">
        <v>56</v>
      </c>
      <c r="C409" s="1">
        <v>0.01</v>
      </c>
      <c r="D409" s="1">
        <v>7.28</v>
      </c>
      <c r="E409" s="1">
        <v>11.15</v>
      </c>
      <c r="F409" s="1">
        <v>2286</v>
      </c>
      <c r="G409" s="6" t="str">
        <f>IF(COUNTIF(Table1[Customer ID],Table1[[#This Row],[Customer ID]])&gt;1,"Repeat Customer","One-Time Customer")</f>
        <v>Repeat Customer</v>
      </c>
      <c r="H409" s="1" t="s">
        <v>2177</v>
      </c>
      <c r="I409" s="1" t="s">
        <v>49</v>
      </c>
      <c r="J409" s="1" t="s">
        <v>28</v>
      </c>
      <c r="K409" s="1" t="s">
        <v>29</v>
      </c>
      <c r="L409" s="1" t="s">
        <v>93</v>
      </c>
      <c r="M409" s="1" t="s">
        <v>59</v>
      </c>
      <c r="N409" s="1" t="s">
        <v>854</v>
      </c>
      <c r="O409" s="1">
        <v>0.37</v>
      </c>
      <c r="P409" s="6">
        <f>Table1[[#This Row],[Profit]]/Table1[[#This Row],[Sales]]</f>
        <v>2.7829664484451717</v>
      </c>
      <c r="Q409" s="1" t="s">
        <v>33</v>
      </c>
      <c r="R409" s="1" t="s">
        <v>136</v>
      </c>
      <c r="S409" s="1" t="s">
        <v>932</v>
      </c>
      <c r="T409" s="1" t="s">
        <v>2178</v>
      </c>
      <c r="U409" s="1">
        <v>29301</v>
      </c>
      <c r="V409" s="9">
        <v>42039</v>
      </c>
      <c r="W409" s="13" t="str">
        <f>TEXT(Table1[[#This Row],[Order Date]],"mmmm")</f>
        <v>February</v>
      </c>
      <c r="X409" s="7" t="str">
        <f>TEXT(Table1[[#This Row],[Order Date]],"yyyy")</f>
        <v>2015</v>
      </c>
      <c r="Y409" s="9">
        <v>42040</v>
      </c>
      <c r="Z409" s="1">
        <v>136.03139999999999</v>
      </c>
      <c r="AA409" s="1">
        <v>6</v>
      </c>
      <c r="AB409" s="1">
        <v>48.88</v>
      </c>
      <c r="AC409" s="1">
        <v>90145</v>
      </c>
      <c r="AD409" s="6" t="e">
        <f>IF(COUNTIF(#REF!,Orders!AC1271)&gt;0,"Returned","Not Returned")</f>
        <v>#REF!</v>
      </c>
      <c r="AE409" s="37" t="str">
        <f>TEXT(Table1[[#This Row],[Order Date]],"mmmm-yyy")</f>
        <v>February-2015</v>
      </c>
    </row>
    <row r="410" spans="1:31" ht="12.75" customHeight="1" thickTop="1" thickBot="1" x14ac:dyDescent="0.25">
      <c r="A410" s="10">
        <v>21531</v>
      </c>
      <c r="B410" s="11" t="s">
        <v>56</v>
      </c>
      <c r="C410" s="11">
        <v>0.1</v>
      </c>
      <c r="D410" s="11">
        <v>6.68</v>
      </c>
      <c r="E410" s="11">
        <v>6.93</v>
      </c>
      <c r="F410" s="11">
        <v>2286</v>
      </c>
      <c r="G410" s="6" t="str">
        <f>IF(COUNTIF(Table1[Customer ID],Table1[[#This Row],[Customer ID]])&gt;1,"Repeat Customer","One-Time Customer")</f>
        <v>Repeat Customer</v>
      </c>
      <c r="H410" s="11" t="s">
        <v>2177</v>
      </c>
      <c r="I410" s="11" t="s">
        <v>49</v>
      </c>
      <c r="J410" s="11" t="s">
        <v>28</v>
      </c>
      <c r="K410" s="11" t="s">
        <v>29</v>
      </c>
      <c r="L410" s="11" t="s">
        <v>93</v>
      </c>
      <c r="M410" s="11" t="s">
        <v>59</v>
      </c>
      <c r="N410" s="11" t="s">
        <v>2135</v>
      </c>
      <c r="O410" s="11">
        <v>0.37</v>
      </c>
      <c r="P410" s="6">
        <f>Table1[[#This Row],[Profit]]/Table1[[#This Row],[Sales]]</f>
        <v>-4.6415584415584421</v>
      </c>
      <c r="Q410" s="11" t="s">
        <v>33</v>
      </c>
      <c r="R410" s="11" t="s">
        <v>136</v>
      </c>
      <c r="S410" s="11" t="s">
        <v>932</v>
      </c>
      <c r="T410" s="11" t="s">
        <v>2178</v>
      </c>
      <c r="U410" s="11">
        <v>29301</v>
      </c>
      <c r="V410" s="12">
        <v>42039</v>
      </c>
      <c r="W410" s="13" t="str">
        <f>TEXT(Table1[[#This Row],[Order Date]],"mmmm")</f>
        <v>February</v>
      </c>
      <c r="X410" s="7" t="str">
        <f>TEXT(Table1[[#This Row],[Order Date]],"yyyy")</f>
        <v>2015</v>
      </c>
      <c r="Y410" s="12">
        <v>42042</v>
      </c>
      <c r="Z410" s="11">
        <v>-100.072</v>
      </c>
      <c r="AA410" s="11">
        <v>3</v>
      </c>
      <c r="AB410" s="11">
        <v>21.56</v>
      </c>
      <c r="AC410" s="11">
        <v>90145</v>
      </c>
      <c r="AD410" s="6" t="e">
        <f>IF(COUNTIF(#REF!,Orders!AC1272)&gt;0,"Returned","Not Returned")</f>
        <v>#REF!</v>
      </c>
      <c r="AE410" s="37" t="str">
        <f>TEXT(Table1[[#This Row],[Order Date]],"mmmm-yyy")</f>
        <v>February-2015</v>
      </c>
    </row>
    <row r="411" spans="1:31" ht="12.75" customHeight="1" thickTop="1" thickBot="1" x14ac:dyDescent="0.25">
      <c r="A411" s="10">
        <v>19723</v>
      </c>
      <c r="B411" s="11" t="s">
        <v>56</v>
      </c>
      <c r="C411" s="11">
        <v>7.0000000000000007E-2</v>
      </c>
      <c r="D411" s="11">
        <v>80.98</v>
      </c>
      <c r="E411" s="11">
        <v>7.18</v>
      </c>
      <c r="F411" s="11">
        <v>2290</v>
      </c>
      <c r="G411" s="6" t="str">
        <f>IF(COUNTIF(Table1[Customer ID],Table1[[#This Row],[Customer ID]])&gt;1,"Repeat Customer","One-Time Customer")</f>
        <v>Repeat Customer</v>
      </c>
      <c r="H411" s="11" t="s">
        <v>2183</v>
      </c>
      <c r="I411" s="11" t="s">
        <v>49</v>
      </c>
      <c r="J411" s="11" t="s">
        <v>28</v>
      </c>
      <c r="K411" s="11" t="s">
        <v>77</v>
      </c>
      <c r="L411" s="11" t="s">
        <v>180</v>
      </c>
      <c r="M411" s="11" t="s">
        <v>59</v>
      </c>
      <c r="N411" s="11" t="s">
        <v>2186</v>
      </c>
      <c r="O411" s="11">
        <v>0.48</v>
      </c>
      <c r="P411" s="6">
        <f>Table1[[#This Row],[Profit]]/Table1[[#This Row],[Sales]]</f>
        <v>0.69</v>
      </c>
      <c r="Q411" s="11" t="s">
        <v>33</v>
      </c>
      <c r="R411" s="11" t="s">
        <v>61</v>
      </c>
      <c r="S411" s="11" t="s">
        <v>62</v>
      </c>
      <c r="T411" s="11" t="s">
        <v>2184</v>
      </c>
      <c r="U411" s="11">
        <v>55433</v>
      </c>
      <c r="V411" s="12">
        <v>42039</v>
      </c>
      <c r="W411" s="13" t="str">
        <f>TEXT(Table1[[#This Row],[Order Date]],"mmmm")</f>
        <v>February</v>
      </c>
      <c r="X411" s="7" t="str">
        <f>TEXT(Table1[[#This Row],[Order Date]],"yyyy")</f>
        <v>2015</v>
      </c>
      <c r="Y411" s="12">
        <v>42041</v>
      </c>
      <c r="Z411" s="11">
        <v>779.47230000000002</v>
      </c>
      <c r="AA411" s="11">
        <v>15</v>
      </c>
      <c r="AB411" s="11">
        <v>1129.67</v>
      </c>
      <c r="AC411" s="11">
        <v>88164</v>
      </c>
      <c r="AD411" s="6" t="e">
        <f>IF(COUNTIF(#REF!,Orders!AC1280)&gt;0,"Returned","Not Returned")</f>
        <v>#REF!</v>
      </c>
      <c r="AE411" s="37" t="str">
        <f>TEXT(Table1[[#This Row],[Order Date]],"mmmm-yyy")</f>
        <v>February-2015</v>
      </c>
    </row>
    <row r="412" spans="1:31" ht="12.75" customHeight="1" thickTop="1" thickBot="1" x14ac:dyDescent="0.25">
      <c r="A412" s="10">
        <v>26054</v>
      </c>
      <c r="B412" s="11" t="s">
        <v>37</v>
      </c>
      <c r="C412" s="11">
        <v>0.01</v>
      </c>
      <c r="D412" s="11">
        <v>7.64</v>
      </c>
      <c r="E412" s="11">
        <v>1.39</v>
      </c>
      <c r="F412" s="11">
        <v>2947</v>
      </c>
      <c r="G412" s="6" t="str">
        <f>IF(COUNTIF(Table1[Customer ID],Table1[[#This Row],[Customer ID]])&gt;1,"Repeat Customer","One-Time Customer")</f>
        <v>One-Time Customer</v>
      </c>
      <c r="H412" s="11" t="s">
        <v>2678</v>
      </c>
      <c r="I412" s="11" t="s">
        <v>49</v>
      </c>
      <c r="J412" s="11" t="s">
        <v>114</v>
      </c>
      <c r="K412" s="11" t="s">
        <v>29</v>
      </c>
      <c r="L412" s="11" t="s">
        <v>69</v>
      </c>
      <c r="M412" s="11" t="s">
        <v>59</v>
      </c>
      <c r="N412" s="11" t="s">
        <v>2438</v>
      </c>
      <c r="O412" s="11">
        <v>0.36</v>
      </c>
      <c r="P412" s="6">
        <f>Table1[[#This Row],[Profit]]/Table1[[#This Row],[Sales]]</f>
        <v>0.69</v>
      </c>
      <c r="Q412" s="11" t="s">
        <v>33</v>
      </c>
      <c r="R412" s="11" t="s">
        <v>53</v>
      </c>
      <c r="S412" s="11" t="s">
        <v>71</v>
      </c>
      <c r="T412" s="11" t="s">
        <v>2679</v>
      </c>
      <c r="U412" s="11">
        <v>14043</v>
      </c>
      <c r="V412" s="12">
        <v>42039</v>
      </c>
      <c r="W412" s="13" t="str">
        <f>TEXT(Table1[[#This Row],[Order Date]],"mmmm")</f>
        <v>February</v>
      </c>
      <c r="X412" s="7" t="str">
        <f>TEXT(Table1[[#This Row],[Order Date]],"yyyy")</f>
        <v>2015</v>
      </c>
      <c r="Y412" s="12">
        <v>42042</v>
      </c>
      <c r="Z412" s="11">
        <v>112.1181</v>
      </c>
      <c r="AA412" s="11">
        <v>20</v>
      </c>
      <c r="AB412" s="11">
        <v>162.49</v>
      </c>
      <c r="AC412" s="11">
        <v>87511</v>
      </c>
      <c r="AD412" s="6" t="e">
        <f>IF(COUNTIF(#REF!,Orders!AC1670)&gt;0,"Returned","Not Returned")</f>
        <v>#REF!</v>
      </c>
      <c r="AE412" s="37" t="str">
        <f>TEXT(Table1[[#This Row],[Order Date]],"mmmm-yyy")</f>
        <v>February-2015</v>
      </c>
    </row>
    <row r="413" spans="1:31" ht="12.75" customHeight="1" thickTop="1" thickBot="1" x14ac:dyDescent="0.25">
      <c r="A413" s="10">
        <v>20049</v>
      </c>
      <c r="B413" s="11" t="s">
        <v>56</v>
      </c>
      <c r="C413" s="11">
        <v>7.0000000000000007E-2</v>
      </c>
      <c r="D413" s="11">
        <v>14.48</v>
      </c>
      <c r="E413" s="11">
        <v>6.46</v>
      </c>
      <c r="F413" s="11">
        <v>3042</v>
      </c>
      <c r="G413" s="6" t="str">
        <f>IF(COUNTIF(Table1[Customer ID],Table1[[#This Row],[Customer ID]])&gt;1,"Repeat Customer","One-Time Customer")</f>
        <v>One-Time Customer</v>
      </c>
      <c r="H413" s="11" t="s">
        <v>2748</v>
      </c>
      <c r="I413" s="11" t="s">
        <v>49</v>
      </c>
      <c r="J413" s="11" t="s">
        <v>58</v>
      </c>
      <c r="K413" s="11" t="s">
        <v>29</v>
      </c>
      <c r="L413" s="11" t="s">
        <v>109</v>
      </c>
      <c r="M413" s="11" t="s">
        <v>59</v>
      </c>
      <c r="N413" s="11" t="s">
        <v>2749</v>
      </c>
      <c r="O413" s="11">
        <v>0.38</v>
      </c>
      <c r="P413" s="6">
        <f>Table1[[#This Row],[Profit]]/Table1[[#This Row],[Sales]]</f>
        <v>0.39610109146092337</v>
      </c>
      <c r="Q413" s="11" t="s">
        <v>33</v>
      </c>
      <c r="R413" s="11" t="s">
        <v>61</v>
      </c>
      <c r="S413" s="11" t="s">
        <v>183</v>
      </c>
      <c r="T413" s="11" t="s">
        <v>2750</v>
      </c>
      <c r="U413" s="11">
        <v>67501</v>
      </c>
      <c r="V413" s="12">
        <v>42039</v>
      </c>
      <c r="W413" s="13" t="str">
        <f>TEXT(Table1[[#This Row],[Order Date]],"mmmm")</f>
        <v>February</v>
      </c>
      <c r="X413" s="7" t="str">
        <f>TEXT(Table1[[#This Row],[Order Date]],"yyyy")</f>
        <v>2015</v>
      </c>
      <c r="Y413" s="12">
        <v>42040</v>
      </c>
      <c r="Z413" s="11">
        <v>67.864000000000004</v>
      </c>
      <c r="AA413" s="11">
        <v>12</v>
      </c>
      <c r="AB413" s="11">
        <v>171.33</v>
      </c>
      <c r="AC413" s="11">
        <v>86101</v>
      </c>
      <c r="AD413" s="6" t="e">
        <f>IF(COUNTIF(#REF!,Orders!AC1728)&gt;0,"Returned","Not Returned")</f>
        <v>#REF!</v>
      </c>
      <c r="AE413" s="37" t="str">
        <f>TEXT(Table1[[#This Row],[Order Date]],"mmmm-yyy")</f>
        <v>February-2015</v>
      </c>
    </row>
    <row r="414" spans="1:31" ht="12.75" customHeight="1" thickTop="1" thickBot="1" x14ac:dyDescent="0.25">
      <c r="A414" s="10">
        <v>19618</v>
      </c>
      <c r="B414" s="11" t="s">
        <v>47</v>
      </c>
      <c r="C414" s="11">
        <v>0.01</v>
      </c>
      <c r="D414" s="11">
        <v>3502.14</v>
      </c>
      <c r="E414" s="11">
        <v>8.73</v>
      </c>
      <c r="F414" s="11">
        <v>3151</v>
      </c>
      <c r="G414" s="6" t="str">
        <f>IF(COUNTIF(Table1[Customer ID],Table1[[#This Row],[Customer ID]])&gt;1,"Repeat Customer","One-Time Customer")</f>
        <v>Repeat Customer</v>
      </c>
      <c r="H414" s="11" t="s">
        <v>2844</v>
      </c>
      <c r="I414" s="11" t="s">
        <v>39</v>
      </c>
      <c r="J414" s="11" t="s">
        <v>28</v>
      </c>
      <c r="K414" s="11" t="s">
        <v>77</v>
      </c>
      <c r="L414" s="11" t="s">
        <v>85</v>
      </c>
      <c r="M414" s="11" t="s">
        <v>121</v>
      </c>
      <c r="N414" s="11" t="s">
        <v>122</v>
      </c>
      <c r="O414" s="11">
        <v>0.56999999999999995</v>
      </c>
      <c r="P414" s="6">
        <f>Table1[[#This Row],[Profit]]/Table1[[#This Row],[Sales]]</f>
        <v>-1.1639572881297851</v>
      </c>
      <c r="Q414" s="11" t="s">
        <v>33</v>
      </c>
      <c r="R414" s="11" t="s">
        <v>34</v>
      </c>
      <c r="S414" s="11" t="s">
        <v>45</v>
      </c>
      <c r="T414" s="11" t="s">
        <v>2846</v>
      </c>
      <c r="U414" s="11">
        <v>92277</v>
      </c>
      <c r="V414" s="12">
        <v>42039</v>
      </c>
      <c r="W414" s="13" t="str">
        <f>TEXT(Table1[[#This Row],[Order Date]],"mmmm")</f>
        <v>February</v>
      </c>
      <c r="X414" s="7" t="str">
        <f>TEXT(Table1[[#This Row],[Order Date]],"yyyy")</f>
        <v>2015</v>
      </c>
      <c r="Y414" s="12">
        <v>42040</v>
      </c>
      <c r="Z414" s="11">
        <v>-4075.9339920000002</v>
      </c>
      <c r="AA414" s="11">
        <v>1</v>
      </c>
      <c r="AB414" s="11">
        <v>3501.79</v>
      </c>
      <c r="AC414" s="11">
        <v>88544</v>
      </c>
      <c r="AD414" s="6" t="e">
        <f>IF(COUNTIF(#REF!,Orders!AC1802)&gt;0,"Returned","Not Returned")</f>
        <v>#REF!</v>
      </c>
      <c r="AE414" s="37" t="str">
        <f>TEXT(Table1[[#This Row],[Order Date]],"mmmm-yyy")</f>
        <v>February-2015</v>
      </c>
    </row>
    <row r="415" spans="1:31" ht="12.75" customHeight="1" thickTop="1" thickBot="1" x14ac:dyDescent="0.25">
      <c r="A415" s="8">
        <v>19619</v>
      </c>
      <c r="B415" s="1" t="s">
        <v>47</v>
      </c>
      <c r="C415" s="1">
        <v>0.06</v>
      </c>
      <c r="D415" s="1">
        <v>15.73</v>
      </c>
      <c r="E415" s="1">
        <v>7.42</v>
      </c>
      <c r="F415" s="1">
        <v>3151</v>
      </c>
      <c r="G415" s="6" t="str">
        <f>IF(COUNTIF(Table1[Customer ID],Table1[[#This Row],[Customer ID]])&gt;1,"Repeat Customer","One-Time Customer")</f>
        <v>Repeat Customer</v>
      </c>
      <c r="H415" s="1" t="s">
        <v>2844</v>
      </c>
      <c r="I415" s="1" t="s">
        <v>49</v>
      </c>
      <c r="J415" s="1" t="s">
        <v>28</v>
      </c>
      <c r="K415" s="1" t="s">
        <v>29</v>
      </c>
      <c r="L415" s="1" t="s">
        <v>174</v>
      </c>
      <c r="M415" s="1" t="s">
        <v>51</v>
      </c>
      <c r="N415" s="1" t="s">
        <v>2157</v>
      </c>
      <c r="O415" s="1">
        <v>0.56000000000000005</v>
      </c>
      <c r="P415" s="6">
        <f>Table1[[#This Row],[Profit]]/Table1[[#This Row],[Sales]]</f>
        <v>-0.2943972081218274</v>
      </c>
      <c r="Q415" s="1" t="s">
        <v>33</v>
      </c>
      <c r="R415" s="1" t="s">
        <v>34</v>
      </c>
      <c r="S415" s="1" t="s">
        <v>45</v>
      </c>
      <c r="T415" s="1" t="s">
        <v>2846</v>
      </c>
      <c r="U415" s="1">
        <v>92277</v>
      </c>
      <c r="V415" s="9">
        <v>42039</v>
      </c>
      <c r="W415" s="13" t="str">
        <f>TEXT(Table1[[#This Row],[Order Date]],"mmmm")</f>
        <v>February</v>
      </c>
      <c r="X415" s="7" t="str">
        <f>TEXT(Table1[[#This Row],[Order Date]],"yyyy")</f>
        <v>2015</v>
      </c>
      <c r="Y415" s="9">
        <v>42040</v>
      </c>
      <c r="Z415" s="1">
        <v>-18.558799999999998</v>
      </c>
      <c r="AA415" s="1">
        <v>4</v>
      </c>
      <c r="AB415" s="1">
        <v>63.04</v>
      </c>
      <c r="AC415" s="1">
        <v>88544</v>
      </c>
      <c r="AD415" s="6" t="e">
        <f>IF(COUNTIF(#REF!,Orders!AC1803)&gt;0,"Returned","Not Returned")</f>
        <v>#REF!</v>
      </c>
      <c r="AE415" s="37" t="str">
        <f>TEXT(Table1[[#This Row],[Order Date]],"mmmm-yyy")</f>
        <v>February-2015</v>
      </c>
    </row>
    <row r="416" spans="1:31" ht="12.75" customHeight="1" thickTop="1" thickBot="1" x14ac:dyDescent="0.25">
      <c r="A416" s="8">
        <v>23248</v>
      </c>
      <c r="B416" s="1" t="s">
        <v>47</v>
      </c>
      <c r="C416" s="1">
        <v>0.1</v>
      </c>
      <c r="D416" s="1">
        <v>10.89</v>
      </c>
      <c r="E416" s="1">
        <v>4.5</v>
      </c>
      <c r="F416" s="1">
        <v>3351</v>
      </c>
      <c r="G416" s="6" t="str">
        <f>IF(COUNTIF(Table1[Customer ID],Table1[[#This Row],[Customer ID]])&gt;1,"Repeat Customer","One-Time Customer")</f>
        <v>Repeat Customer</v>
      </c>
      <c r="H416" s="1" t="s">
        <v>2982</v>
      </c>
      <c r="I416" s="1" t="s">
        <v>49</v>
      </c>
      <c r="J416" s="1" t="s">
        <v>58</v>
      </c>
      <c r="K416" s="1" t="s">
        <v>29</v>
      </c>
      <c r="L416" s="1" t="s">
        <v>257</v>
      </c>
      <c r="M416" s="1" t="s">
        <v>59</v>
      </c>
      <c r="N416" s="1" t="s">
        <v>258</v>
      </c>
      <c r="O416" s="1">
        <v>0.59</v>
      </c>
      <c r="P416" s="6">
        <f>Table1[[#This Row],[Profit]]/Table1[[#This Row],[Sales]]</f>
        <v>-0.10799865681665546</v>
      </c>
      <c r="Q416" s="1" t="s">
        <v>33</v>
      </c>
      <c r="R416" s="1" t="s">
        <v>34</v>
      </c>
      <c r="S416" s="1" t="s">
        <v>35</v>
      </c>
      <c r="T416" s="1" t="s">
        <v>2983</v>
      </c>
      <c r="U416" s="1">
        <v>99301</v>
      </c>
      <c r="V416" s="9">
        <v>42039</v>
      </c>
      <c r="W416" s="13" t="str">
        <f>TEXT(Table1[[#This Row],[Order Date]],"mmmm")</f>
        <v>February</v>
      </c>
      <c r="X416" s="7" t="str">
        <f>TEXT(Table1[[#This Row],[Order Date]],"yyyy")</f>
        <v>2015</v>
      </c>
      <c r="Y416" s="9">
        <v>42041</v>
      </c>
      <c r="Z416" s="1">
        <v>-19.2972</v>
      </c>
      <c r="AA416" s="1">
        <v>17</v>
      </c>
      <c r="AB416" s="1">
        <v>178.68</v>
      </c>
      <c r="AC416" s="1">
        <v>91297</v>
      </c>
      <c r="AD416" s="6" t="e">
        <f>IF(COUNTIF(#REF!,Orders!AC1909)&gt;0,"Returned","Not Returned")</f>
        <v>#REF!</v>
      </c>
      <c r="AE416" s="37" t="str">
        <f>TEXT(Table1[[#This Row],[Order Date]],"mmmm-yyy")</f>
        <v>February-2015</v>
      </c>
    </row>
    <row r="417" spans="1:31" ht="12.75" customHeight="1" thickTop="1" thickBot="1" x14ac:dyDescent="0.25">
      <c r="A417" s="10">
        <v>23058</v>
      </c>
      <c r="B417" s="11" t="s">
        <v>47</v>
      </c>
      <c r="C417" s="11">
        <v>0.06</v>
      </c>
      <c r="D417" s="11">
        <v>279.81</v>
      </c>
      <c r="E417" s="11">
        <v>23.19</v>
      </c>
      <c r="F417" s="11">
        <v>234</v>
      </c>
      <c r="G417" s="6" t="str">
        <f>IF(COUNTIF(Table1[Customer ID],Table1[[#This Row],[Customer ID]])&gt;1,"Repeat Customer","One-Time Customer")</f>
        <v>Repeat Customer</v>
      </c>
      <c r="H417" s="11" t="s">
        <v>328</v>
      </c>
      <c r="I417" s="11" t="s">
        <v>39</v>
      </c>
      <c r="J417" s="11" t="s">
        <v>58</v>
      </c>
      <c r="K417" s="11" t="s">
        <v>29</v>
      </c>
      <c r="L417" s="11" t="s">
        <v>257</v>
      </c>
      <c r="M417" s="11" t="s">
        <v>43</v>
      </c>
      <c r="N417" s="11" t="s">
        <v>329</v>
      </c>
      <c r="O417" s="11">
        <v>0.59</v>
      </c>
      <c r="P417" s="6">
        <f>Table1[[#This Row],[Profit]]/Table1[[#This Row],[Sales]]</f>
        <v>0.69</v>
      </c>
      <c r="Q417" s="11" t="s">
        <v>33</v>
      </c>
      <c r="R417" s="11" t="s">
        <v>61</v>
      </c>
      <c r="S417" s="11" t="s">
        <v>330</v>
      </c>
      <c r="T417" s="11" t="s">
        <v>331</v>
      </c>
      <c r="U417" s="11">
        <v>50208</v>
      </c>
      <c r="V417" s="12">
        <v>42040</v>
      </c>
      <c r="W417" s="13" t="str">
        <f>TEXT(Table1[[#This Row],[Order Date]],"mmmm")</f>
        <v>February</v>
      </c>
      <c r="X417" s="7" t="str">
        <f>TEXT(Table1[[#This Row],[Order Date]],"yyyy")</f>
        <v>2015</v>
      </c>
      <c r="Y417" s="12">
        <v>42041</v>
      </c>
      <c r="Z417" s="11">
        <v>1103.9723999999999</v>
      </c>
      <c r="AA417" s="11">
        <v>6</v>
      </c>
      <c r="AB417" s="11">
        <v>1599.96</v>
      </c>
      <c r="AC417" s="11">
        <v>90236</v>
      </c>
      <c r="AD417" s="6" t="e">
        <f>IF(COUNTIF(#REF!,Orders!AC130)&gt;0,"Returned","Not Returned")</f>
        <v>#REF!</v>
      </c>
      <c r="AE417" s="37" t="str">
        <f>TEXT(Table1[[#This Row],[Order Date]],"mmmm-yyy")</f>
        <v>February-2015</v>
      </c>
    </row>
    <row r="418" spans="1:31" ht="12.75" customHeight="1" thickTop="1" thickBot="1" x14ac:dyDescent="0.25">
      <c r="A418" s="8">
        <v>19423</v>
      </c>
      <c r="B418" s="1" t="s">
        <v>106</v>
      </c>
      <c r="C418" s="1">
        <v>7.0000000000000007E-2</v>
      </c>
      <c r="D418" s="1">
        <v>2.88</v>
      </c>
      <c r="E418" s="1">
        <v>1.01</v>
      </c>
      <c r="F418" s="1">
        <v>672</v>
      </c>
      <c r="G418" s="6" t="str">
        <f>IF(COUNTIF(Table1[Customer ID],Table1[[#This Row],[Customer ID]])&gt;1,"Repeat Customer","One-Time Customer")</f>
        <v>Repeat Customer</v>
      </c>
      <c r="H418" s="1" t="s">
        <v>793</v>
      </c>
      <c r="I418" s="1" t="s">
        <v>49</v>
      </c>
      <c r="J418" s="1" t="s">
        <v>58</v>
      </c>
      <c r="K418" s="1" t="s">
        <v>29</v>
      </c>
      <c r="L418" s="1" t="s">
        <v>30</v>
      </c>
      <c r="M418" s="1" t="s">
        <v>31</v>
      </c>
      <c r="N418" s="1" t="s">
        <v>794</v>
      </c>
      <c r="O418" s="1">
        <v>0.55000000000000004</v>
      </c>
      <c r="P418" s="6">
        <f>Table1[[#This Row],[Profit]]/Table1[[#This Row],[Sales]]</f>
        <v>0.27423505862167574</v>
      </c>
      <c r="Q418" s="1" t="s">
        <v>33</v>
      </c>
      <c r="R418" s="1" t="s">
        <v>61</v>
      </c>
      <c r="S418" s="1" t="s">
        <v>330</v>
      </c>
      <c r="T418" s="1" t="s">
        <v>331</v>
      </c>
      <c r="U418" s="1">
        <v>50208</v>
      </c>
      <c r="V418" s="9">
        <v>42040</v>
      </c>
      <c r="W418" s="13" t="str">
        <f>TEXT(Table1[[#This Row],[Order Date]],"mmmm")</f>
        <v>February</v>
      </c>
      <c r="X418" s="7" t="str">
        <f>TEXT(Table1[[#This Row],[Order Date]],"yyyy")</f>
        <v>2015</v>
      </c>
      <c r="Y418" s="9">
        <v>42044</v>
      </c>
      <c r="Z418" s="1">
        <v>9.59</v>
      </c>
      <c r="AA418" s="1">
        <v>12</v>
      </c>
      <c r="AB418" s="1">
        <v>34.97</v>
      </c>
      <c r="AC418" s="1">
        <v>88173</v>
      </c>
      <c r="AD418" s="6" t="e">
        <f>IF(COUNTIF(#REF!,Orders!AC371)&gt;0,"Returned","Not Returned")</f>
        <v>#REF!</v>
      </c>
      <c r="AE418" s="37" t="str">
        <f>TEXT(Table1[[#This Row],[Order Date]],"mmmm-yyy")</f>
        <v>February-2015</v>
      </c>
    </row>
    <row r="419" spans="1:31" ht="12.75" customHeight="1" thickTop="1" thickBot="1" x14ac:dyDescent="0.25">
      <c r="A419" s="10">
        <v>19424</v>
      </c>
      <c r="B419" s="11" t="s">
        <v>106</v>
      </c>
      <c r="C419" s="11">
        <v>0.1</v>
      </c>
      <c r="D419" s="11">
        <v>195.99</v>
      </c>
      <c r="E419" s="11">
        <v>3.99</v>
      </c>
      <c r="F419" s="11">
        <v>672</v>
      </c>
      <c r="G419" s="6" t="str">
        <f>IF(COUNTIF(Table1[Customer ID],Table1[[#This Row],[Customer ID]])&gt;1,"Repeat Customer","One-Time Customer")</f>
        <v>Repeat Customer</v>
      </c>
      <c r="H419" s="11" t="s">
        <v>793</v>
      </c>
      <c r="I419" s="11" t="s">
        <v>49</v>
      </c>
      <c r="J419" s="11" t="s">
        <v>58</v>
      </c>
      <c r="K419" s="11" t="s">
        <v>77</v>
      </c>
      <c r="L419" s="11" t="s">
        <v>78</v>
      </c>
      <c r="M419" s="11" t="s">
        <v>59</v>
      </c>
      <c r="N419" s="11" t="s">
        <v>795</v>
      </c>
      <c r="O419" s="11">
        <v>0.57999999999999996</v>
      </c>
      <c r="P419" s="6">
        <f>Table1[[#This Row],[Profit]]/Table1[[#This Row],[Sales]]</f>
        <v>-2.1220747264132616</v>
      </c>
      <c r="Q419" s="11" t="s">
        <v>33</v>
      </c>
      <c r="R419" s="11" t="s">
        <v>61</v>
      </c>
      <c r="S419" s="11" t="s">
        <v>330</v>
      </c>
      <c r="T419" s="11" t="s">
        <v>331</v>
      </c>
      <c r="U419" s="11">
        <v>50208</v>
      </c>
      <c r="V419" s="12">
        <v>42040</v>
      </c>
      <c r="W419" s="13" t="str">
        <f>TEXT(Table1[[#This Row],[Order Date]],"mmmm")</f>
        <v>February</v>
      </c>
      <c r="X419" s="7" t="str">
        <f>TEXT(Table1[[#This Row],[Order Date]],"yyyy")</f>
        <v>2015</v>
      </c>
      <c r="Y419" s="12">
        <v>42047</v>
      </c>
      <c r="Z419" s="11">
        <v>-655.42399999999998</v>
      </c>
      <c r="AA419" s="11">
        <v>2</v>
      </c>
      <c r="AB419" s="11">
        <v>308.86</v>
      </c>
      <c r="AC419" s="11">
        <v>88173</v>
      </c>
      <c r="AD419" s="6" t="e">
        <f>IF(COUNTIF(#REF!,Orders!AC372)&gt;0,"Returned","Not Returned")</f>
        <v>#REF!</v>
      </c>
      <c r="AE419" s="37" t="str">
        <f>TEXT(Table1[[#This Row],[Order Date]],"mmmm-yyy")</f>
        <v>February-2015</v>
      </c>
    </row>
    <row r="420" spans="1:31" ht="12.75" customHeight="1" thickTop="1" thickBot="1" x14ac:dyDescent="0.25">
      <c r="A420" s="10">
        <v>22646</v>
      </c>
      <c r="B420" s="11" t="s">
        <v>56</v>
      </c>
      <c r="C420" s="11">
        <v>0</v>
      </c>
      <c r="D420" s="11">
        <v>37.76</v>
      </c>
      <c r="E420" s="11">
        <v>12.9</v>
      </c>
      <c r="F420" s="11">
        <v>980</v>
      </c>
      <c r="G420" s="6" t="str">
        <f>IF(COUNTIF(Table1[Customer ID],Table1[[#This Row],[Customer ID]])&gt;1,"Repeat Customer","One-Time Customer")</f>
        <v>One-Time Customer</v>
      </c>
      <c r="H420" s="11" t="s">
        <v>1086</v>
      </c>
      <c r="I420" s="11" t="s">
        <v>49</v>
      </c>
      <c r="J420" s="11" t="s">
        <v>28</v>
      </c>
      <c r="K420" s="11" t="s">
        <v>29</v>
      </c>
      <c r="L420" s="11" t="s">
        <v>141</v>
      </c>
      <c r="M420" s="11" t="s">
        <v>59</v>
      </c>
      <c r="N420" s="11" t="s">
        <v>1087</v>
      </c>
      <c r="O420" s="11">
        <v>0.56999999999999995</v>
      </c>
      <c r="P420" s="6">
        <f>Table1[[#This Row],[Profit]]/Table1[[#This Row],[Sales]]</f>
        <v>0.19666135792120704</v>
      </c>
      <c r="Q420" s="11" t="s">
        <v>33</v>
      </c>
      <c r="R420" s="11" t="s">
        <v>53</v>
      </c>
      <c r="S420" s="11" t="s">
        <v>149</v>
      </c>
      <c r="T420" s="11" t="s">
        <v>778</v>
      </c>
      <c r="U420" s="11">
        <v>5403</v>
      </c>
      <c r="V420" s="12">
        <v>42040</v>
      </c>
      <c r="W420" s="13" t="str">
        <f>TEXT(Table1[[#This Row],[Order Date]],"mmmm")</f>
        <v>February</v>
      </c>
      <c r="X420" s="7" t="str">
        <f>TEXT(Table1[[#This Row],[Order Date]],"yyyy")</f>
        <v>2015</v>
      </c>
      <c r="Y420" s="12">
        <v>42041</v>
      </c>
      <c r="Z420" s="11">
        <v>93.846800000000002</v>
      </c>
      <c r="AA420" s="11">
        <v>12</v>
      </c>
      <c r="AB420" s="11">
        <v>477.2</v>
      </c>
      <c r="AC420" s="11">
        <v>87258</v>
      </c>
      <c r="AD420" s="6" t="e">
        <f>IF(COUNTIF(#REF!,Orders!AC550)&gt;0,"Returned","Not Returned")</f>
        <v>#REF!</v>
      </c>
      <c r="AE420" s="37" t="str">
        <f>TEXT(Table1[[#This Row],[Order Date]],"mmmm-yyy")</f>
        <v>February-2015</v>
      </c>
    </row>
    <row r="421" spans="1:31" ht="12.75" customHeight="1" thickTop="1" thickBot="1" x14ac:dyDescent="0.25">
      <c r="A421" s="8">
        <v>21579</v>
      </c>
      <c r="B421" s="1" t="s">
        <v>37</v>
      </c>
      <c r="C421" s="1">
        <v>0.06</v>
      </c>
      <c r="D421" s="1">
        <v>64.650000000000006</v>
      </c>
      <c r="E421" s="1">
        <v>35</v>
      </c>
      <c r="F421" s="1">
        <v>1117</v>
      </c>
      <c r="G421" s="6" t="str">
        <f>IF(COUNTIF(Table1[Customer ID],Table1[[#This Row],[Customer ID]])&gt;1,"Repeat Customer","One-Time Customer")</f>
        <v>One-Time Customer</v>
      </c>
      <c r="H421" s="1" t="s">
        <v>1220</v>
      </c>
      <c r="I421" s="1" t="s">
        <v>49</v>
      </c>
      <c r="J421" s="1" t="s">
        <v>40</v>
      </c>
      <c r="K421" s="1" t="s">
        <v>29</v>
      </c>
      <c r="L421" s="1" t="s">
        <v>141</v>
      </c>
      <c r="M421" s="1" t="s">
        <v>236</v>
      </c>
      <c r="N421" s="1" t="s">
        <v>928</v>
      </c>
      <c r="O421" s="1">
        <v>0.8</v>
      </c>
      <c r="P421" s="6">
        <f>Table1[[#This Row],[Profit]]/Table1[[#This Row],[Sales]]</f>
        <v>-0.50175504322766573</v>
      </c>
      <c r="Q421" s="1" t="s">
        <v>33</v>
      </c>
      <c r="R421" s="1" t="s">
        <v>34</v>
      </c>
      <c r="S421" s="1" t="s">
        <v>378</v>
      </c>
      <c r="T421" s="1" t="s">
        <v>1221</v>
      </c>
      <c r="U421" s="1">
        <v>85705</v>
      </c>
      <c r="V421" s="9">
        <v>42040</v>
      </c>
      <c r="W421" s="13" t="str">
        <f>TEXT(Table1[[#This Row],[Order Date]],"mmmm")</f>
        <v>February</v>
      </c>
      <c r="X421" s="7" t="str">
        <f>TEXT(Table1[[#This Row],[Order Date]],"yyyy")</f>
        <v>2015</v>
      </c>
      <c r="Y421" s="9">
        <v>42041</v>
      </c>
      <c r="Z421" s="1">
        <v>-139.28720000000001</v>
      </c>
      <c r="AA421" s="1">
        <v>4</v>
      </c>
      <c r="AB421" s="1">
        <v>277.60000000000002</v>
      </c>
      <c r="AC421" s="1">
        <v>86768</v>
      </c>
      <c r="AD421" s="6" t="e">
        <f>IF(COUNTIF(#REF!,Orders!AC627)&gt;0,"Returned","Not Returned")</f>
        <v>#REF!</v>
      </c>
      <c r="AE421" s="37" t="str">
        <f>TEXT(Table1[[#This Row],[Order Date]],"mmmm-yyy")</f>
        <v>February-2015</v>
      </c>
    </row>
    <row r="422" spans="1:31" ht="12.75" customHeight="1" thickTop="1" thickBot="1" x14ac:dyDescent="0.25">
      <c r="A422" s="8">
        <v>22407</v>
      </c>
      <c r="B422" s="1" t="s">
        <v>106</v>
      </c>
      <c r="C422" s="1">
        <v>0.09</v>
      </c>
      <c r="D422" s="1">
        <v>125.99</v>
      </c>
      <c r="E422" s="1">
        <v>2.5</v>
      </c>
      <c r="F422" s="1">
        <v>1427</v>
      </c>
      <c r="G422" s="6" t="str">
        <f>IF(COUNTIF(Table1[Customer ID],Table1[[#This Row],[Customer ID]])&gt;1,"Repeat Customer","One-Time Customer")</f>
        <v>One-Time Customer</v>
      </c>
      <c r="H422" s="1" t="s">
        <v>1484</v>
      </c>
      <c r="I422" s="1" t="s">
        <v>49</v>
      </c>
      <c r="J422" s="1" t="s">
        <v>40</v>
      </c>
      <c r="K422" s="1" t="s">
        <v>77</v>
      </c>
      <c r="L422" s="1" t="s">
        <v>78</v>
      </c>
      <c r="M422" s="1" t="s">
        <v>59</v>
      </c>
      <c r="N422" s="1" t="s">
        <v>1148</v>
      </c>
      <c r="O422" s="1">
        <v>0.6</v>
      </c>
      <c r="P422" s="6">
        <f>Table1[[#This Row],[Profit]]/Table1[[#This Row],[Sales]]</f>
        <v>0.69</v>
      </c>
      <c r="Q422" s="1" t="s">
        <v>33</v>
      </c>
      <c r="R422" s="1" t="s">
        <v>61</v>
      </c>
      <c r="S422" s="1" t="s">
        <v>300</v>
      </c>
      <c r="T422" s="1" t="s">
        <v>1485</v>
      </c>
      <c r="U422" s="1">
        <v>48708</v>
      </c>
      <c r="V422" s="9">
        <v>42040</v>
      </c>
      <c r="W422" s="13" t="str">
        <f>TEXT(Table1[[#This Row],[Order Date]],"mmmm")</f>
        <v>February</v>
      </c>
      <c r="X422" s="7" t="str">
        <f>TEXT(Table1[[#This Row],[Order Date]],"yyyy")</f>
        <v>2015</v>
      </c>
      <c r="Y422" s="9">
        <v>42044</v>
      </c>
      <c r="Z422" s="1">
        <v>1258.7876999999999</v>
      </c>
      <c r="AA422" s="1">
        <v>18</v>
      </c>
      <c r="AB422" s="1">
        <v>1824.33</v>
      </c>
      <c r="AC422" s="1">
        <v>90905</v>
      </c>
      <c r="AD422" s="6" t="e">
        <f>IF(COUNTIF(#REF!,Orders!AC811)&gt;0,"Returned","Not Returned")</f>
        <v>#REF!</v>
      </c>
      <c r="AE422" s="37" t="str">
        <f>TEXT(Table1[[#This Row],[Order Date]],"mmmm-yyy")</f>
        <v>February-2015</v>
      </c>
    </row>
    <row r="423" spans="1:31" ht="12.75" customHeight="1" thickTop="1" thickBot="1" x14ac:dyDescent="0.25">
      <c r="A423" s="10">
        <v>22843</v>
      </c>
      <c r="B423" s="11" t="s">
        <v>106</v>
      </c>
      <c r="C423" s="11">
        <v>0.01</v>
      </c>
      <c r="D423" s="11">
        <v>10.48</v>
      </c>
      <c r="E423" s="11">
        <v>2.89</v>
      </c>
      <c r="F423" s="11">
        <v>1816</v>
      </c>
      <c r="G423" s="6" t="str">
        <f>IF(COUNTIF(Table1[Customer ID],Table1[[#This Row],[Customer ID]])&gt;1,"Repeat Customer","One-Time Customer")</f>
        <v>One-Time Customer</v>
      </c>
      <c r="H423" s="11" t="s">
        <v>1807</v>
      </c>
      <c r="I423" s="11" t="s">
        <v>49</v>
      </c>
      <c r="J423" s="11" t="s">
        <v>114</v>
      </c>
      <c r="K423" s="11" t="s">
        <v>29</v>
      </c>
      <c r="L423" s="11" t="s">
        <v>30</v>
      </c>
      <c r="M423" s="11" t="s">
        <v>51</v>
      </c>
      <c r="N423" s="11" t="s">
        <v>1808</v>
      </c>
      <c r="O423" s="11">
        <v>0.6</v>
      </c>
      <c r="P423" s="6">
        <f>Table1[[#This Row],[Profit]]/Table1[[#This Row],[Sales]]</f>
        <v>0.2992469611621702</v>
      </c>
      <c r="Q423" s="11" t="s">
        <v>33</v>
      </c>
      <c r="R423" s="11" t="s">
        <v>61</v>
      </c>
      <c r="S423" s="11" t="s">
        <v>300</v>
      </c>
      <c r="T423" s="11" t="s">
        <v>155</v>
      </c>
      <c r="U423" s="11">
        <v>48187</v>
      </c>
      <c r="V423" s="12">
        <v>42040</v>
      </c>
      <c r="W423" s="13" t="str">
        <f>TEXT(Table1[[#This Row],[Order Date]],"mmmm")</f>
        <v>February</v>
      </c>
      <c r="X423" s="7" t="str">
        <f>TEXT(Table1[[#This Row],[Order Date]],"yyyy")</f>
        <v>2015</v>
      </c>
      <c r="Y423" s="12">
        <v>42042</v>
      </c>
      <c r="Z423" s="11">
        <v>60.561599999999999</v>
      </c>
      <c r="AA423" s="11">
        <v>19</v>
      </c>
      <c r="AB423" s="11">
        <v>202.38</v>
      </c>
      <c r="AC423" s="11">
        <v>85990</v>
      </c>
      <c r="AD423" s="6" t="e">
        <f>IF(COUNTIF(#REF!,Orders!AC1014)&gt;0,"Returned","Not Returned")</f>
        <v>#REF!</v>
      </c>
      <c r="AE423" s="37" t="str">
        <f>TEXT(Table1[[#This Row],[Order Date]],"mmmm-yyy")</f>
        <v>February-2015</v>
      </c>
    </row>
    <row r="424" spans="1:31" ht="12.75" customHeight="1" thickTop="1" thickBot="1" x14ac:dyDescent="0.25">
      <c r="A424" s="8">
        <v>4843</v>
      </c>
      <c r="B424" s="1" t="s">
        <v>106</v>
      </c>
      <c r="C424" s="1">
        <v>0.01</v>
      </c>
      <c r="D424" s="1">
        <v>10.48</v>
      </c>
      <c r="E424" s="1">
        <v>2.89</v>
      </c>
      <c r="F424" s="1">
        <v>1821</v>
      </c>
      <c r="G424" s="6" t="str">
        <f>IF(COUNTIF(Table1[Customer ID],Table1[[#This Row],[Customer ID]])&gt;1,"Repeat Customer","One-Time Customer")</f>
        <v>Repeat Customer</v>
      </c>
      <c r="H424" s="1" t="s">
        <v>1812</v>
      </c>
      <c r="I424" s="1" t="s">
        <v>49</v>
      </c>
      <c r="J424" s="1" t="s">
        <v>114</v>
      </c>
      <c r="K424" s="1" t="s">
        <v>29</v>
      </c>
      <c r="L424" s="1" t="s">
        <v>30</v>
      </c>
      <c r="M424" s="1" t="s">
        <v>51</v>
      </c>
      <c r="N424" s="1" t="s">
        <v>1808</v>
      </c>
      <c r="O424" s="1">
        <v>0.6</v>
      </c>
      <c r="P424" s="6">
        <f>Table1[[#This Row],[Profit]]/Table1[[#This Row],[Sales]]</f>
        <v>5.0549097602253221E-2</v>
      </c>
      <c r="Q424" s="1" t="s">
        <v>33</v>
      </c>
      <c r="R424" s="1" t="s">
        <v>53</v>
      </c>
      <c r="S424" s="1" t="s">
        <v>71</v>
      </c>
      <c r="T424" s="1" t="s">
        <v>90</v>
      </c>
      <c r="U424" s="1">
        <v>10177</v>
      </c>
      <c r="V424" s="9">
        <v>42040</v>
      </c>
      <c r="W424" s="13" t="str">
        <f>TEXT(Table1[[#This Row],[Order Date]],"mmmm")</f>
        <v>February</v>
      </c>
      <c r="X424" s="7" t="str">
        <f>TEXT(Table1[[#This Row],[Order Date]],"yyyy")</f>
        <v>2015</v>
      </c>
      <c r="Y424" s="9">
        <v>42042</v>
      </c>
      <c r="Z424" s="1">
        <v>40.92</v>
      </c>
      <c r="AA424" s="1">
        <v>76</v>
      </c>
      <c r="AB424" s="1">
        <v>809.51</v>
      </c>
      <c r="AC424" s="1">
        <v>34435</v>
      </c>
      <c r="AD424" s="6" t="e">
        <f>IF(COUNTIF(#REF!,Orders!AC1017)&gt;0,"Returned","Not Returned")</f>
        <v>#REF!</v>
      </c>
      <c r="AE424" s="37" t="str">
        <f>TEXT(Table1[[#This Row],[Order Date]],"mmmm-yyy")</f>
        <v>February-2015</v>
      </c>
    </row>
    <row r="425" spans="1:31" ht="14.25" thickTop="1" thickBot="1" x14ac:dyDescent="0.25">
      <c r="A425" s="8">
        <v>18696</v>
      </c>
      <c r="B425" s="1" t="s">
        <v>56</v>
      </c>
      <c r="C425" s="1">
        <v>0.08</v>
      </c>
      <c r="D425" s="1">
        <v>400.98</v>
      </c>
      <c r="E425" s="1">
        <v>42.52</v>
      </c>
      <c r="F425" s="1">
        <v>2094</v>
      </c>
      <c r="G425" s="6" t="str">
        <f>IF(COUNTIF(Table1[Customer ID],Table1[[#This Row],[Customer ID]])&gt;1,"Repeat Customer","One-Time Customer")</f>
        <v>One-Time Customer</v>
      </c>
      <c r="H425" s="1" t="s">
        <v>2010</v>
      </c>
      <c r="I425" s="1" t="s">
        <v>39</v>
      </c>
      <c r="J425" s="1" t="s">
        <v>28</v>
      </c>
      <c r="K425" s="1" t="s">
        <v>41</v>
      </c>
      <c r="L425" s="1" t="s">
        <v>152</v>
      </c>
      <c r="M425" s="1" t="s">
        <v>121</v>
      </c>
      <c r="N425" s="1" t="s">
        <v>1094</v>
      </c>
      <c r="O425" s="1">
        <v>0.71</v>
      </c>
      <c r="P425" s="6">
        <f>Table1[[#This Row],[Profit]]/Table1[[#This Row],[Sales]]</f>
        <v>0.38672920036122266</v>
      </c>
      <c r="Q425" s="1" t="s">
        <v>33</v>
      </c>
      <c r="R425" s="1" t="s">
        <v>34</v>
      </c>
      <c r="S425" s="1" t="s">
        <v>45</v>
      </c>
      <c r="T425" s="1" t="s">
        <v>2011</v>
      </c>
      <c r="U425" s="1">
        <v>95928</v>
      </c>
      <c r="V425" s="9">
        <v>42040</v>
      </c>
      <c r="W425" s="13" t="str">
        <f>TEXT(Table1[[#This Row],[Order Date]],"mmmm")</f>
        <v>February</v>
      </c>
      <c r="X425" s="7" t="str">
        <f>TEXT(Table1[[#This Row],[Order Date]],"yyyy")</f>
        <v>2015</v>
      </c>
      <c r="Y425" s="9">
        <v>42041</v>
      </c>
      <c r="Z425" s="1">
        <v>3031.9724000000001</v>
      </c>
      <c r="AA425" s="1">
        <v>20</v>
      </c>
      <c r="AB425" s="1">
        <v>7840.04</v>
      </c>
      <c r="AC425" s="1">
        <v>86629</v>
      </c>
      <c r="AD425" s="6" t="e">
        <f>IF(COUNTIF(#REF!,Orders!AC1161)&gt;0,"Returned","Not Returned")</f>
        <v>#REF!</v>
      </c>
      <c r="AE425" s="37" t="str">
        <f>TEXT(Table1[[#This Row],[Order Date]],"mmmm-yyy")</f>
        <v>February-2015</v>
      </c>
    </row>
    <row r="426" spans="1:31" ht="14.25" thickTop="1" thickBot="1" x14ac:dyDescent="0.25">
      <c r="A426" s="8">
        <v>21260</v>
      </c>
      <c r="B426" s="1" t="s">
        <v>56</v>
      </c>
      <c r="C426" s="1">
        <v>0.04</v>
      </c>
      <c r="D426" s="1">
        <v>5.98</v>
      </c>
      <c r="E426" s="1">
        <v>5.79</v>
      </c>
      <c r="F426" s="1">
        <v>2282</v>
      </c>
      <c r="G426" s="6" t="str">
        <f>IF(COUNTIF(Table1[Customer ID],Table1[[#This Row],[Customer ID]])&gt;1,"Repeat Customer","One-Time Customer")</f>
        <v>One-Time Customer</v>
      </c>
      <c r="H426" s="1" t="s">
        <v>2171</v>
      </c>
      <c r="I426" s="1" t="s">
        <v>49</v>
      </c>
      <c r="J426" s="1" t="s">
        <v>40</v>
      </c>
      <c r="K426" s="1" t="s">
        <v>29</v>
      </c>
      <c r="L426" s="1" t="s">
        <v>93</v>
      </c>
      <c r="M426" s="1" t="s">
        <v>59</v>
      </c>
      <c r="N426" s="1" t="s">
        <v>123</v>
      </c>
      <c r="O426" s="1">
        <v>0.36</v>
      </c>
      <c r="P426" s="6">
        <f>Table1[[#This Row],[Profit]]/Table1[[#This Row],[Sales]]</f>
        <v>-0.41837900603808642</v>
      </c>
      <c r="Q426" s="1" t="s">
        <v>33</v>
      </c>
      <c r="R426" s="1" t="s">
        <v>61</v>
      </c>
      <c r="S426" s="1" t="s">
        <v>1858</v>
      </c>
      <c r="T426" s="1" t="s">
        <v>2172</v>
      </c>
      <c r="U426" s="1">
        <v>53713</v>
      </c>
      <c r="V426" s="9">
        <v>42040</v>
      </c>
      <c r="W426" s="13" t="str">
        <f>TEXT(Table1[[#This Row],[Order Date]],"mmmm")</f>
        <v>February</v>
      </c>
      <c r="X426" s="7" t="str">
        <f>TEXT(Table1[[#This Row],[Order Date]],"yyyy")</f>
        <v>2015</v>
      </c>
      <c r="Y426" s="9">
        <v>42042</v>
      </c>
      <c r="Z426" s="1">
        <v>-36.030800000000006</v>
      </c>
      <c r="AA426" s="1">
        <v>14</v>
      </c>
      <c r="AB426" s="1">
        <v>86.12</v>
      </c>
      <c r="AC426" s="1">
        <v>85950</v>
      </c>
      <c r="AD426" s="6" t="e">
        <f>IF(COUNTIF(#REF!,Orders!AC1267)&gt;0,"Returned","Not Returned")</f>
        <v>#REF!</v>
      </c>
      <c r="AE426" s="37" t="str">
        <f>TEXT(Table1[[#This Row],[Order Date]],"mmmm-yyy")</f>
        <v>February-2015</v>
      </c>
    </row>
    <row r="427" spans="1:31" ht="14.25" thickTop="1" thickBot="1" x14ac:dyDescent="0.25">
      <c r="A427" s="10">
        <v>21772</v>
      </c>
      <c r="B427" s="11" t="s">
        <v>47</v>
      </c>
      <c r="C427" s="11">
        <v>0</v>
      </c>
      <c r="D427" s="11">
        <v>7.28</v>
      </c>
      <c r="E427" s="11">
        <v>1.77</v>
      </c>
      <c r="F427" s="11">
        <v>2359</v>
      </c>
      <c r="G427" s="6" t="str">
        <f>IF(COUNTIF(Table1[Customer ID],Table1[[#This Row],[Customer ID]])&gt;1,"Repeat Customer","One-Time Customer")</f>
        <v>One-Time Customer</v>
      </c>
      <c r="H427" s="11" t="s">
        <v>2229</v>
      </c>
      <c r="I427" s="11" t="s">
        <v>49</v>
      </c>
      <c r="J427" s="11" t="s">
        <v>40</v>
      </c>
      <c r="K427" s="11" t="s">
        <v>29</v>
      </c>
      <c r="L427" s="11" t="s">
        <v>93</v>
      </c>
      <c r="M427" s="11" t="s">
        <v>31</v>
      </c>
      <c r="N427" s="11" t="s">
        <v>2230</v>
      </c>
      <c r="O427" s="11">
        <v>0.37</v>
      </c>
      <c r="P427" s="6">
        <f>Table1[[#This Row],[Profit]]/Table1[[#This Row],[Sales]]</f>
        <v>3.1291651067016102</v>
      </c>
      <c r="Q427" s="11" t="s">
        <v>33</v>
      </c>
      <c r="R427" s="11" t="s">
        <v>136</v>
      </c>
      <c r="S427" s="11" t="s">
        <v>362</v>
      </c>
      <c r="T427" s="11" t="s">
        <v>2231</v>
      </c>
      <c r="U427" s="11">
        <v>33917</v>
      </c>
      <c r="V427" s="12">
        <v>42040</v>
      </c>
      <c r="W427" s="13" t="str">
        <f>TEXT(Table1[[#This Row],[Order Date]],"mmmm")</f>
        <v>February</v>
      </c>
      <c r="X427" s="7" t="str">
        <f>TEXT(Table1[[#This Row],[Order Date]],"yyyy")</f>
        <v>2015</v>
      </c>
      <c r="Y427" s="12">
        <v>42040</v>
      </c>
      <c r="Z427" s="11">
        <v>167.16000000000003</v>
      </c>
      <c r="AA427" s="11">
        <v>7</v>
      </c>
      <c r="AB427" s="11">
        <v>53.42</v>
      </c>
      <c r="AC427" s="11">
        <v>88265</v>
      </c>
      <c r="AD427" s="6" t="e">
        <f>IF(COUNTIF(#REF!,Orders!AC1316)&gt;0,"Returned","Not Returned")</f>
        <v>#REF!</v>
      </c>
      <c r="AE427" s="37" t="str">
        <f>TEXT(Table1[[#This Row],[Order Date]],"mmmm-yyy")</f>
        <v>February-2015</v>
      </c>
    </row>
    <row r="428" spans="1:31" ht="14.25" thickTop="1" thickBot="1" x14ac:dyDescent="0.25">
      <c r="A428" s="10">
        <v>2768</v>
      </c>
      <c r="B428" s="11" t="s">
        <v>37</v>
      </c>
      <c r="C428" s="11">
        <v>0.08</v>
      </c>
      <c r="D428" s="11">
        <v>1.68</v>
      </c>
      <c r="E428" s="11">
        <v>1.57</v>
      </c>
      <c r="F428" s="11">
        <v>2498</v>
      </c>
      <c r="G428" s="6" t="str">
        <f>IF(COUNTIF(Table1[Customer ID],Table1[[#This Row],[Customer ID]])&gt;1,"Repeat Customer","One-Time Customer")</f>
        <v>Repeat Customer</v>
      </c>
      <c r="H428" s="11" t="s">
        <v>2344</v>
      </c>
      <c r="I428" s="11" t="s">
        <v>49</v>
      </c>
      <c r="J428" s="11" t="s">
        <v>58</v>
      </c>
      <c r="K428" s="11" t="s">
        <v>29</v>
      </c>
      <c r="L428" s="11" t="s">
        <v>30</v>
      </c>
      <c r="M428" s="11" t="s">
        <v>31</v>
      </c>
      <c r="N428" s="11" t="s">
        <v>96</v>
      </c>
      <c r="O428" s="11">
        <v>0.59</v>
      </c>
      <c r="P428" s="6">
        <f>Table1[[#This Row],[Profit]]/Table1[[#This Row],[Sales]]</f>
        <v>-0.31174170935562145</v>
      </c>
      <c r="Q428" s="11" t="s">
        <v>33</v>
      </c>
      <c r="R428" s="11" t="s">
        <v>34</v>
      </c>
      <c r="S428" s="11" t="s">
        <v>45</v>
      </c>
      <c r="T428" s="11" t="s">
        <v>1732</v>
      </c>
      <c r="U428" s="11">
        <v>92024</v>
      </c>
      <c r="V428" s="12">
        <v>42040</v>
      </c>
      <c r="W428" s="13" t="str">
        <f>TEXT(Table1[[#This Row],[Order Date]],"mmmm")</f>
        <v>February</v>
      </c>
      <c r="X428" s="7" t="str">
        <f>TEXT(Table1[[#This Row],[Order Date]],"yyyy")</f>
        <v>2015</v>
      </c>
      <c r="Y428" s="12">
        <v>42041</v>
      </c>
      <c r="Z428" s="11">
        <v>-46.25</v>
      </c>
      <c r="AA428" s="11">
        <v>88</v>
      </c>
      <c r="AB428" s="11">
        <v>148.36000000000001</v>
      </c>
      <c r="AC428" s="11">
        <v>20007</v>
      </c>
      <c r="AD428" s="6" t="e">
        <f>IF(COUNTIF(#REF!,Orders!AC1414)&gt;0,"Returned","Not Returned")</f>
        <v>#REF!</v>
      </c>
      <c r="AE428" s="37" t="str">
        <f>TEXT(Table1[[#This Row],[Order Date]],"mmmm-yyy")</f>
        <v>February-2015</v>
      </c>
    </row>
    <row r="429" spans="1:31" ht="14.25" thickTop="1" thickBot="1" x14ac:dyDescent="0.25">
      <c r="A429" s="8">
        <v>4949</v>
      </c>
      <c r="B429" s="1" t="s">
        <v>56</v>
      </c>
      <c r="C429" s="1">
        <v>0.08</v>
      </c>
      <c r="D429" s="1">
        <v>9.98</v>
      </c>
      <c r="E429" s="1">
        <v>12.52</v>
      </c>
      <c r="F429" s="1">
        <v>2747</v>
      </c>
      <c r="G429" s="6" t="str">
        <f>IF(COUNTIF(Table1[Customer ID],Table1[[#This Row],[Customer ID]])&gt;1,"Repeat Customer","One-Time Customer")</f>
        <v>Repeat Customer</v>
      </c>
      <c r="H429" s="1" t="s">
        <v>2528</v>
      </c>
      <c r="I429" s="1" t="s">
        <v>49</v>
      </c>
      <c r="J429" s="1" t="s">
        <v>28</v>
      </c>
      <c r="K429" s="1" t="s">
        <v>41</v>
      </c>
      <c r="L429" s="1" t="s">
        <v>50</v>
      </c>
      <c r="M429" s="1" t="s">
        <v>59</v>
      </c>
      <c r="N429" s="1" t="s">
        <v>2529</v>
      </c>
      <c r="O429" s="1">
        <v>0.56999999999999995</v>
      </c>
      <c r="P429" s="6">
        <f>Table1[[#This Row],[Profit]]/Table1[[#This Row],[Sales]]</f>
        <v>-0.68510383386581475</v>
      </c>
      <c r="Q429" s="1" t="s">
        <v>33</v>
      </c>
      <c r="R429" s="1" t="s">
        <v>53</v>
      </c>
      <c r="S429" s="1" t="s">
        <v>71</v>
      </c>
      <c r="T429" s="1" t="s">
        <v>90</v>
      </c>
      <c r="U429" s="1">
        <v>10115</v>
      </c>
      <c r="V429" s="9">
        <v>42040</v>
      </c>
      <c r="W429" s="13" t="str">
        <f>TEXT(Table1[[#This Row],[Order Date]],"mmmm")</f>
        <v>February</v>
      </c>
      <c r="X429" s="7" t="str">
        <f>TEXT(Table1[[#This Row],[Order Date]],"yyyy")</f>
        <v>2015</v>
      </c>
      <c r="Y429" s="9">
        <v>42042</v>
      </c>
      <c r="Z429" s="1">
        <v>-102.93</v>
      </c>
      <c r="AA429" s="1">
        <v>15</v>
      </c>
      <c r="AB429" s="1">
        <v>150.24</v>
      </c>
      <c r="AC429" s="1">
        <v>35200</v>
      </c>
      <c r="AD429" s="6" t="e">
        <f>IF(COUNTIF(#REF!,Orders!AC1551)&gt;0,"Returned","Not Returned")</f>
        <v>#REF!</v>
      </c>
      <c r="AE429" s="37" t="str">
        <f>TEXT(Table1[[#This Row],[Order Date]],"mmmm-yyy")</f>
        <v>February-2015</v>
      </c>
    </row>
    <row r="430" spans="1:31" ht="12.75" customHeight="1" thickTop="1" thickBot="1" x14ac:dyDescent="0.25">
      <c r="A430" s="10">
        <v>18070</v>
      </c>
      <c r="B430" s="11" t="s">
        <v>56</v>
      </c>
      <c r="C430" s="11">
        <v>7.0000000000000007E-2</v>
      </c>
      <c r="D430" s="11">
        <v>500.98</v>
      </c>
      <c r="E430" s="11">
        <v>28.14</v>
      </c>
      <c r="F430" s="11">
        <v>2803</v>
      </c>
      <c r="G430" s="6" t="str">
        <f>IF(COUNTIF(Table1[Customer ID],Table1[[#This Row],[Customer ID]])&gt;1,"Repeat Customer","One-Time Customer")</f>
        <v>Repeat Customer</v>
      </c>
      <c r="H430" s="11" t="s">
        <v>2576</v>
      </c>
      <c r="I430" s="11" t="s">
        <v>39</v>
      </c>
      <c r="J430" s="11" t="s">
        <v>58</v>
      </c>
      <c r="K430" s="11" t="s">
        <v>77</v>
      </c>
      <c r="L430" s="11" t="s">
        <v>85</v>
      </c>
      <c r="M430" s="11" t="s">
        <v>43</v>
      </c>
      <c r="N430" s="11" t="s">
        <v>2577</v>
      </c>
      <c r="O430" s="11">
        <v>0.38</v>
      </c>
      <c r="P430" s="6">
        <f>Table1[[#This Row],[Profit]]/Table1[[#This Row],[Sales]]</f>
        <v>0.69</v>
      </c>
      <c r="Q430" s="11" t="s">
        <v>33</v>
      </c>
      <c r="R430" s="11" t="s">
        <v>34</v>
      </c>
      <c r="S430" s="11" t="s">
        <v>45</v>
      </c>
      <c r="T430" s="11" t="s">
        <v>2578</v>
      </c>
      <c r="U430" s="11">
        <v>90022</v>
      </c>
      <c r="V430" s="12">
        <v>42040</v>
      </c>
      <c r="W430" s="13" t="str">
        <f>TEXT(Table1[[#This Row],[Order Date]],"mmmm")</f>
        <v>February</v>
      </c>
      <c r="X430" s="7" t="str">
        <f>TEXT(Table1[[#This Row],[Order Date]],"yyyy")</f>
        <v>2015</v>
      </c>
      <c r="Y430" s="12">
        <v>42041</v>
      </c>
      <c r="Z430" s="11">
        <v>2699.9838</v>
      </c>
      <c r="AA430" s="11">
        <v>10</v>
      </c>
      <c r="AB430" s="11">
        <v>3913.02</v>
      </c>
      <c r="AC430" s="11">
        <v>86227</v>
      </c>
      <c r="AD430" s="6" t="e">
        <f>IF(COUNTIF(#REF!,Orders!AC1580)&gt;0,"Returned","Not Returned")</f>
        <v>#REF!</v>
      </c>
      <c r="AE430" s="37" t="str">
        <f>TEXT(Table1[[#This Row],[Order Date]],"mmmm-yyy")</f>
        <v>February-2015</v>
      </c>
    </row>
    <row r="431" spans="1:31" ht="12.75" customHeight="1" thickTop="1" thickBot="1" x14ac:dyDescent="0.25">
      <c r="A431" s="8">
        <v>18071</v>
      </c>
      <c r="B431" s="1" t="s">
        <v>56</v>
      </c>
      <c r="C431" s="1">
        <v>0.1</v>
      </c>
      <c r="D431" s="1">
        <v>178.47</v>
      </c>
      <c r="E431" s="1">
        <v>19.989999999999998</v>
      </c>
      <c r="F431" s="1">
        <v>2803</v>
      </c>
      <c r="G431" s="6" t="str">
        <f>IF(COUNTIF(Table1[Customer ID],Table1[[#This Row],[Customer ID]])&gt;1,"Repeat Customer","One-Time Customer")</f>
        <v>Repeat Customer</v>
      </c>
      <c r="H431" s="1" t="s">
        <v>2576</v>
      </c>
      <c r="I431" s="1" t="s">
        <v>49</v>
      </c>
      <c r="J431" s="1" t="s">
        <v>58</v>
      </c>
      <c r="K431" s="1" t="s">
        <v>29</v>
      </c>
      <c r="L431" s="1" t="s">
        <v>141</v>
      </c>
      <c r="M431" s="1" t="s">
        <v>59</v>
      </c>
      <c r="N431" s="1" t="s">
        <v>528</v>
      </c>
      <c r="O431" s="1">
        <v>0.55000000000000004</v>
      </c>
      <c r="P431" s="6">
        <f>Table1[[#This Row],[Profit]]/Table1[[#This Row],[Sales]]</f>
        <v>-0.94915066059731323</v>
      </c>
      <c r="Q431" s="1" t="s">
        <v>33</v>
      </c>
      <c r="R431" s="1" t="s">
        <v>34</v>
      </c>
      <c r="S431" s="1" t="s">
        <v>45</v>
      </c>
      <c r="T431" s="1" t="s">
        <v>2578</v>
      </c>
      <c r="U431" s="1">
        <v>90022</v>
      </c>
      <c r="V431" s="9">
        <v>42040</v>
      </c>
      <c r="W431" s="13" t="str">
        <f>TEXT(Table1[[#This Row],[Order Date]],"mmmm")</f>
        <v>February</v>
      </c>
      <c r="X431" s="7" t="str">
        <f>TEXT(Table1[[#This Row],[Order Date]],"yyyy")</f>
        <v>2015</v>
      </c>
      <c r="Y431" s="9">
        <v>42042</v>
      </c>
      <c r="Z431" s="1">
        <v>-170.98</v>
      </c>
      <c r="AA431" s="1">
        <v>1</v>
      </c>
      <c r="AB431" s="1">
        <v>180.14</v>
      </c>
      <c r="AC431" s="1">
        <v>86227</v>
      </c>
      <c r="AD431" s="6" t="e">
        <f>IF(COUNTIF(#REF!,Orders!AC1581)&gt;0,"Returned","Not Returned")</f>
        <v>#REF!</v>
      </c>
      <c r="AE431" s="37" t="str">
        <f>TEXT(Table1[[#This Row],[Order Date]],"mmmm-yyy")</f>
        <v>February-2015</v>
      </c>
    </row>
    <row r="432" spans="1:31" ht="14.25" thickTop="1" thickBot="1" x14ac:dyDescent="0.25">
      <c r="A432" s="10">
        <v>23853</v>
      </c>
      <c r="B432" s="11" t="s">
        <v>106</v>
      </c>
      <c r="C432" s="11">
        <v>0.03</v>
      </c>
      <c r="D432" s="11">
        <v>160.97999999999999</v>
      </c>
      <c r="E432" s="11">
        <v>30</v>
      </c>
      <c r="F432" s="11">
        <v>389</v>
      </c>
      <c r="G432" s="6" t="str">
        <f>IF(COUNTIF(Table1[Customer ID],Table1[[#This Row],[Customer ID]])&gt;1,"Repeat Customer","One-Time Customer")</f>
        <v>One-Time Customer</v>
      </c>
      <c r="H432" s="11" t="s">
        <v>502</v>
      </c>
      <c r="I432" s="11" t="s">
        <v>39</v>
      </c>
      <c r="J432" s="11" t="s">
        <v>28</v>
      </c>
      <c r="K432" s="11" t="s">
        <v>41</v>
      </c>
      <c r="L432" s="11" t="s">
        <v>42</v>
      </c>
      <c r="M432" s="11" t="s">
        <v>43</v>
      </c>
      <c r="N432" s="11" t="s">
        <v>177</v>
      </c>
      <c r="O432" s="11">
        <v>0.62</v>
      </c>
      <c r="P432" s="6">
        <f>Table1[[#This Row],[Profit]]/Table1[[#This Row],[Sales]]</f>
        <v>0.69</v>
      </c>
      <c r="Q432" s="11" t="s">
        <v>33</v>
      </c>
      <c r="R432" s="11" t="s">
        <v>61</v>
      </c>
      <c r="S432" s="11" t="s">
        <v>496</v>
      </c>
      <c r="T432" s="11" t="s">
        <v>503</v>
      </c>
      <c r="U432" s="11">
        <v>68502</v>
      </c>
      <c r="V432" s="12">
        <v>42041</v>
      </c>
      <c r="W432" s="13" t="str">
        <f>TEXT(Table1[[#This Row],[Order Date]],"mmmm")</f>
        <v>February</v>
      </c>
      <c r="X432" s="7" t="str">
        <f>TEXT(Table1[[#This Row],[Order Date]],"yyyy")</f>
        <v>2015</v>
      </c>
      <c r="Y432" s="12">
        <v>42045</v>
      </c>
      <c r="Z432" s="11">
        <v>1273.2086999999999</v>
      </c>
      <c r="AA432" s="11">
        <v>11</v>
      </c>
      <c r="AB432" s="11">
        <v>1845.23</v>
      </c>
      <c r="AC432" s="11">
        <v>90338</v>
      </c>
      <c r="AD432" s="6" t="e">
        <f>IF(COUNTIF(#REF!,Orders!AC214)&gt;0,"Returned","Not Returned")</f>
        <v>#REF!</v>
      </c>
      <c r="AE432" s="37" t="str">
        <f>TEXT(Table1[[#This Row],[Order Date]],"mmmm-yyy")</f>
        <v>February-2015</v>
      </c>
    </row>
    <row r="433" spans="1:31" ht="14.25" thickTop="1" thickBot="1" x14ac:dyDescent="0.25">
      <c r="A433" s="8">
        <v>21739</v>
      </c>
      <c r="B433" s="1" t="s">
        <v>47</v>
      </c>
      <c r="C433" s="1">
        <v>0.09</v>
      </c>
      <c r="D433" s="1">
        <v>999.99</v>
      </c>
      <c r="E433" s="1">
        <v>13.99</v>
      </c>
      <c r="F433" s="1">
        <v>421</v>
      </c>
      <c r="G433" s="6" t="str">
        <f>IF(COUNTIF(Table1[Customer ID],Table1[[#This Row],[Customer ID]])&gt;1,"Repeat Customer","One-Time Customer")</f>
        <v>One-Time Customer</v>
      </c>
      <c r="H433" s="1" t="s">
        <v>529</v>
      </c>
      <c r="I433" s="1" t="s">
        <v>49</v>
      </c>
      <c r="J433" s="1" t="s">
        <v>58</v>
      </c>
      <c r="K433" s="1" t="s">
        <v>77</v>
      </c>
      <c r="L433" s="1" t="s">
        <v>85</v>
      </c>
      <c r="M433" s="1" t="s">
        <v>86</v>
      </c>
      <c r="N433" s="1" t="s">
        <v>530</v>
      </c>
      <c r="O433" s="1">
        <v>0.36</v>
      </c>
      <c r="P433" s="6">
        <f>Table1[[#This Row],[Profit]]/Table1[[#This Row],[Sales]]</f>
        <v>-2.7543358104211775</v>
      </c>
      <c r="Q433" s="1" t="s">
        <v>33</v>
      </c>
      <c r="R433" s="1" t="s">
        <v>53</v>
      </c>
      <c r="S433" s="1" t="s">
        <v>54</v>
      </c>
      <c r="T433" s="1" t="s">
        <v>531</v>
      </c>
      <c r="U433" s="1">
        <v>7201</v>
      </c>
      <c r="V433" s="9">
        <v>42041</v>
      </c>
      <c r="W433" s="13" t="str">
        <f>TEXT(Table1[[#This Row],[Order Date]],"mmmm")</f>
        <v>February</v>
      </c>
      <c r="X433" s="7" t="str">
        <f>TEXT(Table1[[#This Row],[Order Date]],"yyyy")</f>
        <v>2015</v>
      </c>
      <c r="Y433" s="9">
        <v>42043</v>
      </c>
      <c r="Z433" s="1">
        <v>-2531.4825000000001</v>
      </c>
      <c r="AA433" s="1">
        <v>1</v>
      </c>
      <c r="AB433" s="1">
        <v>919.09</v>
      </c>
      <c r="AC433" s="1">
        <v>87700</v>
      </c>
      <c r="AD433" s="6" t="e">
        <f>IF(COUNTIF(#REF!,Orders!AC225)&gt;0,"Returned","Not Returned")</f>
        <v>#REF!</v>
      </c>
      <c r="AE433" s="37" t="str">
        <f>TEXT(Table1[[#This Row],[Order Date]],"mmmm-yyy")</f>
        <v>February-2015</v>
      </c>
    </row>
    <row r="434" spans="1:31" ht="14.25" thickTop="1" thickBot="1" x14ac:dyDescent="0.25">
      <c r="A434" s="8">
        <v>23562</v>
      </c>
      <c r="B434" s="1" t="s">
        <v>47</v>
      </c>
      <c r="C434" s="1">
        <v>7.0000000000000007E-2</v>
      </c>
      <c r="D434" s="1">
        <v>4.13</v>
      </c>
      <c r="E434" s="1">
        <v>5.04</v>
      </c>
      <c r="F434" s="1">
        <v>1020</v>
      </c>
      <c r="G434" s="6" t="str">
        <f>IF(COUNTIF(Table1[Customer ID],Table1[[#This Row],[Customer ID]])&gt;1,"Repeat Customer","One-Time Customer")</f>
        <v>Repeat Customer</v>
      </c>
      <c r="H434" s="1" t="s">
        <v>1127</v>
      </c>
      <c r="I434" s="1" t="s">
        <v>49</v>
      </c>
      <c r="J434" s="1" t="s">
        <v>58</v>
      </c>
      <c r="K434" s="1" t="s">
        <v>29</v>
      </c>
      <c r="L434" s="1" t="s">
        <v>109</v>
      </c>
      <c r="M434" s="1" t="s">
        <v>59</v>
      </c>
      <c r="N434" s="1" t="s">
        <v>677</v>
      </c>
      <c r="O434" s="1">
        <v>0.38</v>
      </c>
      <c r="P434" s="6">
        <f>Table1[[#This Row],[Profit]]/Table1[[#This Row],[Sales]]</f>
        <v>-0.96666329370098658</v>
      </c>
      <c r="Q434" s="1" t="s">
        <v>33</v>
      </c>
      <c r="R434" s="1" t="s">
        <v>61</v>
      </c>
      <c r="S434" s="1" t="s">
        <v>183</v>
      </c>
      <c r="T434" s="1" t="s">
        <v>1129</v>
      </c>
      <c r="U434" s="1">
        <v>66762</v>
      </c>
      <c r="V434" s="9">
        <v>42041</v>
      </c>
      <c r="W434" s="13" t="str">
        <f>TEXT(Table1[[#This Row],[Order Date]],"mmmm")</f>
        <v>February</v>
      </c>
      <c r="X434" s="7" t="str">
        <f>TEXT(Table1[[#This Row],[Order Date]],"yyyy")</f>
        <v>2015</v>
      </c>
      <c r="Y434" s="9">
        <v>42042</v>
      </c>
      <c r="Z434" s="1">
        <v>-76.424400000000006</v>
      </c>
      <c r="AA434" s="1">
        <v>20</v>
      </c>
      <c r="AB434" s="1">
        <v>79.06</v>
      </c>
      <c r="AC434" s="1">
        <v>88634</v>
      </c>
      <c r="AD434" s="6" t="e">
        <f>IF(COUNTIF(#REF!,Orders!AC571)&gt;0,"Returned","Not Returned")</f>
        <v>#REF!</v>
      </c>
      <c r="AE434" s="37" t="str">
        <f>TEXT(Table1[[#This Row],[Order Date]],"mmmm-yyy")</f>
        <v>February-2015</v>
      </c>
    </row>
    <row r="435" spans="1:31" ht="14.25" thickTop="1" thickBot="1" x14ac:dyDescent="0.25">
      <c r="A435" s="10">
        <v>23563</v>
      </c>
      <c r="B435" s="11" t="s">
        <v>47</v>
      </c>
      <c r="C435" s="11">
        <v>0</v>
      </c>
      <c r="D435" s="11">
        <v>4.4800000000000004</v>
      </c>
      <c r="E435" s="11">
        <v>2.5</v>
      </c>
      <c r="F435" s="11">
        <v>1020</v>
      </c>
      <c r="G435" s="6" t="str">
        <f>IF(COUNTIF(Table1[Customer ID],Table1[[#This Row],[Customer ID]])&gt;1,"Repeat Customer","One-Time Customer")</f>
        <v>Repeat Customer</v>
      </c>
      <c r="H435" s="11" t="s">
        <v>1127</v>
      </c>
      <c r="I435" s="11" t="s">
        <v>49</v>
      </c>
      <c r="J435" s="11" t="s">
        <v>58</v>
      </c>
      <c r="K435" s="11" t="s">
        <v>29</v>
      </c>
      <c r="L435" s="11" t="s">
        <v>69</v>
      </c>
      <c r="M435" s="11" t="s">
        <v>59</v>
      </c>
      <c r="N435" s="11" t="s">
        <v>1130</v>
      </c>
      <c r="O435" s="11">
        <v>0.37</v>
      </c>
      <c r="P435" s="6">
        <f>Table1[[#This Row],[Profit]]/Table1[[#This Row],[Sales]]</f>
        <v>0.13404973902364137</v>
      </c>
      <c r="Q435" s="11" t="s">
        <v>33</v>
      </c>
      <c r="R435" s="11" t="s">
        <v>61</v>
      </c>
      <c r="S435" s="11" t="s">
        <v>183</v>
      </c>
      <c r="T435" s="11" t="s">
        <v>1129</v>
      </c>
      <c r="U435" s="11">
        <v>66762</v>
      </c>
      <c r="V435" s="12">
        <v>42041</v>
      </c>
      <c r="W435" s="13" t="str">
        <f>TEXT(Table1[[#This Row],[Order Date]],"mmmm")</f>
        <v>February</v>
      </c>
      <c r="X435" s="7" t="str">
        <f>TEXT(Table1[[#This Row],[Order Date]],"yyyy")</f>
        <v>2015</v>
      </c>
      <c r="Y435" s="12">
        <v>42043</v>
      </c>
      <c r="Z435" s="11">
        <v>8.7319999999999993</v>
      </c>
      <c r="AA435" s="11">
        <v>14</v>
      </c>
      <c r="AB435" s="11">
        <v>65.14</v>
      </c>
      <c r="AC435" s="11">
        <v>88634</v>
      </c>
      <c r="AD435" s="6" t="e">
        <f>IF(COUNTIF(#REF!,Orders!AC572)&gt;0,"Returned","Not Returned")</f>
        <v>#REF!</v>
      </c>
      <c r="AE435" s="37" t="str">
        <f>TEXT(Table1[[#This Row],[Order Date]],"mmmm-yyy")</f>
        <v>February-2015</v>
      </c>
    </row>
    <row r="436" spans="1:31" ht="12.75" customHeight="1" thickTop="1" thickBot="1" x14ac:dyDescent="0.25">
      <c r="A436" s="8">
        <v>21596</v>
      </c>
      <c r="B436" s="1" t="s">
        <v>25</v>
      </c>
      <c r="C436" s="1">
        <v>0.02</v>
      </c>
      <c r="D436" s="1">
        <v>4.8899999999999997</v>
      </c>
      <c r="E436" s="1">
        <v>4.93</v>
      </c>
      <c r="F436" s="1">
        <v>1533</v>
      </c>
      <c r="G436" s="6" t="str">
        <f>IF(COUNTIF(Table1[Customer ID],Table1[[#This Row],[Customer ID]])&gt;1,"Repeat Customer","One-Time Customer")</f>
        <v>Repeat Customer</v>
      </c>
      <c r="H436" s="1" t="s">
        <v>1563</v>
      </c>
      <c r="I436" s="1" t="s">
        <v>49</v>
      </c>
      <c r="J436" s="1" t="s">
        <v>28</v>
      </c>
      <c r="K436" s="1" t="s">
        <v>77</v>
      </c>
      <c r="L436" s="1" t="s">
        <v>180</v>
      </c>
      <c r="M436" s="1" t="s">
        <v>51</v>
      </c>
      <c r="N436" s="1" t="s">
        <v>458</v>
      </c>
      <c r="O436" s="1">
        <v>0.66</v>
      </c>
      <c r="P436" s="6">
        <f>Table1[[#This Row],[Profit]]/Table1[[#This Row],[Sales]]</f>
        <v>-0.76268071882178079</v>
      </c>
      <c r="Q436" s="1" t="s">
        <v>33</v>
      </c>
      <c r="R436" s="1" t="s">
        <v>61</v>
      </c>
      <c r="S436" s="1" t="s">
        <v>506</v>
      </c>
      <c r="T436" s="1" t="s">
        <v>1564</v>
      </c>
      <c r="U436" s="1">
        <v>63130</v>
      </c>
      <c r="V436" s="9">
        <v>42041</v>
      </c>
      <c r="W436" s="13" t="str">
        <f>TEXT(Table1[[#This Row],[Order Date]],"mmmm")</f>
        <v>February</v>
      </c>
      <c r="X436" s="7" t="str">
        <f>TEXT(Table1[[#This Row],[Order Date]],"yyyy")</f>
        <v>2015</v>
      </c>
      <c r="Y436" s="9">
        <v>42042</v>
      </c>
      <c r="Z436" s="1">
        <v>-56.445999999999998</v>
      </c>
      <c r="AA436" s="1">
        <v>14</v>
      </c>
      <c r="AB436" s="1">
        <v>74.010000000000005</v>
      </c>
      <c r="AC436" s="1">
        <v>91328</v>
      </c>
      <c r="AD436" s="6" t="e">
        <f>IF(COUNTIF(#REF!,Orders!AC863)&gt;0,"Returned","Not Returned")</f>
        <v>#REF!</v>
      </c>
      <c r="AE436" s="37" t="str">
        <f>TEXT(Table1[[#This Row],[Order Date]],"mmmm-yyy")</f>
        <v>February-2015</v>
      </c>
    </row>
    <row r="437" spans="1:31" ht="12.75" customHeight="1" thickTop="1" thickBot="1" x14ac:dyDescent="0.25">
      <c r="A437" s="10">
        <v>21597</v>
      </c>
      <c r="B437" s="11" t="s">
        <v>25</v>
      </c>
      <c r="C437" s="11">
        <v>7.0000000000000007E-2</v>
      </c>
      <c r="D437" s="11">
        <v>10.06</v>
      </c>
      <c r="E437" s="11">
        <v>2.06</v>
      </c>
      <c r="F437" s="11">
        <v>1533</v>
      </c>
      <c r="G437" s="6" t="str">
        <f>IF(COUNTIF(Table1[Customer ID],Table1[[#This Row],[Customer ID]])&gt;1,"Repeat Customer","One-Time Customer")</f>
        <v>Repeat Customer</v>
      </c>
      <c r="H437" s="11" t="s">
        <v>1563</v>
      </c>
      <c r="I437" s="11" t="s">
        <v>49</v>
      </c>
      <c r="J437" s="11" t="s">
        <v>28</v>
      </c>
      <c r="K437" s="11" t="s">
        <v>29</v>
      </c>
      <c r="L437" s="11" t="s">
        <v>93</v>
      </c>
      <c r="M437" s="11" t="s">
        <v>31</v>
      </c>
      <c r="N437" s="11" t="s">
        <v>280</v>
      </c>
      <c r="O437" s="11">
        <v>0.39</v>
      </c>
      <c r="P437" s="6">
        <f>Table1[[#This Row],[Profit]]/Table1[[#This Row],[Sales]]</f>
        <v>0.69</v>
      </c>
      <c r="Q437" s="11" t="s">
        <v>33</v>
      </c>
      <c r="R437" s="11" t="s">
        <v>61</v>
      </c>
      <c r="S437" s="11" t="s">
        <v>506</v>
      </c>
      <c r="T437" s="11" t="s">
        <v>1564</v>
      </c>
      <c r="U437" s="11">
        <v>63130</v>
      </c>
      <c r="V437" s="12">
        <v>42041</v>
      </c>
      <c r="W437" s="13" t="str">
        <f>TEXT(Table1[[#This Row],[Order Date]],"mmmm")</f>
        <v>February</v>
      </c>
      <c r="X437" s="7" t="str">
        <f>TEXT(Table1[[#This Row],[Order Date]],"yyyy")</f>
        <v>2015</v>
      </c>
      <c r="Y437" s="12">
        <v>42042</v>
      </c>
      <c r="Z437" s="11">
        <v>33.189</v>
      </c>
      <c r="AA437" s="11">
        <v>5</v>
      </c>
      <c r="AB437" s="11">
        <v>48.1</v>
      </c>
      <c r="AC437" s="11">
        <v>91328</v>
      </c>
      <c r="AD437" s="6" t="e">
        <f>IF(COUNTIF(#REF!,Orders!AC864)&gt;0,"Returned","Not Returned")</f>
        <v>#REF!</v>
      </c>
      <c r="AE437" s="37" t="str">
        <f>TEXT(Table1[[#This Row],[Order Date]],"mmmm-yyy")</f>
        <v>February-2015</v>
      </c>
    </row>
    <row r="438" spans="1:31" ht="12.75" customHeight="1" thickTop="1" thickBot="1" x14ac:dyDescent="0.25">
      <c r="A438" s="10">
        <v>24951</v>
      </c>
      <c r="B438" s="11" t="s">
        <v>106</v>
      </c>
      <c r="C438" s="11">
        <v>0.1</v>
      </c>
      <c r="D438" s="11">
        <v>5.68</v>
      </c>
      <c r="E438" s="11">
        <v>3.6</v>
      </c>
      <c r="F438" s="11">
        <v>1607</v>
      </c>
      <c r="G438" s="6" t="str">
        <f>IF(COUNTIF(Table1[Customer ID],Table1[[#This Row],[Customer ID]])&gt;1,"Repeat Customer","One-Time Customer")</f>
        <v>Repeat Customer</v>
      </c>
      <c r="H438" s="11" t="s">
        <v>1612</v>
      </c>
      <c r="I438" s="11" t="s">
        <v>27</v>
      </c>
      <c r="J438" s="11" t="s">
        <v>40</v>
      </c>
      <c r="K438" s="11" t="s">
        <v>29</v>
      </c>
      <c r="L438" s="11" t="s">
        <v>174</v>
      </c>
      <c r="M438" s="11" t="s">
        <v>51</v>
      </c>
      <c r="N438" s="11" t="s">
        <v>1615</v>
      </c>
      <c r="O438" s="11">
        <v>0.56000000000000005</v>
      </c>
      <c r="P438" s="6">
        <f>Table1[[#This Row],[Profit]]/Table1[[#This Row],[Sales]]</f>
        <v>-0.28133164343050276</v>
      </c>
      <c r="Q438" s="11" t="s">
        <v>33</v>
      </c>
      <c r="R438" s="11" t="s">
        <v>53</v>
      </c>
      <c r="S438" s="11" t="s">
        <v>71</v>
      </c>
      <c r="T438" s="11" t="s">
        <v>1614</v>
      </c>
      <c r="U438" s="11">
        <v>11520</v>
      </c>
      <c r="V438" s="12">
        <v>42041</v>
      </c>
      <c r="W438" s="13" t="str">
        <f>TEXT(Table1[[#This Row],[Order Date]],"mmmm")</f>
        <v>February</v>
      </c>
      <c r="X438" s="7" t="str">
        <f>TEXT(Table1[[#This Row],[Order Date]],"yyyy")</f>
        <v>2015</v>
      </c>
      <c r="Y438" s="12">
        <v>42045</v>
      </c>
      <c r="Z438" s="11">
        <v>-33.2956</v>
      </c>
      <c r="AA438" s="11">
        <v>21</v>
      </c>
      <c r="AB438" s="11">
        <v>118.35</v>
      </c>
      <c r="AC438" s="11">
        <v>87995</v>
      </c>
      <c r="AD438" s="6" t="e">
        <f>IF(COUNTIF(#REF!,Orders!AC892)&gt;0,"Returned","Not Returned")</f>
        <v>#REF!</v>
      </c>
      <c r="AE438" s="37" t="str">
        <f>TEXT(Table1[[#This Row],[Order Date]],"mmmm-yyy")</f>
        <v>February-2015</v>
      </c>
    </row>
    <row r="439" spans="1:31" ht="12.75" customHeight="1" thickTop="1" thickBot="1" x14ac:dyDescent="0.25">
      <c r="A439" s="8">
        <v>21563</v>
      </c>
      <c r="B439" s="1" t="s">
        <v>25</v>
      </c>
      <c r="C439" s="1">
        <v>0.02</v>
      </c>
      <c r="D439" s="1">
        <v>259.70999999999998</v>
      </c>
      <c r="E439" s="1">
        <v>66.67</v>
      </c>
      <c r="F439" s="1">
        <v>1927</v>
      </c>
      <c r="G439" s="6" t="str">
        <f>IF(COUNTIF(Table1[Customer ID],Table1[[#This Row],[Customer ID]])&gt;1,"Repeat Customer","One-Time Customer")</f>
        <v>One-Time Customer</v>
      </c>
      <c r="H439" s="1" t="s">
        <v>1879</v>
      </c>
      <c r="I439" s="1" t="s">
        <v>39</v>
      </c>
      <c r="J439" s="1" t="s">
        <v>40</v>
      </c>
      <c r="K439" s="1" t="s">
        <v>41</v>
      </c>
      <c r="L439" s="1" t="s">
        <v>152</v>
      </c>
      <c r="M439" s="1" t="s">
        <v>121</v>
      </c>
      <c r="N439" s="1" t="s">
        <v>342</v>
      </c>
      <c r="O439" s="1">
        <v>0.65</v>
      </c>
      <c r="P439" s="6">
        <f>Table1[[#This Row],[Profit]]/Table1[[#This Row],[Sales]]</f>
        <v>-8.2224055999772349E-3</v>
      </c>
      <c r="Q439" s="1" t="s">
        <v>33</v>
      </c>
      <c r="R439" s="1" t="s">
        <v>136</v>
      </c>
      <c r="S439" s="1" t="s">
        <v>932</v>
      </c>
      <c r="T439" s="1" t="s">
        <v>1576</v>
      </c>
      <c r="U439" s="1">
        <v>29611</v>
      </c>
      <c r="V439" s="9">
        <v>42041</v>
      </c>
      <c r="W439" s="13" t="str">
        <f>TEXT(Table1[[#This Row],[Order Date]],"mmmm")</f>
        <v>February</v>
      </c>
      <c r="X439" s="7" t="str">
        <f>TEXT(Table1[[#This Row],[Order Date]],"yyyy")</f>
        <v>2015</v>
      </c>
      <c r="Y439" s="9">
        <v>42041</v>
      </c>
      <c r="Z439" s="1">
        <v>-14.448</v>
      </c>
      <c r="AA439" s="1">
        <v>8</v>
      </c>
      <c r="AB439" s="1">
        <v>1757.15</v>
      </c>
      <c r="AC439" s="1">
        <v>88579</v>
      </c>
      <c r="AD439" s="6" t="e">
        <f>IF(COUNTIF(#REF!,Orders!AC1063)&gt;0,"Returned","Not Returned")</f>
        <v>#REF!</v>
      </c>
      <c r="AE439" s="37" t="str">
        <f>TEXT(Table1[[#This Row],[Order Date]],"mmmm-yyy")</f>
        <v>February-2015</v>
      </c>
    </row>
    <row r="440" spans="1:31" ht="12.75" customHeight="1" thickTop="1" thickBot="1" x14ac:dyDescent="0.25">
      <c r="A440" s="8">
        <v>24348</v>
      </c>
      <c r="B440" s="1" t="s">
        <v>25</v>
      </c>
      <c r="C440" s="1">
        <v>0.01</v>
      </c>
      <c r="D440" s="1">
        <v>28.99</v>
      </c>
      <c r="E440" s="1">
        <v>8.59</v>
      </c>
      <c r="F440" s="1">
        <v>2135</v>
      </c>
      <c r="G440" s="6" t="str">
        <f>IF(COUNTIF(Table1[Customer ID],Table1[[#This Row],[Customer ID]])&gt;1,"Repeat Customer","One-Time Customer")</f>
        <v>One-Time Customer</v>
      </c>
      <c r="H440" s="1" t="s">
        <v>2044</v>
      </c>
      <c r="I440" s="1" t="s">
        <v>49</v>
      </c>
      <c r="J440" s="1" t="s">
        <v>40</v>
      </c>
      <c r="K440" s="1" t="s">
        <v>77</v>
      </c>
      <c r="L440" s="1" t="s">
        <v>78</v>
      </c>
      <c r="M440" s="1" t="s">
        <v>86</v>
      </c>
      <c r="N440" s="1" t="s">
        <v>2045</v>
      </c>
      <c r="O440" s="1">
        <v>0.56000000000000005</v>
      </c>
      <c r="P440" s="6">
        <f>Table1[[#This Row],[Profit]]/Table1[[#This Row],[Sales]]</f>
        <v>0.35307177377337812</v>
      </c>
      <c r="Q440" s="1" t="s">
        <v>33</v>
      </c>
      <c r="R440" s="1" t="s">
        <v>34</v>
      </c>
      <c r="S440" s="1" t="s">
        <v>366</v>
      </c>
      <c r="T440" s="1" t="s">
        <v>2046</v>
      </c>
      <c r="U440" s="1">
        <v>88101</v>
      </c>
      <c r="V440" s="9">
        <v>42041</v>
      </c>
      <c r="W440" s="13" t="str">
        <f>TEXT(Table1[[#This Row],[Order Date]],"mmmm")</f>
        <v>February</v>
      </c>
      <c r="X440" s="7" t="str">
        <f>TEXT(Table1[[#This Row],[Order Date]],"yyyy")</f>
        <v>2015</v>
      </c>
      <c r="Y440" s="9">
        <v>42042</v>
      </c>
      <c r="Z440" s="1">
        <v>196.52328</v>
      </c>
      <c r="AA440" s="1">
        <v>21</v>
      </c>
      <c r="AB440" s="1">
        <v>556.61</v>
      </c>
      <c r="AC440" s="1">
        <v>91583</v>
      </c>
      <c r="AD440" s="6" t="e">
        <f>IF(COUNTIF(#REF!,Orders!AC1181)&gt;0,"Returned","Not Returned")</f>
        <v>#REF!</v>
      </c>
      <c r="AE440" s="37" t="str">
        <f>TEXT(Table1[[#This Row],[Order Date]],"mmmm-yyy")</f>
        <v>February-2015</v>
      </c>
    </row>
    <row r="441" spans="1:31" ht="12.75" customHeight="1" thickTop="1" thickBot="1" x14ac:dyDescent="0.25">
      <c r="A441" s="8">
        <v>23963</v>
      </c>
      <c r="B441" s="1" t="s">
        <v>106</v>
      </c>
      <c r="C441" s="1">
        <v>0.01</v>
      </c>
      <c r="D441" s="1">
        <v>20.48</v>
      </c>
      <c r="E441" s="1">
        <v>6.32</v>
      </c>
      <c r="F441" s="1">
        <v>2270</v>
      </c>
      <c r="G441" s="6" t="str">
        <f>IF(COUNTIF(Table1[Customer ID],Table1[[#This Row],[Customer ID]])&gt;1,"Repeat Customer","One-Time Customer")</f>
        <v>Repeat Customer</v>
      </c>
      <c r="H441" s="1" t="s">
        <v>2153</v>
      </c>
      <c r="I441" s="1" t="s">
        <v>49</v>
      </c>
      <c r="J441" s="1" t="s">
        <v>58</v>
      </c>
      <c r="K441" s="1" t="s">
        <v>29</v>
      </c>
      <c r="L441" s="1" t="s">
        <v>257</v>
      </c>
      <c r="M441" s="1" t="s">
        <v>59</v>
      </c>
      <c r="N441" s="1" t="s">
        <v>1920</v>
      </c>
      <c r="O441" s="1">
        <v>0.57999999999999996</v>
      </c>
      <c r="P441" s="6">
        <f>Table1[[#This Row],[Profit]]/Table1[[#This Row],[Sales]]</f>
        <v>1.8965010799136068</v>
      </c>
      <c r="Q441" s="1" t="s">
        <v>33</v>
      </c>
      <c r="R441" s="1" t="s">
        <v>136</v>
      </c>
      <c r="S441" s="1" t="s">
        <v>932</v>
      </c>
      <c r="T441" s="1" t="s">
        <v>2154</v>
      </c>
      <c r="U441" s="1">
        <v>29662</v>
      </c>
      <c r="V441" s="9">
        <v>42041</v>
      </c>
      <c r="W441" s="13" t="str">
        <f>TEXT(Table1[[#This Row],[Order Date]],"mmmm")</f>
        <v>February</v>
      </c>
      <c r="X441" s="7" t="str">
        <f>TEXT(Table1[[#This Row],[Order Date]],"yyyy")</f>
        <v>2015</v>
      </c>
      <c r="Y441" s="9">
        <v>42043</v>
      </c>
      <c r="Z441" s="1">
        <v>711.24479999999994</v>
      </c>
      <c r="AA441" s="1">
        <v>18</v>
      </c>
      <c r="AB441" s="1">
        <v>375.03</v>
      </c>
      <c r="AC441" s="1">
        <v>89572</v>
      </c>
      <c r="AD441" s="6" t="e">
        <f>IF(COUNTIF(#REF!,Orders!AC1257)&gt;0,"Returned","Not Returned")</f>
        <v>#REF!</v>
      </c>
      <c r="AE441" s="37" t="str">
        <f>TEXT(Table1[[#This Row],[Order Date]],"mmmm-yyy")</f>
        <v>February-2015</v>
      </c>
    </row>
    <row r="442" spans="1:31" ht="12.75" customHeight="1" thickTop="1" thickBot="1" x14ac:dyDescent="0.25">
      <c r="A442" s="10">
        <v>23964</v>
      </c>
      <c r="B442" s="11" t="s">
        <v>106</v>
      </c>
      <c r="C442" s="11">
        <v>0.09</v>
      </c>
      <c r="D442" s="11">
        <v>1.86</v>
      </c>
      <c r="E442" s="11">
        <v>2.58</v>
      </c>
      <c r="F442" s="11">
        <v>2270</v>
      </c>
      <c r="G442" s="6" t="str">
        <f>IF(COUNTIF(Table1[Customer ID],Table1[[#This Row],[Customer ID]])&gt;1,"Repeat Customer","One-Time Customer")</f>
        <v>Repeat Customer</v>
      </c>
      <c r="H442" s="11" t="s">
        <v>2153</v>
      </c>
      <c r="I442" s="11" t="s">
        <v>49</v>
      </c>
      <c r="J442" s="11" t="s">
        <v>58</v>
      </c>
      <c r="K442" s="11" t="s">
        <v>29</v>
      </c>
      <c r="L442" s="11" t="s">
        <v>66</v>
      </c>
      <c r="M442" s="11" t="s">
        <v>31</v>
      </c>
      <c r="N442" s="11" t="s">
        <v>308</v>
      </c>
      <c r="O442" s="11">
        <v>0.82</v>
      </c>
      <c r="P442" s="6">
        <f>Table1[[#This Row],[Profit]]/Table1[[#This Row],[Sales]]</f>
        <v>-49.065896119402993</v>
      </c>
      <c r="Q442" s="11" t="s">
        <v>33</v>
      </c>
      <c r="R442" s="11" t="s">
        <v>136</v>
      </c>
      <c r="S442" s="11" t="s">
        <v>932</v>
      </c>
      <c r="T442" s="11" t="s">
        <v>2154</v>
      </c>
      <c r="U442" s="11">
        <v>29662</v>
      </c>
      <c r="V442" s="12">
        <v>42041</v>
      </c>
      <c r="W442" s="13" t="str">
        <f>TEXT(Table1[[#This Row],[Order Date]],"mmmm")</f>
        <v>February</v>
      </c>
      <c r="X442" s="7" t="str">
        <f>TEXT(Table1[[#This Row],[Order Date]],"yyyy")</f>
        <v>2015</v>
      </c>
      <c r="Y442" s="12">
        <v>42046</v>
      </c>
      <c r="Z442" s="11">
        <v>-1084.8469632000001</v>
      </c>
      <c r="AA442" s="11">
        <v>12</v>
      </c>
      <c r="AB442" s="11">
        <v>22.11</v>
      </c>
      <c r="AC442" s="11">
        <v>89572</v>
      </c>
      <c r="AD442" s="6" t="e">
        <f>IF(COUNTIF(#REF!,Orders!AC1258)&gt;0,"Returned","Not Returned")</f>
        <v>#REF!</v>
      </c>
      <c r="AE442" s="37" t="str">
        <f>TEXT(Table1[[#This Row],[Order Date]],"mmmm-yyy")</f>
        <v>February-2015</v>
      </c>
    </row>
    <row r="443" spans="1:31" ht="12.75" customHeight="1" thickTop="1" thickBot="1" x14ac:dyDescent="0.25">
      <c r="A443" s="8">
        <v>23965</v>
      </c>
      <c r="B443" s="1" t="s">
        <v>106</v>
      </c>
      <c r="C443" s="1">
        <v>0.08</v>
      </c>
      <c r="D443" s="1">
        <v>205.99</v>
      </c>
      <c r="E443" s="1">
        <v>2.5</v>
      </c>
      <c r="F443" s="1">
        <v>2270</v>
      </c>
      <c r="G443" s="6" t="str">
        <f>IF(COUNTIF(Table1[Customer ID],Table1[[#This Row],[Customer ID]])&gt;1,"Repeat Customer","One-Time Customer")</f>
        <v>Repeat Customer</v>
      </c>
      <c r="H443" s="1" t="s">
        <v>2153</v>
      </c>
      <c r="I443" s="1" t="s">
        <v>49</v>
      </c>
      <c r="J443" s="1" t="s">
        <v>58</v>
      </c>
      <c r="K443" s="1" t="s">
        <v>77</v>
      </c>
      <c r="L443" s="1" t="s">
        <v>78</v>
      </c>
      <c r="M443" s="1" t="s">
        <v>59</v>
      </c>
      <c r="N443" s="1" t="s">
        <v>2155</v>
      </c>
      <c r="O443" s="1">
        <v>0.59</v>
      </c>
      <c r="P443" s="6">
        <f>Table1[[#This Row],[Profit]]/Table1[[#This Row],[Sales]]</f>
        <v>-5.4522753751717182E-2</v>
      </c>
      <c r="Q443" s="1" t="s">
        <v>33</v>
      </c>
      <c r="R443" s="1" t="s">
        <v>136</v>
      </c>
      <c r="S443" s="1" t="s">
        <v>932</v>
      </c>
      <c r="T443" s="1" t="s">
        <v>2154</v>
      </c>
      <c r="U443" s="1">
        <v>29662</v>
      </c>
      <c r="V443" s="9">
        <v>42041</v>
      </c>
      <c r="W443" s="13" t="str">
        <f>TEXT(Table1[[#This Row],[Order Date]],"mmmm")</f>
        <v>February</v>
      </c>
      <c r="X443" s="7" t="str">
        <f>TEXT(Table1[[#This Row],[Order Date]],"yyyy")</f>
        <v>2015</v>
      </c>
      <c r="Y443" s="9">
        <v>42046</v>
      </c>
      <c r="Z443" s="1">
        <v>-156.77199999999999</v>
      </c>
      <c r="AA443" s="1">
        <v>17</v>
      </c>
      <c r="AB443" s="1">
        <v>2875.35</v>
      </c>
      <c r="AC443" s="1">
        <v>89572</v>
      </c>
      <c r="AD443" s="6" t="e">
        <f>IF(COUNTIF(#REF!,Orders!AC1259)&gt;0,"Returned","Not Returned")</f>
        <v>#REF!</v>
      </c>
      <c r="AE443" s="37" t="str">
        <f>TEXT(Table1[[#This Row],[Order Date]],"mmmm-yyy")</f>
        <v>February-2015</v>
      </c>
    </row>
    <row r="444" spans="1:31" ht="12.75" customHeight="1" thickTop="1" thickBot="1" x14ac:dyDescent="0.25">
      <c r="A444" s="10">
        <v>22028</v>
      </c>
      <c r="B444" s="11" t="s">
        <v>25</v>
      </c>
      <c r="C444" s="11">
        <v>0.02</v>
      </c>
      <c r="D444" s="11">
        <v>71.37</v>
      </c>
      <c r="E444" s="11">
        <v>69</v>
      </c>
      <c r="F444" s="11">
        <v>2486</v>
      </c>
      <c r="G444" s="6" t="str">
        <f>IF(COUNTIF(Table1[Customer ID],Table1[[#This Row],[Customer ID]])&gt;1,"Repeat Customer","One-Time Customer")</f>
        <v>Repeat Customer</v>
      </c>
      <c r="H444" s="11" t="s">
        <v>2331</v>
      </c>
      <c r="I444" s="11" t="s">
        <v>49</v>
      </c>
      <c r="J444" s="11" t="s">
        <v>58</v>
      </c>
      <c r="K444" s="11" t="s">
        <v>41</v>
      </c>
      <c r="L444" s="11" t="s">
        <v>152</v>
      </c>
      <c r="M444" s="11" t="s">
        <v>236</v>
      </c>
      <c r="N444" s="11" t="s">
        <v>2221</v>
      </c>
      <c r="O444" s="11">
        <v>0.68</v>
      </c>
      <c r="P444" s="6">
        <f>Table1[[#This Row],[Profit]]/Table1[[#This Row],[Sales]]</f>
        <v>-1.8513088123895296</v>
      </c>
      <c r="Q444" s="11" t="s">
        <v>33</v>
      </c>
      <c r="R444" s="11" t="s">
        <v>136</v>
      </c>
      <c r="S444" s="11" t="s">
        <v>387</v>
      </c>
      <c r="T444" s="11" t="s">
        <v>2332</v>
      </c>
      <c r="U444" s="11">
        <v>30458</v>
      </c>
      <c r="V444" s="12">
        <v>42041</v>
      </c>
      <c r="W444" s="13" t="str">
        <f>TEXT(Table1[[#This Row],[Order Date]],"mmmm")</f>
        <v>February</v>
      </c>
      <c r="X444" s="7" t="str">
        <f>TEXT(Table1[[#This Row],[Order Date]],"yyyy")</f>
        <v>2015</v>
      </c>
      <c r="Y444" s="12">
        <v>42042</v>
      </c>
      <c r="Z444" s="11">
        <v>-439.90800000000002</v>
      </c>
      <c r="AA444" s="11">
        <v>4</v>
      </c>
      <c r="AB444" s="11">
        <v>237.62</v>
      </c>
      <c r="AC444" s="11">
        <v>91414</v>
      </c>
      <c r="AD444" s="6" t="e">
        <f>IF(COUNTIF(#REF!,Orders!AC1390)&gt;0,"Returned","Not Returned")</f>
        <v>#REF!</v>
      </c>
      <c r="AE444" s="37" t="str">
        <f>TEXT(Table1[[#This Row],[Order Date]],"mmmm-yyy")</f>
        <v>February-2015</v>
      </c>
    </row>
    <row r="445" spans="1:31" ht="12.75" customHeight="1" thickTop="1" thickBot="1" x14ac:dyDescent="0.25">
      <c r="A445" s="8">
        <v>22029</v>
      </c>
      <c r="B445" s="1" t="s">
        <v>25</v>
      </c>
      <c r="C445" s="1">
        <v>0.03</v>
      </c>
      <c r="D445" s="1">
        <v>205.99</v>
      </c>
      <c r="E445" s="1">
        <v>8.99</v>
      </c>
      <c r="F445" s="1">
        <v>2486</v>
      </c>
      <c r="G445" s="6" t="str">
        <f>IF(COUNTIF(Table1[Customer ID],Table1[[#This Row],[Customer ID]])&gt;1,"Repeat Customer","One-Time Customer")</f>
        <v>Repeat Customer</v>
      </c>
      <c r="H445" s="1" t="s">
        <v>2331</v>
      </c>
      <c r="I445" s="1" t="s">
        <v>27</v>
      </c>
      <c r="J445" s="1" t="s">
        <v>58</v>
      </c>
      <c r="K445" s="1" t="s">
        <v>77</v>
      </c>
      <c r="L445" s="1" t="s">
        <v>78</v>
      </c>
      <c r="M445" s="1" t="s">
        <v>59</v>
      </c>
      <c r="N445" s="1" t="s">
        <v>1542</v>
      </c>
      <c r="O445" s="1">
        <v>0.6</v>
      </c>
      <c r="P445" s="6">
        <f>Table1[[#This Row],[Profit]]/Table1[[#This Row],[Sales]]</f>
        <v>6.1654914408797188</v>
      </c>
      <c r="Q445" s="1" t="s">
        <v>33</v>
      </c>
      <c r="R445" s="1" t="s">
        <v>136</v>
      </c>
      <c r="S445" s="1" t="s">
        <v>387</v>
      </c>
      <c r="T445" s="1" t="s">
        <v>2332</v>
      </c>
      <c r="U445" s="1">
        <v>30458</v>
      </c>
      <c r="V445" s="9">
        <v>42041</v>
      </c>
      <c r="W445" s="13" t="str">
        <f>TEXT(Table1[[#This Row],[Order Date]],"mmmm")</f>
        <v>February</v>
      </c>
      <c r="X445" s="7" t="str">
        <f>TEXT(Table1[[#This Row],[Order Date]],"yyyy")</f>
        <v>2015</v>
      </c>
      <c r="Y445" s="9">
        <v>42043</v>
      </c>
      <c r="Z445" s="1">
        <v>1087.7159999999999</v>
      </c>
      <c r="AA445" s="1">
        <v>1</v>
      </c>
      <c r="AB445" s="1">
        <v>176.42</v>
      </c>
      <c r="AC445" s="1">
        <v>91414</v>
      </c>
      <c r="AD445" s="6" t="e">
        <f>IF(COUNTIF(#REF!,Orders!AC1391)&gt;0,"Returned","Not Returned")</f>
        <v>#REF!</v>
      </c>
      <c r="AE445" s="37" t="str">
        <f>TEXT(Table1[[#This Row],[Order Date]],"mmmm-yyy")</f>
        <v>February-2015</v>
      </c>
    </row>
    <row r="446" spans="1:31" ht="12.75" customHeight="1" thickTop="1" thickBot="1" x14ac:dyDescent="0.25">
      <c r="A446" s="10">
        <v>25480</v>
      </c>
      <c r="B446" s="11" t="s">
        <v>47</v>
      </c>
      <c r="C446" s="11">
        <v>0.08</v>
      </c>
      <c r="D446" s="11">
        <v>14.81</v>
      </c>
      <c r="E446" s="11">
        <v>13.32</v>
      </c>
      <c r="F446" s="11">
        <v>697</v>
      </c>
      <c r="G446" s="6" t="str">
        <f>IF(COUNTIF(Table1[Customer ID],Table1[[#This Row],[Customer ID]])&gt;1,"Repeat Customer","One-Time Customer")</f>
        <v>Repeat Customer</v>
      </c>
      <c r="H446" s="11" t="s">
        <v>831</v>
      </c>
      <c r="I446" s="11" t="s">
        <v>49</v>
      </c>
      <c r="J446" s="11" t="s">
        <v>28</v>
      </c>
      <c r="K446" s="11" t="s">
        <v>29</v>
      </c>
      <c r="L446" s="11" t="s">
        <v>257</v>
      </c>
      <c r="M446" s="11" t="s">
        <v>59</v>
      </c>
      <c r="N446" s="11" t="s">
        <v>833</v>
      </c>
      <c r="O446" s="11">
        <v>0.43</v>
      </c>
      <c r="P446" s="6">
        <f>Table1[[#This Row],[Profit]]/Table1[[#This Row],[Sales]]</f>
        <v>-0.45046615100280657</v>
      </c>
      <c r="Q446" s="11" t="s">
        <v>33</v>
      </c>
      <c r="R446" s="11" t="s">
        <v>61</v>
      </c>
      <c r="S446" s="11" t="s">
        <v>703</v>
      </c>
      <c r="T446" s="11" t="s">
        <v>832</v>
      </c>
      <c r="U446" s="11">
        <v>46312</v>
      </c>
      <c r="V446" s="12">
        <v>42042</v>
      </c>
      <c r="W446" s="13" t="str">
        <f>TEXT(Table1[[#This Row],[Order Date]],"mmmm")</f>
        <v>February</v>
      </c>
      <c r="X446" s="7" t="str">
        <f>TEXT(Table1[[#This Row],[Order Date]],"yyyy")</f>
        <v>2015</v>
      </c>
      <c r="Y446" s="12">
        <v>42044</v>
      </c>
      <c r="Z446" s="11">
        <v>-131.61720000000003</v>
      </c>
      <c r="AA446" s="11">
        <v>20</v>
      </c>
      <c r="AB446" s="11">
        <v>292.18</v>
      </c>
      <c r="AC446" s="11">
        <v>89849</v>
      </c>
      <c r="AD446" s="6" t="e">
        <f>IF(COUNTIF(#REF!,Orders!AC392)&gt;0,"Returned","Not Returned")</f>
        <v>#REF!</v>
      </c>
      <c r="AE446" s="37" t="str">
        <f>TEXT(Table1[[#This Row],[Order Date]],"mmmm-yyy")</f>
        <v>February-2015</v>
      </c>
    </row>
    <row r="447" spans="1:31" ht="12.75" customHeight="1" thickTop="1" thickBot="1" x14ac:dyDescent="0.25">
      <c r="A447" s="8">
        <v>7480</v>
      </c>
      <c r="B447" s="1" t="s">
        <v>47</v>
      </c>
      <c r="C447" s="1">
        <v>0.08</v>
      </c>
      <c r="D447" s="1">
        <v>14.81</v>
      </c>
      <c r="E447" s="1">
        <v>13.32</v>
      </c>
      <c r="F447" s="1">
        <v>698</v>
      </c>
      <c r="G447" s="6" t="str">
        <f>IF(COUNTIF(Table1[Customer ID],Table1[[#This Row],[Customer ID]])&gt;1,"Repeat Customer","One-Time Customer")</f>
        <v>Repeat Customer</v>
      </c>
      <c r="H447" s="1" t="s">
        <v>834</v>
      </c>
      <c r="I447" s="1" t="s">
        <v>49</v>
      </c>
      <c r="J447" s="1" t="s">
        <v>28</v>
      </c>
      <c r="K447" s="1" t="s">
        <v>29</v>
      </c>
      <c r="L447" s="1" t="s">
        <v>257</v>
      </c>
      <c r="M447" s="1" t="s">
        <v>59</v>
      </c>
      <c r="N447" s="1" t="s">
        <v>833</v>
      </c>
      <c r="O447" s="1">
        <v>0.43</v>
      </c>
      <c r="P447" s="6">
        <f>Table1[[#This Row],[Profit]]/Table1[[#This Row],[Sales]]</f>
        <v>-0.21930995043842932</v>
      </c>
      <c r="Q447" s="1" t="s">
        <v>33</v>
      </c>
      <c r="R447" s="1" t="s">
        <v>34</v>
      </c>
      <c r="S447" s="1" t="s">
        <v>35</v>
      </c>
      <c r="T447" s="1" t="s">
        <v>209</v>
      </c>
      <c r="U447" s="1">
        <v>98105</v>
      </c>
      <c r="V447" s="9">
        <v>42042</v>
      </c>
      <c r="W447" s="13" t="str">
        <f>TEXT(Table1[[#This Row],[Order Date]],"mmmm")</f>
        <v>February</v>
      </c>
      <c r="X447" s="7" t="str">
        <f>TEXT(Table1[[#This Row],[Order Date]],"yyyy")</f>
        <v>2015</v>
      </c>
      <c r="Y447" s="9">
        <v>42044</v>
      </c>
      <c r="Z447" s="1">
        <v>-253.11</v>
      </c>
      <c r="AA447" s="1">
        <v>79</v>
      </c>
      <c r="AB447" s="1">
        <v>1154.1199999999999</v>
      </c>
      <c r="AC447" s="1">
        <v>53410</v>
      </c>
      <c r="AD447" s="6" t="e">
        <f>IF(COUNTIF(#REF!,Orders!AC397)&gt;0,"Returned","Not Returned")</f>
        <v>#REF!</v>
      </c>
      <c r="AE447" s="37" t="str">
        <f>TEXT(Table1[[#This Row],[Order Date]],"mmmm-yyy")</f>
        <v>February-2015</v>
      </c>
    </row>
    <row r="448" spans="1:31" ht="12.75" customHeight="1" thickTop="1" thickBot="1" x14ac:dyDescent="0.25">
      <c r="A448" s="8">
        <v>21402</v>
      </c>
      <c r="B448" s="1" t="s">
        <v>37</v>
      </c>
      <c r="C448" s="1">
        <v>0.08</v>
      </c>
      <c r="D448" s="1">
        <v>65.989999999999995</v>
      </c>
      <c r="E448" s="1">
        <v>5.92</v>
      </c>
      <c r="F448" s="1">
        <v>1026</v>
      </c>
      <c r="G448" s="6" t="str">
        <f>IF(COUNTIF(Table1[Customer ID],Table1[[#This Row],[Customer ID]])&gt;1,"Repeat Customer","One-Time Customer")</f>
        <v>Repeat Customer</v>
      </c>
      <c r="H448" s="1" t="s">
        <v>1134</v>
      </c>
      <c r="I448" s="1" t="s">
        <v>49</v>
      </c>
      <c r="J448" s="1" t="s">
        <v>58</v>
      </c>
      <c r="K448" s="1" t="s">
        <v>77</v>
      </c>
      <c r="L448" s="1" t="s">
        <v>78</v>
      </c>
      <c r="M448" s="1" t="s">
        <v>59</v>
      </c>
      <c r="N448" s="1" t="s">
        <v>1135</v>
      </c>
      <c r="O448" s="1">
        <v>0.57999999999999996</v>
      </c>
      <c r="P448" s="6">
        <f>Table1[[#This Row],[Profit]]/Table1[[#This Row],[Sales]]</f>
        <v>0.54887626582278481</v>
      </c>
      <c r="Q448" s="1" t="s">
        <v>33</v>
      </c>
      <c r="R448" s="1" t="s">
        <v>53</v>
      </c>
      <c r="S448" s="1" t="s">
        <v>71</v>
      </c>
      <c r="T448" s="1" t="s">
        <v>1136</v>
      </c>
      <c r="U448" s="1">
        <v>11722</v>
      </c>
      <c r="V448" s="9">
        <v>42042</v>
      </c>
      <c r="W448" s="13" t="str">
        <f>TEXT(Table1[[#This Row],[Order Date]],"mmmm")</f>
        <v>February</v>
      </c>
      <c r="X448" s="7" t="str">
        <f>TEXT(Table1[[#This Row],[Order Date]],"yyyy")</f>
        <v>2015</v>
      </c>
      <c r="Y448" s="9">
        <v>42042</v>
      </c>
      <c r="Z448" s="1">
        <v>624.40163999999993</v>
      </c>
      <c r="AA448" s="1">
        <v>22</v>
      </c>
      <c r="AB448" s="1">
        <v>1137.5999999999999</v>
      </c>
      <c r="AC448" s="1">
        <v>89005</v>
      </c>
      <c r="AD448" s="6" t="e">
        <f>IF(COUNTIF(#REF!,Orders!AC575)&gt;0,"Returned","Not Returned")</f>
        <v>#REF!</v>
      </c>
      <c r="AE448" s="37" t="str">
        <f>TEXT(Table1[[#This Row],[Order Date]],"mmmm-yyy")</f>
        <v>February-2015</v>
      </c>
    </row>
    <row r="449" spans="1:31" ht="12.75" customHeight="1" thickTop="1" thickBot="1" x14ac:dyDescent="0.25">
      <c r="A449" s="10">
        <v>21329</v>
      </c>
      <c r="B449" s="11" t="s">
        <v>106</v>
      </c>
      <c r="C449" s="11">
        <v>0.04</v>
      </c>
      <c r="D449" s="11">
        <v>19.98</v>
      </c>
      <c r="E449" s="11">
        <v>8.68</v>
      </c>
      <c r="F449" s="11">
        <v>1121</v>
      </c>
      <c r="G449" s="6" t="str">
        <f>IF(COUNTIF(Table1[Customer ID],Table1[[#This Row],[Customer ID]])&gt;1,"Repeat Customer","One-Time Customer")</f>
        <v>Repeat Customer</v>
      </c>
      <c r="H449" s="11" t="s">
        <v>1222</v>
      </c>
      <c r="I449" s="11" t="s">
        <v>49</v>
      </c>
      <c r="J449" s="11" t="s">
        <v>114</v>
      </c>
      <c r="K449" s="11" t="s">
        <v>29</v>
      </c>
      <c r="L449" s="11" t="s">
        <v>93</v>
      </c>
      <c r="M449" s="11" t="s">
        <v>59</v>
      </c>
      <c r="N449" s="11" t="s">
        <v>1223</v>
      </c>
      <c r="O449" s="11">
        <v>0.37</v>
      </c>
      <c r="P449" s="6">
        <f>Table1[[#This Row],[Profit]]/Table1[[#This Row],[Sales]]</f>
        <v>0.64270411806712691</v>
      </c>
      <c r="Q449" s="11" t="s">
        <v>33</v>
      </c>
      <c r="R449" s="11" t="s">
        <v>34</v>
      </c>
      <c r="S449" s="11" t="s">
        <v>45</v>
      </c>
      <c r="T449" s="11" t="s">
        <v>1224</v>
      </c>
      <c r="U449" s="11">
        <v>92592</v>
      </c>
      <c r="V449" s="12">
        <v>42042</v>
      </c>
      <c r="W449" s="13" t="str">
        <f>TEXT(Table1[[#This Row],[Order Date]],"mmmm")</f>
        <v>February</v>
      </c>
      <c r="X449" s="7" t="str">
        <f>TEXT(Table1[[#This Row],[Order Date]],"yyyy")</f>
        <v>2015</v>
      </c>
      <c r="Y449" s="12">
        <v>42049</v>
      </c>
      <c r="Z449" s="11">
        <v>108</v>
      </c>
      <c r="AA449" s="11">
        <v>8</v>
      </c>
      <c r="AB449" s="11">
        <v>168.04</v>
      </c>
      <c r="AC449" s="11">
        <v>86767</v>
      </c>
      <c r="AD449" s="6" t="e">
        <f>IF(COUNTIF(#REF!,Orders!AC628)&gt;0,"Returned","Not Returned")</f>
        <v>#REF!</v>
      </c>
      <c r="AE449" s="37" t="str">
        <f>TEXT(Table1[[#This Row],[Order Date]],"mmmm-yyy")</f>
        <v>February-2015</v>
      </c>
    </row>
    <row r="450" spans="1:31" ht="12.75" customHeight="1" thickTop="1" thickBot="1" x14ac:dyDescent="0.25">
      <c r="A450" s="8">
        <v>21330</v>
      </c>
      <c r="B450" s="1" t="s">
        <v>106</v>
      </c>
      <c r="C450" s="1">
        <v>0.08</v>
      </c>
      <c r="D450" s="1">
        <v>125.99</v>
      </c>
      <c r="E450" s="1">
        <v>7.69</v>
      </c>
      <c r="F450" s="1">
        <v>1121</v>
      </c>
      <c r="G450" s="6" t="str">
        <f>IF(COUNTIF(Table1[Customer ID],Table1[[#This Row],[Customer ID]])&gt;1,"Repeat Customer","One-Time Customer")</f>
        <v>Repeat Customer</v>
      </c>
      <c r="H450" s="1" t="s">
        <v>1222</v>
      </c>
      <c r="I450" s="1" t="s">
        <v>49</v>
      </c>
      <c r="J450" s="1" t="s">
        <v>114</v>
      </c>
      <c r="K450" s="1" t="s">
        <v>77</v>
      </c>
      <c r="L450" s="1" t="s">
        <v>78</v>
      </c>
      <c r="M450" s="1" t="s">
        <v>59</v>
      </c>
      <c r="N450" s="1" t="s">
        <v>1225</v>
      </c>
      <c r="O450" s="1">
        <v>0.57999999999999996</v>
      </c>
      <c r="P450" s="6">
        <f>Table1[[#This Row],[Profit]]/Table1[[#This Row],[Sales]]</f>
        <v>0.53614135842833988</v>
      </c>
      <c r="Q450" s="1" t="s">
        <v>33</v>
      </c>
      <c r="R450" s="1" t="s">
        <v>34</v>
      </c>
      <c r="S450" s="1" t="s">
        <v>45</v>
      </c>
      <c r="T450" s="1" t="s">
        <v>1224</v>
      </c>
      <c r="U450" s="1">
        <v>92592</v>
      </c>
      <c r="V450" s="9">
        <v>42042</v>
      </c>
      <c r="W450" s="13" t="str">
        <f>TEXT(Table1[[#This Row],[Order Date]],"mmmm")</f>
        <v>February</v>
      </c>
      <c r="X450" s="7" t="str">
        <f>TEXT(Table1[[#This Row],[Order Date]],"yyyy")</f>
        <v>2015</v>
      </c>
      <c r="Y450" s="9">
        <v>42044</v>
      </c>
      <c r="Z450" s="1">
        <v>377.154</v>
      </c>
      <c r="AA450" s="1">
        <v>7</v>
      </c>
      <c r="AB450" s="1">
        <v>703.46</v>
      </c>
      <c r="AC450" s="1">
        <v>86767</v>
      </c>
      <c r="AD450" s="6" t="e">
        <f>IF(COUNTIF(#REF!,Orders!AC629)&gt;0,"Returned","Not Returned")</f>
        <v>#REF!</v>
      </c>
      <c r="AE450" s="37" t="str">
        <f>TEXT(Table1[[#This Row],[Order Date]],"mmmm-yyy")</f>
        <v>February-2015</v>
      </c>
    </row>
    <row r="451" spans="1:31" ht="12.75" customHeight="1" thickTop="1" thickBot="1" x14ac:dyDescent="0.25">
      <c r="A451" s="8">
        <v>6212</v>
      </c>
      <c r="B451" s="1" t="s">
        <v>56</v>
      </c>
      <c r="C451" s="1">
        <v>0.05</v>
      </c>
      <c r="D451" s="1">
        <v>6.68</v>
      </c>
      <c r="E451" s="1">
        <v>5.66</v>
      </c>
      <c r="F451" s="1">
        <v>1723</v>
      </c>
      <c r="G451" s="6" t="str">
        <f>IF(COUNTIF(Table1[Customer ID],Table1[[#This Row],[Customer ID]])&gt;1,"Repeat Customer","One-Time Customer")</f>
        <v>Repeat Customer</v>
      </c>
      <c r="H451" s="1" t="s">
        <v>1730</v>
      </c>
      <c r="I451" s="1" t="s">
        <v>49</v>
      </c>
      <c r="J451" s="1" t="s">
        <v>28</v>
      </c>
      <c r="K451" s="1" t="s">
        <v>29</v>
      </c>
      <c r="L451" s="1" t="s">
        <v>93</v>
      </c>
      <c r="M451" s="1" t="s">
        <v>59</v>
      </c>
      <c r="N451" s="1" t="s">
        <v>1164</v>
      </c>
      <c r="O451" s="1">
        <v>0.37</v>
      </c>
      <c r="P451" s="6">
        <f>Table1[[#This Row],[Profit]]/Table1[[#This Row],[Sales]]</f>
        <v>-0.20714797619418565</v>
      </c>
      <c r="Q451" s="1" t="s">
        <v>33</v>
      </c>
      <c r="R451" s="1" t="s">
        <v>34</v>
      </c>
      <c r="S451" s="1" t="s">
        <v>45</v>
      </c>
      <c r="T451" s="1" t="s">
        <v>1732</v>
      </c>
      <c r="U451" s="1">
        <v>92037</v>
      </c>
      <c r="V451" s="9">
        <v>42042</v>
      </c>
      <c r="W451" s="13" t="str">
        <f>TEXT(Table1[[#This Row],[Order Date]],"mmmm")</f>
        <v>February</v>
      </c>
      <c r="X451" s="7" t="str">
        <f>TEXT(Table1[[#This Row],[Order Date]],"yyyy")</f>
        <v>2015</v>
      </c>
      <c r="Y451" s="9">
        <v>42044</v>
      </c>
      <c r="Z451" s="1">
        <v>-66.48</v>
      </c>
      <c r="AA451" s="1">
        <v>46</v>
      </c>
      <c r="AB451" s="1">
        <v>320.93</v>
      </c>
      <c r="AC451" s="1">
        <v>44002</v>
      </c>
      <c r="AD451" s="6" t="e">
        <f>IF(COUNTIF(#REF!,Orders!AC961)&gt;0,"Returned","Not Returned")</f>
        <v>#REF!</v>
      </c>
      <c r="AE451" s="37" t="str">
        <f>TEXT(Table1[[#This Row],[Order Date]],"mmmm-yyy")</f>
        <v>February-2015</v>
      </c>
    </row>
    <row r="452" spans="1:31" ht="12.75" customHeight="1" thickTop="1" thickBot="1" x14ac:dyDescent="0.25">
      <c r="A452" s="10">
        <v>6213</v>
      </c>
      <c r="B452" s="11" t="s">
        <v>56</v>
      </c>
      <c r="C452" s="11">
        <v>0.03</v>
      </c>
      <c r="D452" s="11">
        <v>17.7</v>
      </c>
      <c r="E452" s="11">
        <v>9.4700000000000006</v>
      </c>
      <c r="F452" s="11">
        <v>1723</v>
      </c>
      <c r="G452" s="6" t="str">
        <f>IF(COUNTIF(Table1[Customer ID],Table1[[#This Row],[Customer ID]])&gt;1,"Repeat Customer","One-Time Customer")</f>
        <v>Repeat Customer</v>
      </c>
      <c r="H452" s="11" t="s">
        <v>1730</v>
      </c>
      <c r="I452" s="11" t="s">
        <v>49</v>
      </c>
      <c r="J452" s="11" t="s">
        <v>28</v>
      </c>
      <c r="K452" s="11" t="s">
        <v>29</v>
      </c>
      <c r="L452" s="11" t="s">
        <v>141</v>
      </c>
      <c r="M452" s="11" t="s">
        <v>59</v>
      </c>
      <c r="N452" s="11" t="s">
        <v>1569</v>
      </c>
      <c r="O452" s="11">
        <v>0.59</v>
      </c>
      <c r="P452" s="6">
        <f>Table1[[#This Row],[Profit]]/Table1[[#This Row],[Sales]]</f>
        <v>-0.19984724078670993</v>
      </c>
      <c r="Q452" s="11" t="s">
        <v>33</v>
      </c>
      <c r="R452" s="11" t="s">
        <v>34</v>
      </c>
      <c r="S452" s="11" t="s">
        <v>45</v>
      </c>
      <c r="T452" s="11" t="s">
        <v>1732</v>
      </c>
      <c r="U452" s="11">
        <v>92037</v>
      </c>
      <c r="V452" s="12">
        <v>42042</v>
      </c>
      <c r="W452" s="13" t="str">
        <f>TEXT(Table1[[#This Row],[Order Date]],"mmmm")</f>
        <v>February</v>
      </c>
      <c r="X452" s="7" t="str">
        <f>TEXT(Table1[[#This Row],[Order Date]],"yyyy")</f>
        <v>2015</v>
      </c>
      <c r="Y452" s="12">
        <v>42042</v>
      </c>
      <c r="Z452" s="11">
        <v>-52.33</v>
      </c>
      <c r="AA452" s="11">
        <v>14</v>
      </c>
      <c r="AB452" s="11">
        <v>261.85000000000002</v>
      </c>
      <c r="AC452" s="11">
        <v>44002</v>
      </c>
      <c r="AD452" s="6" t="e">
        <f>IF(COUNTIF(#REF!,Orders!AC962)&gt;0,"Returned","Not Returned")</f>
        <v>#REF!</v>
      </c>
      <c r="AE452" s="37" t="str">
        <f>TEXT(Table1[[#This Row],[Order Date]],"mmmm-yyy")</f>
        <v>February-2015</v>
      </c>
    </row>
    <row r="453" spans="1:31" ht="12.75" customHeight="1" thickTop="1" thickBot="1" x14ac:dyDescent="0.25">
      <c r="A453" s="10">
        <v>26032</v>
      </c>
      <c r="B453" s="11" t="s">
        <v>25</v>
      </c>
      <c r="C453" s="11">
        <v>0.1</v>
      </c>
      <c r="D453" s="11">
        <v>41.94</v>
      </c>
      <c r="E453" s="11">
        <v>2.99</v>
      </c>
      <c r="F453" s="11">
        <v>2626</v>
      </c>
      <c r="G453" s="6" t="str">
        <f>IF(COUNTIF(Table1[Customer ID],Table1[[#This Row],[Customer ID]])&gt;1,"Repeat Customer","One-Time Customer")</f>
        <v>One-Time Customer</v>
      </c>
      <c r="H453" s="11" t="s">
        <v>2447</v>
      </c>
      <c r="I453" s="11" t="s">
        <v>49</v>
      </c>
      <c r="J453" s="11" t="s">
        <v>114</v>
      </c>
      <c r="K453" s="11" t="s">
        <v>29</v>
      </c>
      <c r="L453" s="11" t="s">
        <v>109</v>
      </c>
      <c r="M453" s="11" t="s">
        <v>59</v>
      </c>
      <c r="N453" s="11" t="s">
        <v>2448</v>
      </c>
      <c r="O453" s="11">
        <v>0.35</v>
      </c>
      <c r="P453" s="6">
        <f>Table1[[#This Row],[Profit]]/Table1[[#This Row],[Sales]]</f>
        <v>0.69</v>
      </c>
      <c r="Q453" s="11" t="s">
        <v>33</v>
      </c>
      <c r="R453" s="11" t="s">
        <v>34</v>
      </c>
      <c r="S453" s="11" t="s">
        <v>45</v>
      </c>
      <c r="T453" s="11" t="s">
        <v>1456</v>
      </c>
      <c r="U453" s="11">
        <v>94025</v>
      </c>
      <c r="V453" s="12">
        <v>42042</v>
      </c>
      <c r="W453" s="13" t="str">
        <f>TEXT(Table1[[#This Row],[Order Date]],"mmmm")</f>
        <v>February</v>
      </c>
      <c r="X453" s="7" t="str">
        <f>TEXT(Table1[[#This Row],[Order Date]],"yyyy")</f>
        <v>2015</v>
      </c>
      <c r="Y453" s="12">
        <v>42043</v>
      </c>
      <c r="Z453" s="11">
        <v>164.08199999999999</v>
      </c>
      <c r="AA453" s="11">
        <v>6</v>
      </c>
      <c r="AB453" s="11">
        <v>237.8</v>
      </c>
      <c r="AC453" s="11">
        <v>90927</v>
      </c>
      <c r="AD453" s="6" t="e">
        <f>IF(COUNTIF(#REF!,Orders!AC1492)&gt;0,"Returned","Not Returned")</f>
        <v>#REF!</v>
      </c>
      <c r="AE453" s="37" t="str">
        <f>TEXT(Table1[[#This Row],[Order Date]],"mmmm-yyy")</f>
        <v>February-2015</v>
      </c>
    </row>
    <row r="454" spans="1:31" ht="12.75" customHeight="1" thickTop="1" thickBot="1" x14ac:dyDescent="0.25">
      <c r="A454" s="10">
        <v>24604</v>
      </c>
      <c r="B454" s="11" t="s">
        <v>56</v>
      </c>
      <c r="C454" s="11">
        <v>7.0000000000000007E-2</v>
      </c>
      <c r="D454" s="11">
        <v>30.56</v>
      </c>
      <c r="E454" s="11">
        <v>2.99</v>
      </c>
      <c r="F454" s="11">
        <v>2813</v>
      </c>
      <c r="G454" s="6" t="str">
        <f>IF(COUNTIF(Table1[Customer ID],Table1[[#This Row],[Customer ID]])&gt;1,"Repeat Customer","One-Time Customer")</f>
        <v>One-Time Customer</v>
      </c>
      <c r="H454" s="11" t="s">
        <v>2579</v>
      </c>
      <c r="I454" s="11" t="s">
        <v>49</v>
      </c>
      <c r="J454" s="11" t="s">
        <v>28</v>
      </c>
      <c r="K454" s="11" t="s">
        <v>29</v>
      </c>
      <c r="L454" s="11" t="s">
        <v>109</v>
      </c>
      <c r="M454" s="11" t="s">
        <v>59</v>
      </c>
      <c r="N454" s="11" t="s">
        <v>2580</v>
      </c>
      <c r="O454" s="11">
        <v>0.35</v>
      </c>
      <c r="P454" s="6">
        <f>Table1[[#This Row],[Profit]]/Table1[[#This Row],[Sales]]</f>
        <v>-0.26202619752274475</v>
      </c>
      <c r="Q454" s="11" t="s">
        <v>33</v>
      </c>
      <c r="R454" s="11" t="s">
        <v>136</v>
      </c>
      <c r="S454" s="11" t="s">
        <v>244</v>
      </c>
      <c r="T454" s="11" t="s">
        <v>2581</v>
      </c>
      <c r="U454" s="11">
        <v>37311</v>
      </c>
      <c r="V454" s="12">
        <v>42042</v>
      </c>
      <c r="W454" s="13" t="str">
        <f>TEXT(Table1[[#This Row],[Order Date]],"mmmm")</f>
        <v>February</v>
      </c>
      <c r="X454" s="7" t="str">
        <f>TEXT(Table1[[#This Row],[Order Date]],"yyyy")</f>
        <v>2015</v>
      </c>
      <c r="Y454" s="12">
        <v>42042</v>
      </c>
      <c r="Z454" s="11">
        <v>-95.618600000000015</v>
      </c>
      <c r="AA454" s="11">
        <v>12</v>
      </c>
      <c r="AB454" s="11">
        <v>364.92</v>
      </c>
      <c r="AC454" s="11">
        <v>88819</v>
      </c>
      <c r="AD454" s="6" t="e">
        <f>IF(COUNTIF(#REF!,Orders!AC1582)&gt;0,"Returned","Not Returned")</f>
        <v>#REF!</v>
      </c>
      <c r="AE454" s="37" t="str">
        <f>TEXT(Table1[[#This Row],[Order Date]],"mmmm-yyy")</f>
        <v>February-2015</v>
      </c>
    </row>
    <row r="455" spans="1:31" ht="12.75" customHeight="1" thickTop="1" thickBot="1" x14ac:dyDescent="0.25">
      <c r="A455" s="10">
        <v>23474</v>
      </c>
      <c r="B455" s="11" t="s">
        <v>25</v>
      </c>
      <c r="C455" s="11">
        <v>0.06</v>
      </c>
      <c r="D455" s="11">
        <v>6.7</v>
      </c>
      <c r="E455" s="11">
        <v>1.56</v>
      </c>
      <c r="F455" s="11">
        <v>3351</v>
      </c>
      <c r="G455" s="6" t="str">
        <f>IF(COUNTIF(Table1[Customer ID],Table1[[#This Row],[Customer ID]])&gt;1,"Repeat Customer","One-Time Customer")</f>
        <v>Repeat Customer</v>
      </c>
      <c r="H455" s="11" t="s">
        <v>2982</v>
      </c>
      <c r="I455" s="11" t="s">
        <v>27</v>
      </c>
      <c r="J455" s="11" t="s">
        <v>58</v>
      </c>
      <c r="K455" s="11" t="s">
        <v>29</v>
      </c>
      <c r="L455" s="11" t="s">
        <v>30</v>
      </c>
      <c r="M455" s="11" t="s">
        <v>31</v>
      </c>
      <c r="N455" s="11" t="s">
        <v>1073</v>
      </c>
      <c r="O455" s="11">
        <v>0.52</v>
      </c>
      <c r="P455" s="6">
        <f>Table1[[#This Row],[Profit]]/Table1[[#This Row],[Sales]]</f>
        <v>0.51209976067514795</v>
      </c>
      <c r="Q455" s="11" t="s">
        <v>33</v>
      </c>
      <c r="R455" s="11" t="s">
        <v>34</v>
      </c>
      <c r="S455" s="11" t="s">
        <v>35</v>
      </c>
      <c r="T455" s="11" t="s">
        <v>2983</v>
      </c>
      <c r="U455" s="11">
        <v>99301</v>
      </c>
      <c r="V455" s="12">
        <v>42042</v>
      </c>
      <c r="W455" s="13" t="str">
        <f>TEXT(Table1[[#This Row],[Order Date]],"mmmm")</f>
        <v>February</v>
      </c>
      <c r="X455" s="7" t="str">
        <f>TEXT(Table1[[#This Row],[Order Date]],"yyyy")</f>
        <v>2015</v>
      </c>
      <c r="Y455" s="12">
        <v>42044</v>
      </c>
      <c r="Z455" s="11">
        <v>40.6556</v>
      </c>
      <c r="AA455" s="11">
        <v>12</v>
      </c>
      <c r="AB455" s="11">
        <v>79.39</v>
      </c>
      <c r="AC455" s="11">
        <v>91298</v>
      </c>
      <c r="AD455" s="6" t="e">
        <f>IF(COUNTIF(#REF!,Orders!AC1910)&gt;0,"Returned","Not Returned")</f>
        <v>#REF!</v>
      </c>
      <c r="AE455" s="37" t="str">
        <f>TEXT(Table1[[#This Row],[Order Date]],"mmmm-yyy")</f>
        <v>February-2015</v>
      </c>
    </row>
    <row r="456" spans="1:31" ht="12.75" customHeight="1" thickTop="1" thickBot="1" x14ac:dyDescent="0.25">
      <c r="A456" s="8">
        <v>462</v>
      </c>
      <c r="B456" s="1" t="s">
        <v>37</v>
      </c>
      <c r="C456" s="1">
        <v>7.0000000000000007E-2</v>
      </c>
      <c r="D456" s="1">
        <v>179.99</v>
      </c>
      <c r="E456" s="1">
        <v>19.989999999999998</v>
      </c>
      <c r="F456" s="1">
        <v>471</v>
      </c>
      <c r="G456" s="6" t="str">
        <f>IF(COUNTIF(Table1[Customer ID],Table1[[#This Row],[Customer ID]])&gt;1,"Repeat Customer","One-Time Customer")</f>
        <v>One-Time Customer</v>
      </c>
      <c r="H456" s="1" t="s">
        <v>578</v>
      </c>
      <c r="I456" s="1" t="s">
        <v>27</v>
      </c>
      <c r="J456" s="1" t="s">
        <v>114</v>
      </c>
      <c r="K456" s="1" t="s">
        <v>77</v>
      </c>
      <c r="L456" s="1" t="s">
        <v>180</v>
      </c>
      <c r="M456" s="1" t="s">
        <v>59</v>
      </c>
      <c r="N456" s="1" t="s">
        <v>579</v>
      </c>
      <c r="O456" s="1">
        <v>0.48</v>
      </c>
      <c r="P456" s="6">
        <f>Table1[[#This Row],[Profit]]/Table1[[#This Row],[Sales]]</f>
        <v>-0.79179853209475937</v>
      </c>
      <c r="Q456" s="1" t="s">
        <v>33</v>
      </c>
      <c r="R456" s="1" t="s">
        <v>136</v>
      </c>
      <c r="S456" s="1" t="s">
        <v>387</v>
      </c>
      <c r="T456" s="1" t="s">
        <v>580</v>
      </c>
      <c r="U456" s="1">
        <v>30318</v>
      </c>
      <c r="V456" s="9">
        <v>42043</v>
      </c>
      <c r="W456" s="13" t="str">
        <f>TEXT(Table1[[#This Row],[Order Date]],"mmmm")</f>
        <v>February</v>
      </c>
      <c r="X456" s="7" t="str">
        <f>TEXT(Table1[[#This Row],[Order Date]],"yyyy")</f>
        <v>2015</v>
      </c>
      <c r="Y456" s="9">
        <v>42043</v>
      </c>
      <c r="Z456" s="1">
        <v>-568.53510000000006</v>
      </c>
      <c r="AA456" s="1">
        <v>4</v>
      </c>
      <c r="AB456" s="1">
        <v>718.03</v>
      </c>
      <c r="AC456" s="1">
        <v>3138</v>
      </c>
      <c r="AD456" s="6" t="e">
        <f>IF(COUNTIF(#REF!,Orders!AC249)&gt;0,"Returned","Not Returned")</f>
        <v>#REF!</v>
      </c>
      <c r="AE456" s="37" t="str">
        <f>TEXT(Table1[[#This Row],[Order Date]],"mmmm-yyy")</f>
        <v>February-2015</v>
      </c>
    </row>
    <row r="457" spans="1:31" ht="12.75" customHeight="1" thickTop="1" thickBot="1" x14ac:dyDescent="0.25">
      <c r="A457" s="10">
        <v>18462</v>
      </c>
      <c r="B457" s="11" t="s">
        <v>37</v>
      </c>
      <c r="C457" s="11">
        <v>7.0000000000000007E-2</v>
      </c>
      <c r="D457" s="11">
        <v>179.99</v>
      </c>
      <c r="E457" s="11">
        <v>19.989999999999998</v>
      </c>
      <c r="F457" s="11">
        <v>472</v>
      </c>
      <c r="G457" s="6" t="str">
        <f>IF(COUNTIF(Table1[Customer ID],Table1[[#This Row],[Customer ID]])&gt;1,"Repeat Customer","One-Time Customer")</f>
        <v>One-Time Customer</v>
      </c>
      <c r="H457" s="11" t="s">
        <v>581</v>
      </c>
      <c r="I457" s="11" t="s">
        <v>27</v>
      </c>
      <c r="J457" s="11" t="s">
        <v>114</v>
      </c>
      <c r="K457" s="11" t="s">
        <v>77</v>
      </c>
      <c r="L457" s="11" t="s">
        <v>180</v>
      </c>
      <c r="M457" s="11" t="s">
        <v>59</v>
      </c>
      <c r="N457" s="11" t="s">
        <v>579</v>
      </c>
      <c r="O457" s="11">
        <v>0.48</v>
      </c>
      <c r="P457" s="6">
        <f>Table1[[#This Row],[Profit]]/Table1[[#This Row],[Sales]]</f>
        <v>-2.3813158041334748</v>
      </c>
      <c r="Q457" s="11" t="s">
        <v>33</v>
      </c>
      <c r="R457" s="11" t="s">
        <v>53</v>
      </c>
      <c r="S457" s="11" t="s">
        <v>415</v>
      </c>
      <c r="T457" s="11" t="s">
        <v>582</v>
      </c>
      <c r="U457" s="11">
        <v>21133</v>
      </c>
      <c r="V457" s="12">
        <v>42043</v>
      </c>
      <c r="W457" s="13" t="str">
        <f>TEXT(Table1[[#This Row],[Order Date]],"mmmm")</f>
        <v>February</v>
      </c>
      <c r="X457" s="7" t="str">
        <f>TEXT(Table1[[#This Row],[Order Date]],"yyyy")</f>
        <v>2015</v>
      </c>
      <c r="Y457" s="12">
        <v>42043</v>
      </c>
      <c r="Z457" s="11">
        <v>-427.47</v>
      </c>
      <c r="AA457" s="11">
        <v>1</v>
      </c>
      <c r="AB457" s="11">
        <v>179.51</v>
      </c>
      <c r="AC457" s="11">
        <v>88023</v>
      </c>
      <c r="AD457" s="6" t="e">
        <f>IF(COUNTIF(#REF!,Orders!AC250)&gt;0,"Returned","Not Returned")</f>
        <v>#REF!</v>
      </c>
      <c r="AE457" s="37" t="str">
        <f>TEXT(Table1[[#This Row],[Order Date]],"mmmm-yyy")</f>
        <v>February-2015</v>
      </c>
    </row>
    <row r="458" spans="1:31" ht="12.75" customHeight="1" thickTop="1" thickBot="1" x14ac:dyDescent="0.25">
      <c r="A458" s="8">
        <v>25914</v>
      </c>
      <c r="B458" s="1" t="s">
        <v>25</v>
      </c>
      <c r="C458" s="1">
        <v>0.1</v>
      </c>
      <c r="D458" s="1">
        <v>105.98</v>
      </c>
      <c r="E458" s="1">
        <v>13.99</v>
      </c>
      <c r="F458" s="1">
        <v>3403</v>
      </c>
      <c r="G458" s="6" t="str">
        <f>IF(COUNTIF(Table1[Customer ID],Table1[[#This Row],[Customer ID]])&gt;1,"Repeat Customer","One-Time Customer")</f>
        <v>One-Time Customer</v>
      </c>
      <c r="H458" s="1" t="s">
        <v>3026</v>
      </c>
      <c r="I458" s="1" t="s">
        <v>27</v>
      </c>
      <c r="J458" s="1" t="s">
        <v>114</v>
      </c>
      <c r="K458" s="1" t="s">
        <v>41</v>
      </c>
      <c r="L458" s="1" t="s">
        <v>50</v>
      </c>
      <c r="M458" s="1" t="s">
        <v>86</v>
      </c>
      <c r="N458" s="1" t="s">
        <v>3027</v>
      </c>
      <c r="O458" s="1">
        <v>0.65</v>
      </c>
      <c r="P458" s="6">
        <f>Table1[[#This Row],[Profit]]/Table1[[#This Row],[Sales]]</f>
        <v>0.69</v>
      </c>
      <c r="Q458" s="1" t="s">
        <v>33</v>
      </c>
      <c r="R458" s="1" t="s">
        <v>34</v>
      </c>
      <c r="S458" s="1" t="s">
        <v>2226</v>
      </c>
      <c r="T458" s="1" t="s">
        <v>3028</v>
      </c>
      <c r="U458" s="1">
        <v>82001</v>
      </c>
      <c r="V458" s="9">
        <v>42043</v>
      </c>
      <c r="W458" s="13" t="str">
        <f>TEXT(Table1[[#This Row],[Order Date]],"mmmm")</f>
        <v>February</v>
      </c>
      <c r="X458" s="7" t="str">
        <f>TEXT(Table1[[#This Row],[Order Date]],"yyyy")</f>
        <v>2015</v>
      </c>
      <c r="Y458" s="9">
        <v>42046</v>
      </c>
      <c r="Z458" s="1">
        <v>349.48499999999996</v>
      </c>
      <c r="AA458" s="1">
        <v>5</v>
      </c>
      <c r="AB458" s="1">
        <v>506.5</v>
      </c>
      <c r="AC458" s="1">
        <v>87530</v>
      </c>
      <c r="AD458" s="6" t="e">
        <f>IF(COUNTIF(#REF!,Orders!AC1953)&gt;0,"Returned","Not Returned")</f>
        <v>#REF!</v>
      </c>
      <c r="AE458" s="37" t="str">
        <f>TEXT(Table1[[#This Row],[Order Date]],"mmmm-yyy")</f>
        <v>February-2015</v>
      </c>
    </row>
    <row r="459" spans="1:31" ht="12.75" customHeight="1" thickTop="1" thickBot="1" x14ac:dyDescent="0.25">
      <c r="A459" s="10">
        <v>20464</v>
      </c>
      <c r="B459" s="11" t="s">
        <v>56</v>
      </c>
      <c r="C459" s="11">
        <v>7.0000000000000007E-2</v>
      </c>
      <c r="D459" s="11">
        <v>20.95</v>
      </c>
      <c r="E459" s="11">
        <v>5.99</v>
      </c>
      <c r="F459" s="11">
        <v>1574</v>
      </c>
      <c r="G459" s="6" t="str">
        <f>IF(COUNTIF(Table1[Customer ID],Table1[[#This Row],[Customer ID]])&gt;1,"Repeat Customer","One-Time Customer")</f>
        <v>One-Time Customer</v>
      </c>
      <c r="H459" s="11" t="s">
        <v>1590</v>
      </c>
      <c r="I459" s="11" t="s">
        <v>49</v>
      </c>
      <c r="J459" s="11" t="s">
        <v>114</v>
      </c>
      <c r="K459" s="11" t="s">
        <v>77</v>
      </c>
      <c r="L459" s="11" t="s">
        <v>180</v>
      </c>
      <c r="M459" s="11" t="s">
        <v>59</v>
      </c>
      <c r="N459" s="11" t="s">
        <v>1591</v>
      </c>
      <c r="O459" s="11">
        <v>0.65</v>
      </c>
      <c r="P459" s="6">
        <f>Table1[[#This Row],[Profit]]/Table1[[#This Row],[Sales]]</f>
        <v>6.9580991313234544E-2</v>
      </c>
      <c r="Q459" s="11" t="s">
        <v>33</v>
      </c>
      <c r="R459" s="11" t="s">
        <v>136</v>
      </c>
      <c r="S459" s="11" t="s">
        <v>322</v>
      </c>
      <c r="T459" s="11" t="s">
        <v>1592</v>
      </c>
      <c r="U459" s="11">
        <v>28314</v>
      </c>
      <c r="V459" s="12">
        <v>42044</v>
      </c>
      <c r="W459" s="13" t="str">
        <f>TEXT(Table1[[#This Row],[Order Date]],"mmmm")</f>
        <v>February</v>
      </c>
      <c r="X459" s="7" t="str">
        <f>TEXT(Table1[[#This Row],[Order Date]],"yyyy")</f>
        <v>2015</v>
      </c>
      <c r="Y459" s="12">
        <v>42045</v>
      </c>
      <c r="Z459" s="11">
        <v>27.233999999999998</v>
      </c>
      <c r="AA459" s="11">
        <v>19</v>
      </c>
      <c r="AB459" s="11">
        <v>391.4</v>
      </c>
      <c r="AC459" s="11">
        <v>86966</v>
      </c>
      <c r="AD459" s="6" t="e">
        <f>IF(COUNTIF(#REF!,Orders!AC878)&gt;0,"Returned","Not Returned")</f>
        <v>#REF!</v>
      </c>
      <c r="AE459" s="37" t="str">
        <f>TEXT(Table1[[#This Row],[Order Date]],"mmmm-yyy")</f>
        <v>February-2015</v>
      </c>
    </row>
    <row r="460" spans="1:31" ht="12.75" customHeight="1" thickTop="1" thickBot="1" x14ac:dyDescent="0.25">
      <c r="A460" s="8">
        <v>23578</v>
      </c>
      <c r="B460" s="1" t="s">
        <v>106</v>
      </c>
      <c r="C460" s="1">
        <v>0.1</v>
      </c>
      <c r="D460" s="1">
        <v>4.13</v>
      </c>
      <c r="E460" s="1">
        <v>0.99</v>
      </c>
      <c r="F460" s="1">
        <v>1671</v>
      </c>
      <c r="G460" s="6" t="str">
        <f>IF(COUNTIF(Table1[Customer ID],Table1[[#This Row],[Customer ID]])&gt;1,"Repeat Customer","One-Time Customer")</f>
        <v>Repeat Customer</v>
      </c>
      <c r="H460" s="1" t="s">
        <v>1674</v>
      </c>
      <c r="I460" s="1" t="s">
        <v>49</v>
      </c>
      <c r="J460" s="1" t="s">
        <v>58</v>
      </c>
      <c r="K460" s="1" t="s">
        <v>29</v>
      </c>
      <c r="L460" s="1" t="s">
        <v>134</v>
      </c>
      <c r="M460" s="1" t="s">
        <v>59</v>
      </c>
      <c r="N460" s="1" t="s">
        <v>1420</v>
      </c>
      <c r="O460" s="1">
        <v>0.39</v>
      </c>
      <c r="P460" s="6">
        <f>Table1[[#This Row],[Profit]]/Table1[[#This Row],[Sales]]</f>
        <v>-0.77703220858895716</v>
      </c>
      <c r="Q460" s="1" t="s">
        <v>33</v>
      </c>
      <c r="R460" s="1" t="s">
        <v>136</v>
      </c>
      <c r="S460" s="1" t="s">
        <v>137</v>
      </c>
      <c r="T460" s="1" t="s">
        <v>1675</v>
      </c>
      <c r="U460" s="1">
        <v>22015</v>
      </c>
      <c r="V460" s="9">
        <v>42044</v>
      </c>
      <c r="W460" s="13" t="str">
        <f>TEXT(Table1[[#This Row],[Order Date]],"mmmm")</f>
        <v>February</v>
      </c>
      <c r="X460" s="7" t="str">
        <f>TEXT(Table1[[#This Row],[Order Date]],"yyyy")</f>
        <v>2015</v>
      </c>
      <c r="Y460" s="9">
        <v>42048</v>
      </c>
      <c r="Z460" s="1">
        <v>-40.53</v>
      </c>
      <c r="AA460" s="1">
        <v>13</v>
      </c>
      <c r="AB460" s="1">
        <v>52.16</v>
      </c>
      <c r="AC460" s="1">
        <v>86724</v>
      </c>
      <c r="AD460" s="6" t="e">
        <f>IF(COUNTIF(#REF!,Orders!AC927)&gt;0,"Returned","Not Returned")</f>
        <v>#REF!</v>
      </c>
      <c r="AE460" s="37" t="str">
        <f>TEXT(Table1[[#This Row],[Order Date]],"mmmm-yyy")</f>
        <v>February-2015</v>
      </c>
    </row>
    <row r="461" spans="1:31" ht="12.75" customHeight="1" thickTop="1" thickBot="1" x14ac:dyDescent="0.25">
      <c r="A461" s="10">
        <v>24791</v>
      </c>
      <c r="B461" s="11" t="s">
        <v>25</v>
      </c>
      <c r="C461" s="11">
        <v>0.08</v>
      </c>
      <c r="D461" s="11">
        <v>5.74</v>
      </c>
      <c r="E461" s="11">
        <v>5.01</v>
      </c>
      <c r="F461" s="11">
        <v>2151</v>
      </c>
      <c r="G461" s="6" t="str">
        <f>IF(COUNTIF(Table1[Customer ID],Table1[[#This Row],[Customer ID]])&gt;1,"Repeat Customer","One-Time Customer")</f>
        <v>Repeat Customer</v>
      </c>
      <c r="H461" s="11" t="s">
        <v>2058</v>
      </c>
      <c r="I461" s="11" t="s">
        <v>49</v>
      </c>
      <c r="J461" s="11" t="s">
        <v>28</v>
      </c>
      <c r="K461" s="11" t="s">
        <v>29</v>
      </c>
      <c r="L461" s="11" t="s">
        <v>109</v>
      </c>
      <c r="M461" s="11" t="s">
        <v>59</v>
      </c>
      <c r="N461" s="11" t="s">
        <v>2061</v>
      </c>
      <c r="O461" s="11">
        <v>0.39</v>
      </c>
      <c r="P461" s="6">
        <f>Table1[[#This Row],[Profit]]/Table1[[#This Row],[Sales]]</f>
        <v>-0.96127877947295437</v>
      </c>
      <c r="Q461" s="11" t="s">
        <v>33</v>
      </c>
      <c r="R461" s="11" t="s">
        <v>61</v>
      </c>
      <c r="S461" s="11" t="s">
        <v>330</v>
      </c>
      <c r="T461" s="11" t="s">
        <v>2060</v>
      </c>
      <c r="U461" s="11">
        <v>52001</v>
      </c>
      <c r="V461" s="12">
        <v>42044</v>
      </c>
      <c r="W461" s="13" t="str">
        <f>TEXT(Table1[[#This Row],[Order Date]],"mmmm")</f>
        <v>February</v>
      </c>
      <c r="X461" s="7" t="str">
        <f>TEXT(Table1[[#This Row],[Order Date]],"yyyy")</f>
        <v>2015</v>
      </c>
      <c r="Y461" s="12">
        <v>42046</v>
      </c>
      <c r="Z461" s="11">
        <v>-6.9308200000000006</v>
      </c>
      <c r="AA461" s="11">
        <v>1</v>
      </c>
      <c r="AB461" s="11">
        <v>7.21</v>
      </c>
      <c r="AC461" s="11">
        <v>90405</v>
      </c>
      <c r="AD461" s="6" t="e">
        <f>IF(COUNTIF(#REF!,Orders!AC1192)&gt;0,"Returned","Not Returned")</f>
        <v>#REF!</v>
      </c>
      <c r="AE461" s="37" t="str">
        <f>TEXT(Table1[[#This Row],[Order Date]],"mmmm-yyy")</f>
        <v>February-2015</v>
      </c>
    </row>
    <row r="462" spans="1:31" ht="12.75" customHeight="1" thickTop="1" thickBot="1" x14ac:dyDescent="0.25">
      <c r="A462" s="8">
        <v>18461</v>
      </c>
      <c r="B462" s="1" t="s">
        <v>37</v>
      </c>
      <c r="C462" s="1">
        <v>0.1</v>
      </c>
      <c r="D462" s="1">
        <v>30.98</v>
      </c>
      <c r="E462" s="1">
        <v>8.99</v>
      </c>
      <c r="F462" s="1">
        <v>2619</v>
      </c>
      <c r="G462" s="6" t="str">
        <f>IF(COUNTIF(Table1[Customer ID],Table1[[#This Row],[Customer ID]])&gt;1,"Repeat Customer","One-Time Customer")</f>
        <v>Repeat Customer</v>
      </c>
      <c r="H462" s="1" t="s">
        <v>2440</v>
      </c>
      <c r="I462" s="1" t="s">
        <v>49</v>
      </c>
      <c r="J462" s="1" t="s">
        <v>28</v>
      </c>
      <c r="K462" s="1" t="s">
        <v>29</v>
      </c>
      <c r="L462" s="1" t="s">
        <v>30</v>
      </c>
      <c r="M462" s="1" t="s">
        <v>51</v>
      </c>
      <c r="N462" s="1" t="s">
        <v>1555</v>
      </c>
      <c r="O462" s="1">
        <v>0.57999999999999996</v>
      </c>
      <c r="P462" s="6">
        <f>Table1[[#This Row],[Profit]]/Table1[[#This Row],[Sales]]</f>
        <v>-0.16941275027226271</v>
      </c>
      <c r="Q462" s="1" t="s">
        <v>33</v>
      </c>
      <c r="R462" s="1" t="s">
        <v>61</v>
      </c>
      <c r="S462" s="1" t="s">
        <v>2193</v>
      </c>
      <c r="T462" s="1" t="s">
        <v>2441</v>
      </c>
      <c r="U462" s="1">
        <v>57103</v>
      </c>
      <c r="V462" s="9">
        <v>42044</v>
      </c>
      <c r="W462" s="13" t="str">
        <f>TEXT(Table1[[#This Row],[Order Date]],"mmmm")</f>
        <v>February</v>
      </c>
      <c r="X462" s="7" t="str">
        <f>TEXT(Table1[[#This Row],[Order Date]],"yyyy")</f>
        <v>2015</v>
      </c>
      <c r="Y462" s="9">
        <v>42046</v>
      </c>
      <c r="Z462" s="1">
        <v>-20.222799999999999</v>
      </c>
      <c r="AA462" s="1">
        <v>4</v>
      </c>
      <c r="AB462" s="1">
        <v>119.37</v>
      </c>
      <c r="AC462" s="1">
        <v>88015</v>
      </c>
      <c r="AD462" s="6" t="e">
        <f>IF(COUNTIF(#REF!,Orders!AC1489)&gt;0,"Returned","Not Returned")</f>
        <v>#REF!</v>
      </c>
      <c r="AE462" s="37" t="str">
        <f>TEXT(Table1[[#This Row],[Order Date]],"mmmm-yyy")</f>
        <v>February-2015</v>
      </c>
    </row>
    <row r="463" spans="1:31" ht="12.75" customHeight="1" thickTop="1" thickBot="1" x14ac:dyDescent="0.25">
      <c r="A463" s="8">
        <v>1450</v>
      </c>
      <c r="B463" s="1" t="s">
        <v>47</v>
      </c>
      <c r="C463" s="1">
        <v>0.01</v>
      </c>
      <c r="D463" s="1">
        <v>4.9800000000000004</v>
      </c>
      <c r="E463" s="1">
        <v>6.07</v>
      </c>
      <c r="F463" s="1">
        <v>491</v>
      </c>
      <c r="G463" s="6" t="str">
        <f>IF(COUNTIF(Table1[Customer ID],Table1[[#This Row],[Customer ID]])&gt;1,"Repeat Customer","One-Time Customer")</f>
        <v>Repeat Customer</v>
      </c>
      <c r="H463" s="1" t="s">
        <v>598</v>
      </c>
      <c r="I463" s="1" t="s">
        <v>49</v>
      </c>
      <c r="J463" s="1" t="s">
        <v>114</v>
      </c>
      <c r="K463" s="1" t="s">
        <v>29</v>
      </c>
      <c r="L463" s="1" t="s">
        <v>93</v>
      </c>
      <c r="M463" s="1" t="s">
        <v>59</v>
      </c>
      <c r="N463" s="1" t="s">
        <v>173</v>
      </c>
      <c r="O463" s="1">
        <v>0.36</v>
      </c>
      <c r="P463" s="6">
        <f>Table1[[#This Row],[Profit]]/Table1[[#This Row],[Sales]]</f>
        <v>-0.31829493087557603</v>
      </c>
      <c r="Q463" s="1" t="s">
        <v>33</v>
      </c>
      <c r="R463" s="1" t="s">
        <v>53</v>
      </c>
      <c r="S463" s="1" t="s">
        <v>71</v>
      </c>
      <c r="T463" s="1" t="s">
        <v>90</v>
      </c>
      <c r="U463" s="1">
        <v>10154</v>
      </c>
      <c r="V463" s="9">
        <v>42045</v>
      </c>
      <c r="W463" s="13" t="str">
        <f>TEXT(Table1[[#This Row],[Order Date]],"mmmm")</f>
        <v>February</v>
      </c>
      <c r="X463" s="7" t="str">
        <f>TEXT(Table1[[#This Row],[Order Date]],"yyyy")</f>
        <v>2015</v>
      </c>
      <c r="Y463" s="9">
        <v>42046</v>
      </c>
      <c r="Z463" s="1">
        <v>-69.069999999999993</v>
      </c>
      <c r="AA463" s="1">
        <v>41</v>
      </c>
      <c r="AB463" s="1">
        <v>217</v>
      </c>
      <c r="AC463" s="1">
        <v>10464</v>
      </c>
      <c r="AD463" s="6" t="e">
        <f>IF(COUNTIF(#REF!,Orders!AC259)&gt;0,"Returned","Not Returned")</f>
        <v>#REF!</v>
      </c>
      <c r="AE463" s="37" t="str">
        <f>TEXT(Table1[[#This Row],[Order Date]],"mmmm-yyy")</f>
        <v>February-2015</v>
      </c>
    </row>
    <row r="464" spans="1:31" ht="12.75" customHeight="1" thickTop="1" thickBot="1" x14ac:dyDescent="0.25">
      <c r="A464" s="10">
        <v>19450</v>
      </c>
      <c r="B464" s="11" t="s">
        <v>47</v>
      </c>
      <c r="C464" s="11">
        <v>0.01</v>
      </c>
      <c r="D464" s="11">
        <v>4.9800000000000004</v>
      </c>
      <c r="E464" s="11">
        <v>6.07</v>
      </c>
      <c r="F464" s="11">
        <v>494</v>
      </c>
      <c r="G464" s="6" t="str">
        <f>IF(COUNTIF(Table1[Customer ID],Table1[[#This Row],[Customer ID]])&gt;1,"Repeat Customer","One-Time Customer")</f>
        <v>Repeat Customer</v>
      </c>
      <c r="H464" s="11" t="s">
        <v>606</v>
      </c>
      <c r="I464" s="11" t="s">
        <v>49</v>
      </c>
      <c r="J464" s="11" t="s">
        <v>114</v>
      </c>
      <c r="K464" s="11" t="s">
        <v>29</v>
      </c>
      <c r="L464" s="11" t="s">
        <v>93</v>
      </c>
      <c r="M464" s="11" t="s">
        <v>59</v>
      </c>
      <c r="N464" s="11" t="s">
        <v>173</v>
      </c>
      <c r="O464" s="11">
        <v>0.36</v>
      </c>
      <c r="P464" s="6">
        <f>Table1[[#This Row],[Profit]]/Table1[[#This Row],[Sales]]</f>
        <v>-0.67856414131872278</v>
      </c>
      <c r="Q464" s="11" t="s">
        <v>33</v>
      </c>
      <c r="R464" s="11" t="s">
        <v>34</v>
      </c>
      <c r="S464" s="11" t="s">
        <v>35</v>
      </c>
      <c r="T464" s="11" t="s">
        <v>209</v>
      </c>
      <c r="U464" s="11">
        <v>98115</v>
      </c>
      <c r="V464" s="12">
        <v>42045</v>
      </c>
      <c r="W464" s="13" t="str">
        <f>TEXT(Table1[[#This Row],[Order Date]],"mmmm")</f>
        <v>February</v>
      </c>
      <c r="X464" s="7" t="str">
        <f>TEXT(Table1[[#This Row],[Order Date]],"yyyy")</f>
        <v>2015</v>
      </c>
      <c r="Y464" s="12">
        <v>42046</v>
      </c>
      <c r="Z464" s="11">
        <v>-35.916399999999996</v>
      </c>
      <c r="AA464" s="11">
        <v>10</v>
      </c>
      <c r="AB464" s="11">
        <v>52.93</v>
      </c>
      <c r="AC464" s="11">
        <v>88907</v>
      </c>
      <c r="AD464" s="6" t="e">
        <f>IF(COUNTIF(#REF!,Orders!AC266)&gt;0,"Returned","Not Returned")</f>
        <v>#REF!</v>
      </c>
      <c r="AE464" s="37" t="str">
        <f>TEXT(Table1[[#This Row],[Order Date]],"mmmm-yyy")</f>
        <v>February-2015</v>
      </c>
    </row>
    <row r="465" spans="1:31" ht="12.75" customHeight="1" thickTop="1" thickBot="1" x14ac:dyDescent="0.25">
      <c r="A465" s="8">
        <v>23860</v>
      </c>
      <c r="B465" s="1" t="s">
        <v>56</v>
      </c>
      <c r="C465" s="1">
        <v>0.06</v>
      </c>
      <c r="D465" s="1">
        <v>6.37</v>
      </c>
      <c r="E465" s="1">
        <v>5.19</v>
      </c>
      <c r="F465" s="1">
        <v>1132</v>
      </c>
      <c r="G465" s="6" t="str">
        <f>IF(COUNTIF(Table1[Customer ID],Table1[[#This Row],[Customer ID]])&gt;1,"Repeat Customer","One-Time Customer")</f>
        <v>Repeat Customer</v>
      </c>
      <c r="H465" s="1" t="s">
        <v>1243</v>
      </c>
      <c r="I465" s="1" t="s">
        <v>49</v>
      </c>
      <c r="J465" s="1" t="s">
        <v>28</v>
      </c>
      <c r="K465" s="1" t="s">
        <v>29</v>
      </c>
      <c r="L465" s="1" t="s">
        <v>109</v>
      </c>
      <c r="M465" s="1" t="s">
        <v>59</v>
      </c>
      <c r="N465" s="1" t="s">
        <v>623</v>
      </c>
      <c r="O465" s="1">
        <v>0.38</v>
      </c>
      <c r="P465" s="6">
        <f>Table1[[#This Row],[Profit]]/Table1[[#This Row],[Sales]]</f>
        <v>-1.2790318302387267</v>
      </c>
      <c r="Q465" s="1" t="s">
        <v>33</v>
      </c>
      <c r="R465" s="1" t="s">
        <v>61</v>
      </c>
      <c r="S465" s="1" t="s">
        <v>130</v>
      </c>
      <c r="T465" s="1" t="s">
        <v>1244</v>
      </c>
      <c r="U465" s="1">
        <v>76039</v>
      </c>
      <c r="V465" s="9">
        <v>42045</v>
      </c>
      <c r="W465" s="13" t="str">
        <f>TEXT(Table1[[#This Row],[Order Date]],"mmmm")</f>
        <v>February</v>
      </c>
      <c r="X465" s="7" t="str">
        <f>TEXT(Table1[[#This Row],[Order Date]],"yyyy")</f>
        <v>2015</v>
      </c>
      <c r="Y465" s="9">
        <v>42046</v>
      </c>
      <c r="Z465" s="1">
        <v>-48.219499999999996</v>
      </c>
      <c r="AA465" s="1">
        <v>6</v>
      </c>
      <c r="AB465" s="1">
        <v>37.700000000000003</v>
      </c>
      <c r="AC465" s="1">
        <v>88101</v>
      </c>
      <c r="AD465" s="6" t="e">
        <f>IF(COUNTIF(#REF!,Orders!AC643)&gt;0,"Returned","Not Returned")</f>
        <v>#REF!</v>
      </c>
      <c r="AE465" s="37" t="str">
        <f>TEXT(Table1[[#This Row],[Order Date]],"mmmm-yyy")</f>
        <v>February-2015</v>
      </c>
    </row>
    <row r="466" spans="1:31" ht="12.75" customHeight="1" thickTop="1" thickBot="1" x14ac:dyDescent="0.25">
      <c r="A466" s="10">
        <v>22363</v>
      </c>
      <c r="B466" s="11" t="s">
        <v>47</v>
      </c>
      <c r="C466" s="11">
        <v>0.01</v>
      </c>
      <c r="D466" s="11">
        <v>13.99</v>
      </c>
      <c r="E466" s="11">
        <v>7.51</v>
      </c>
      <c r="F466" s="11">
        <v>1267</v>
      </c>
      <c r="G466" s="6" t="str">
        <f>IF(COUNTIF(Table1[Customer ID],Table1[[#This Row],[Customer ID]])&gt;1,"Repeat Customer","One-Time Customer")</f>
        <v>Repeat Customer</v>
      </c>
      <c r="H466" s="11" t="s">
        <v>1365</v>
      </c>
      <c r="I466" s="11" t="s">
        <v>49</v>
      </c>
      <c r="J466" s="11" t="s">
        <v>28</v>
      </c>
      <c r="K466" s="11" t="s">
        <v>77</v>
      </c>
      <c r="L466" s="11" t="s">
        <v>85</v>
      </c>
      <c r="M466" s="11" t="s">
        <v>86</v>
      </c>
      <c r="N466" s="11" t="s">
        <v>1366</v>
      </c>
      <c r="O466" s="11">
        <v>0.39</v>
      </c>
      <c r="P466" s="6">
        <f>Table1[[#This Row],[Profit]]/Table1[[#This Row],[Sales]]</f>
        <v>17.880804020100502</v>
      </c>
      <c r="Q466" s="11" t="s">
        <v>33</v>
      </c>
      <c r="R466" s="11" t="s">
        <v>136</v>
      </c>
      <c r="S466" s="11" t="s">
        <v>362</v>
      </c>
      <c r="T466" s="11" t="s">
        <v>1367</v>
      </c>
      <c r="U466" s="11">
        <v>33433</v>
      </c>
      <c r="V466" s="12">
        <v>42045</v>
      </c>
      <c r="W466" s="13" t="str">
        <f>TEXT(Table1[[#This Row],[Order Date]],"mmmm")</f>
        <v>February</v>
      </c>
      <c r="X466" s="7" t="str">
        <f>TEXT(Table1[[#This Row],[Order Date]],"yyyy")</f>
        <v>2015</v>
      </c>
      <c r="Y466" s="12">
        <v>42046</v>
      </c>
      <c r="Z466" s="11">
        <v>533.74199999999996</v>
      </c>
      <c r="AA466" s="11">
        <v>2</v>
      </c>
      <c r="AB466" s="11">
        <v>29.85</v>
      </c>
      <c r="AC466" s="11">
        <v>89514</v>
      </c>
      <c r="AD466" s="6" t="e">
        <f>IF(COUNTIF(#REF!,Orders!AC728)&gt;0,"Returned","Not Returned")</f>
        <v>#REF!</v>
      </c>
      <c r="AE466" s="37" t="str">
        <f>TEXT(Table1[[#This Row],[Order Date]],"mmmm-yyy")</f>
        <v>February-2015</v>
      </c>
    </row>
    <row r="467" spans="1:31" ht="12.75" customHeight="1" thickTop="1" thickBot="1" x14ac:dyDescent="0.25">
      <c r="A467" s="10">
        <v>21006</v>
      </c>
      <c r="B467" s="11" t="s">
        <v>106</v>
      </c>
      <c r="C467" s="11">
        <v>0.02</v>
      </c>
      <c r="D467" s="11">
        <v>55.99</v>
      </c>
      <c r="E467" s="11">
        <v>3.3</v>
      </c>
      <c r="F467" s="11">
        <v>1338</v>
      </c>
      <c r="G467" s="6" t="str">
        <f>IF(COUNTIF(Table1[Customer ID],Table1[[#This Row],[Customer ID]])&gt;1,"Repeat Customer","One-Time Customer")</f>
        <v>One-Time Customer</v>
      </c>
      <c r="H467" s="11" t="s">
        <v>1400</v>
      </c>
      <c r="I467" s="11" t="s">
        <v>49</v>
      </c>
      <c r="J467" s="11" t="s">
        <v>40</v>
      </c>
      <c r="K467" s="11" t="s">
        <v>77</v>
      </c>
      <c r="L467" s="11" t="s">
        <v>78</v>
      </c>
      <c r="M467" s="11" t="s">
        <v>51</v>
      </c>
      <c r="N467" s="11" t="s">
        <v>1401</v>
      </c>
      <c r="O467" s="11">
        <v>0.59</v>
      </c>
      <c r="P467" s="6">
        <f>Table1[[#This Row],[Profit]]/Table1[[#This Row],[Sales]]</f>
        <v>0.69</v>
      </c>
      <c r="Q467" s="11" t="s">
        <v>33</v>
      </c>
      <c r="R467" s="11" t="s">
        <v>61</v>
      </c>
      <c r="S467" s="11" t="s">
        <v>178</v>
      </c>
      <c r="T467" s="11" t="s">
        <v>179</v>
      </c>
      <c r="U467" s="11">
        <v>60623</v>
      </c>
      <c r="V467" s="12">
        <v>42045</v>
      </c>
      <c r="W467" s="13" t="str">
        <f>TEXT(Table1[[#This Row],[Order Date]],"mmmm")</f>
        <v>February</v>
      </c>
      <c r="X467" s="7" t="str">
        <f>TEXT(Table1[[#This Row],[Order Date]],"yyyy")</f>
        <v>2015</v>
      </c>
      <c r="Y467" s="12">
        <v>42045</v>
      </c>
      <c r="Z467" s="11">
        <v>525.20039999999995</v>
      </c>
      <c r="AA467" s="11">
        <v>16</v>
      </c>
      <c r="AB467" s="11">
        <v>761.16</v>
      </c>
      <c r="AC467" s="11">
        <v>91244</v>
      </c>
      <c r="AD467" s="6" t="e">
        <f>IF(COUNTIF(#REF!,Orders!AC756)&gt;0,"Returned","Not Returned")</f>
        <v>#REF!</v>
      </c>
      <c r="AE467" s="37" t="str">
        <f>TEXT(Table1[[#This Row],[Order Date]],"mmmm-yyy")</f>
        <v>February-2015</v>
      </c>
    </row>
    <row r="468" spans="1:31" ht="12.75" customHeight="1" thickTop="1" thickBot="1" x14ac:dyDescent="0.25">
      <c r="A468" s="8">
        <v>3004</v>
      </c>
      <c r="B468" s="1" t="s">
        <v>106</v>
      </c>
      <c r="C468" s="1">
        <v>0</v>
      </c>
      <c r="D468" s="1">
        <v>22.38</v>
      </c>
      <c r="E468" s="1">
        <v>15.1</v>
      </c>
      <c r="F468" s="1">
        <v>1340</v>
      </c>
      <c r="G468" s="6" t="str">
        <f>IF(COUNTIF(Table1[Customer ID],Table1[[#This Row],[Customer ID]])&gt;1,"Repeat Customer","One-Time Customer")</f>
        <v>Repeat Customer</v>
      </c>
      <c r="H468" s="1" t="s">
        <v>1402</v>
      </c>
      <c r="I468" s="1" t="s">
        <v>27</v>
      </c>
      <c r="J468" s="1" t="s">
        <v>40</v>
      </c>
      <c r="K468" s="1" t="s">
        <v>29</v>
      </c>
      <c r="L468" s="1" t="s">
        <v>109</v>
      </c>
      <c r="M468" s="1" t="s">
        <v>59</v>
      </c>
      <c r="N468" s="1" t="s">
        <v>1175</v>
      </c>
      <c r="O468" s="1">
        <v>0.38</v>
      </c>
      <c r="P468" s="6">
        <f>Table1[[#This Row],[Profit]]/Table1[[#This Row],[Sales]]</f>
        <v>-7.7118122692916152E-2</v>
      </c>
      <c r="Q468" s="1" t="s">
        <v>33</v>
      </c>
      <c r="R468" s="1" t="s">
        <v>53</v>
      </c>
      <c r="S468" s="1" t="s">
        <v>71</v>
      </c>
      <c r="T468" s="1" t="s">
        <v>90</v>
      </c>
      <c r="U468" s="1">
        <v>10170</v>
      </c>
      <c r="V468" s="9">
        <v>42045</v>
      </c>
      <c r="W468" s="13" t="str">
        <f>TEXT(Table1[[#This Row],[Order Date]],"mmmm")</f>
        <v>February</v>
      </c>
      <c r="X468" s="7" t="str">
        <f>TEXT(Table1[[#This Row],[Order Date]],"yyyy")</f>
        <v>2015</v>
      </c>
      <c r="Y468" s="9">
        <v>42052</v>
      </c>
      <c r="Z468" s="1">
        <v>-52.646999999999998</v>
      </c>
      <c r="AA468" s="1">
        <v>29</v>
      </c>
      <c r="AB468" s="1">
        <v>682.68</v>
      </c>
      <c r="AC468" s="1">
        <v>21636</v>
      </c>
      <c r="AD468" s="6" t="e">
        <f>IF(COUNTIF(#REF!,Orders!AC757)&gt;0,"Returned","Not Returned")</f>
        <v>#REF!</v>
      </c>
      <c r="AE468" s="37" t="str">
        <f>TEXT(Table1[[#This Row],[Order Date]],"mmmm-yyy")</f>
        <v>February-2015</v>
      </c>
    </row>
    <row r="469" spans="1:31" ht="12.75" customHeight="1" thickTop="1" thickBot="1" x14ac:dyDescent="0.25">
      <c r="A469" s="10">
        <v>3005</v>
      </c>
      <c r="B469" s="11" t="s">
        <v>106</v>
      </c>
      <c r="C469" s="11">
        <v>7.0000000000000007E-2</v>
      </c>
      <c r="D469" s="11">
        <v>5.98</v>
      </c>
      <c r="E469" s="11">
        <v>4.6900000000000004</v>
      </c>
      <c r="F469" s="11">
        <v>1340</v>
      </c>
      <c r="G469" s="6" t="str">
        <f>IF(COUNTIF(Table1[Customer ID],Table1[[#This Row],[Customer ID]])&gt;1,"Repeat Customer","One-Time Customer")</f>
        <v>Repeat Customer</v>
      </c>
      <c r="H469" s="11" t="s">
        <v>1402</v>
      </c>
      <c r="I469" s="11" t="s">
        <v>49</v>
      </c>
      <c r="J469" s="11" t="s">
        <v>40</v>
      </c>
      <c r="K469" s="11" t="s">
        <v>29</v>
      </c>
      <c r="L469" s="11" t="s">
        <v>141</v>
      </c>
      <c r="M469" s="11" t="s">
        <v>59</v>
      </c>
      <c r="N469" s="11" t="s">
        <v>1403</v>
      </c>
      <c r="O469" s="11">
        <v>0.68</v>
      </c>
      <c r="P469" s="6">
        <f>Table1[[#This Row],[Profit]]/Table1[[#This Row],[Sales]]</f>
        <v>-0.33278867102396514</v>
      </c>
      <c r="Q469" s="11" t="s">
        <v>33</v>
      </c>
      <c r="R469" s="11" t="s">
        <v>53</v>
      </c>
      <c r="S469" s="11" t="s">
        <v>71</v>
      </c>
      <c r="T469" s="11" t="s">
        <v>90</v>
      </c>
      <c r="U469" s="11">
        <v>10170</v>
      </c>
      <c r="V469" s="12">
        <v>42045</v>
      </c>
      <c r="W469" s="13" t="str">
        <f>TEXT(Table1[[#This Row],[Order Date]],"mmmm")</f>
        <v>February</v>
      </c>
      <c r="X469" s="7" t="str">
        <f>TEXT(Table1[[#This Row],[Order Date]],"yyyy")</f>
        <v>2015</v>
      </c>
      <c r="Y469" s="12">
        <v>42050</v>
      </c>
      <c r="Z469" s="11">
        <v>-24.44</v>
      </c>
      <c r="AA469" s="11">
        <v>11</v>
      </c>
      <c r="AB469" s="11">
        <v>73.44</v>
      </c>
      <c r="AC469" s="11">
        <v>21636</v>
      </c>
      <c r="AD469" s="6" t="e">
        <f>IF(COUNTIF(#REF!,Orders!AC758)&gt;0,"Returned","Not Returned")</f>
        <v>#REF!</v>
      </c>
      <c r="AE469" s="37" t="str">
        <f>TEXT(Table1[[#This Row],[Order Date]],"mmmm-yyy")</f>
        <v>February-2015</v>
      </c>
    </row>
    <row r="470" spans="1:31" ht="12.75" customHeight="1" thickTop="1" thickBot="1" x14ac:dyDescent="0.25">
      <c r="A470" s="8">
        <v>3006</v>
      </c>
      <c r="B470" s="1" t="s">
        <v>106</v>
      </c>
      <c r="C470" s="1">
        <v>0.02</v>
      </c>
      <c r="D470" s="1">
        <v>55.99</v>
      </c>
      <c r="E470" s="1">
        <v>3.3</v>
      </c>
      <c r="F470" s="1">
        <v>1340</v>
      </c>
      <c r="G470" s="6" t="str">
        <f>IF(COUNTIF(Table1[Customer ID],Table1[[#This Row],[Customer ID]])&gt;1,"Repeat Customer","One-Time Customer")</f>
        <v>Repeat Customer</v>
      </c>
      <c r="H470" s="1" t="s">
        <v>1402</v>
      </c>
      <c r="I470" s="1" t="s">
        <v>49</v>
      </c>
      <c r="J470" s="1" t="s">
        <v>40</v>
      </c>
      <c r="K470" s="1" t="s">
        <v>77</v>
      </c>
      <c r="L470" s="1" t="s">
        <v>78</v>
      </c>
      <c r="M470" s="1" t="s">
        <v>51</v>
      </c>
      <c r="N470" s="1" t="s">
        <v>1401</v>
      </c>
      <c r="O470" s="1">
        <v>0.59</v>
      </c>
      <c r="P470" s="6">
        <f>Table1[[#This Row],[Profit]]/Table1[[#This Row],[Sales]]</f>
        <v>0.12228843503822066</v>
      </c>
      <c r="Q470" s="1" t="s">
        <v>33</v>
      </c>
      <c r="R470" s="1" t="s">
        <v>53</v>
      </c>
      <c r="S470" s="1" t="s">
        <v>71</v>
      </c>
      <c r="T470" s="1" t="s">
        <v>90</v>
      </c>
      <c r="U470" s="1">
        <v>10170</v>
      </c>
      <c r="V470" s="9">
        <v>42045</v>
      </c>
      <c r="W470" s="13" t="str">
        <f>TEXT(Table1[[#This Row],[Order Date]],"mmmm")</f>
        <v>February</v>
      </c>
      <c r="X470" s="7" t="str">
        <f>TEXT(Table1[[#This Row],[Order Date]],"yyyy")</f>
        <v>2015</v>
      </c>
      <c r="Y470" s="9">
        <v>42045</v>
      </c>
      <c r="Z470" s="1">
        <v>366.50700000000001</v>
      </c>
      <c r="AA470" s="1">
        <v>63</v>
      </c>
      <c r="AB470" s="1">
        <v>2997.07</v>
      </c>
      <c r="AC470" s="1">
        <v>21636</v>
      </c>
      <c r="AD470" s="6" t="e">
        <f>IF(COUNTIF(#REF!,Orders!AC759)&gt;0,"Returned","Not Returned")</f>
        <v>#REF!</v>
      </c>
      <c r="AE470" s="37" t="str">
        <f>TEXT(Table1[[#This Row],[Order Date]],"mmmm-yyy")</f>
        <v>February-2015</v>
      </c>
    </row>
    <row r="471" spans="1:31" ht="12.75" customHeight="1" thickTop="1" thickBot="1" x14ac:dyDescent="0.25">
      <c r="A471" s="8">
        <v>21005</v>
      </c>
      <c r="B471" s="1" t="s">
        <v>106</v>
      </c>
      <c r="C471" s="1">
        <v>7.0000000000000007E-2</v>
      </c>
      <c r="D471" s="1">
        <v>5.98</v>
      </c>
      <c r="E471" s="1">
        <v>4.6900000000000004</v>
      </c>
      <c r="F471" s="1">
        <v>1341</v>
      </c>
      <c r="G471" s="6" t="str">
        <f>IF(COUNTIF(Table1[Customer ID],Table1[[#This Row],[Customer ID]])&gt;1,"Repeat Customer","One-Time Customer")</f>
        <v>Repeat Customer</v>
      </c>
      <c r="H471" s="1" t="s">
        <v>1405</v>
      </c>
      <c r="I471" s="1" t="s">
        <v>49</v>
      </c>
      <c r="J471" s="1" t="s">
        <v>40</v>
      </c>
      <c r="K471" s="1" t="s">
        <v>29</v>
      </c>
      <c r="L471" s="1" t="s">
        <v>141</v>
      </c>
      <c r="M471" s="1" t="s">
        <v>59</v>
      </c>
      <c r="N471" s="1" t="s">
        <v>1403</v>
      </c>
      <c r="O471" s="1">
        <v>0.68</v>
      </c>
      <c r="P471" s="6">
        <f>Table1[[#This Row],[Profit]]/Table1[[#This Row],[Sales]]</f>
        <v>-0.63448826759860211</v>
      </c>
      <c r="Q471" s="1" t="s">
        <v>33</v>
      </c>
      <c r="R471" s="1" t="s">
        <v>53</v>
      </c>
      <c r="S471" s="1" t="s">
        <v>234</v>
      </c>
      <c r="T471" s="1" t="s">
        <v>1406</v>
      </c>
      <c r="U471" s="1">
        <v>17201</v>
      </c>
      <c r="V471" s="9">
        <v>42045</v>
      </c>
      <c r="W471" s="13" t="str">
        <f>TEXT(Table1[[#This Row],[Order Date]],"mmmm")</f>
        <v>February</v>
      </c>
      <c r="X471" s="7" t="str">
        <f>TEXT(Table1[[#This Row],[Order Date]],"yyyy")</f>
        <v>2015</v>
      </c>
      <c r="Y471" s="9">
        <v>42050</v>
      </c>
      <c r="Z471" s="1">
        <v>-12.708800000000002</v>
      </c>
      <c r="AA471" s="1">
        <v>3</v>
      </c>
      <c r="AB471" s="1">
        <v>20.03</v>
      </c>
      <c r="AC471" s="1">
        <v>91244</v>
      </c>
      <c r="AD471" s="6" t="e">
        <f>IF(COUNTIF(#REF!,Orders!AC761)&gt;0,"Returned","Not Returned")</f>
        <v>#REF!</v>
      </c>
      <c r="AE471" s="37" t="str">
        <f>TEXT(Table1[[#This Row],[Order Date]],"mmmm-yyy")</f>
        <v>February-2015</v>
      </c>
    </row>
    <row r="472" spans="1:31" ht="12.75" customHeight="1" thickTop="1" thickBot="1" x14ac:dyDescent="0.25">
      <c r="A472" s="10">
        <v>24432</v>
      </c>
      <c r="B472" s="11" t="s">
        <v>47</v>
      </c>
      <c r="C472" s="11">
        <v>0.01</v>
      </c>
      <c r="D472" s="11">
        <v>6.48</v>
      </c>
      <c r="E472" s="11">
        <v>6.22</v>
      </c>
      <c r="F472" s="11">
        <v>1361</v>
      </c>
      <c r="G472" s="6" t="str">
        <f>IF(COUNTIF(Table1[Customer ID],Table1[[#This Row],[Customer ID]])&gt;1,"Repeat Customer","One-Time Customer")</f>
        <v>Repeat Customer</v>
      </c>
      <c r="H472" s="11" t="s">
        <v>1429</v>
      </c>
      <c r="I472" s="11" t="s">
        <v>27</v>
      </c>
      <c r="J472" s="11" t="s">
        <v>114</v>
      </c>
      <c r="K472" s="11" t="s">
        <v>29</v>
      </c>
      <c r="L472" s="11" t="s">
        <v>93</v>
      </c>
      <c r="M472" s="11" t="s">
        <v>59</v>
      </c>
      <c r="N472" s="11" t="s">
        <v>1431</v>
      </c>
      <c r="O472" s="11">
        <v>0.37</v>
      </c>
      <c r="P472" s="6">
        <f>Table1[[#This Row],[Profit]]/Table1[[#This Row],[Sales]]</f>
        <v>-0.22503887129283043</v>
      </c>
      <c r="Q472" s="11" t="s">
        <v>33</v>
      </c>
      <c r="R472" s="11" t="s">
        <v>61</v>
      </c>
      <c r="S472" s="11" t="s">
        <v>300</v>
      </c>
      <c r="T472" s="11" t="s">
        <v>1430</v>
      </c>
      <c r="U472" s="11">
        <v>48101</v>
      </c>
      <c r="V472" s="12">
        <v>42045</v>
      </c>
      <c r="W472" s="13" t="str">
        <f>TEXT(Table1[[#This Row],[Order Date]],"mmmm")</f>
        <v>February</v>
      </c>
      <c r="X472" s="7" t="str">
        <f>TEXT(Table1[[#This Row],[Order Date]],"yyyy")</f>
        <v>2015</v>
      </c>
      <c r="Y472" s="12">
        <v>42046</v>
      </c>
      <c r="Z472" s="11">
        <v>-15.6312</v>
      </c>
      <c r="AA472" s="11">
        <v>9</v>
      </c>
      <c r="AB472" s="11">
        <v>69.459999999999994</v>
      </c>
      <c r="AC472" s="11">
        <v>89596</v>
      </c>
      <c r="AD472" s="6" t="e">
        <f>IF(COUNTIF(#REF!,Orders!AC774)&gt;0,"Returned","Not Returned")</f>
        <v>#REF!</v>
      </c>
      <c r="AE472" s="37" t="str">
        <f>TEXT(Table1[[#This Row],[Order Date]],"mmmm-yyy")</f>
        <v>February-2015</v>
      </c>
    </row>
    <row r="473" spans="1:31" ht="12.75" customHeight="1" thickTop="1" thickBot="1" x14ac:dyDescent="0.25">
      <c r="A473" s="8">
        <v>24433</v>
      </c>
      <c r="B473" s="1" t="s">
        <v>47</v>
      </c>
      <c r="C473" s="1">
        <v>0.03</v>
      </c>
      <c r="D473" s="1">
        <v>85.99</v>
      </c>
      <c r="E473" s="1">
        <v>3.3</v>
      </c>
      <c r="F473" s="1">
        <v>1361</v>
      </c>
      <c r="G473" s="6" t="str">
        <f>IF(COUNTIF(Table1[Customer ID],Table1[[#This Row],[Customer ID]])&gt;1,"Repeat Customer","One-Time Customer")</f>
        <v>Repeat Customer</v>
      </c>
      <c r="H473" s="1" t="s">
        <v>1429</v>
      </c>
      <c r="I473" s="1" t="s">
        <v>49</v>
      </c>
      <c r="J473" s="1" t="s">
        <v>114</v>
      </c>
      <c r="K473" s="1" t="s">
        <v>77</v>
      </c>
      <c r="L473" s="1" t="s">
        <v>78</v>
      </c>
      <c r="M473" s="1" t="s">
        <v>51</v>
      </c>
      <c r="N473" s="1" t="s">
        <v>535</v>
      </c>
      <c r="O473" s="1">
        <v>0.37</v>
      </c>
      <c r="P473" s="6">
        <f>Table1[[#This Row],[Profit]]/Table1[[#This Row],[Sales]]</f>
        <v>0.69</v>
      </c>
      <c r="Q473" s="1" t="s">
        <v>33</v>
      </c>
      <c r="R473" s="1" t="s">
        <v>61</v>
      </c>
      <c r="S473" s="1" t="s">
        <v>300</v>
      </c>
      <c r="T473" s="1" t="s">
        <v>1430</v>
      </c>
      <c r="U473" s="1">
        <v>48101</v>
      </c>
      <c r="V473" s="9">
        <v>42045</v>
      </c>
      <c r="W473" s="13" t="str">
        <f>TEXT(Table1[[#This Row],[Order Date]],"mmmm")</f>
        <v>February</v>
      </c>
      <c r="X473" s="7" t="str">
        <f>TEXT(Table1[[#This Row],[Order Date]],"yyyy")</f>
        <v>2015</v>
      </c>
      <c r="Y473" s="9">
        <v>42047</v>
      </c>
      <c r="Z473" s="1">
        <v>790.54679999999996</v>
      </c>
      <c r="AA473" s="1">
        <v>16</v>
      </c>
      <c r="AB473" s="1">
        <v>1145.72</v>
      </c>
      <c r="AC473" s="1">
        <v>89596</v>
      </c>
      <c r="AD473" s="6" t="e">
        <f>IF(COUNTIF(#REF!,Orders!AC775)&gt;0,"Returned","Not Returned")</f>
        <v>#REF!</v>
      </c>
      <c r="AE473" s="37" t="str">
        <f>TEXT(Table1[[#This Row],[Order Date]],"mmmm-yyy")</f>
        <v>February-2015</v>
      </c>
    </row>
    <row r="474" spans="1:31" ht="12.75" customHeight="1" thickTop="1" thickBot="1" x14ac:dyDescent="0.25">
      <c r="A474" s="8">
        <v>19269</v>
      </c>
      <c r="B474" s="1" t="s">
        <v>25</v>
      </c>
      <c r="C474" s="1">
        <v>0.04</v>
      </c>
      <c r="D474" s="1">
        <v>11.34</v>
      </c>
      <c r="E474" s="1">
        <v>5.01</v>
      </c>
      <c r="F474" s="1">
        <v>1526</v>
      </c>
      <c r="G474" s="6" t="str">
        <f>IF(COUNTIF(Table1[Customer ID],Table1[[#This Row],[Customer ID]])&gt;1,"Repeat Customer","One-Time Customer")</f>
        <v>One-Time Customer</v>
      </c>
      <c r="H474" s="1" t="s">
        <v>1552</v>
      </c>
      <c r="I474" s="1" t="s">
        <v>49</v>
      </c>
      <c r="J474" s="1" t="s">
        <v>40</v>
      </c>
      <c r="K474" s="1" t="s">
        <v>29</v>
      </c>
      <c r="L474" s="1" t="s">
        <v>93</v>
      </c>
      <c r="M474" s="1" t="s">
        <v>59</v>
      </c>
      <c r="N474" s="1" t="s">
        <v>576</v>
      </c>
      <c r="O474" s="1">
        <v>0.36</v>
      </c>
      <c r="P474" s="6">
        <f>Table1[[#This Row],[Profit]]/Table1[[#This Row],[Sales]]</f>
        <v>-1.637877607547823</v>
      </c>
      <c r="Q474" s="1" t="s">
        <v>33</v>
      </c>
      <c r="R474" s="1" t="s">
        <v>136</v>
      </c>
      <c r="S474" s="1" t="s">
        <v>1278</v>
      </c>
      <c r="T474" s="1" t="s">
        <v>1553</v>
      </c>
      <c r="U474" s="1">
        <v>35211</v>
      </c>
      <c r="V474" s="9">
        <v>42045</v>
      </c>
      <c r="W474" s="13" t="str">
        <f>TEXT(Table1[[#This Row],[Order Date]],"mmmm")</f>
        <v>February</v>
      </c>
      <c r="X474" s="7" t="str">
        <f>TEXT(Table1[[#This Row],[Order Date]],"yyyy")</f>
        <v>2015</v>
      </c>
      <c r="Y474" s="9">
        <v>42046</v>
      </c>
      <c r="Z474" s="1">
        <v>-189.22399999999999</v>
      </c>
      <c r="AA474" s="1">
        <v>10</v>
      </c>
      <c r="AB474" s="1">
        <v>115.53</v>
      </c>
      <c r="AC474" s="1">
        <v>86812</v>
      </c>
      <c r="AD474" s="6" t="e">
        <f>IF(COUNTIF(#REF!,Orders!AC857)&gt;0,"Returned","Not Returned")</f>
        <v>#REF!</v>
      </c>
      <c r="AE474" s="37" t="str">
        <f>TEXT(Table1[[#This Row],[Order Date]],"mmmm-yyy")</f>
        <v>February-2015</v>
      </c>
    </row>
    <row r="475" spans="1:31" ht="12.75" customHeight="1" thickTop="1" thickBot="1" x14ac:dyDescent="0.25">
      <c r="A475" s="10">
        <v>24786</v>
      </c>
      <c r="B475" s="11" t="s">
        <v>37</v>
      </c>
      <c r="C475" s="11">
        <v>0.03</v>
      </c>
      <c r="D475" s="11">
        <v>5.98</v>
      </c>
      <c r="E475" s="11">
        <v>3.85</v>
      </c>
      <c r="F475" s="11">
        <v>1633</v>
      </c>
      <c r="G475" s="6" t="str">
        <f>IF(COUNTIF(Table1[Customer ID],Table1[[#This Row],[Customer ID]])&gt;1,"Repeat Customer","One-Time Customer")</f>
        <v>One-Time Customer</v>
      </c>
      <c r="H475" s="11" t="s">
        <v>1640</v>
      </c>
      <c r="I475" s="11" t="s">
        <v>49</v>
      </c>
      <c r="J475" s="11" t="s">
        <v>40</v>
      </c>
      <c r="K475" s="11" t="s">
        <v>77</v>
      </c>
      <c r="L475" s="11" t="s">
        <v>180</v>
      </c>
      <c r="M475" s="11" t="s">
        <v>51</v>
      </c>
      <c r="N475" s="11" t="s">
        <v>1137</v>
      </c>
      <c r="O475" s="11">
        <v>0.68</v>
      </c>
      <c r="P475" s="6">
        <f>Table1[[#This Row],[Profit]]/Table1[[#This Row],[Sales]]</f>
        <v>-1.9747483134405814</v>
      </c>
      <c r="Q475" s="11" t="s">
        <v>33</v>
      </c>
      <c r="R475" s="11" t="s">
        <v>136</v>
      </c>
      <c r="S475" s="11" t="s">
        <v>671</v>
      </c>
      <c r="T475" s="11" t="s">
        <v>1641</v>
      </c>
      <c r="U475" s="11">
        <v>38637</v>
      </c>
      <c r="V475" s="12">
        <v>42045</v>
      </c>
      <c r="W475" s="13" t="str">
        <f>TEXT(Table1[[#This Row],[Order Date]],"mmmm")</f>
        <v>February</v>
      </c>
      <c r="X475" s="7" t="str">
        <f>TEXT(Table1[[#This Row],[Order Date]],"yyyy")</f>
        <v>2015</v>
      </c>
      <c r="Y475" s="12">
        <v>42047</v>
      </c>
      <c r="Z475" s="11">
        <v>-76.106800000000007</v>
      </c>
      <c r="AA475" s="11">
        <v>6</v>
      </c>
      <c r="AB475" s="11">
        <v>38.54</v>
      </c>
      <c r="AC475" s="11">
        <v>90531</v>
      </c>
      <c r="AD475" s="6" t="e">
        <f>IF(COUNTIF(#REF!,Orders!AC908)&gt;0,"Returned","Not Returned")</f>
        <v>#REF!</v>
      </c>
      <c r="AE475" s="37" t="str">
        <f>TEXT(Table1[[#This Row],[Order Date]],"mmmm-yyy")</f>
        <v>February-2015</v>
      </c>
    </row>
    <row r="476" spans="1:31" ht="12.75" customHeight="1" thickTop="1" thickBot="1" x14ac:dyDescent="0.25">
      <c r="A476" s="8">
        <v>24264</v>
      </c>
      <c r="B476" s="1" t="s">
        <v>56</v>
      </c>
      <c r="C476" s="1">
        <v>0</v>
      </c>
      <c r="D476" s="1">
        <v>20.28</v>
      </c>
      <c r="E476" s="1">
        <v>14.39</v>
      </c>
      <c r="F476" s="1">
        <v>2145</v>
      </c>
      <c r="G476" s="6" t="str">
        <f>IF(COUNTIF(Table1[Customer ID],Table1[[#This Row],[Customer ID]])&gt;1,"Repeat Customer","One-Time Customer")</f>
        <v>One-Time Customer</v>
      </c>
      <c r="H476" s="1" t="s">
        <v>2055</v>
      </c>
      <c r="I476" s="1" t="s">
        <v>49</v>
      </c>
      <c r="J476" s="1" t="s">
        <v>28</v>
      </c>
      <c r="K476" s="1" t="s">
        <v>41</v>
      </c>
      <c r="L476" s="1" t="s">
        <v>50</v>
      </c>
      <c r="M476" s="1" t="s">
        <v>59</v>
      </c>
      <c r="N476" s="1" t="s">
        <v>1910</v>
      </c>
      <c r="O476" s="1">
        <v>0.47</v>
      </c>
      <c r="P476" s="6">
        <f>Table1[[#This Row],[Profit]]/Table1[[#This Row],[Sales]]</f>
        <v>6.5921036034142025E-2</v>
      </c>
      <c r="Q476" s="1" t="s">
        <v>33</v>
      </c>
      <c r="R476" s="1" t="s">
        <v>136</v>
      </c>
      <c r="S476" s="1" t="s">
        <v>362</v>
      </c>
      <c r="T476" s="1" t="s">
        <v>2056</v>
      </c>
      <c r="U476" s="1">
        <v>33311</v>
      </c>
      <c r="V476" s="9">
        <v>42045</v>
      </c>
      <c r="W476" s="13" t="str">
        <f>TEXT(Table1[[#This Row],[Order Date]],"mmmm")</f>
        <v>February</v>
      </c>
      <c r="X476" s="7" t="str">
        <f>TEXT(Table1[[#This Row],[Order Date]],"yyyy")</f>
        <v>2015</v>
      </c>
      <c r="Y476" s="9">
        <v>42047</v>
      </c>
      <c r="Z476" s="1">
        <v>15.677999999999999</v>
      </c>
      <c r="AA476" s="1">
        <v>11</v>
      </c>
      <c r="AB476" s="1">
        <v>237.83</v>
      </c>
      <c r="AC476" s="1">
        <v>87072</v>
      </c>
      <c r="AD476" s="6" t="e">
        <f>IF(COUNTIF(#REF!,Orders!AC1189)&gt;0,"Returned","Not Returned")</f>
        <v>#REF!</v>
      </c>
      <c r="AE476" s="37" t="str">
        <f>TEXT(Table1[[#This Row],[Order Date]],"mmmm-yyy")</f>
        <v>February-2015</v>
      </c>
    </row>
    <row r="477" spans="1:31" ht="12.75" customHeight="1" thickTop="1" thickBot="1" x14ac:dyDescent="0.25">
      <c r="A477" s="10">
        <v>24434</v>
      </c>
      <c r="B477" s="11" t="s">
        <v>47</v>
      </c>
      <c r="C477" s="11">
        <v>0.04</v>
      </c>
      <c r="D477" s="11">
        <v>296.18</v>
      </c>
      <c r="E477" s="11">
        <v>154.12</v>
      </c>
      <c r="F477" s="11">
        <v>2204</v>
      </c>
      <c r="G477" s="6" t="str">
        <f>IF(COUNTIF(Table1[Customer ID],Table1[[#This Row],[Customer ID]])&gt;1,"Repeat Customer","One-Time Customer")</f>
        <v>Repeat Customer</v>
      </c>
      <c r="H477" s="11" t="s">
        <v>2103</v>
      </c>
      <c r="I477" s="11" t="s">
        <v>39</v>
      </c>
      <c r="J477" s="11" t="s">
        <v>114</v>
      </c>
      <c r="K477" s="11" t="s">
        <v>41</v>
      </c>
      <c r="L477" s="11" t="s">
        <v>152</v>
      </c>
      <c r="M477" s="11" t="s">
        <v>121</v>
      </c>
      <c r="N477" s="11" t="s">
        <v>153</v>
      </c>
      <c r="O477" s="11">
        <v>0.76</v>
      </c>
      <c r="P477" s="6">
        <f>Table1[[#This Row],[Profit]]/Table1[[#This Row],[Sales]]</f>
        <v>-1.525593087522451E-2</v>
      </c>
      <c r="Q477" s="11" t="s">
        <v>33</v>
      </c>
      <c r="R477" s="11" t="s">
        <v>61</v>
      </c>
      <c r="S477" s="11" t="s">
        <v>62</v>
      </c>
      <c r="T477" s="11" t="s">
        <v>2104</v>
      </c>
      <c r="U477" s="11">
        <v>55337</v>
      </c>
      <c r="V477" s="12">
        <v>42045</v>
      </c>
      <c r="W477" s="13" t="str">
        <f>TEXT(Table1[[#This Row],[Order Date]],"mmmm")</f>
        <v>February</v>
      </c>
      <c r="X477" s="7" t="str">
        <f>TEXT(Table1[[#This Row],[Order Date]],"yyyy")</f>
        <v>2015</v>
      </c>
      <c r="Y477" s="12">
        <v>42046</v>
      </c>
      <c r="Z477" s="11">
        <v>-87.998040000000003</v>
      </c>
      <c r="AA477" s="11">
        <v>20</v>
      </c>
      <c r="AB477" s="11">
        <v>5768.12</v>
      </c>
      <c r="AC477" s="11">
        <v>86053</v>
      </c>
      <c r="AD477" s="6" t="e">
        <f>IF(COUNTIF(#REF!,Orders!AC1226)&gt;0,"Returned","Not Returned")</f>
        <v>#REF!</v>
      </c>
      <c r="AE477" s="37" t="str">
        <f>TEXT(Table1[[#This Row],[Order Date]],"mmmm-yyy")</f>
        <v>February-2015</v>
      </c>
    </row>
    <row r="478" spans="1:31" ht="12.75" customHeight="1" thickTop="1" thickBot="1" x14ac:dyDescent="0.25">
      <c r="A478" s="10">
        <v>7664</v>
      </c>
      <c r="B478" s="11" t="s">
        <v>106</v>
      </c>
      <c r="C478" s="11">
        <v>0.08</v>
      </c>
      <c r="D478" s="11">
        <v>6.48</v>
      </c>
      <c r="E478" s="11">
        <v>6.81</v>
      </c>
      <c r="F478" s="11">
        <v>3004</v>
      </c>
      <c r="G478" s="6" t="str">
        <f>IF(COUNTIF(Table1[Customer ID],Table1[[#This Row],[Customer ID]])&gt;1,"Repeat Customer","One-Time Customer")</f>
        <v>Repeat Customer</v>
      </c>
      <c r="H478" s="11" t="s">
        <v>2725</v>
      </c>
      <c r="I478" s="11" t="s">
        <v>49</v>
      </c>
      <c r="J478" s="11" t="s">
        <v>28</v>
      </c>
      <c r="K478" s="11" t="s">
        <v>29</v>
      </c>
      <c r="L478" s="11" t="s">
        <v>93</v>
      </c>
      <c r="M478" s="11" t="s">
        <v>59</v>
      </c>
      <c r="N478" s="11" t="s">
        <v>2726</v>
      </c>
      <c r="O478" s="11">
        <v>0.36</v>
      </c>
      <c r="P478" s="6">
        <f>Table1[[#This Row],[Profit]]/Table1[[#This Row],[Sales]]</f>
        <v>-0.2474040750137316</v>
      </c>
      <c r="Q478" s="11" t="s">
        <v>33</v>
      </c>
      <c r="R478" s="11" t="s">
        <v>34</v>
      </c>
      <c r="S478" s="11" t="s">
        <v>45</v>
      </c>
      <c r="T478" s="11" t="s">
        <v>663</v>
      </c>
      <c r="U478" s="11">
        <v>90049</v>
      </c>
      <c r="V478" s="12">
        <v>42045</v>
      </c>
      <c r="W478" s="13" t="str">
        <f>TEXT(Table1[[#This Row],[Order Date]],"mmmm")</f>
        <v>February</v>
      </c>
      <c r="X478" s="7" t="str">
        <f>TEXT(Table1[[#This Row],[Order Date]],"yyyy")</f>
        <v>2015</v>
      </c>
      <c r="Y478" s="12">
        <v>42050</v>
      </c>
      <c r="Z478" s="11">
        <v>-94.59</v>
      </c>
      <c r="AA478" s="11">
        <v>58</v>
      </c>
      <c r="AB478" s="11">
        <v>382.33</v>
      </c>
      <c r="AC478" s="11">
        <v>54949</v>
      </c>
      <c r="AD478" s="6" t="e">
        <f>IF(COUNTIF(#REF!,Orders!AC1704)&gt;0,"Returned","Not Returned")</f>
        <v>#REF!</v>
      </c>
      <c r="AE478" s="37" t="str">
        <f>TEXT(Table1[[#This Row],[Order Date]],"mmmm-yyy")</f>
        <v>February-2015</v>
      </c>
    </row>
    <row r="479" spans="1:31" ht="12.75" customHeight="1" thickTop="1" thickBot="1" x14ac:dyDescent="0.25">
      <c r="A479" s="8">
        <v>7665</v>
      </c>
      <c r="B479" s="1" t="s">
        <v>106</v>
      </c>
      <c r="C479" s="1">
        <v>0.09</v>
      </c>
      <c r="D479" s="1">
        <v>20.98</v>
      </c>
      <c r="E479" s="1">
        <v>53.03</v>
      </c>
      <c r="F479" s="1">
        <v>3004</v>
      </c>
      <c r="G479" s="6" t="str">
        <f>IF(COUNTIF(Table1[Customer ID],Table1[[#This Row],[Customer ID]])&gt;1,"Repeat Customer","One-Time Customer")</f>
        <v>Repeat Customer</v>
      </c>
      <c r="H479" s="1" t="s">
        <v>2725</v>
      </c>
      <c r="I479" s="1" t="s">
        <v>39</v>
      </c>
      <c r="J479" s="1" t="s">
        <v>28</v>
      </c>
      <c r="K479" s="1" t="s">
        <v>29</v>
      </c>
      <c r="L479" s="1" t="s">
        <v>141</v>
      </c>
      <c r="M479" s="1" t="s">
        <v>43</v>
      </c>
      <c r="N479" s="1" t="s">
        <v>617</v>
      </c>
      <c r="O479" s="1">
        <v>0.78</v>
      </c>
      <c r="P479" s="6">
        <f>Table1[[#This Row],[Profit]]/Table1[[#This Row],[Sales]]</f>
        <v>-0.82370096183505792</v>
      </c>
      <c r="Q479" s="1" t="s">
        <v>33</v>
      </c>
      <c r="R479" s="1" t="s">
        <v>34</v>
      </c>
      <c r="S479" s="1" t="s">
        <v>45</v>
      </c>
      <c r="T479" s="1" t="s">
        <v>663</v>
      </c>
      <c r="U479" s="1">
        <v>90049</v>
      </c>
      <c r="V479" s="9">
        <v>42045</v>
      </c>
      <c r="W479" s="13" t="str">
        <f>TEXT(Table1[[#This Row],[Order Date]],"mmmm")</f>
        <v>February</v>
      </c>
      <c r="X479" s="7" t="str">
        <f>TEXT(Table1[[#This Row],[Order Date]],"yyyy")</f>
        <v>2015</v>
      </c>
      <c r="Y479" s="9">
        <v>42052</v>
      </c>
      <c r="Z479" s="1">
        <v>-293.74</v>
      </c>
      <c r="AA479" s="1">
        <v>13</v>
      </c>
      <c r="AB479" s="1">
        <v>356.61</v>
      </c>
      <c r="AC479" s="1">
        <v>54949</v>
      </c>
      <c r="AD479" s="6" t="e">
        <f>IF(COUNTIF(#REF!,Orders!AC1705)&gt;0,"Returned","Not Returned")</f>
        <v>#REF!</v>
      </c>
      <c r="AE479" s="37" t="str">
        <f>TEXT(Table1[[#This Row],[Order Date]],"mmmm-yyy")</f>
        <v>February-2015</v>
      </c>
    </row>
    <row r="480" spans="1:31" ht="12.75" customHeight="1" thickTop="1" thickBot="1" x14ac:dyDescent="0.25">
      <c r="A480" s="8">
        <v>25664</v>
      </c>
      <c r="B480" s="1" t="s">
        <v>106</v>
      </c>
      <c r="C480" s="1">
        <v>0.08</v>
      </c>
      <c r="D480" s="1">
        <v>6.48</v>
      </c>
      <c r="E480" s="1">
        <v>6.81</v>
      </c>
      <c r="F480" s="1">
        <v>3006</v>
      </c>
      <c r="G480" s="6" t="str">
        <f>IF(COUNTIF(Table1[Customer ID],Table1[[#This Row],[Customer ID]])&gt;1,"Repeat Customer","One-Time Customer")</f>
        <v>Repeat Customer</v>
      </c>
      <c r="H480" s="1" t="s">
        <v>2728</v>
      </c>
      <c r="I480" s="1" t="s">
        <v>49</v>
      </c>
      <c r="J480" s="1" t="s">
        <v>28</v>
      </c>
      <c r="K480" s="1" t="s">
        <v>29</v>
      </c>
      <c r="L480" s="1" t="s">
        <v>93</v>
      </c>
      <c r="M480" s="1" t="s">
        <v>59</v>
      </c>
      <c r="N480" s="1" t="s">
        <v>2726</v>
      </c>
      <c r="O480" s="1">
        <v>0.36</v>
      </c>
      <c r="P480" s="6">
        <f>Table1[[#This Row],[Profit]]/Table1[[#This Row],[Sales]]</f>
        <v>-0.53295915050384657</v>
      </c>
      <c r="Q480" s="1" t="s">
        <v>33</v>
      </c>
      <c r="R480" s="1" t="s">
        <v>34</v>
      </c>
      <c r="S480" s="1" t="s">
        <v>1741</v>
      </c>
      <c r="T480" s="1" t="s">
        <v>2729</v>
      </c>
      <c r="U480" s="1">
        <v>83402</v>
      </c>
      <c r="V480" s="9">
        <v>42045</v>
      </c>
      <c r="W480" s="13" t="str">
        <f>TEXT(Table1[[#This Row],[Order Date]],"mmmm")</f>
        <v>February</v>
      </c>
      <c r="X480" s="7" t="str">
        <f>TEXT(Table1[[#This Row],[Order Date]],"yyyy")</f>
        <v>2015</v>
      </c>
      <c r="Y480" s="9">
        <v>42050</v>
      </c>
      <c r="Z480" s="1">
        <v>-49.186800000000005</v>
      </c>
      <c r="AA480" s="1">
        <v>14</v>
      </c>
      <c r="AB480" s="1">
        <v>92.29</v>
      </c>
      <c r="AC480" s="1">
        <v>91388</v>
      </c>
      <c r="AD480" s="6" t="e">
        <f>IF(COUNTIF(#REF!,Orders!AC1707)&gt;0,"Returned","Not Returned")</f>
        <v>#REF!</v>
      </c>
      <c r="AE480" s="37" t="str">
        <f>TEXT(Table1[[#This Row],[Order Date]],"mmmm-yyy")</f>
        <v>February-2015</v>
      </c>
    </row>
    <row r="481" spans="1:31" ht="12.75" customHeight="1" thickTop="1" thickBot="1" x14ac:dyDescent="0.25">
      <c r="A481" s="10">
        <v>25665</v>
      </c>
      <c r="B481" s="11" t="s">
        <v>106</v>
      </c>
      <c r="C481" s="11">
        <v>0.09</v>
      </c>
      <c r="D481" s="11">
        <v>20.98</v>
      </c>
      <c r="E481" s="11">
        <v>53.03</v>
      </c>
      <c r="F481" s="11">
        <v>3006</v>
      </c>
      <c r="G481" s="6" t="str">
        <f>IF(COUNTIF(Table1[Customer ID],Table1[[#This Row],[Customer ID]])&gt;1,"Repeat Customer","One-Time Customer")</f>
        <v>Repeat Customer</v>
      </c>
      <c r="H481" s="11" t="s">
        <v>2728</v>
      </c>
      <c r="I481" s="11" t="s">
        <v>39</v>
      </c>
      <c r="J481" s="11" t="s">
        <v>28</v>
      </c>
      <c r="K481" s="11" t="s">
        <v>29</v>
      </c>
      <c r="L481" s="11" t="s">
        <v>141</v>
      </c>
      <c r="M481" s="11" t="s">
        <v>43</v>
      </c>
      <c r="N481" s="11" t="s">
        <v>617</v>
      </c>
      <c r="O481" s="11">
        <v>0.78</v>
      </c>
      <c r="P481" s="6">
        <f>Table1[[#This Row],[Profit]]/Table1[[#This Row],[Sales]]</f>
        <v>-1.8561769352290678</v>
      </c>
      <c r="Q481" s="11" t="s">
        <v>33</v>
      </c>
      <c r="R481" s="11" t="s">
        <v>34</v>
      </c>
      <c r="S481" s="11" t="s">
        <v>1741</v>
      </c>
      <c r="T481" s="11" t="s">
        <v>2729</v>
      </c>
      <c r="U481" s="11">
        <v>83402</v>
      </c>
      <c r="V481" s="12">
        <v>42045</v>
      </c>
      <c r="W481" s="13" t="str">
        <f>TEXT(Table1[[#This Row],[Order Date]],"mmmm")</f>
        <v>February</v>
      </c>
      <c r="X481" s="7" t="str">
        <f>TEXT(Table1[[#This Row],[Order Date]],"yyyy")</f>
        <v>2015</v>
      </c>
      <c r="Y481" s="12">
        <v>42052</v>
      </c>
      <c r="Z481" s="11">
        <v>-152.7448</v>
      </c>
      <c r="AA481" s="11">
        <v>3</v>
      </c>
      <c r="AB481" s="11">
        <v>82.29</v>
      </c>
      <c r="AC481" s="11">
        <v>91388</v>
      </c>
      <c r="AD481" s="6" t="e">
        <f>IF(COUNTIF(#REF!,Orders!AC1708)&gt;0,"Returned","Not Returned")</f>
        <v>#REF!</v>
      </c>
      <c r="AE481" s="37" t="str">
        <f>TEXT(Table1[[#This Row],[Order Date]],"mmmm-yyy")</f>
        <v>February-2015</v>
      </c>
    </row>
    <row r="482" spans="1:31" ht="12.75" customHeight="1" thickTop="1" thickBot="1" x14ac:dyDescent="0.25">
      <c r="A482" s="10">
        <v>25856</v>
      </c>
      <c r="B482" s="11" t="s">
        <v>37</v>
      </c>
      <c r="C482" s="11">
        <v>0.03</v>
      </c>
      <c r="D482" s="11">
        <v>37.94</v>
      </c>
      <c r="E482" s="11">
        <v>5.08</v>
      </c>
      <c r="F482" s="11">
        <v>757</v>
      </c>
      <c r="G482" s="6" t="str">
        <f>IF(COUNTIF(Table1[Customer ID],Table1[[#This Row],[Customer ID]])&gt;1,"Repeat Customer","One-Time Customer")</f>
        <v>One-Time Customer</v>
      </c>
      <c r="H482" s="11" t="s">
        <v>891</v>
      </c>
      <c r="I482" s="11" t="s">
        <v>49</v>
      </c>
      <c r="J482" s="11" t="s">
        <v>40</v>
      </c>
      <c r="K482" s="11" t="s">
        <v>29</v>
      </c>
      <c r="L482" s="11" t="s">
        <v>93</v>
      </c>
      <c r="M482" s="11" t="s">
        <v>31</v>
      </c>
      <c r="N482" s="11" t="s">
        <v>892</v>
      </c>
      <c r="O482" s="11">
        <v>0.38</v>
      </c>
      <c r="P482" s="6">
        <f>Table1[[#This Row],[Profit]]/Table1[[#This Row],[Sales]]</f>
        <v>-0.18825118839129348</v>
      </c>
      <c r="Q482" s="11" t="s">
        <v>33</v>
      </c>
      <c r="R482" s="11" t="s">
        <v>34</v>
      </c>
      <c r="S482" s="11" t="s">
        <v>102</v>
      </c>
      <c r="T482" s="11" t="s">
        <v>893</v>
      </c>
      <c r="U482" s="11">
        <v>97062</v>
      </c>
      <c r="V482" s="12">
        <v>42046</v>
      </c>
      <c r="W482" s="13" t="str">
        <f>TEXT(Table1[[#This Row],[Order Date]],"mmmm")</f>
        <v>February</v>
      </c>
      <c r="X482" s="7" t="str">
        <f>TEXT(Table1[[#This Row],[Order Date]],"yyyy")</f>
        <v>2015</v>
      </c>
      <c r="Y482" s="12">
        <v>42048</v>
      </c>
      <c r="Z482" s="11">
        <v>-7.5244000000000009</v>
      </c>
      <c r="AA482" s="11">
        <v>1</v>
      </c>
      <c r="AB482" s="11">
        <v>39.97</v>
      </c>
      <c r="AC482" s="11">
        <v>90258</v>
      </c>
      <c r="AD482" s="6" t="e">
        <f>IF(COUNTIF(#REF!,Orders!AC436)&gt;0,"Returned","Not Returned")</f>
        <v>#REF!</v>
      </c>
      <c r="AE482" s="37" t="str">
        <f>TEXT(Table1[[#This Row],[Order Date]],"mmmm-yyy")</f>
        <v>February-2015</v>
      </c>
    </row>
    <row r="483" spans="1:31" ht="12.75" customHeight="1" thickTop="1" thickBot="1" x14ac:dyDescent="0.25">
      <c r="A483" s="10">
        <v>20870</v>
      </c>
      <c r="B483" s="11" t="s">
        <v>25</v>
      </c>
      <c r="C483" s="11">
        <v>0.1</v>
      </c>
      <c r="D483" s="11">
        <v>4.13</v>
      </c>
      <c r="E483" s="11">
        <v>0.99</v>
      </c>
      <c r="F483" s="11">
        <v>1354</v>
      </c>
      <c r="G483" s="6" t="str">
        <f>IF(COUNTIF(Table1[Customer ID],Table1[[#This Row],[Customer ID]])&gt;1,"Repeat Customer","One-Time Customer")</f>
        <v>Repeat Customer</v>
      </c>
      <c r="H483" s="11" t="s">
        <v>1419</v>
      </c>
      <c r="I483" s="11" t="s">
        <v>49</v>
      </c>
      <c r="J483" s="11" t="s">
        <v>114</v>
      </c>
      <c r="K483" s="11" t="s">
        <v>29</v>
      </c>
      <c r="L483" s="11" t="s">
        <v>134</v>
      </c>
      <c r="M483" s="11" t="s">
        <v>59</v>
      </c>
      <c r="N483" s="11" t="s">
        <v>1420</v>
      </c>
      <c r="O483" s="11">
        <v>0.39</v>
      </c>
      <c r="P483" s="6">
        <f>Table1[[#This Row],[Profit]]/Table1[[#This Row],[Sales]]</f>
        <v>-0.12906024096385543</v>
      </c>
      <c r="Q483" s="11" t="s">
        <v>33</v>
      </c>
      <c r="R483" s="11" t="s">
        <v>61</v>
      </c>
      <c r="S483" s="11" t="s">
        <v>130</v>
      </c>
      <c r="T483" s="11" t="s">
        <v>1421</v>
      </c>
      <c r="U483" s="11">
        <v>76086</v>
      </c>
      <c r="V483" s="12">
        <v>42046</v>
      </c>
      <c r="W483" s="13" t="str">
        <f>TEXT(Table1[[#This Row],[Order Date]],"mmmm")</f>
        <v>February</v>
      </c>
      <c r="X483" s="7" t="str">
        <f>TEXT(Table1[[#This Row],[Order Date]],"yyyy")</f>
        <v>2015</v>
      </c>
      <c r="Y483" s="12">
        <v>42046</v>
      </c>
      <c r="Z483" s="11">
        <v>-1.0712000000000002</v>
      </c>
      <c r="AA483" s="11">
        <v>2</v>
      </c>
      <c r="AB483" s="11">
        <v>8.3000000000000007</v>
      </c>
      <c r="AC483" s="11">
        <v>91209</v>
      </c>
      <c r="AD483" s="6" t="e">
        <f>IF(COUNTIF(#REF!,Orders!AC768)&gt;0,"Returned","Not Returned")</f>
        <v>#REF!</v>
      </c>
      <c r="AE483" s="37" t="str">
        <f>TEXT(Table1[[#This Row],[Order Date]],"mmmm-yyy")</f>
        <v>February-2015</v>
      </c>
    </row>
    <row r="484" spans="1:31" ht="12.75" customHeight="1" thickTop="1" thickBot="1" x14ac:dyDescent="0.25">
      <c r="A484" s="8">
        <v>20871</v>
      </c>
      <c r="B484" s="1" t="s">
        <v>25</v>
      </c>
      <c r="C484" s="1">
        <v>0.04</v>
      </c>
      <c r="D484" s="1">
        <v>4.9800000000000004</v>
      </c>
      <c r="E484" s="1">
        <v>0.49</v>
      </c>
      <c r="F484" s="1">
        <v>1354</v>
      </c>
      <c r="G484" s="6" t="str">
        <f>IF(COUNTIF(Table1[Customer ID],Table1[[#This Row],[Customer ID]])&gt;1,"Repeat Customer","One-Time Customer")</f>
        <v>Repeat Customer</v>
      </c>
      <c r="H484" s="1" t="s">
        <v>1419</v>
      </c>
      <c r="I484" s="1" t="s">
        <v>49</v>
      </c>
      <c r="J484" s="1" t="s">
        <v>114</v>
      </c>
      <c r="K484" s="1" t="s">
        <v>29</v>
      </c>
      <c r="L484" s="1" t="s">
        <v>134</v>
      </c>
      <c r="M484" s="1" t="s">
        <v>59</v>
      </c>
      <c r="N484" s="1" t="s">
        <v>1422</v>
      </c>
      <c r="O484" s="1">
        <v>0.39</v>
      </c>
      <c r="P484" s="6">
        <f>Table1[[#This Row],[Profit]]/Table1[[#This Row],[Sales]]</f>
        <v>0.43928286852589649</v>
      </c>
      <c r="Q484" s="1" t="s">
        <v>33</v>
      </c>
      <c r="R484" s="1" t="s">
        <v>61</v>
      </c>
      <c r="S484" s="1" t="s">
        <v>130</v>
      </c>
      <c r="T484" s="1" t="s">
        <v>1421</v>
      </c>
      <c r="U484" s="1">
        <v>76086</v>
      </c>
      <c r="V484" s="9">
        <v>42046</v>
      </c>
      <c r="W484" s="13" t="str">
        <f>TEXT(Table1[[#This Row],[Order Date]],"mmmm")</f>
        <v>February</v>
      </c>
      <c r="X484" s="7" t="str">
        <f>TEXT(Table1[[#This Row],[Order Date]],"yyyy")</f>
        <v>2015</v>
      </c>
      <c r="Y484" s="9">
        <v>42048</v>
      </c>
      <c r="Z484" s="1">
        <v>4.4104000000000001</v>
      </c>
      <c r="AA484" s="1">
        <v>2</v>
      </c>
      <c r="AB484" s="1">
        <v>10.039999999999999</v>
      </c>
      <c r="AC484" s="1">
        <v>91209</v>
      </c>
      <c r="AD484" s="6" t="e">
        <f>IF(COUNTIF(#REF!,Orders!AC769)&gt;0,"Returned","Not Returned")</f>
        <v>#REF!</v>
      </c>
      <c r="AE484" s="37" t="str">
        <f>TEXT(Table1[[#This Row],[Order Date]],"mmmm-yyy")</f>
        <v>February-2015</v>
      </c>
    </row>
    <row r="485" spans="1:31" ht="12.75" customHeight="1" thickTop="1" thickBot="1" x14ac:dyDescent="0.25">
      <c r="A485" s="8">
        <v>24463</v>
      </c>
      <c r="B485" s="1" t="s">
        <v>56</v>
      </c>
      <c r="C485" s="1">
        <v>0.06</v>
      </c>
      <c r="D485" s="1">
        <v>90.97</v>
      </c>
      <c r="E485" s="1">
        <v>14</v>
      </c>
      <c r="F485" s="1">
        <v>1815</v>
      </c>
      <c r="G485" s="6" t="str">
        <f>IF(COUNTIF(Table1[Customer ID],Table1[[#This Row],[Customer ID]])&gt;1,"Repeat Customer","One-Time Customer")</f>
        <v>One-Time Customer</v>
      </c>
      <c r="H485" s="1" t="s">
        <v>1804</v>
      </c>
      <c r="I485" s="1" t="s">
        <v>39</v>
      </c>
      <c r="J485" s="1" t="s">
        <v>40</v>
      </c>
      <c r="K485" s="1" t="s">
        <v>77</v>
      </c>
      <c r="L485" s="1" t="s">
        <v>85</v>
      </c>
      <c r="M485" s="1" t="s">
        <v>43</v>
      </c>
      <c r="N485" s="1" t="s">
        <v>1805</v>
      </c>
      <c r="O485" s="1">
        <v>0.36</v>
      </c>
      <c r="P485" s="6">
        <f>Table1[[#This Row],[Profit]]/Table1[[#This Row],[Sales]]</f>
        <v>3.7467051885859033E-2</v>
      </c>
      <c r="Q485" s="1" t="s">
        <v>33</v>
      </c>
      <c r="R485" s="1" t="s">
        <v>136</v>
      </c>
      <c r="S485" s="1" t="s">
        <v>671</v>
      </c>
      <c r="T485" s="1" t="s">
        <v>1806</v>
      </c>
      <c r="U485" s="1">
        <v>39208</v>
      </c>
      <c r="V485" s="9">
        <v>42046</v>
      </c>
      <c r="W485" s="13" t="str">
        <f>TEXT(Table1[[#This Row],[Order Date]],"mmmm")</f>
        <v>February</v>
      </c>
      <c r="X485" s="7" t="str">
        <f>TEXT(Table1[[#This Row],[Order Date]],"yyyy")</f>
        <v>2015</v>
      </c>
      <c r="Y485" s="9">
        <v>42047</v>
      </c>
      <c r="Z485" s="1">
        <v>47.334000000000003</v>
      </c>
      <c r="AA485" s="1">
        <v>14</v>
      </c>
      <c r="AB485" s="1">
        <v>1263.3499999999999</v>
      </c>
      <c r="AC485" s="1">
        <v>90525</v>
      </c>
      <c r="AD485" s="6" t="e">
        <f>IF(COUNTIF(#REF!,Orders!AC1013)&gt;0,"Returned","Not Returned")</f>
        <v>#REF!</v>
      </c>
      <c r="AE485" s="37" t="str">
        <f>TEXT(Table1[[#This Row],[Order Date]],"mmmm-yyy")</f>
        <v>February-2015</v>
      </c>
    </row>
    <row r="486" spans="1:31" ht="12.75" customHeight="1" thickTop="1" thickBot="1" x14ac:dyDescent="0.25">
      <c r="A486" s="8">
        <v>20824</v>
      </c>
      <c r="B486" s="1" t="s">
        <v>25</v>
      </c>
      <c r="C486" s="1">
        <v>0.09</v>
      </c>
      <c r="D486" s="1">
        <v>260.98</v>
      </c>
      <c r="E486" s="1">
        <v>41.91</v>
      </c>
      <c r="F486" s="1">
        <v>2072</v>
      </c>
      <c r="G486" s="6" t="str">
        <f>IF(COUNTIF(Table1[Customer ID],Table1[[#This Row],[Customer ID]])&gt;1,"Repeat Customer","One-Time Customer")</f>
        <v>Repeat Customer</v>
      </c>
      <c r="H486" s="1" t="s">
        <v>1995</v>
      </c>
      <c r="I486" s="1" t="s">
        <v>39</v>
      </c>
      <c r="J486" s="1" t="s">
        <v>28</v>
      </c>
      <c r="K486" s="1" t="s">
        <v>41</v>
      </c>
      <c r="L486" s="1" t="s">
        <v>191</v>
      </c>
      <c r="M486" s="1" t="s">
        <v>121</v>
      </c>
      <c r="N486" s="1" t="s">
        <v>950</v>
      </c>
      <c r="O486" s="1">
        <v>0.59</v>
      </c>
      <c r="P486" s="6">
        <f>Table1[[#This Row],[Profit]]/Table1[[#This Row],[Sales]]</f>
        <v>0.38710274617566759</v>
      </c>
      <c r="Q486" s="1" t="s">
        <v>33</v>
      </c>
      <c r="R486" s="1" t="s">
        <v>61</v>
      </c>
      <c r="S486" s="1" t="s">
        <v>300</v>
      </c>
      <c r="T486" s="1" t="s">
        <v>1997</v>
      </c>
      <c r="U486" s="1">
        <v>48505</v>
      </c>
      <c r="V486" s="9">
        <v>42046</v>
      </c>
      <c r="W486" s="13" t="str">
        <f>TEXT(Table1[[#This Row],[Order Date]],"mmmm")</f>
        <v>February</v>
      </c>
      <c r="X486" s="7" t="str">
        <f>TEXT(Table1[[#This Row],[Order Date]],"yyyy")</f>
        <v>2015</v>
      </c>
      <c r="Y486" s="9">
        <v>42048</v>
      </c>
      <c r="Z486" s="1">
        <v>1307.2692</v>
      </c>
      <c r="AA486" s="1">
        <v>14</v>
      </c>
      <c r="AB486" s="1">
        <v>3377.06</v>
      </c>
      <c r="AC486" s="1">
        <v>88556</v>
      </c>
      <c r="AD486" s="6" t="e">
        <f>IF(COUNTIF(#REF!,Orders!AC1153)&gt;0,"Returned","Not Returned")</f>
        <v>#REF!</v>
      </c>
      <c r="AE486" s="37" t="str">
        <f>TEXT(Table1[[#This Row],[Order Date]],"mmmm-yyy")</f>
        <v>February-2015</v>
      </c>
    </row>
    <row r="487" spans="1:31" ht="12.75" customHeight="1" thickTop="1" thickBot="1" x14ac:dyDescent="0.25">
      <c r="A487" s="10">
        <v>20825</v>
      </c>
      <c r="B487" s="11" t="s">
        <v>25</v>
      </c>
      <c r="C487" s="11">
        <v>0.01</v>
      </c>
      <c r="D487" s="11">
        <v>10.52</v>
      </c>
      <c r="E487" s="11">
        <v>7.94</v>
      </c>
      <c r="F487" s="11">
        <v>2072</v>
      </c>
      <c r="G487" s="6" t="str">
        <f>IF(COUNTIF(Table1[Customer ID],Table1[[#This Row],[Customer ID]])&gt;1,"Repeat Customer","One-Time Customer")</f>
        <v>Repeat Customer</v>
      </c>
      <c r="H487" s="11" t="s">
        <v>1995</v>
      </c>
      <c r="I487" s="11" t="s">
        <v>49</v>
      </c>
      <c r="J487" s="11" t="s">
        <v>28</v>
      </c>
      <c r="K487" s="11" t="s">
        <v>41</v>
      </c>
      <c r="L487" s="11" t="s">
        <v>50</v>
      </c>
      <c r="M487" s="11" t="s">
        <v>51</v>
      </c>
      <c r="N487" s="11" t="s">
        <v>1998</v>
      </c>
      <c r="O487" s="11">
        <v>0.52</v>
      </c>
      <c r="P487" s="6">
        <f>Table1[[#This Row],[Profit]]/Table1[[#This Row],[Sales]]</f>
        <v>-0.1276397966594045</v>
      </c>
      <c r="Q487" s="11" t="s">
        <v>33</v>
      </c>
      <c r="R487" s="11" t="s">
        <v>61</v>
      </c>
      <c r="S487" s="11" t="s">
        <v>300</v>
      </c>
      <c r="T487" s="11" t="s">
        <v>1997</v>
      </c>
      <c r="U487" s="11">
        <v>48505</v>
      </c>
      <c r="V487" s="12">
        <v>42046</v>
      </c>
      <c r="W487" s="13" t="str">
        <f>TEXT(Table1[[#This Row],[Order Date]],"mmmm")</f>
        <v>February</v>
      </c>
      <c r="X487" s="7" t="str">
        <f>TEXT(Table1[[#This Row],[Order Date]],"yyyy")</f>
        <v>2015</v>
      </c>
      <c r="Y487" s="12">
        <v>42048</v>
      </c>
      <c r="Z487" s="11">
        <v>-15.818400000000002</v>
      </c>
      <c r="AA487" s="11">
        <v>11</v>
      </c>
      <c r="AB487" s="11">
        <v>123.93</v>
      </c>
      <c r="AC487" s="11">
        <v>88556</v>
      </c>
      <c r="AD487" s="6" t="e">
        <f>IF(COUNTIF(#REF!,Orders!AC1154)&gt;0,"Returned","Not Returned")</f>
        <v>#REF!</v>
      </c>
      <c r="AE487" s="37" t="str">
        <f>TEXT(Table1[[#This Row],[Order Date]],"mmmm-yyy")</f>
        <v>February-2015</v>
      </c>
    </row>
    <row r="488" spans="1:31" ht="12.75" customHeight="1" thickTop="1" thickBot="1" x14ac:dyDescent="0.25">
      <c r="A488" s="8">
        <v>20826</v>
      </c>
      <c r="B488" s="1" t="s">
        <v>25</v>
      </c>
      <c r="C488" s="1">
        <v>0.02</v>
      </c>
      <c r="D488" s="1">
        <v>5.98</v>
      </c>
      <c r="E488" s="1">
        <v>7.5</v>
      </c>
      <c r="F488" s="1">
        <v>2072</v>
      </c>
      <c r="G488" s="6" t="str">
        <f>IF(COUNTIF(Table1[Customer ID],Table1[[#This Row],[Customer ID]])&gt;1,"Repeat Customer","One-Time Customer")</f>
        <v>Repeat Customer</v>
      </c>
      <c r="H488" s="1" t="s">
        <v>1995</v>
      </c>
      <c r="I488" s="1" t="s">
        <v>27</v>
      </c>
      <c r="J488" s="1" t="s">
        <v>28</v>
      </c>
      <c r="K488" s="1" t="s">
        <v>29</v>
      </c>
      <c r="L488" s="1" t="s">
        <v>93</v>
      </c>
      <c r="M488" s="1" t="s">
        <v>59</v>
      </c>
      <c r="N488" s="1" t="s">
        <v>1999</v>
      </c>
      <c r="O488" s="1">
        <v>0.4</v>
      </c>
      <c r="P488" s="6">
        <f>Table1[[#This Row],[Profit]]/Table1[[#This Row],[Sales]]</f>
        <v>-0.59421455938697332</v>
      </c>
      <c r="Q488" s="1" t="s">
        <v>33</v>
      </c>
      <c r="R488" s="1" t="s">
        <v>61</v>
      </c>
      <c r="S488" s="1" t="s">
        <v>300</v>
      </c>
      <c r="T488" s="1" t="s">
        <v>1997</v>
      </c>
      <c r="U488" s="1">
        <v>48505</v>
      </c>
      <c r="V488" s="9">
        <v>42046</v>
      </c>
      <c r="W488" s="13" t="str">
        <f>TEXT(Table1[[#This Row],[Order Date]],"mmmm")</f>
        <v>February</v>
      </c>
      <c r="X488" s="7" t="str">
        <f>TEXT(Table1[[#This Row],[Order Date]],"yyyy")</f>
        <v>2015</v>
      </c>
      <c r="Y488" s="9">
        <v>42048</v>
      </c>
      <c r="Z488" s="1">
        <v>-55.832400000000007</v>
      </c>
      <c r="AA488" s="1">
        <v>14</v>
      </c>
      <c r="AB488" s="1">
        <v>93.96</v>
      </c>
      <c r="AC488" s="1">
        <v>88556</v>
      </c>
      <c r="AD488" s="6" t="e">
        <f>IF(COUNTIF(#REF!,Orders!AC1155)&gt;0,"Returned","Not Returned")</f>
        <v>#REF!</v>
      </c>
      <c r="AE488" s="37" t="str">
        <f>TEXT(Table1[[#This Row],[Order Date]],"mmmm-yyy")</f>
        <v>February-2015</v>
      </c>
    </row>
    <row r="489" spans="1:31" ht="12.75" customHeight="1" thickTop="1" thickBot="1" x14ac:dyDescent="0.25">
      <c r="A489" s="8">
        <v>24673</v>
      </c>
      <c r="B489" s="1" t="s">
        <v>47</v>
      </c>
      <c r="C489" s="1">
        <v>7.0000000000000007E-2</v>
      </c>
      <c r="D489" s="1">
        <v>270.98</v>
      </c>
      <c r="E489" s="1">
        <v>50</v>
      </c>
      <c r="F489" s="1">
        <v>2302</v>
      </c>
      <c r="G489" s="6" t="str">
        <f>IF(COUNTIF(Table1[Customer ID],Table1[[#This Row],[Customer ID]])&gt;1,"Repeat Customer","One-Time Customer")</f>
        <v>Repeat Customer</v>
      </c>
      <c r="H489" s="1" t="s">
        <v>2187</v>
      </c>
      <c r="I489" s="1" t="s">
        <v>39</v>
      </c>
      <c r="J489" s="1" t="s">
        <v>28</v>
      </c>
      <c r="K489" s="1" t="s">
        <v>41</v>
      </c>
      <c r="L489" s="1" t="s">
        <v>42</v>
      </c>
      <c r="M489" s="1" t="s">
        <v>43</v>
      </c>
      <c r="N489" s="1" t="s">
        <v>2188</v>
      </c>
      <c r="O489" s="1">
        <v>0.77</v>
      </c>
      <c r="P489" s="6">
        <f>Table1[[#This Row],[Profit]]/Table1[[#This Row],[Sales]]</f>
        <v>1.1366049430795656E-2</v>
      </c>
      <c r="Q489" s="1" t="s">
        <v>33</v>
      </c>
      <c r="R489" s="1" t="s">
        <v>136</v>
      </c>
      <c r="S489" s="1" t="s">
        <v>362</v>
      </c>
      <c r="T489" s="1" t="s">
        <v>2189</v>
      </c>
      <c r="U489" s="1">
        <v>32404</v>
      </c>
      <c r="V489" s="9">
        <v>42046</v>
      </c>
      <c r="W489" s="13" t="str">
        <f>TEXT(Table1[[#This Row],[Order Date]],"mmmm")</f>
        <v>February</v>
      </c>
      <c r="X489" s="7" t="str">
        <f>TEXT(Table1[[#This Row],[Order Date]],"yyyy")</f>
        <v>2015</v>
      </c>
      <c r="Y489" s="9">
        <v>42048</v>
      </c>
      <c r="Z489" s="1">
        <v>27.725999999999999</v>
      </c>
      <c r="AA489" s="1">
        <v>9</v>
      </c>
      <c r="AB489" s="1">
        <v>2439.37</v>
      </c>
      <c r="AC489" s="1">
        <v>87695</v>
      </c>
      <c r="AD489" s="6" t="e">
        <f>IF(COUNTIF(#REF!,Orders!AC1281)&gt;0,"Returned","Not Returned")</f>
        <v>#REF!</v>
      </c>
      <c r="AE489" s="37" t="str">
        <f>TEXT(Table1[[#This Row],[Order Date]],"mmmm-yyy")</f>
        <v>February-2015</v>
      </c>
    </row>
    <row r="490" spans="1:31" ht="12.75" customHeight="1" thickTop="1" thickBot="1" x14ac:dyDescent="0.25">
      <c r="A490" s="10">
        <v>6673</v>
      </c>
      <c r="B490" s="11" t="s">
        <v>47</v>
      </c>
      <c r="C490" s="11">
        <v>7.0000000000000007E-2</v>
      </c>
      <c r="D490" s="11">
        <v>270.98</v>
      </c>
      <c r="E490" s="11">
        <v>50</v>
      </c>
      <c r="F490" s="11">
        <v>2303</v>
      </c>
      <c r="G490" s="6" t="str">
        <f>IF(COUNTIF(Table1[Customer ID],Table1[[#This Row],[Customer ID]])&gt;1,"Repeat Customer","One-Time Customer")</f>
        <v>Repeat Customer</v>
      </c>
      <c r="H490" s="11" t="s">
        <v>2191</v>
      </c>
      <c r="I490" s="11" t="s">
        <v>39</v>
      </c>
      <c r="J490" s="11" t="s">
        <v>28</v>
      </c>
      <c r="K490" s="11" t="s">
        <v>41</v>
      </c>
      <c r="L490" s="11" t="s">
        <v>42</v>
      </c>
      <c r="M490" s="11" t="s">
        <v>43</v>
      </c>
      <c r="N490" s="11" t="s">
        <v>2188</v>
      </c>
      <c r="O490" s="11">
        <v>0.77</v>
      </c>
      <c r="P490" s="6">
        <f>Table1[[#This Row],[Profit]]/Table1[[#This Row],[Sales]]</f>
        <v>-9.8437301434386743E-3</v>
      </c>
      <c r="Q490" s="11" t="s">
        <v>33</v>
      </c>
      <c r="R490" s="11" t="s">
        <v>53</v>
      </c>
      <c r="S490" s="11" t="s">
        <v>71</v>
      </c>
      <c r="T490" s="11" t="s">
        <v>90</v>
      </c>
      <c r="U490" s="11">
        <v>10011</v>
      </c>
      <c r="V490" s="12">
        <v>42046</v>
      </c>
      <c r="W490" s="13" t="str">
        <f>TEXT(Table1[[#This Row],[Order Date]],"mmmm")</f>
        <v>February</v>
      </c>
      <c r="X490" s="7" t="str">
        <f>TEXT(Table1[[#This Row],[Order Date]],"yyyy")</f>
        <v>2015</v>
      </c>
      <c r="Y490" s="12">
        <v>42048</v>
      </c>
      <c r="Z490" s="11">
        <v>-96.05</v>
      </c>
      <c r="AA490" s="11">
        <v>36</v>
      </c>
      <c r="AB490" s="11">
        <v>9757.48</v>
      </c>
      <c r="AC490" s="11">
        <v>47493</v>
      </c>
      <c r="AD490" s="6" t="e">
        <f>IF(COUNTIF(#REF!,Orders!AC1284)&gt;0,"Returned","Not Returned")</f>
        <v>#REF!</v>
      </c>
      <c r="AE490" s="37" t="str">
        <f>TEXT(Table1[[#This Row],[Order Date]],"mmmm-yyy")</f>
        <v>February-2015</v>
      </c>
    </row>
    <row r="491" spans="1:31" ht="14.25" thickTop="1" thickBot="1" x14ac:dyDescent="0.25">
      <c r="A491" s="10">
        <v>20602</v>
      </c>
      <c r="B491" s="11" t="s">
        <v>25</v>
      </c>
      <c r="C491" s="11">
        <v>0.01</v>
      </c>
      <c r="D491" s="11">
        <v>2036.48</v>
      </c>
      <c r="E491" s="11">
        <v>14.7</v>
      </c>
      <c r="F491" s="11">
        <v>2489</v>
      </c>
      <c r="G491" s="6" t="str">
        <f>IF(COUNTIF(Table1[Customer ID],Table1[[#This Row],[Customer ID]])&gt;1,"Repeat Customer","One-Time Customer")</f>
        <v>Repeat Customer</v>
      </c>
      <c r="H491" s="11" t="s">
        <v>2338</v>
      </c>
      <c r="I491" s="11" t="s">
        <v>39</v>
      </c>
      <c r="J491" s="11" t="s">
        <v>114</v>
      </c>
      <c r="K491" s="11" t="s">
        <v>77</v>
      </c>
      <c r="L491" s="11" t="s">
        <v>85</v>
      </c>
      <c r="M491" s="11" t="s">
        <v>43</v>
      </c>
      <c r="N491" s="11" t="s">
        <v>633</v>
      </c>
      <c r="O491" s="11">
        <v>0.55000000000000004</v>
      </c>
      <c r="P491" s="6">
        <f>Table1[[#This Row],[Profit]]/Table1[[#This Row],[Sales]]</f>
        <v>-0.42165652628576855</v>
      </c>
      <c r="Q491" s="11" t="s">
        <v>33</v>
      </c>
      <c r="R491" s="11" t="s">
        <v>34</v>
      </c>
      <c r="S491" s="11" t="s">
        <v>45</v>
      </c>
      <c r="T491" s="11" t="s">
        <v>695</v>
      </c>
      <c r="U491" s="11">
        <v>94521</v>
      </c>
      <c r="V491" s="12">
        <v>42046</v>
      </c>
      <c r="W491" s="13" t="str">
        <f>TEXT(Table1[[#This Row],[Order Date]],"mmmm")</f>
        <v>February</v>
      </c>
      <c r="X491" s="7" t="str">
        <f>TEXT(Table1[[#This Row],[Order Date]],"yyyy")</f>
        <v>2015</v>
      </c>
      <c r="Y491" s="12">
        <v>42048</v>
      </c>
      <c r="Z491" s="11">
        <v>-1596.7457999999999</v>
      </c>
      <c r="AA491" s="11">
        <v>2</v>
      </c>
      <c r="AB491" s="11">
        <v>3786.84</v>
      </c>
      <c r="AC491" s="11">
        <v>86883</v>
      </c>
      <c r="AD491" s="6" t="e">
        <f>IF(COUNTIF(#REF!,Orders!AC1398)&gt;0,"Returned","Not Returned")</f>
        <v>#REF!</v>
      </c>
      <c r="AE491" s="37" t="str">
        <f>TEXT(Table1[[#This Row],[Order Date]],"mmmm-yyy")</f>
        <v>February-2015</v>
      </c>
    </row>
    <row r="492" spans="1:31" ht="14.25" thickTop="1" thickBot="1" x14ac:dyDescent="0.25">
      <c r="A492" s="8">
        <v>20097</v>
      </c>
      <c r="B492" s="1" t="s">
        <v>25</v>
      </c>
      <c r="C492" s="1">
        <v>0.05</v>
      </c>
      <c r="D492" s="1">
        <v>205.99</v>
      </c>
      <c r="E492" s="1">
        <v>8.99</v>
      </c>
      <c r="F492" s="1">
        <v>2778</v>
      </c>
      <c r="G492" s="6" t="str">
        <f>IF(COUNTIF(Table1[Customer ID],Table1[[#This Row],[Customer ID]])&gt;1,"Repeat Customer","One-Time Customer")</f>
        <v>Repeat Customer</v>
      </c>
      <c r="H492" s="1" t="s">
        <v>2549</v>
      </c>
      <c r="I492" s="1" t="s">
        <v>27</v>
      </c>
      <c r="J492" s="1" t="s">
        <v>114</v>
      </c>
      <c r="K492" s="1" t="s">
        <v>77</v>
      </c>
      <c r="L492" s="1" t="s">
        <v>78</v>
      </c>
      <c r="M492" s="1" t="s">
        <v>59</v>
      </c>
      <c r="N492" s="1" t="s">
        <v>2550</v>
      </c>
      <c r="O492" s="1">
        <v>0.57999999999999996</v>
      </c>
      <c r="P492" s="6">
        <f>Table1[[#This Row],[Profit]]/Table1[[#This Row],[Sales]]</f>
        <v>5.2408222785383603E-2</v>
      </c>
      <c r="Q492" s="1" t="s">
        <v>33</v>
      </c>
      <c r="R492" s="1" t="s">
        <v>136</v>
      </c>
      <c r="S492" s="1" t="s">
        <v>322</v>
      </c>
      <c r="T492" s="1" t="s">
        <v>1021</v>
      </c>
      <c r="U492" s="1">
        <v>28403</v>
      </c>
      <c r="V492" s="9">
        <v>42046</v>
      </c>
      <c r="W492" s="13" t="str">
        <f>TEXT(Table1[[#This Row],[Order Date]],"mmmm")</f>
        <v>February</v>
      </c>
      <c r="X492" s="7" t="str">
        <f>TEXT(Table1[[#This Row],[Order Date]],"yyyy")</f>
        <v>2015</v>
      </c>
      <c r="Y492" s="9">
        <v>42047</v>
      </c>
      <c r="Z492" s="1">
        <v>111.05249999999999</v>
      </c>
      <c r="AA492" s="1">
        <v>12</v>
      </c>
      <c r="AB492" s="1">
        <v>2118.9899999999998</v>
      </c>
      <c r="AC492" s="1">
        <v>87160</v>
      </c>
      <c r="AD492" s="6" t="e">
        <f>IF(COUNTIF(#REF!,Orders!AC1563)&gt;0,"Returned","Not Returned")</f>
        <v>#REF!</v>
      </c>
      <c r="AE492" s="37" t="str">
        <f>TEXT(Table1[[#This Row],[Order Date]],"mmmm-yyy")</f>
        <v>February-2015</v>
      </c>
    </row>
    <row r="493" spans="1:31" ht="12.75" customHeight="1" thickTop="1" thickBot="1" x14ac:dyDescent="0.25">
      <c r="A493" s="10">
        <v>20098</v>
      </c>
      <c r="B493" s="11" t="s">
        <v>25</v>
      </c>
      <c r="C493" s="11">
        <v>0.08</v>
      </c>
      <c r="D493" s="11">
        <v>205.99</v>
      </c>
      <c r="E493" s="11">
        <v>8.99</v>
      </c>
      <c r="F493" s="11">
        <v>2778</v>
      </c>
      <c r="G493" s="6" t="str">
        <f>IF(COUNTIF(Table1[Customer ID],Table1[[#This Row],[Customer ID]])&gt;1,"Repeat Customer","One-Time Customer")</f>
        <v>Repeat Customer</v>
      </c>
      <c r="H493" s="11" t="s">
        <v>2549</v>
      </c>
      <c r="I493" s="11" t="s">
        <v>49</v>
      </c>
      <c r="J493" s="11" t="s">
        <v>114</v>
      </c>
      <c r="K493" s="11" t="s">
        <v>77</v>
      </c>
      <c r="L493" s="11" t="s">
        <v>78</v>
      </c>
      <c r="M493" s="11" t="s">
        <v>59</v>
      </c>
      <c r="N493" s="11" t="s">
        <v>107</v>
      </c>
      <c r="O493" s="11">
        <v>0.56000000000000005</v>
      </c>
      <c r="P493" s="6">
        <f>Table1[[#This Row],[Profit]]/Table1[[#This Row],[Sales]]</f>
        <v>-2.3443866099995225</v>
      </c>
      <c r="Q493" s="11" t="s">
        <v>33</v>
      </c>
      <c r="R493" s="11" t="s">
        <v>136</v>
      </c>
      <c r="S493" s="11" t="s">
        <v>322</v>
      </c>
      <c r="T493" s="11" t="s">
        <v>1021</v>
      </c>
      <c r="U493" s="11">
        <v>28403</v>
      </c>
      <c r="V493" s="12">
        <v>42046</v>
      </c>
      <c r="W493" s="13" t="str">
        <f>TEXT(Table1[[#This Row],[Order Date]],"mmmm")</f>
        <v>February</v>
      </c>
      <c r="X493" s="7" t="str">
        <f>TEXT(Table1[[#This Row],[Order Date]],"yyyy")</f>
        <v>2015</v>
      </c>
      <c r="Y493" s="12">
        <v>42047</v>
      </c>
      <c r="Z493" s="11">
        <v>-1963.752</v>
      </c>
      <c r="AA493" s="11">
        <v>5</v>
      </c>
      <c r="AB493" s="11">
        <v>837.64</v>
      </c>
      <c r="AC493" s="11">
        <v>87160</v>
      </c>
      <c r="AD493" s="6" t="e">
        <f>IF(COUNTIF(#REF!,Orders!AC1564)&gt;0,"Returned","Not Returned")</f>
        <v>#REF!</v>
      </c>
      <c r="AE493" s="37" t="str">
        <f>TEXT(Table1[[#This Row],[Order Date]],"mmmm-yyy")</f>
        <v>February-2015</v>
      </c>
    </row>
    <row r="494" spans="1:31" ht="12.75" customHeight="1" thickTop="1" thickBot="1" x14ac:dyDescent="0.25">
      <c r="A494" s="8">
        <v>26267</v>
      </c>
      <c r="B494" s="1" t="s">
        <v>25</v>
      </c>
      <c r="C494" s="1">
        <v>0.04</v>
      </c>
      <c r="D494" s="1">
        <v>2.98</v>
      </c>
      <c r="E494" s="1">
        <v>1.58</v>
      </c>
      <c r="F494" s="1">
        <v>16</v>
      </c>
      <c r="G494" s="6" t="str">
        <f>IF(COUNTIF(Table1[Customer ID],Table1[[#This Row],[Customer ID]])&gt;1,"Repeat Customer","One-Time Customer")</f>
        <v>Repeat Customer</v>
      </c>
      <c r="H494" s="1" t="s">
        <v>74</v>
      </c>
      <c r="I494" s="1" t="s">
        <v>49</v>
      </c>
      <c r="J494" s="1" t="s">
        <v>58</v>
      </c>
      <c r="K494" s="1" t="s">
        <v>29</v>
      </c>
      <c r="L494" s="1" t="s">
        <v>66</v>
      </c>
      <c r="M494" s="1" t="s">
        <v>31</v>
      </c>
      <c r="N494" s="1" t="s">
        <v>75</v>
      </c>
      <c r="O494" s="1">
        <v>0.39</v>
      </c>
      <c r="P494" s="6">
        <f>Table1[[#This Row],[Profit]]/Table1[[#This Row],[Sales]]</f>
        <v>0.13989361702127659</v>
      </c>
      <c r="Q494" s="1" t="s">
        <v>33</v>
      </c>
      <c r="R494" s="1" t="s">
        <v>53</v>
      </c>
      <c r="S494" s="1" t="s">
        <v>71</v>
      </c>
      <c r="T494" s="1" t="s">
        <v>76</v>
      </c>
      <c r="U494" s="1">
        <v>13210</v>
      </c>
      <c r="V494" s="9">
        <v>42047</v>
      </c>
      <c r="W494" s="13" t="str">
        <f>TEXT(Table1[[#This Row],[Order Date]],"mmmm")</f>
        <v>February</v>
      </c>
      <c r="X494" s="7" t="str">
        <f>TEXT(Table1[[#This Row],[Order Date]],"yyyy")</f>
        <v>2015</v>
      </c>
      <c r="Y494" s="9">
        <v>42050</v>
      </c>
      <c r="Z494" s="1">
        <v>2.63</v>
      </c>
      <c r="AA494" s="1">
        <v>6</v>
      </c>
      <c r="AB494" s="1">
        <v>18.8</v>
      </c>
      <c r="AC494" s="1">
        <v>86836</v>
      </c>
      <c r="AD494" s="6" t="e">
        <f>IF(COUNTIF(#REF!,Orders!AC11)&gt;0,"Returned","Not Returned")</f>
        <v>#REF!</v>
      </c>
      <c r="AE494" s="37" t="str">
        <f>TEXT(Table1[[#This Row],[Order Date]],"mmmm-yyy")</f>
        <v>February-2015</v>
      </c>
    </row>
    <row r="495" spans="1:31" ht="12.75" customHeight="1" thickTop="1" thickBot="1" x14ac:dyDescent="0.25">
      <c r="A495" s="10">
        <v>26268</v>
      </c>
      <c r="B495" s="11" t="s">
        <v>25</v>
      </c>
      <c r="C495" s="11">
        <v>0.05</v>
      </c>
      <c r="D495" s="11">
        <v>115.99</v>
      </c>
      <c r="E495" s="11">
        <v>2.5</v>
      </c>
      <c r="F495" s="11">
        <v>16</v>
      </c>
      <c r="G495" s="6" t="str">
        <f>IF(COUNTIF(Table1[Customer ID],Table1[[#This Row],[Customer ID]])&gt;1,"Repeat Customer","One-Time Customer")</f>
        <v>Repeat Customer</v>
      </c>
      <c r="H495" s="11" t="s">
        <v>74</v>
      </c>
      <c r="I495" s="11" t="s">
        <v>49</v>
      </c>
      <c r="J495" s="11" t="s">
        <v>58</v>
      </c>
      <c r="K495" s="11" t="s">
        <v>77</v>
      </c>
      <c r="L495" s="11" t="s">
        <v>78</v>
      </c>
      <c r="M495" s="11" t="s">
        <v>59</v>
      </c>
      <c r="N495" s="11" t="s">
        <v>79</v>
      </c>
      <c r="O495" s="11">
        <v>0.55000000000000004</v>
      </c>
      <c r="P495" s="6">
        <f>Table1[[#This Row],[Profit]]/Table1[[#This Row],[Sales]]</f>
        <v>0.69</v>
      </c>
      <c r="Q495" s="11" t="s">
        <v>33</v>
      </c>
      <c r="R495" s="11" t="s">
        <v>53</v>
      </c>
      <c r="S495" s="11" t="s">
        <v>71</v>
      </c>
      <c r="T495" s="11" t="s">
        <v>76</v>
      </c>
      <c r="U495" s="11">
        <v>13210</v>
      </c>
      <c r="V495" s="12">
        <v>42047</v>
      </c>
      <c r="W495" s="13" t="str">
        <f>TEXT(Table1[[#This Row],[Order Date]],"mmmm")</f>
        <v>February</v>
      </c>
      <c r="X495" s="7" t="str">
        <f>TEXT(Table1[[#This Row],[Order Date]],"yyyy")</f>
        <v>2015</v>
      </c>
      <c r="Y495" s="12">
        <v>42049</v>
      </c>
      <c r="Z495" s="11">
        <v>652.73309999999992</v>
      </c>
      <c r="AA495" s="11">
        <v>10</v>
      </c>
      <c r="AB495" s="11">
        <v>945.99</v>
      </c>
      <c r="AC495" s="11">
        <v>86836</v>
      </c>
      <c r="AD495" s="6" t="e">
        <f>IF(COUNTIF(#REF!,Orders!AC12)&gt;0,"Returned","Not Returned")</f>
        <v>#REF!</v>
      </c>
      <c r="AE495" s="37" t="str">
        <f>TEXT(Table1[[#This Row],[Order Date]],"mmmm-yyy")</f>
        <v>February-2015</v>
      </c>
    </row>
    <row r="496" spans="1:31" ht="12.75" customHeight="1" thickTop="1" thickBot="1" x14ac:dyDescent="0.25">
      <c r="A496" s="10">
        <v>18817</v>
      </c>
      <c r="B496" s="11" t="s">
        <v>25</v>
      </c>
      <c r="C496" s="11">
        <v>0.1</v>
      </c>
      <c r="D496" s="11">
        <v>58.1</v>
      </c>
      <c r="E496" s="11">
        <v>1.49</v>
      </c>
      <c r="F496" s="11">
        <v>190</v>
      </c>
      <c r="G496" s="6" t="str">
        <f>IF(COUNTIF(Table1[Customer ID],Table1[[#This Row],[Customer ID]])&gt;1,"Repeat Customer","One-Time Customer")</f>
        <v>One-Time Customer</v>
      </c>
      <c r="H496" s="11" t="s">
        <v>282</v>
      </c>
      <c r="I496" s="11" t="s">
        <v>49</v>
      </c>
      <c r="J496" s="11" t="s">
        <v>28</v>
      </c>
      <c r="K496" s="11" t="s">
        <v>29</v>
      </c>
      <c r="L496" s="11" t="s">
        <v>109</v>
      </c>
      <c r="M496" s="11" t="s">
        <v>59</v>
      </c>
      <c r="N496" s="11" t="s">
        <v>283</v>
      </c>
      <c r="O496" s="11">
        <v>0.38</v>
      </c>
      <c r="P496" s="6">
        <f>Table1[[#This Row],[Profit]]/Table1[[#This Row],[Sales]]</f>
        <v>0.69</v>
      </c>
      <c r="Q496" s="11" t="s">
        <v>33</v>
      </c>
      <c r="R496" s="11" t="s">
        <v>61</v>
      </c>
      <c r="S496" s="11" t="s">
        <v>178</v>
      </c>
      <c r="T496" s="11" t="s">
        <v>284</v>
      </c>
      <c r="U496" s="11">
        <v>60004</v>
      </c>
      <c r="V496" s="12">
        <v>42047</v>
      </c>
      <c r="W496" s="13" t="str">
        <f>TEXT(Table1[[#This Row],[Order Date]],"mmmm")</f>
        <v>February</v>
      </c>
      <c r="X496" s="7" t="str">
        <f>TEXT(Table1[[#This Row],[Order Date]],"yyyy")</f>
        <v>2015</v>
      </c>
      <c r="Y496" s="12">
        <v>42048</v>
      </c>
      <c r="Z496" s="11">
        <v>113.6499</v>
      </c>
      <c r="AA496" s="11">
        <v>3</v>
      </c>
      <c r="AB496" s="11">
        <v>164.71</v>
      </c>
      <c r="AC496" s="11">
        <v>89092</v>
      </c>
      <c r="AD496" s="6" t="e">
        <f>IF(COUNTIF(#REF!,Orders!AC106)&gt;0,"Returned","Not Returned")</f>
        <v>#REF!</v>
      </c>
      <c r="AE496" s="37" t="str">
        <f>TEXT(Table1[[#This Row],[Order Date]],"mmmm-yyy")</f>
        <v>February-2015</v>
      </c>
    </row>
    <row r="497" spans="1:31" ht="12.75" customHeight="1" thickTop="1" thickBot="1" x14ac:dyDescent="0.25">
      <c r="A497" s="8">
        <v>18818</v>
      </c>
      <c r="B497" s="1" t="s">
        <v>25</v>
      </c>
      <c r="C497" s="1">
        <v>0.01</v>
      </c>
      <c r="D497" s="1">
        <v>80.48</v>
      </c>
      <c r="E497" s="1">
        <v>4.5</v>
      </c>
      <c r="F497" s="1">
        <v>191</v>
      </c>
      <c r="G497" s="6" t="str">
        <f>IF(COUNTIF(Table1[Customer ID],Table1[[#This Row],[Customer ID]])&gt;1,"Repeat Customer","One-Time Customer")</f>
        <v>Repeat Customer</v>
      </c>
      <c r="H497" s="1" t="s">
        <v>285</v>
      </c>
      <c r="I497" s="1" t="s">
        <v>49</v>
      </c>
      <c r="J497" s="1" t="s">
        <v>28</v>
      </c>
      <c r="K497" s="1" t="s">
        <v>29</v>
      </c>
      <c r="L497" s="1" t="s">
        <v>257</v>
      </c>
      <c r="M497" s="1" t="s">
        <v>59</v>
      </c>
      <c r="N497" s="1" t="s">
        <v>286</v>
      </c>
      <c r="O497" s="1">
        <v>0.55000000000000004</v>
      </c>
      <c r="P497" s="6">
        <f>Table1[[#This Row],[Profit]]/Table1[[#This Row],[Sales]]</f>
        <v>-0.44521084337349398</v>
      </c>
      <c r="Q497" s="1" t="s">
        <v>33</v>
      </c>
      <c r="R497" s="1" t="s">
        <v>61</v>
      </c>
      <c r="S497" s="1" t="s">
        <v>178</v>
      </c>
      <c r="T497" s="1" t="s">
        <v>287</v>
      </c>
      <c r="U497" s="1">
        <v>60505</v>
      </c>
      <c r="V497" s="9">
        <v>42047</v>
      </c>
      <c r="W497" s="13" t="str">
        <f>TEXT(Table1[[#This Row],[Order Date]],"mmmm")</f>
        <v>February</v>
      </c>
      <c r="X497" s="7" t="str">
        <f>TEXT(Table1[[#This Row],[Order Date]],"yyyy")</f>
        <v>2015</v>
      </c>
      <c r="Y497" s="9">
        <v>42050</v>
      </c>
      <c r="Z497" s="1">
        <v>-35.474400000000003</v>
      </c>
      <c r="AA497" s="1">
        <v>1</v>
      </c>
      <c r="AB497" s="1">
        <v>79.680000000000007</v>
      </c>
      <c r="AC497" s="1">
        <v>89092</v>
      </c>
      <c r="AD497" s="6" t="e">
        <f>IF(COUNTIF(#REF!,Orders!AC107)&gt;0,"Returned","Not Returned")</f>
        <v>#REF!</v>
      </c>
      <c r="AE497" s="37" t="str">
        <f>TEXT(Table1[[#This Row],[Order Date]],"mmmm-yyy")</f>
        <v>February-2015</v>
      </c>
    </row>
    <row r="498" spans="1:31" ht="12.75" customHeight="1" thickTop="1" thickBot="1" x14ac:dyDescent="0.25">
      <c r="A498" s="10">
        <v>20073</v>
      </c>
      <c r="B498" s="11" t="s">
        <v>106</v>
      </c>
      <c r="C498" s="11">
        <v>0.1</v>
      </c>
      <c r="D498" s="11">
        <v>7.31</v>
      </c>
      <c r="E498" s="11">
        <v>0.49</v>
      </c>
      <c r="F498" s="11">
        <v>954</v>
      </c>
      <c r="G498" s="6" t="str">
        <f>IF(COUNTIF(Table1[Customer ID],Table1[[#This Row],[Customer ID]])&gt;1,"Repeat Customer","One-Time Customer")</f>
        <v>Repeat Customer</v>
      </c>
      <c r="H498" s="11" t="s">
        <v>1070</v>
      </c>
      <c r="I498" s="11" t="s">
        <v>49</v>
      </c>
      <c r="J498" s="11" t="s">
        <v>58</v>
      </c>
      <c r="K498" s="11" t="s">
        <v>29</v>
      </c>
      <c r="L498" s="11" t="s">
        <v>134</v>
      </c>
      <c r="M498" s="11" t="s">
        <v>59</v>
      </c>
      <c r="N498" s="11" t="s">
        <v>1071</v>
      </c>
      <c r="O498" s="11">
        <v>0.38</v>
      </c>
      <c r="P498" s="6">
        <f>Table1[[#This Row],[Profit]]/Table1[[#This Row],[Sales]]</f>
        <v>0.69</v>
      </c>
      <c r="Q498" s="11" t="s">
        <v>33</v>
      </c>
      <c r="R498" s="11" t="s">
        <v>61</v>
      </c>
      <c r="S498" s="11" t="s">
        <v>130</v>
      </c>
      <c r="T498" s="11" t="s">
        <v>1072</v>
      </c>
      <c r="U498" s="11">
        <v>75067</v>
      </c>
      <c r="V498" s="12">
        <v>42047</v>
      </c>
      <c r="W498" s="13" t="str">
        <f>TEXT(Table1[[#This Row],[Order Date]],"mmmm")</f>
        <v>February</v>
      </c>
      <c r="X498" s="7" t="str">
        <f>TEXT(Table1[[#This Row],[Order Date]],"yyyy")</f>
        <v>2015</v>
      </c>
      <c r="Y498" s="12">
        <v>42056</v>
      </c>
      <c r="Z498" s="11">
        <v>19.064699999999998</v>
      </c>
      <c r="AA498" s="11">
        <v>4</v>
      </c>
      <c r="AB498" s="11">
        <v>27.63</v>
      </c>
      <c r="AC498" s="11">
        <v>90771</v>
      </c>
      <c r="AD498" s="6" t="e">
        <f>IF(COUNTIF(#REF!,Orders!AC540)&gt;0,"Returned","Not Returned")</f>
        <v>#REF!</v>
      </c>
      <c r="AE498" s="37" t="str">
        <f>TEXT(Table1[[#This Row],[Order Date]],"mmmm-yyy")</f>
        <v>February-2015</v>
      </c>
    </row>
    <row r="499" spans="1:31" ht="12.75" customHeight="1" thickTop="1" thickBot="1" x14ac:dyDescent="0.25">
      <c r="A499" s="8">
        <v>20074</v>
      </c>
      <c r="B499" s="1" t="s">
        <v>106</v>
      </c>
      <c r="C499" s="1">
        <v>0.08</v>
      </c>
      <c r="D499" s="1">
        <v>6.7</v>
      </c>
      <c r="E499" s="1">
        <v>1.56</v>
      </c>
      <c r="F499" s="1">
        <v>954</v>
      </c>
      <c r="G499" s="6" t="str">
        <f>IF(COUNTIF(Table1[Customer ID],Table1[[#This Row],[Customer ID]])&gt;1,"Repeat Customer","One-Time Customer")</f>
        <v>Repeat Customer</v>
      </c>
      <c r="H499" s="1" t="s">
        <v>1070</v>
      </c>
      <c r="I499" s="1" t="s">
        <v>49</v>
      </c>
      <c r="J499" s="1" t="s">
        <v>58</v>
      </c>
      <c r="K499" s="1" t="s">
        <v>29</v>
      </c>
      <c r="L499" s="1" t="s">
        <v>30</v>
      </c>
      <c r="M499" s="1" t="s">
        <v>31</v>
      </c>
      <c r="N499" s="1" t="s">
        <v>1073</v>
      </c>
      <c r="O499" s="1">
        <v>0.52</v>
      </c>
      <c r="P499" s="6">
        <f>Table1[[#This Row],[Profit]]/Table1[[#This Row],[Sales]]</f>
        <v>0.33835309195770585</v>
      </c>
      <c r="Q499" s="1" t="s">
        <v>33</v>
      </c>
      <c r="R499" s="1" t="s">
        <v>61</v>
      </c>
      <c r="S499" s="1" t="s">
        <v>130</v>
      </c>
      <c r="T499" s="1" t="s">
        <v>1072</v>
      </c>
      <c r="U499" s="1">
        <v>75067</v>
      </c>
      <c r="V499" s="9">
        <v>42047</v>
      </c>
      <c r="W499" s="13" t="str">
        <f>TEXT(Table1[[#This Row],[Order Date]],"mmmm")</f>
        <v>February</v>
      </c>
      <c r="X499" s="7" t="str">
        <f>TEXT(Table1[[#This Row],[Order Date]],"yyyy")</f>
        <v>2015</v>
      </c>
      <c r="Y499" s="9">
        <v>42047</v>
      </c>
      <c r="Z499" s="1">
        <v>10.56</v>
      </c>
      <c r="AA499" s="1">
        <v>5</v>
      </c>
      <c r="AB499" s="1">
        <v>31.21</v>
      </c>
      <c r="AC499" s="1">
        <v>90771</v>
      </c>
      <c r="AD499" s="6" t="e">
        <f>IF(COUNTIF(#REF!,Orders!AC541)&gt;0,"Returned","Not Returned")</f>
        <v>#REF!</v>
      </c>
      <c r="AE499" s="37" t="str">
        <f>TEXT(Table1[[#This Row],[Order Date]],"mmmm-yyy")</f>
        <v>February-2015</v>
      </c>
    </row>
    <row r="500" spans="1:31" ht="12.75" customHeight="1" thickTop="1" thickBot="1" x14ac:dyDescent="0.25">
      <c r="A500" s="10">
        <v>19990</v>
      </c>
      <c r="B500" s="11" t="s">
        <v>37</v>
      </c>
      <c r="C500" s="11">
        <v>0.04</v>
      </c>
      <c r="D500" s="11">
        <v>150.97999999999999</v>
      </c>
      <c r="E500" s="11">
        <v>13.99</v>
      </c>
      <c r="F500" s="11">
        <v>1298</v>
      </c>
      <c r="G500" s="6" t="str">
        <f>IF(COUNTIF(Table1[Customer ID],Table1[[#This Row],[Customer ID]])&gt;1,"Repeat Customer","One-Time Customer")</f>
        <v>Repeat Customer</v>
      </c>
      <c r="H500" s="11" t="s">
        <v>1381</v>
      </c>
      <c r="I500" s="11" t="s">
        <v>49</v>
      </c>
      <c r="J500" s="11" t="s">
        <v>40</v>
      </c>
      <c r="K500" s="11" t="s">
        <v>77</v>
      </c>
      <c r="L500" s="11" t="s">
        <v>85</v>
      </c>
      <c r="M500" s="11" t="s">
        <v>86</v>
      </c>
      <c r="N500" s="11" t="s">
        <v>627</v>
      </c>
      <c r="O500" s="11">
        <v>0.38</v>
      </c>
      <c r="P500" s="6">
        <f>Table1[[#This Row],[Profit]]/Table1[[#This Row],[Sales]]</f>
        <v>0.69</v>
      </c>
      <c r="Q500" s="11" t="s">
        <v>33</v>
      </c>
      <c r="R500" s="11" t="s">
        <v>61</v>
      </c>
      <c r="S500" s="11" t="s">
        <v>130</v>
      </c>
      <c r="T500" s="11" t="s">
        <v>1321</v>
      </c>
      <c r="U500" s="11">
        <v>75482</v>
      </c>
      <c r="V500" s="12">
        <v>42047</v>
      </c>
      <c r="W500" s="13" t="str">
        <f>TEXT(Table1[[#This Row],[Order Date]],"mmmm")</f>
        <v>February</v>
      </c>
      <c r="X500" s="7" t="str">
        <f>TEXT(Table1[[#This Row],[Order Date]],"yyyy")</f>
        <v>2015</v>
      </c>
      <c r="Y500" s="12">
        <v>42050</v>
      </c>
      <c r="Z500" s="11">
        <v>606.05459999999994</v>
      </c>
      <c r="AA500" s="11">
        <v>6</v>
      </c>
      <c r="AB500" s="11">
        <v>878.34</v>
      </c>
      <c r="AC500" s="11">
        <v>90662</v>
      </c>
      <c r="AD500" s="6" t="e">
        <f>IF(COUNTIF(#REF!,Orders!AC740)&gt;0,"Returned","Not Returned")</f>
        <v>#REF!</v>
      </c>
      <c r="AE500" s="37" t="str">
        <f>TEXT(Table1[[#This Row],[Order Date]],"mmmm-yyy")</f>
        <v>February-2015</v>
      </c>
    </row>
    <row r="501" spans="1:31" ht="12.75" customHeight="1" thickTop="1" thickBot="1" x14ac:dyDescent="0.25">
      <c r="A501" s="8">
        <v>19991</v>
      </c>
      <c r="B501" s="1" t="s">
        <v>37</v>
      </c>
      <c r="C501" s="1">
        <v>0.04</v>
      </c>
      <c r="D501" s="1">
        <v>176.19</v>
      </c>
      <c r="E501" s="1">
        <v>11.87</v>
      </c>
      <c r="F501" s="1">
        <v>1298</v>
      </c>
      <c r="G501" s="6" t="str">
        <f>IF(COUNTIF(Table1[Customer ID],Table1[[#This Row],[Customer ID]])&gt;1,"Repeat Customer","One-Time Customer")</f>
        <v>Repeat Customer</v>
      </c>
      <c r="H501" s="1" t="s">
        <v>1381</v>
      </c>
      <c r="I501" s="1" t="s">
        <v>49</v>
      </c>
      <c r="J501" s="1" t="s">
        <v>40</v>
      </c>
      <c r="K501" s="1" t="s">
        <v>29</v>
      </c>
      <c r="L501" s="1" t="s">
        <v>141</v>
      </c>
      <c r="M501" s="1" t="s">
        <v>59</v>
      </c>
      <c r="N501" s="1" t="s">
        <v>1382</v>
      </c>
      <c r="O501" s="1">
        <v>0.62</v>
      </c>
      <c r="P501" s="6">
        <f>Table1[[#This Row],[Profit]]/Table1[[#This Row],[Sales]]</f>
        <v>0.47312177601726357</v>
      </c>
      <c r="Q501" s="1" t="s">
        <v>33</v>
      </c>
      <c r="R501" s="1" t="s">
        <v>61</v>
      </c>
      <c r="S501" s="1" t="s">
        <v>130</v>
      </c>
      <c r="T501" s="1" t="s">
        <v>1321</v>
      </c>
      <c r="U501" s="1">
        <v>75482</v>
      </c>
      <c r="V501" s="9">
        <v>42047</v>
      </c>
      <c r="W501" s="13" t="str">
        <f>TEXT(Table1[[#This Row],[Order Date]],"mmmm")</f>
        <v>February</v>
      </c>
      <c r="X501" s="7" t="str">
        <f>TEXT(Table1[[#This Row],[Order Date]],"yyyy")</f>
        <v>2015</v>
      </c>
      <c r="Y501" s="9">
        <v>42049</v>
      </c>
      <c r="Z501" s="1">
        <v>320.10000000000002</v>
      </c>
      <c r="AA501" s="1">
        <v>4</v>
      </c>
      <c r="AB501" s="1">
        <v>676.57</v>
      </c>
      <c r="AC501" s="1">
        <v>90662</v>
      </c>
      <c r="AD501" s="6" t="e">
        <f>IF(COUNTIF(#REF!,Orders!AC741)&gt;0,"Returned","Not Returned")</f>
        <v>#REF!</v>
      </c>
      <c r="AE501" s="37" t="str">
        <f>TEXT(Table1[[#This Row],[Order Date]],"mmmm-yyy")</f>
        <v>February-2015</v>
      </c>
    </row>
    <row r="502" spans="1:31" ht="12.75" customHeight="1" thickTop="1" thickBot="1" x14ac:dyDescent="0.25">
      <c r="A502" s="10">
        <v>20591</v>
      </c>
      <c r="B502" s="11" t="s">
        <v>56</v>
      </c>
      <c r="C502" s="11">
        <v>0</v>
      </c>
      <c r="D502" s="11">
        <v>55.99</v>
      </c>
      <c r="E502" s="11">
        <v>2.5</v>
      </c>
      <c r="F502" s="11">
        <v>1743</v>
      </c>
      <c r="G502" s="6" t="str">
        <f>IF(COUNTIF(Table1[Customer ID],Table1[[#This Row],[Customer ID]])&gt;1,"Repeat Customer","One-Time Customer")</f>
        <v>One-Time Customer</v>
      </c>
      <c r="H502" s="11" t="s">
        <v>1757</v>
      </c>
      <c r="I502" s="11" t="s">
        <v>49</v>
      </c>
      <c r="J502" s="11" t="s">
        <v>114</v>
      </c>
      <c r="K502" s="11" t="s">
        <v>77</v>
      </c>
      <c r="L502" s="11" t="s">
        <v>78</v>
      </c>
      <c r="M502" s="11" t="s">
        <v>51</v>
      </c>
      <c r="N502" s="11" t="s">
        <v>1758</v>
      </c>
      <c r="O502" s="11">
        <v>0.83</v>
      </c>
      <c r="P502" s="6">
        <f>Table1[[#This Row],[Profit]]/Table1[[#This Row],[Sales]]</f>
        <v>-2.323571593090211</v>
      </c>
      <c r="Q502" s="11" t="s">
        <v>33</v>
      </c>
      <c r="R502" s="11" t="s">
        <v>61</v>
      </c>
      <c r="S502" s="11" t="s">
        <v>130</v>
      </c>
      <c r="T502" s="11" t="s">
        <v>1654</v>
      </c>
      <c r="U502" s="11">
        <v>77546</v>
      </c>
      <c r="V502" s="12">
        <v>42047</v>
      </c>
      <c r="W502" s="13" t="str">
        <f>TEXT(Table1[[#This Row],[Order Date]],"mmmm")</f>
        <v>February</v>
      </c>
      <c r="X502" s="7" t="str">
        <f>TEXT(Table1[[#This Row],[Order Date]],"yyyy")</f>
        <v>2015</v>
      </c>
      <c r="Y502" s="12">
        <v>42049</v>
      </c>
      <c r="Z502" s="11">
        <v>-121.05807999999999</v>
      </c>
      <c r="AA502" s="11">
        <v>1</v>
      </c>
      <c r="AB502" s="11">
        <v>52.1</v>
      </c>
      <c r="AC502" s="11">
        <v>91025</v>
      </c>
      <c r="AD502" s="6" t="e">
        <f>IF(COUNTIF(#REF!,Orders!AC980)&gt;0,"Returned","Not Returned")</f>
        <v>#REF!</v>
      </c>
      <c r="AE502" s="37" t="str">
        <f>TEXT(Table1[[#This Row],[Order Date]],"mmmm-yyy")</f>
        <v>February-2015</v>
      </c>
    </row>
    <row r="503" spans="1:31" ht="12.75" customHeight="1" thickTop="1" thickBot="1" x14ac:dyDescent="0.25">
      <c r="A503" s="8">
        <v>18130</v>
      </c>
      <c r="B503" s="1" t="s">
        <v>56</v>
      </c>
      <c r="C503" s="1">
        <v>0.03</v>
      </c>
      <c r="D503" s="1">
        <v>12.53</v>
      </c>
      <c r="E503" s="1">
        <v>7.17</v>
      </c>
      <c r="F503" s="1">
        <v>2553</v>
      </c>
      <c r="G503" s="6" t="str">
        <f>IF(COUNTIF(Table1[Customer ID],Table1[[#This Row],[Customer ID]])&gt;1,"Repeat Customer","One-Time Customer")</f>
        <v>One-Time Customer</v>
      </c>
      <c r="H503" s="1" t="s">
        <v>2392</v>
      </c>
      <c r="I503" s="1" t="s">
        <v>49</v>
      </c>
      <c r="J503" s="1" t="s">
        <v>40</v>
      </c>
      <c r="K503" s="1" t="s">
        <v>29</v>
      </c>
      <c r="L503" s="1" t="s">
        <v>109</v>
      </c>
      <c r="M503" s="1" t="s">
        <v>59</v>
      </c>
      <c r="N503" s="1" t="s">
        <v>2393</v>
      </c>
      <c r="O503" s="1">
        <v>0.38</v>
      </c>
      <c r="P503" s="6">
        <f>Table1[[#This Row],[Profit]]/Table1[[#This Row],[Sales]]</f>
        <v>-1.0517857142857143</v>
      </c>
      <c r="Q503" s="1" t="s">
        <v>33</v>
      </c>
      <c r="R503" s="1" t="s">
        <v>61</v>
      </c>
      <c r="S503" s="1" t="s">
        <v>1858</v>
      </c>
      <c r="T503" s="1" t="s">
        <v>2394</v>
      </c>
      <c r="U503" s="1">
        <v>53142</v>
      </c>
      <c r="V503" s="9">
        <v>42047</v>
      </c>
      <c r="W503" s="13" t="str">
        <f>TEXT(Table1[[#This Row],[Order Date]],"mmmm")</f>
        <v>February</v>
      </c>
      <c r="X503" s="7" t="str">
        <f>TEXT(Table1[[#This Row],[Order Date]],"yyyy")</f>
        <v>2015</v>
      </c>
      <c r="Y503" s="9">
        <v>42048</v>
      </c>
      <c r="Z503" s="1">
        <v>-20.320500000000003</v>
      </c>
      <c r="AA503" s="1">
        <v>1</v>
      </c>
      <c r="AB503" s="1">
        <v>19.32</v>
      </c>
      <c r="AC503" s="1">
        <v>86528</v>
      </c>
      <c r="AD503" s="6" t="e">
        <f>IF(COUNTIF(#REF!,Orders!AC1449)&gt;0,"Returned","Not Returned")</f>
        <v>#REF!</v>
      </c>
      <c r="AE503" s="37" t="str">
        <f>TEXT(Table1[[#This Row],[Order Date]],"mmmm-yyy")</f>
        <v>February-2015</v>
      </c>
    </row>
    <row r="504" spans="1:31" ht="12.75" customHeight="1" thickTop="1" thickBot="1" x14ac:dyDescent="0.25">
      <c r="A504" s="10">
        <v>24415</v>
      </c>
      <c r="B504" s="11" t="s">
        <v>25</v>
      </c>
      <c r="C504" s="11">
        <v>0.05</v>
      </c>
      <c r="D504" s="11">
        <v>120.98</v>
      </c>
      <c r="E504" s="11">
        <v>30</v>
      </c>
      <c r="F504" s="11">
        <v>3046</v>
      </c>
      <c r="G504" s="6" t="str">
        <f>IF(COUNTIF(Table1[Customer ID],Table1[[#This Row],[Customer ID]])&gt;1,"Repeat Customer","One-Time Customer")</f>
        <v>One-Time Customer</v>
      </c>
      <c r="H504" s="11" t="s">
        <v>2754</v>
      </c>
      <c r="I504" s="11" t="s">
        <v>39</v>
      </c>
      <c r="J504" s="11" t="s">
        <v>58</v>
      </c>
      <c r="K504" s="11" t="s">
        <v>41</v>
      </c>
      <c r="L504" s="11" t="s">
        <v>42</v>
      </c>
      <c r="M504" s="11" t="s">
        <v>43</v>
      </c>
      <c r="N504" s="11" t="s">
        <v>1342</v>
      </c>
      <c r="O504" s="11">
        <v>0.64</v>
      </c>
      <c r="P504" s="6">
        <f>Table1[[#This Row],[Profit]]/Table1[[#This Row],[Sales]]</f>
        <v>-0.31370668366127619</v>
      </c>
      <c r="Q504" s="11" t="s">
        <v>33</v>
      </c>
      <c r="R504" s="11" t="s">
        <v>61</v>
      </c>
      <c r="S504" s="11" t="s">
        <v>183</v>
      </c>
      <c r="T504" s="11" t="s">
        <v>2755</v>
      </c>
      <c r="U504" s="11">
        <v>66209</v>
      </c>
      <c r="V504" s="12">
        <v>42047</v>
      </c>
      <c r="W504" s="13" t="str">
        <f>TEXT(Table1[[#This Row],[Order Date]],"mmmm")</f>
        <v>February</v>
      </c>
      <c r="X504" s="7" t="str">
        <f>TEXT(Table1[[#This Row],[Order Date]],"yyyy")</f>
        <v>2015</v>
      </c>
      <c r="Y504" s="12">
        <v>42049</v>
      </c>
      <c r="Z504" s="11">
        <v>-78.759200000000007</v>
      </c>
      <c r="AA504" s="11">
        <v>2</v>
      </c>
      <c r="AB504" s="11">
        <v>251.06</v>
      </c>
      <c r="AC504" s="11">
        <v>86103</v>
      </c>
      <c r="AD504" s="6" t="e">
        <f>IF(COUNTIF(#REF!,Orders!AC1730)&gt;0,"Returned","Not Returned")</f>
        <v>#REF!</v>
      </c>
      <c r="AE504" s="37" t="str">
        <f>TEXT(Table1[[#This Row],[Order Date]],"mmmm-yyy")</f>
        <v>February-2015</v>
      </c>
    </row>
    <row r="505" spans="1:31" ht="12.75" customHeight="1" thickTop="1" thickBot="1" x14ac:dyDescent="0.25">
      <c r="A505" s="10">
        <v>25330</v>
      </c>
      <c r="B505" s="11" t="s">
        <v>56</v>
      </c>
      <c r="C505" s="11">
        <v>0.05</v>
      </c>
      <c r="D505" s="11">
        <v>6.48</v>
      </c>
      <c r="E505" s="11">
        <v>8.19</v>
      </c>
      <c r="F505" s="11">
        <v>3324</v>
      </c>
      <c r="G505" s="6" t="str">
        <f>IF(COUNTIF(Table1[Customer ID],Table1[[#This Row],[Customer ID]])&gt;1,"Repeat Customer","One-Time Customer")</f>
        <v>One-Time Customer</v>
      </c>
      <c r="H505" s="11" t="s">
        <v>2959</v>
      </c>
      <c r="I505" s="11" t="s">
        <v>49</v>
      </c>
      <c r="J505" s="11" t="s">
        <v>114</v>
      </c>
      <c r="K505" s="11" t="s">
        <v>29</v>
      </c>
      <c r="L505" s="11" t="s">
        <v>93</v>
      </c>
      <c r="M505" s="11" t="s">
        <v>59</v>
      </c>
      <c r="N505" s="11" t="s">
        <v>2556</v>
      </c>
      <c r="O505" s="11">
        <v>0.37</v>
      </c>
      <c r="P505" s="6">
        <f>Table1[[#This Row],[Profit]]/Table1[[#This Row],[Sales]]</f>
        <v>-2.8064957264957267</v>
      </c>
      <c r="Q505" s="11" t="s">
        <v>33</v>
      </c>
      <c r="R505" s="11" t="s">
        <v>34</v>
      </c>
      <c r="S505" s="11" t="s">
        <v>378</v>
      </c>
      <c r="T505" s="11" t="s">
        <v>2960</v>
      </c>
      <c r="U505" s="11">
        <v>85335</v>
      </c>
      <c r="V505" s="12">
        <v>42047</v>
      </c>
      <c r="W505" s="13" t="str">
        <f>TEXT(Table1[[#This Row],[Order Date]],"mmmm")</f>
        <v>February</v>
      </c>
      <c r="X505" s="7" t="str">
        <f>TEXT(Table1[[#This Row],[Order Date]],"yyyy")</f>
        <v>2015</v>
      </c>
      <c r="Y505" s="12">
        <v>42050</v>
      </c>
      <c r="Z505" s="11">
        <v>-164.18</v>
      </c>
      <c r="AA505" s="11">
        <v>9</v>
      </c>
      <c r="AB505" s="11">
        <v>58.5</v>
      </c>
      <c r="AC505" s="11">
        <v>90985</v>
      </c>
      <c r="AD505" s="6" t="e">
        <f>IF(COUNTIF(#REF!,Orders!AC1892)&gt;0,"Returned","Not Returned")</f>
        <v>#REF!</v>
      </c>
      <c r="AE505" s="37" t="str">
        <f>TEXT(Table1[[#This Row],[Order Date]],"mmmm-yyy")</f>
        <v>February-2015</v>
      </c>
    </row>
    <row r="506" spans="1:31" ht="12.75" customHeight="1" thickTop="1" thickBot="1" x14ac:dyDescent="0.25">
      <c r="A506" s="8">
        <v>26104</v>
      </c>
      <c r="B506" s="1" t="s">
        <v>56</v>
      </c>
      <c r="C506" s="1">
        <v>0.06</v>
      </c>
      <c r="D506" s="1">
        <v>7.1</v>
      </c>
      <c r="E506" s="1">
        <v>6.05</v>
      </c>
      <c r="F506" s="1">
        <v>3369</v>
      </c>
      <c r="G506" s="6" t="str">
        <f>IF(COUNTIF(Table1[Customer ID],Table1[[#This Row],[Customer ID]])&gt;1,"Repeat Customer","One-Time Customer")</f>
        <v>One-Time Customer</v>
      </c>
      <c r="H506" s="1" t="s">
        <v>3002</v>
      </c>
      <c r="I506" s="1" t="s">
        <v>49</v>
      </c>
      <c r="J506" s="1" t="s">
        <v>40</v>
      </c>
      <c r="K506" s="1" t="s">
        <v>29</v>
      </c>
      <c r="L506" s="1" t="s">
        <v>109</v>
      </c>
      <c r="M506" s="1" t="s">
        <v>59</v>
      </c>
      <c r="N506" s="1" t="s">
        <v>651</v>
      </c>
      <c r="O506" s="1">
        <v>0.39</v>
      </c>
      <c r="P506" s="6">
        <f>Table1[[#This Row],[Profit]]/Table1[[#This Row],[Sales]]</f>
        <v>-1.4061520506835614</v>
      </c>
      <c r="Q506" s="1" t="s">
        <v>33</v>
      </c>
      <c r="R506" s="1" t="s">
        <v>53</v>
      </c>
      <c r="S506" s="1" t="s">
        <v>154</v>
      </c>
      <c r="T506" s="1" t="s">
        <v>1511</v>
      </c>
      <c r="U506" s="1">
        <v>43081</v>
      </c>
      <c r="V506" s="9">
        <v>42047</v>
      </c>
      <c r="W506" s="13" t="str">
        <f>TEXT(Table1[[#This Row],[Order Date]],"mmmm")</f>
        <v>February</v>
      </c>
      <c r="X506" s="7" t="str">
        <f>TEXT(Table1[[#This Row],[Order Date]],"yyyy")</f>
        <v>2015</v>
      </c>
      <c r="Y506" s="9">
        <v>42048</v>
      </c>
      <c r="Z506" s="1">
        <v>-42.170500000000004</v>
      </c>
      <c r="AA506" s="1">
        <v>4</v>
      </c>
      <c r="AB506" s="1">
        <v>29.99</v>
      </c>
      <c r="AC506" s="1">
        <v>90500</v>
      </c>
      <c r="AD506" s="6" t="e">
        <f>IF(COUNTIF(#REF!,Orders!AC1929)&gt;0,"Returned","Not Returned")</f>
        <v>#REF!</v>
      </c>
      <c r="AE506" s="37" t="str">
        <f>TEXT(Table1[[#This Row],[Order Date]],"mmmm-yyy")</f>
        <v>February-2015</v>
      </c>
    </row>
    <row r="507" spans="1:31" ht="12.75" customHeight="1" thickTop="1" thickBot="1" x14ac:dyDescent="0.25">
      <c r="A507" s="10">
        <v>25409</v>
      </c>
      <c r="B507" s="11" t="s">
        <v>25</v>
      </c>
      <c r="C507" s="11">
        <v>0.03</v>
      </c>
      <c r="D507" s="11">
        <v>124.49</v>
      </c>
      <c r="E507" s="11">
        <v>51.94</v>
      </c>
      <c r="F507" s="11">
        <v>1554</v>
      </c>
      <c r="G507" s="6" t="str">
        <f>IF(COUNTIF(Table1[Customer ID],Table1[[#This Row],[Customer ID]])&gt;1,"Repeat Customer","One-Time Customer")</f>
        <v>Repeat Customer</v>
      </c>
      <c r="H507" s="11" t="s">
        <v>1577</v>
      </c>
      <c r="I507" s="11" t="s">
        <v>39</v>
      </c>
      <c r="J507" s="11" t="s">
        <v>114</v>
      </c>
      <c r="K507" s="11" t="s">
        <v>41</v>
      </c>
      <c r="L507" s="11" t="s">
        <v>152</v>
      </c>
      <c r="M507" s="11" t="s">
        <v>121</v>
      </c>
      <c r="N507" s="11" t="s">
        <v>462</v>
      </c>
      <c r="O507" s="11">
        <v>0.63</v>
      </c>
      <c r="P507" s="6">
        <f>Table1[[#This Row],[Profit]]/Table1[[#This Row],[Sales]]</f>
        <v>-4.4899874843554455E-3</v>
      </c>
      <c r="Q507" s="11" t="s">
        <v>33</v>
      </c>
      <c r="R507" s="11" t="s">
        <v>136</v>
      </c>
      <c r="S507" s="11" t="s">
        <v>671</v>
      </c>
      <c r="T507" s="11" t="s">
        <v>1579</v>
      </c>
      <c r="U507" s="11">
        <v>39503</v>
      </c>
      <c r="V507" s="12">
        <v>42048</v>
      </c>
      <c r="W507" s="13" t="str">
        <f>TEXT(Table1[[#This Row],[Order Date]],"mmmm")</f>
        <v>February</v>
      </c>
      <c r="X507" s="7" t="str">
        <f>TEXT(Table1[[#This Row],[Order Date]],"yyyy")</f>
        <v>2015</v>
      </c>
      <c r="Y507" s="12">
        <v>42049</v>
      </c>
      <c r="Z507" s="11">
        <v>-4.0180000000000007</v>
      </c>
      <c r="AA507" s="11">
        <v>7</v>
      </c>
      <c r="AB507" s="11">
        <v>894.88</v>
      </c>
      <c r="AC507" s="11">
        <v>87487</v>
      </c>
      <c r="AD507" s="6" t="e">
        <f>IF(COUNTIF(#REF!,Orders!AC870)&gt;0,"Returned","Not Returned")</f>
        <v>#REF!</v>
      </c>
      <c r="AE507" s="37" t="str">
        <f>TEXT(Table1[[#This Row],[Order Date]],"mmmm-yyy")</f>
        <v>February-2015</v>
      </c>
    </row>
    <row r="508" spans="1:31" ht="12.75" customHeight="1" thickTop="1" thickBot="1" x14ac:dyDescent="0.25">
      <c r="A508" s="8">
        <v>25557</v>
      </c>
      <c r="B508" s="1" t="s">
        <v>47</v>
      </c>
      <c r="C508" s="1">
        <v>0.02</v>
      </c>
      <c r="D508" s="1">
        <v>120.98</v>
      </c>
      <c r="E508" s="1">
        <v>58.64</v>
      </c>
      <c r="F508" s="1">
        <v>2020</v>
      </c>
      <c r="G508" s="6" t="str">
        <f>IF(COUNTIF(Table1[Customer ID],Table1[[#This Row],[Customer ID]])&gt;1,"Repeat Customer","One-Time Customer")</f>
        <v>One-Time Customer</v>
      </c>
      <c r="H508" s="1" t="s">
        <v>1951</v>
      </c>
      <c r="I508" s="1" t="s">
        <v>39</v>
      </c>
      <c r="J508" s="1" t="s">
        <v>40</v>
      </c>
      <c r="K508" s="1" t="s">
        <v>41</v>
      </c>
      <c r="L508" s="1" t="s">
        <v>191</v>
      </c>
      <c r="M508" s="1" t="s">
        <v>121</v>
      </c>
      <c r="N508" s="1" t="s">
        <v>1952</v>
      </c>
      <c r="O508" s="1">
        <v>0.75</v>
      </c>
      <c r="P508" s="6">
        <f>Table1[[#This Row],[Profit]]/Table1[[#This Row],[Sales]]</f>
        <v>-0.97046659713054073</v>
      </c>
      <c r="Q508" s="1" t="s">
        <v>33</v>
      </c>
      <c r="R508" s="1" t="s">
        <v>53</v>
      </c>
      <c r="S508" s="1" t="s">
        <v>234</v>
      </c>
      <c r="T508" s="1" t="s">
        <v>1953</v>
      </c>
      <c r="U508" s="1">
        <v>15239</v>
      </c>
      <c r="V508" s="9">
        <v>42048</v>
      </c>
      <c r="W508" s="13" t="str">
        <f>TEXT(Table1[[#This Row],[Order Date]],"mmmm")</f>
        <v>February</v>
      </c>
      <c r="X508" s="7" t="str">
        <f>TEXT(Table1[[#This Row],[Order Date]],"yyyy")</f>
        <v>2015</v>
      </c>
      <c r="Y508" s="9">
        <v>42050</v>
      </c>
      <c r="Z508" s="1">
        <v>-1330.5</v>
      </c>
      <c r="AA508" s="1">
        <v>11</v>
      </c>
      <c r="AB508" s="1">
        <v>1370.99</v>
      </c>
      <c r="AC508" s="1">
        <v>86933</v>
      </c>
      <c r="AD508" s="6" t="e">
        <f>IF(COUNTIF(#REF!,Orders!AC1119)&gt;0,"Returned","Not Returned")</f>
        <v>#REF!</v>
      </c>
      <c r="AE508" s="37" t="str">
        <f>TEXT(Table1[[#This Row],[Order Date]],"mmmm-yyy")</f>
        <v>February-2015</v>
      </c>
    </row>
    <row r="509" spans="1:31" ht="12.75" customHeight="1" thickTop="1" thickBot="1" x14ac:dyDescent="0.25">
      <c r="A509" s="10">
        <v>20481</v>
      </c>
      <c r="B509" s="11" t="s">
        <v>56</v>
      </c>
      <c r="C509" s="11">
        <v>7.0000000000000007E-2</v>
      </c>
      <c r="D509" s="11">
        <v>5.98</v>
      </c>
      <c r="E509" s="11">
        <v>5.46</v>
      </c>
      <c r="F509" s="11">
        <v>2058</v>
      </c>
      <c r="G509" s="6" t="str">
        <f>IF(COUNTIF(Table1[Customer ID],Table1[[#This Row],[Customer ID]])&gt;1,"Repeat Customer","One-Time Customer")</f>
        <v>One-Time Customer</v>
      </c>
      <c r="H509" s="11" t="s">
        <v>1973</v>
      </c>
      <c r="I509" s="11" t="s">
        <v>49</v>
      </c>
      <c r="J509" s="11" t="s">
        <v>28</v>
      </c>
      <c r="K509" s="11" t="s">
        <v>29</v>
      </c>
      <c r="L509" s="11" t="s">
        <v>93</v>
      </c>
      <c r="M509" s="11" t="s">
        <v>59</v>
      </c>
      <c r="N509" s="11" t="s">
        <v>1051</v>
      </c>
      <c r="O509" s="11">
        <v>0.36</v>
      </c>
      <c r="P509" s="6">
        <f>Table1[[#This Row],[Profit]]/Table1[[#This Row],[Sales]]</f>
        <v>1.423992673992674</v>
      </c>
      <c r="Q509" s="11" t="s">
        <v>33</v>
      </c>
      <c r="R509" s="11" t="s">
        <v>136</v>
      </c>
      <c r="S509" s="11" t="s">
        <v>322</v>
      </c>
      <c r="T509" s="11" t="s">
        <v>1974</v>
      </c>
      <c r="U509" s="11">
        <v>28601</v>
      </c>
      <c r="V509" s="12">
        <v>42048</v>
      </c>
      <c r="W509" s="13" t="str">
        <f>TEXT(Table1[[#This Row],[Order Date]],"mmmm")</f>
        <v>February</v>
      </c>
      <c r="X509" s="7" t="str">
        <f>TEXT(Table1[[#This Row],[Order Date]],"yyyy")</f>
        <v>2015</v>
      </c>
      <c r="Y509" s="12">
        <v>42050</v>
      </c>
      <c r="Z509" s="11">
        <v>46.65</v>
      </c>
      <c r="AA509" s="11">
        <v>5</v>
      </c>
      <c r="AB509" s="11">
        <v>32.76</v>
      </c>
      <c r="AC509" s="11">
        <v>88040</v>
      </c>
      <c r="AD509" s="6" t="e">
        <f>IF(COUNTIF(#REF!,Orders!AC1136)&gt;0,"Returned","Not Returned")</f>
        <v>#REF!</v>
      </c>
      <c r="AE509" s="37" t="str">
        <f>TEXT(Table1[[#This Row],[Order Date]],"mmmm-yyy")</f>
        <v>February-2015</v>
      </c>
    </row>
    <row r="510" spans="1:31" ht="12.75" customHeight="1" thickTop="1" thickBot="1" x14ac:dyDescent="0.25">
      <c r="A510" s="8">
        <v>20304</v>
      </c>
      <c r="B510" s="1" t="s">
        <v>25</v>
      </c>
      <c r="C510" s="1">
        <v>0.05</v>
      </c>
      <c r="D510" s="1">
        <v>80.97</v>
      </c>
      <c r="E510" s="1">
        <v>30.06</v>
      </c>
      <c r="F510" s="1">
        <v>2897</v>
      </c>
      <c r="G510" s="6" t="str">
        <f>IF(COUNTIF(Table1[Customer ID],Table1[[#This Row],[Customer ID]])&gt;1,"Repeat Customer","One-Time Customer")</f>
        <v>Repeat Customer</v>
      </c>
      <c r="H510" s="1" t="s">
        <v>2649</v>
      </c>
      <c r="I510" s="1" t="s">
        <v>39</v>
      </c>
      <c r="J510" s="1" t="s">
        <v>40</v>
      </c>
      <c r="K510" s="1" t="s">
        <v>77</v>
      </c>
      <c r="L510" s="1" t="s">
        <v>85</v>
      </c>
      <c r="M510" s="1" t="s">
        <v>121</v>
      </c>
      <c r="N510" s="1" t="s">
        <v>386</v>
      </c>
      <c r="O510" s="1">
        <v>0.4</v>
      </c>
      <c r="P510" s="6">
        <f>Table1[[#This Row],[Profit]]/Table1[[#This Row],[Sales]]</f>
        <v>0.62502626486038149</v>
      </c>
      <c r="Q510" s="1" t="s">
        <v>33</v>
      </c>
      <c r="R510" s="1" t="s">
        <v>61</v>
      </c>
      <c r="S510" s="1" t="s">
        <v>62</v>
      </c>
      <c r="T510" s="1" t="s">
        <v>2650</v>
      </c>
      <c r="U510" s="1">
        <v>55369</v>
      </c>
      <c r="V510" s="9">
        <v>42048</v>
      </c>
      <c r="W510" s="13" t="str">
        <f>TEXT(Table1[[#This Row],[Order Date]],"mmmm")</f>
        <v>February</v>
      </c>
      <c r="X510" s="7" t="str">
        <f>TEXT(Table1[[#This Row],[Order Date]],"yyyy")</f>
        <v>2015</v>
      </c>
      <c r="Y510" s="9">
        <v>42049</v>
      </c>
      <c r="Z510" s="1">
        <v>565.17999999999995</v>
      </c>
      <c r="AA510" s="1">
        <v>11</v>
      </c>
      <c r="AB510" s="1">
        <v>904.25</v>
      </c>
      <c r="AC510" s="1">
        <v>86926</v>
      </c>
      <c r="AD510" s="6" t="e">
        <f>IF(COUNTIF(#REF!,Orders!AC1649)&gt;0,"Returned","Not Returned")</f>
        <v>#REF!</v>
      </c>
      <c r="AE510" s="37" t="str">
        <f>TEXT(Table1[[#This Row],[Order Date]],"mmmm-yyy")</f>
        <v>February-2015</v>
      </c>
    </row>
    <row r="511" spans="1:31" ht="12.75" customHeight="1" thickTop="1" thickBot="1" x14ac:dyDescent="0.25">
      <c r="A511" s="10">
        <v>20305</v>
      </c>
      <c r="B511" s="11" t="s">
        <v>25</v>
      </c>
      <c r="C511" s="11">
        <v>0</v>
      </c>
      <c r="D511" s="11">
        <v>6.48</v>
      </c>
      <c r="E511" s="11">
        <v>10.050000000000001</v>
      </c>
      <c r="F511" s="11">
        <v>2897</v>
      </c>
      <c r="G511" s="6" t="str">
        <f>IF(COUNTIF(Table1[Customer ID],Table1[[#This Row],[Customer ID]])&gt;1,"Repeat Customer","One-Time Customer")</f>
        <v>Repeat Customer</v>
      </c>
      <c r="H511" s="11" t="s">
        <v>2649</v>
      </c>
      <c r="I511" s="11" t="s">
        <v>49</v>
      </c>
      <c r="J511" s="11" t="s">
        <v>40</v>
      </c>
      <c r="K511" s="11" t="s">
        <v>29</v>
      </c>
      <c r="L511" s="11" t="s">
        <v>93</v>
      </c>
      <c r="M511" s="11" t="s">
        <v>59</v>
      </c>
      <c r="N511" s="11" t="s">
        <v>2651</v>
      </c>
      <c r="O511" s="11">
        <v>0.37</v>
      </c>
      <c r="P511" s="6">
        <f>Table1[[#This Row],[Profit]]/Table1[[#This Row],[Sales]]</f>
        <v>-2.374003678724709</v>
      </c>
      <c r="Q511" s="11" t="s">
        <v>33</v>
      </c>
      <c r="R511" s="11" t="s">
        <v>61</v>
      </c>
      <c r="S511" s="11" t="s">
        <v>62</v>
      </c>
      <c r="T511" s="11" t="s">
        <v>2650</v>
      </c>
      <c r="U511" s="11">
        <v>55369</v>
      </c>
      <c r="V511" s="12">
        <v>42048</v>
      </c>
      <c r="W511" s="13" t="str">
        <f>TEXT(Table1[[#This Row],[Order Date]],"mmmm")</f>
        <v>February</v>
      </c>
      <c r="X511" s="7" t="str">
        <f>TEXT(Table1[[#This Row],[Order Date]],"yyyy")</f>
        <v>2015</v>
      </c>
      <c r="Y511" s="12">
        <v>42050</v>
      </c>
      <c r="Z511" s="11">
        <v>-38.72</v>
      </c>
      <c r="AA511" s="11">
        <v>2</v>
      </c>
      <c r="AB511" s="11">
        <v>16.309999999999999</v>
      </c>
      <c r="AC511" s="11">
        <v>86926</v>
      </c>
      <c r="AD511" s="6" t="e">
        <f>IF(COUNTIF(#REF!,Orders!AC1650)&gt;0,"Returned","Not Returned")</f>
        <v>#REF!</v>
      </c>
      <c r="AE511" s="37" t="str">
        <f>TEXT(Table1[[#This Row],[Order Date]],"mmmm-yyy")</f>
        <v>February-2015</v>
      </c>
    </row>
    <row r="512" spans="1:31" ht="12.75" customHeight="1" thickTop="1" thickBot="1" x14ac:dyDescent="0.25">
      <c r="A512" s="8">
        <v>26055</v>
      </c>
      <c r="B512" s="1" t="s">
        <v>56</v>
      </c>
      <c r="C512" s="1">
        <v>0.1</v>
      </c>
      <c r="D512" s="1">
        <v>7.28</v>
      </c>
      <c r="E512" s="1">
        <v>5.47</v>
      </c>
      <c r="F512" s="1">
        <v>3170</v>
      </c>
      <c r="G512" s="6" t="str">
        <f>IF(COUNTIF(Table1[Customer ID],Table1[[#This Row],[Customer ID]])&gt;1,"Repeat Customer","One-Time Customer")</f>
        <v>One-Time Customer</v>
      </c>
      <c r="H512" s="1" t="s">
        <v>2857</v>
      </c>
      <c r="I512" s="1" t="s">
        <v>49</v>
      </c>
      <c r="J512" s="1" t="s">
        <v>28</v>
      </c>
      <c r="K512" s="1" t="s">
        <v>29</v>
      </c>
      <c r="L512" s="1" t="s">
        <v>93</v>
      </c>
      <c r="M512" s="1" t="s">
        <v>59</v>
      </c>
      <c r="N512" s="1" t="s">
        <v>2858</v>
      </c>
      <c r="O512" s="1">
        <v>0.35</v>
      </c>
      <c r="P512" s="6">
        <f>Table1[[#This Row],[Profit]]/Table1[[#This Row],[Sales]]</f>
        <v>2.0126774115949</v>
      </c>
      <c r="Q512" s="1" t="s">
        <v>33</v>
      </c>
      <c r="R512" s="1" t="s">
        <v>136</v>
      </c>
      <c r="S512" s="1" t="s">
        <v>362</v>
      </c>
      <c r="T512" s="1" t="s">
        <v>2859</v>
      </c>
      <c r="U512" s="1">
        <v>34952</v>
      </c>
      <c r="V512" s="9">
        <v>42048</v>
      </c>
      <c r="W512" s="13" t="str">
        <f>TEXT(Table1[[#This Row],[Order Date]],"mmmm")</f>
        <v>February</v>
      </c>
      <c r="X512" s="7" t="str">
        <f>TEXT(Table1[[#This Row],[Order Date]],"yyyy")</f>
        <v>2015</v>
      </c>
      <c r="Y512" s="9">
        <v>42048</v>
      </c>
      <c r="Z512" s="1">
        <v>167.334</v>
      </c>
      <c r="AA512" s="1">
        <v>12</v>
      </c>
      <c r="AB512" s="1">
        <v>83.14</v>
      </c>
      <c r="AC512" s="1">
        <v>86489</v>
      </c>
      <c r="AD512" s="6" t="e">
        <f>IF(COUNTIF(#REF!,Orders!AC1819)&gt;0,"Returned","Not Returned")</f>
        <v>#REF!</v>
      </c>
      <c r="AE512" s="37" t="str">
        <f>TEXT(Table1[[#This Row],[Order Date]],"mmmm-yyy")</f>
        <v>February-2015</v>
      </c>
    </row>
    <row r="513" spans="1:31" ht="12.75" customHeight="1" thickTop="1" thickBot="1" x14ac:dyDescent="0.25">
      <c r="A513" s="8">
        <v>2986</v>
      </c>
      <c r="B513" s="1" t="s">
        <v>47</v>
      </c>
      <c r="C513" s="1">
        <v>0.03</v>
      </c>
      <c r="D513" s="1">
        <v>194.3</v>
      </c>
      <c r="E513" s="1">
        <v>11.54</v>
      </c>
      <c r="F513" s="1">
        <v>3342</v>
      </c>
      <c r="G513" s="6" t="str">
        <f>IF(COUNTIF(Table1[Customer ID],Table1[[#This Row],[Customer ID]])&gt;1,"Repeat Customer","One-Time Customer")</f>
        <v>One-Time Customer</v>
      </c>
      <c r="H513" s="1" t="s">
        <v>2974</v>
      </c>
      <c r="I513" s="1" t="s">
        <v>49</v>
      </c>
      <c r="J513" s="1" t="s">
        <v>40</v>
      </c>
      <c r="K513" s="1" t="s">
        <v>41</v>
      </c>
      <c r="L513" s="1" t="s">
        <v>50</v>
      </c>
      <c r="M513" s="1" t="s">
        <v>236</v>
      </c>
      <c r="N513" s="1" t="s">
        <v>1163</v>
      </c>
      <c r="O513" s="1">
        <v>0.59</v>
      </c>
      <c r="P513" s="6">
        <f>Table1[[#This Row],[Profit]]/Table1[[#This Row],[Sales]]</f>
        <v>0.33465862833721682</v>
      </c>
      <c r="Q513" s="1" t="s">
        <v>33</v>
      </c>
      <c r="R513" s="1" t="s">
        <v>53</v>
      </c>
      <c r="S513" s="1" t="s">
        <v>1008</v>
      </c>
      <c r="T513" s="1" t="s">
        <v>35</v>
      </c>
      <c r="U513" s="1">
        <v>20006</v>
      </c>
      <c r="V513" s="9">
        <v>42048</v>
      </c>
      <c r="W513" s="13" t="str">
        <f>TEXT(Table1[[#This Row],[Order Date]],"mmmm")</f>
        <v>February</v>
      </c>
      <c r="X513" s="7" t="str">
        <f>TEXT(Table1[[#This Row],[Order Date]],"yyyy")</f>
        <v>2015</v>
      </c>
      <c r="Y513" s="9">
        <v>42050</v>
      </c>
      <c r="Z513" s="1">
        <v>2861.01</v>
      </c>
      <c r="AA513" s="1">
        <v>42</v>
      </c>
      <c r="AB513" s="1">
        <v>8549.0400000000009</v>
      </c>
      <c r="AC513" s="1">
        <v>21572</v>
      </c>
      <c r="AD513" s="6" t="e">
        <f>IF(COUNTIF(#REF!,Orders!AC1903)&gt;0,"Returned","Not Returned")</f>
        <v>#REF!</v>
      </c>
      <c r="AE513" s="37" t="str">
        <f>TEXT(Table1[[#This Row],[Order Date]],"mmmm-yyy")</f>
        <v>February-2015</v>
      </c>
    </row>
    <row r="514" spans="1:31" ht="12.75" customHeight="1" thickTop="1" thickBot="1" x14ac:dyDescent="0.25">
      <c r="A514" s="10">
        <v>20986</v>
      </c>
      <c r="B514" s="11" t="s">
        <v>47</v>
      </c>
      <c r="C514" s="11">
        <v>0.03</v>
      </c>
      <c r="D514" s="11">
        <v>194.3</v>
      </c>
      <c r="E514" s="11">
        <v>11.54</v>
      </c>
      <c r="F514" s="11">
        <v>3344</v>
      </c>
      <c r="G514" s="6" t="str">
        <f>IF(COUNTIF(Table1[Customer ID],Table1[[#This Row],[Customer ID]])&gt;1,"Repeat Customer","One-Time Customer")</f>
        <v>One-Time Customer</v>
      </c>
      <c r="H514" s="11" t="s">
        <v>2975</v>
      </c>
      <c r="I514" s="11" t="s">
        <v>49</v>
      </c>
      <c r="J514" s="11" t="s">
        <v>40</v>
      </c>
      <c r="K514" s="11" t="s">
        <v>41</v>
      </c>
      <c r="L514" s="11" t="s">
        <v>50</v>
      </c>
      <c r="M514" s="11" t="s">
        <v>236</v>
      </c>
      <c r="N514" s="11" t="s">
        <v>1163</v>
      </c>
      <c r="O514" s="11">
        <v>0.59</v>
      </c>
      <c r="P514" s="6">
        <f>Table1[[#This Row],[Profit]]/Table1[[#This Row],[Sales]]</f>
        <v>0.69</v>
      </c>
      <c r="Q514" s="11" t="s">
        <v>33</v>
      </c>
      <c r="R514" s="11" t="s">
        <v>61</v>
      </c>
      <c r="S514" s="11" t="s">
        <v>300</v>
      </c>
      <c r="T514" s="11" t="s">
        <v>2976</v>
      </c>
      <c r="U514" s="11">
        <v>48307</v>
      </c>
      <c r="V514" s="12">
        <v>42048</v>
      </c>
      <c r="W514" s="13" t="str">
        <f>TEXT(Table1[[#This Row],[Order Date]],"mmmm")</f>
        <v>February</v>
      </c>
      <c r="X514" s="7" t="str">
        <f>TEXT(Table1[[#This Row],[Order Date]],"yyyy")</f>
        <v>2015</v>
      </c>
      <c r="Y514" s="12">
        <v>42050</v>
      </c>
      <c r="Z514" s="11">
        <v>1544.9307000000001</v>
      </c>
      <c r="AA514" s="11">
        <v>11</v>
      </c>
      <c r="AB514" s="11">
        <v>2239.0300000000002</v>
      </c>
      <c r="AC514" s="11">
        <v>89928</v>
      </c>
      <c r="AD514" s="6" t="e">
        <f>IF(COUNTIF(#REF!,Orders!AC1904)&gt;0,"Returned","Not Returned")</f>
        <v>#REF!</v>
      </c>
      <c r="AE514" s="37" t="str">
        <f>TEXT(Table1[[#This Row],[Order Date]],"mmmm-yyy")</f>
        <v>February-2015</v>
      </c>
    </row>
    <row r="515" spans="1:31" ht="12.75" customHeight="1" thickTop="1" thickBot="1" x14ac:dyDescent="0.25">
      <c r="A515" s="8">
        <v>23302</v>
      </c>
      <c r="B515" s="1" t="s">
        <v>25</v>
      </c>
      <c r="C515" s="1">
        <v>0.01</v>
      </c>
      <c r="D515" s="1">
        <v>8.33</v>
      </c>
      <c r="E515" s="1">
        <v>1.99</v>
      </c>
      <c r="F515" s="1">
        <v>306</v>
      </c>
      <c r="G515" s="6" t="str">
        <f>IF(COUNTIF(Table1[Customer ID],Table1[[#This Row],[Customer ID]])&gt;1,"Repeat Customer","One-Time Customer")</f>
        <v>Repeat Customer</v>
      </c>
      <c r="H515" s="1" t="s">
        <v>413</v>
      </c>
      <c r="I515" s="1" t="s">
        <v>49</v>
      </c>
      <c r="J515" s="1" t="s">
        <v>58</v>
      </c>
      <c r="K515" s="1" t="s">
        <v>77</v>
      </c>
      <c r="L515" s="1" t="s">
        <v>180</v>
      </c>
      <c r="M515" s="1" t="s">
        <v>51</v>
      </c>
      <c r="N515" s="1" t="s">
        <v>414</v>
      </c>
      <c r="O515" s="1">
        <v>0.52</v>
      </c>
      <c r="P515" s="6">
        <f>Table1[[#This Row],[Profit]]/Table1[[#This Row],[Sales]]</f>
        <v>0.2265564424173318</v>
      </c>
      <c r="Q515" s="1" t="s">
        <v>33</v>
      </c>
      <c r="R515" s="1" t="s">
        <v>53</v>
      </c>
      <c r="S515" s="1" t="s">
        <v>415</v>
      </c>
      <c r="T515" s="1" t="s">
        <v>416</v>
      </c>
      <c r="U515" s="1">
        <v>21208</v>
      </c>
      <c r="V515" s="9">
        <v>42049</v>
      </c>
      <c r="W515" s="13" t="str">
        <f>TEXT(Table1[[#This Row],[Order Date]],"mmmm")</f>
        <v>February</v>
      </c>
      <c r="X515" s="7" t="str">
        <f>TEXT(Table1[[#This Row],[Order Date]],"yyyy")</f>
        <v>2015</v>
      </c>
      <c r="Y515" s="9">
        <v>42050</v>
      </c>
      <c r="Z515" s="1">
        <v>15.895199999999999</v>
      </c>
      <c r="AA515" s="1">
        <v>8</v>
      </c>
      <c r="AB515" s="1">
        <v>70.16</v>
      </c>
      <c r="AC515" s="1">
        <v>87057</v>
      </c>
      <c r="AD515" s="6" t="e">
        <f>IF(COUNTIF(#REF!,Orders!AC171)&gt;0,"Returned","Not Returned")</f>
        <v>#REF!</v>
      </c>
      <c r="AE515" s="37" t="str">
        <f>TEXT(Table1[[#This Row],[Order Date]],"mmmm-yyy")</f>
        <v>February-2015</v>
      </c>
    </row>
    <row r="516" spans="1:31" ht="12.75" customHeight="1" thickTop="1" thickBot="1" x14ac:dyDescent="0.25">
      <c r="A516" s="10">
        <v>23303</v>
      </c>
      <c r="B516" s="11" t="s">
        <v>25</v>
      </c>
      <c r="C516" s="11">
        <v>0.04</v>
      </c>
      <c r="D516" s="11">
        <v>85.99</v>
      </c>
      <c r="E516" s="11">
        <v>0.99</v>
      </c>
      <c r="F516" s="11">
        <v>306</v>
      </c>
      <c r="G516" s="6" t="str">
        <f>IF(COUNTIF(Table1[Customer ID],Table1[[#This Row],[Customer ID]])&gt;1,"Repeat Customer","One-Time Customer")</f>
        <v>Repeat Customer</v>
      </c>
      <c r="H516" s="11" t="s">
        <v>413</v>
      </c>
      <c r="I516" s="11" t="s">
        <v>49</v>
      </c>
      <c r="J516" s="11" t="s">
        <v>58</v>
      </c>
      <c r="K516" s="11" t="s">
        <v>77</v>
      </c>
      <c r="L516" s="11" t="s">
        <v>78</v>
      </c>
      <c r="M516" s="11" t="s">
        <v>31</v>
      </c>
      <c r="N516" s="11" t="s">
        <v>417</v>
      </c>
      <c r="O516" s="11">
        <v>0.55000000000000004</v>
      </c>
      <c r="P516" s="6">
        <f>Table1[[#This Row],[Profit]]/Table1[[#This Row],[Sales]]</f>
        <v>0.69</v>
      </c>
      <c r="Q516" s="11" t="s">
        <v>33</v>
      </c>
      <c r="R516" s="11" t="s">
        <v>53</v>
      </c>
      <c r="S516" s="11" t="s">
        <v>415</v>
      </c>
      <c r="T516" s="11" t="s">
        <v>416</v>
      </c>
      <c r="U516" s="11">
        <v>21208</v>
      </c>
      <c r="V516" s="12">
        <v>42049</v>
      </c>
      <c r="W516" s="13" t="str">
        <f>TEXT(Table1[[#This Row],[Order Date]],"mmmm")</f>
        <v>February</v>
      </c>
      <c r="X516" s="7" t="str">
        <f>TEXT(Table1[[#This Row],[Order Date]],"yyyy")</f>
        <v>2015</v>
      </c>
      <c r="Y516" s="12">
        <v>42051</v>
      </c>
      <c r="Z516" s="11">
        <v>855.99329999999986</v>
      </c>
      <c r="AA516" s="11">
        <v>17</v>
      </c>
      <c r="AB516" s="11">
        <v>1240.57</v>
      </c>
      <c r="AC516" s="11">
        <v>87057</v>
      </c>
      <c r="AD516" s="6" t="e">
        <f>IF(COUNTIF(#REF!,Orders!AC172)&gt;0,"Returned","Not Returned")</f>
        <v>#REF!</v>
      </c>
      <c r="AE516" s="37" t="str">
        <f>TEXT(Table1[[#This Row],[Order Date]],"mmmm-yyy")</f>
        <v>February-2015</v>
      </c>
    </row>
    <row r="517" spans="1:31" ht="12.75" customHeight="1" thickTop="1" thickBot="1" x14ac:dyDescent="0.25">
      <c r="A517" s="8">
        <v>5302</v>
      </c>
      <c r="B517" s="1" t="s">
        <v>25</v>
      </c>
      <c r="C517" s="1">
        <v>0.01</v>
      </c>
      <c r="D517" s="1">
        <v>8.33</v>
      </c>
      <c r="E517" s="1">
        <v>1.99</v>
      </c>
      <c r="F517" s="1">
        <v>308</v>
      </c>
      <c r="G517" s="6" t="str">
        <f>IF(COUNTIF(Table1[Customer ID],Table1[[#This Row],[Customer ID]])&gt;1,"Repeat Customer","One-Time Customer")</f>
        <v>One-Time Customer</v>
      </c>
      <c r="H517" s="1" t="s">
        <v>418</v>
      </c>
      <c r="I517" s="1" t="s">
        <v>49</v>
      </c>
      <c r="J517" s="1" t="s">
        <v>58</v>
      </c>
      <c r="K517" s="1" t="s">
        <v>77</v>
      </c>
      <c r="L517" s="1" t="s">
        <v>180</v>
      </c>
      <c r="M517" s="1" t="s">
        <v>51</v>
      </c>
      <c r="N517" s="1" t="s">
        <v>414</v>
      </c>
      <c r="O517" s="1">
        <v>0.52</v>
      </c>
      <c r="P517" s="6">
        <f>Table1[[#This Row],[Profit]]/Table1[[#This Row],[Sales]]</f>
        <v>3.8272396835578364E-2</v>
      </c>
      <c r="Q517" s="1" t="s">
        <v>33</v>
      </c>
      <c r="R517" s="1" t="s">
        <v>34</v>
      </c>
      <c r="S517" s="1" t="s">
        <v>35</v>
      </c>
      <c r="T517" s="1" t="s">
        <v>209</v>
      </c>
      <c r="U517" s="1">
        <v>98115</v>
      </c>
      <c r="V517" s="9">
        <v>42049</v>
      </c>
      <c r="W517" s="13" t="str">
        <f>TEXT(Table1[[#This Row],[Order Date]],"mmmm")</f>
        <v>February</v>
      </c>
      <c r="X517" s="7" t="str">
        <f>TEXT(Table1[[#This Row],[Order Date]],"yyyy")</f>
        <v>2015</v>
      </c>
      <c r="Y517" s="9">
        <v>42050</v>
      </c>
      <c r="Z517" s="1">
        <v>10.74</v>
      </c>
      <c r="AA517" s="1">
        <v>32</v>
      </c>
      <c r="AB517" s="1">
        <v>280.62</v>
      </c>
      <c r="AC517" s="1">
        <v>37760</v>
      </c>
      <c r="AD517" s="6" t="e">
        <f>IF(COUNTIF(#REF!,Orders!AC173)&gt;0,"Returned","Not Returned")</f>
        <v>#REF!</v>
      </c>
      <c r="AE517" s="37" t="str">
        <f>TEXT(Table1[[#This Row],[Order Date]],"mmmm-yyy")</f>
        <v>February-2015</v>
      </c>
    </row>
    <row r="518" spans="1:31" ht="12.75" customHeight="1" thickTop="1" thickBot="1" x14ac:dyDescent="0.25">
      <c r="A518" s="8">
        <v>25893</v>
      </c>
      <c r="B518" s="1" t="s">
        <v>37</v>
      </c>
      <c r="C518" s="1">
        <v>0</v>
      </c>
      <c r="D518" s="1">
        <v>236.97</v>
      </c>
      <c r="E518" s="1">
        <v>59.24</v>
      </c>
      <c r="F518" s="1">
        <v>639</v>
      </c>
      <c r="G518" s="6" t="str">
        <f>IF(COUNTIF(Table1[Customer ID],Table1[[#This Row],[Customer ID]])&gt;1,"Repeat Customer","One-Time Customer")</f>
        <v>One-Time Customer</v>
      </c>
      <c r="H518" s="1" t="s">
        <v>754</v>
      </c>
      <c r="I518" s="1" t="s">
        <v>39</v>
      </c>
      <c r="J518" s="1" t="s">
        <v>114</v>
      </c>
      <c r="K518" s="1" t="s">
        <v>41</v>
      </c>
      <c r="L518" s="1" t="s">
        <v>152</v>
      </c>
      <c r="M518" s="1" t="s">
        <v>121</v>
      </c>
      <c r="N518" s="1" t="s">
        <v>755</v>
      </c>
      <c r="O518" s="1">
        <v>0.61</v>
      </c>
      <c r="P518" s="6">
        <f>Table1[[#This Row],[Profit]]/Table1[[#This Row],[Sales]]</f>
        <v>0.67350317247769653</v>
      </c>
      <c r="Q518" s="1" t="s">
        <v>33</v>
      </c>
      <c r="R518" s="1" t="s">
        <v>34</v>
      </c>
      <c r="S518" s="1" t="s">
        <v>45</v>
      </c>
      <c r="T518" s="1" t="s">
        <v>756</v>
      </c>
      <c r="U518" s="1">
        <v>93454</v>
      </c>
      <c r="V518" s="9">
        <v>42049</v>
      </c>
      <c r="W518" s="13" t="str">
        <f>TEXT(Table1[[#This Row],[Order Date]],"mmmm")</f>
        <v>February</v>
      </c>
      <c r="X518" s="7" t="str">
        <f>TEXT(Table1[[#This Row],[Order Date]],"yyyy")</f>
        <v>2015</v>
      </c>
      <c r="Y518" s="9">
        <v>42050</v>
      </c>
      <c r="Z518" s="1">
        <v>1192.04</v>
      </c>
      <c r="AA518" s="1">
        <v>9</v>
      </c>
      <c r="AB518" s="1">
        <v>1769.91</v>
      </c>
      <c r="AC518" s="1">
        <v>87952</v>
      </c>
      <c r="AD518" s="6" t="e">
        <f>IF(COUNTIF(#REF!,Orders!AC347)&gt;0,"Returned","Not Returned")</f>
        <v>#REF!</v>
      </c>
      <c r="AE518" s="37" t="str">
        <f>TEXT(Table1[[#This Row],[Order Date]],"mmmm-yyy")</f>
        <v>February-2015</v>
      </c>
    </row>
    <row r="519" spans="1:31" ht="12.75" customHeight="1" thickTop="1" thickBot="1" x14ac:dyDescent="0.25">
      <c r="A519" s="10">
        <v>7893</v>
      </c>
      <c r="B519" s="11" t="s">
        <v>37</v>
      </c>
      <c r="C519" s="11">
        <v>0</v>
      </c>
      <c r="D519" s="11">
        <v>236.97</v>
      </c>
      <c r="E519" s="11">
        <v>59.24</v>
      </c>
      <c r="F519" s="11">
        <v>640</v>
      </c>
      <c r="G519" s="6" t="str">
        <f>IF(COUNTIF(Table1[Customer ID],Table1[[#This Row],[Customer ID]])&gt;1,"Repeat Customer","One-Time Customer")</f>
        <v>Repeat Customer</v>
      </c>
      <c r="H519" s="11" t="s">
        <v>757</v>
      </c>
      <c r="I519" s="11" t="s">
        <v>39</v>
      </c>
      <c r="J519" s="11" t="s">
        <v>114</v>
      </c>
      <c r="K519" s="11" t="s">
        <v>41</v>
      </c>
      <c r="L519" s="11" t="s">
        <v>152</v>
      </c>
      <c r="M519" s="11" t="s">
        <v>121</v>
      </c>
      <c r="N519" s="11" t="s">
        <v>755</v>
      </c>
      <c r="O519" s="11">
        <v>0.61</v>
      </c>
      <c r="P519" s="6">
        <f>Table1[[#This Row],[Profit]]/Table1[[#This Row],[Sales]]</f>
        <v>0.17827989602682484</v>
      </c>
      <c r="Q519" s="11" t="s">
        <v>33</v>
      </c>
      <c r="R519" s="11" t="s">
        <v>34</v>
      </c>
      <c r="S519" s="11" t="s">
        <v>35</v>
      </c>
      <c r="T519" s="11" t="s">
        <v>209</v>
      </c>
      <c r="U519" s="11">
        <v>98119</v>
      </c>
      <c r="V519" s="12">
        <v>42049</v>
      </c>
      <c r="W519" s="13" t="str">
        <f>TEXT(Table1[[#This Row],[Order Date]],"mmmm")</f>
        <v>February</v>
      </c>
      <c r="X519" s="7" t="str">
        <f>TEXT(Table1[[#This Row],[Order Date]],"yyyy")</f>
        <v>2015</v>
      </c>
      <c r="Y519" s="12">
        <v>42050</v>
      </c>
      <c r="Z519" s="11">
        <v>1192.04</v>
      </c>
      <c r="AA519" s="11">
        <v>34</v>
      </c>
      <c r="AB519" s="11">
        <v>6686.34</v>
      </c>
      <c r="AC519" s="11">
        <v>56452</v>
      </c>
      <c r="AD519" s="6" t="e">
        <f>IF(COUNTIF(#REF!,Orders!AC348)&gt;0,"Returned","Not Returned")</f>
        <v>#REF!</v>
      </c>
      <c r="AE519" s="37" t="str">
        <f>TEXT(Table1[[#This Row],[Order Date]],"mmmm-yyy")</f>
        <v>February-2015</v>
      </c>
    </row>
    <row r="520" spans="1:31" ht="12.75" customHeight="1" thickTop="1" thickBot="1" x14ac:dyDescent="0.25">
      <c r="A520" s="8">
        <v>20212</v>
      </c>
      <c r="B520" s="1" t="s">
        <v>25</v>
      </c>
      <c r="C520" s="1">
        <v>0.06</v>
      </c>
      <c r="D520" s="1">
        <v>175.99</v>
      </c>
      <c r="E520" s="1">
        <v>8.99</v>
      </c>
      <c r="F520" s="1">
        <v>1156</v>
      </c>
      <c r="G520" s="6" t="str">
        <f>IF(COUNTIF(Table1[Customer ID],Table1[[#This Row],[Customer ID]])&gt;1,"Repeat Customer","One-Time Customer")</f>
        <v>One-Time Customer</v>
      </c>
      <c r="H520" s="1" t="s">
        <v>1260</v>
      </c>
      <c r="I520" s="1" t="s">
        <v>49</v>
      </c>
      <c r="J520" s="1" t="s">
        <v>114</v>
      </c>
      <c r="K520" s="1" t="s">
        <v>77</v>
      </c>
      <c r="L520" s="1" t="s">
        <v>78</v>
      </c>
      <c r="M520" s="1" t="s">
        <v>59</v>
      </c>
      <c r="N520" s="1" t="s">
        <v>168</v>
      </c>
      <c r="O520" s="1">
        <v>0.56999999999999995</v>
      </c>
      <c r="P520" s="6">
        <f>Table1[[#This Row],[Profit]]/Table1[[#This Row],[Sales]]</f>
        <v>4.7809792472184962E-2</v>
      </c>
      <c r="Q520" s="1" t="s">
        <v>33</v>
      </c>
      <c r="R520" s="1" t="s">
        <v>53</v>
      </c>
      <c r="S520" s="1" t="s">
        <v>193</v>
      </c>
      <c r="T520" s="1" t="s">
        <v>1261</v>
      </c>
      <c r="U520" s="1">
        <v>1876</v>
      </c>
      <c r="V520" s="9">
        <v>42049</v>
      </c>
      <c r="W520" s="13" t="str">
        <f>TEXT(Table1[[#This Row],[Order Date]],"mmmm")</f>
        <v>February</v>
      </c>
      <c r="X520" s="7" t="str">
        <f>TEXT(Table1[[#This Row],[Order Date]],"yyyy")</f>
        <v>2015</v>
      </c>
      <c r="Y520" s="9">
        <v>42050</v>
      </c>
      <c r="Z520" s="1">
        <v>48.47148</v>
      </c>
      <c r="AA520" s="1">
        <v>7</v>
      </c>
      <c r="AB520" s="1">
        <v>1013.84</v>
      </c>
      <c r="AC520" s="1">
        <v>90855</v>
      </c>
      <c r="AD520" s="6" t="e">
        <f>IF(COUNTIF(#REF!,Orders!AC655)&gt;0,"Returned","Not Returned")</f>
        <v>#REF!</v>
      </c>
      <c r="AE520" s="37" t="str">
        <f>TEXT(Table1[[#This Row],[Order Date]],"mmmm-yyy")</f>
        <v>February-2015</v>
      </c>
    </row>
    <row r="521" spans="1:31" ht="12.75" customHeight="1" thickTop="1" thickBot="1" x14ac:dyDescent="0.25">
      <c r="A521" s="10">
        <v>1976</v>
      </c>
      <c r="B521" s="11" t="s">
        <v>37</v>
      </c>
      <c r="C521" s="11">
        <v>0.04</v>
      </c>
      <c r="D521" s="11">
        <v>6.28</v>
      </c>
      <c r="E521" s="11">
        <v>5.41</v>
      </c>
      <c r="F521" s="11">
        <v>1682</v>
      </c>
      <c r="G521" s="6" t="str">
        <f>IF(COUNTIF(Table1[Customer ID],Table1[[#This Row],[Customer ID]])&gt;1,"Repeat Customer","One-Time Customer")</f>
        <v>Repeat Customer</v>
      </c>
      <c r="H521" s="11" t="s">
        <v>1684</v>
      </c>
      <c r="I521" s="11" t="s">
        <v>49</v>
      </c>
      <c r="J521" s="11" t="s">
        <v>114</v>
      </c>
      <c r="K521" s="11" t="s">
        <v>41</v>
      </c>
      <c r="L521" s="11" t="s">
        <v>50</v>
      </c>
      <c r="M521" s="11" t="s">
        <v>59</v>
      </c>
      <c r="N521" s="11" t="s">
        <v>1685</v>
      </c>
      <c r="O521" s="11">
        <v>0.53</v>
      </c>
      <c r="P521" s="6">
        <f>Table1[[#This Row],[Profit]]/Table1[[#This Row],[Sales]]</f>
        <v>-0.13491282339707536</v>
      </c>
      <c r="Q521" s="11" t="s">
        <v>33</v>
      </c>
      <c r="R521" s="11" t="s">
        <v>61</v>
      </c>
      <c r="S521" s="11" t="s">
        <v>178</v>
      </c>
      <c r="T521" s="11" t="s">
        <v>179</v>
      </c>
      <c r="U521" s="11">
        <v>60611</v>
      </c>
      <c r="V521" s="12">
        <v>42049</v>
      </c>
      <c r="W521" s="13" t="str">
        <f>TEXT(Table1[[#This Row],[Order Date]],"mmmm")</f>
        <v>February</v>
      </c>
      <c r="X521" s="7" t="str">
        <f>TEXT(Table1[[#This Row],[Order Date]],"yyyy")</f>
        <v>2015</v>
      </c>
      <c r="Y521" s="12">
        <v>42051</v>
      </c>
      <c r="Z521" s="11">
        <v>-38.380000000000003</v>
      </c>
      <c r="AA521" s="11">
        <v>43</v>
      </c>
      <c r="AB521" s="11">
        <v>284.48</v>
      </c>
      <c r="AC521" s="11">
        <v>14115</v>
      </c>
      <c r="AD521" s="6" t="e">
        <f>IF(COUNTIF(#REF!,Orders!AC934)&gt;0,"Returned","Not Returned")</f>
        <v>#REF!</v>
      </c>
      <c r="AE521" s="37" t="str">
        <f>TEXT(Table1[[#This Row],[Order Date]],"mmmm-yyy")</f>
        <v>February-2015</v>
      </c>
    </row>
    <row r="522" spans="1:31" ht="12.75" customHeight="1" thickTop="1" thickBot="1" x14ac:dyDescent="0.25">
      <c r="A522" s="10">
        <v>19976</v>
      </c>
      <c r="B522" s="11" t="s">
        <v>37</v>
      </c>
      <c r="C522" s="11">
        <v>0.04</v>
      </c>
      <c r="D522" s="11">
        <v>6.28</v>
      </c>
      <c r="E522" s="11">
        <v>5.41</v>
      </c>
      <c r="F522" s="11">
        <v>1683</v>
      </c>
      <c r="G522" s="6" t="str">
        <f>IF(COUNTIF(Table1[Customer ID],Table1[[#This Row],[Customer ID]])&gt;1,"Repeat Customer","One-Time Customer")</f>
        <v>Repeat Customer</v>
      </c>
      <c r="H522" s="11" t="s">
        <v>1687</v>
      </c>
      <c r="I522" s="11" t="s">
        <v>49</v>
      </c>
      <c r="J522" s="11" t="s">
        <v>114</v>
      </c>
      <c r="K522" s="11" t="s">
        <v>41</v>
      </c>
      <c r="L522" s="11" t="s">
        <v>50</v>
      </c>
      <c r="M522" s="11" t="s">
        <v>59</v>
      </c>
      <c r="N522" s="11" t="s">
        <v>1685</v>
      </c>
      <c r="O522" s="11">
        <v>0.53</v>
      </c>
      <c r="P522" s="6">
        <f>Table1[[#This Row],[Profit]]/Table1[[#This Row],[Sales]]</f>
        <v>-0.27425587467362927</v>
      </c>
      <c r="Q522" s="11" t="s">
        <v>33</v>
      </c>
      <c r="R522" s="11" t="s">
        <v>61</v>
      </c>
      <c r="S522" s="11" t="s">
        <v>130</v>
      </c>
      <c r="T522" s="11" t="s">
        <v>1688</v>
      </c>
      <c r="U522" s="11">
        <v>77301</v>
      </c>
      <c r="V522" s="12">
        <v>42049</v>
      </c>
      <c r="W522" s="13" t="str">
        <f>TEXT(Table1[[#This Row],[Order Date]],"mmmm")</f>
        <v>February</v>
      </c>
      <c r="X522" s="7" t="str">
        <f>TEXT(Table1[[#This Row],[Order Date]],"yyyy")</f>
        <v>2015</v>
      </c>
      <c r="Y522" s="12">
        <v>42051</v>
      </c>
      <c r="Z522" s="11">
        <v>-19.957600000000003</v>
      </c>
      <c r="AA522" s="11">
        <v>11</v>
      </c>
      <c r="AB522" s="11">
        <v>72.77</v>
      </c>
      <c r="AC522" s="11">
        <v>90612</v>
      </c>
      <c r="AD522" s="6" t="e">
        <f>IF(COUNTIF(#REF!,Orders!AC936)&gt;0,"Returned","Not Returned")</f>
        <v>#REF!</v>
      </c>
      <c r="AE522" s="37" t="str">
        <f>TEXT(Table1[[#This Row],[Order Date]],"mmmm-yyy")</f>
        <v>February-2015</v>
      </c>
    </row>
    <row r="523" spans="1:31" ht="12.75" customHeight="1" thickTop="1" thickBot="1" x14ac:dyDescent="0.25">
      <c r="A523" s="10">
        <v>1863</v>
      </c>
      <c r="B523" s="11" t="s">
        <v>106</v>
      </c>
      <c r="C523" s="11">
        <v>0.04</v>
      </c>
      <c r="D523" s="11">
        <v>60.65</v>
      </c>
      <c r="E523" s="11">
        <v>12.23</v>
      </c>
      <c r="F523" s="11">
        <v>1745</v>
      </c>
      <c r="G523" s="6" t="str">
        <f>IF(COUNTIF(Table1[Customer ID],Table1[[#This Row],[Customer ID]])&gt;1,"Repeat Customer","One-Time Customer")</f>
        <v>Repeat Customer</v>
      </c>
      <c r="H523" s="11" t="s">
        <v>1759</v>
      </c>
      <c r="I523" s="11" t="s">
        <v>49</v>
      </c>
      <c r="J523" s="11" t="s">
        <v>40</v>
      </c>
      <c r="K523" s="11" t="s">
        <v>41</v>
      </c>
      <c r="L523" s="11" t="s">
        <v>50</v>
      </c>
      <c r="M523" s="11" t="s">
        <v>86</v>
      </c>
      <c r="N523" s="11" t="s">
        <v>1761</v>
      </c>
      <c r="O523" s="11">
        <v>0.64</v>
      </c>
      <c r="P523" s="6">
        <f>Table1[[#This Row],[Profit]]/Table1[[#This Row],[Sales]]</f>
        <v>0.45373797562020479</v>
      </c>
      <c r="Q523" s="11" t="s">
        <v>33</v>
      </c>
      <c r="R523" s="11" t="s">
        <v>136</v>
      </c>
      <c r="S523" s="11" t="s">
        <v>387</v>
      </c>
      <c r="T523" s="11" t="s">
        <v>580</v>
      </c>
      <c r="U523" s="11">
        <v>30305</v>
      </c>
      <c r="V523" s="12">
        <v>42049</v>
      </c>
      <c r="W523" s="13" t="str">
        <f>TEXT(Table1[[#This Row],[Order Date]],"mmmm")</f>
        <v>February</v>
      </c>
      <c r="X523" s="7" t="str">
        <f>TEXT(Table1[[#This Row],[Order Date]],"yyyy")</f>
        <v>2015</v>
      </c>
      <c r="Y523" s="12">
        <v>42051</v>
      </c>
      <c r="Z523" s="11">
        <v>116.50629999999998</v>
      </c>
      <c r="AA523" s="11">
        <v>4</v>
      </c>
      <c r="AB523" s="11">
        <v>256.77</v>
      </c>
      <c r="AC523" s="11">
        <v>13408</v>
      </c>
      <c r="AD523" s="6" t="e">
        <f>IF(COUNTIF(#REF!,Orders!AC982)&gt;0,"Returned","Not Returned")</f>
        <v>#REF!</v>
      </c>
      <c r="AE523" s="37" t="str">
        <f>TEXT(Table1[[#This Row],[Order Date]],"mmmm-yyy")</f>
        <v>February-2015</v>
      </c>
    </row>
    <row r="524" spans="1:31" ht="12.75" customHeight="1" thickTop="1" thickBot="1" x14ac:dyDescent="0.25">
      <c r="A524" s="8">
        <v>19863</v>
      </c>
      <c r="B524" s="1" t="s">
        <v>106</v>
      </c>
      <c r="C524" s="1">
        <v>0.04</v>
      </c>
      <c r="D524" s="1">
        <v>60.65</v>
      </c>
      <c r="E524" s="1">
        <v>12.23</v>
      </c>
      <c r="F524" s="1">
        <v>1749</v>
      </c>
      <c r="G524" s="6" t="str">
        <f>IF(COUNTIF(Table1[Customer ID],Table1[[#This Row],[Customer ID]])&gt;1,"Repeat Customer","One-Time Customer")</f>
        <v>Repeat Customer</v>
      </c>
      <c r="H524" s="1" t="s">
        <v>1765</v>
      </c>
      <c r="I524" s="1" t="s">
        <v>49</v>
      </c>
      <c r="J524" s="1" t="s">
        <v>40</v>
      </c>
      <c r="K524" s="1" t="s">
        <v>41</v>
      </c>
      <c r="L524" s="1" t="s">
        <v>50</v>
      </c>
      <c r="M524" s="1" t="s">
        <v>86</v>
      </c>
      <c r="N524" s="1" t="s">
        <v>1761</v>
      </c>
      <c r="O524" s="1">
        <v>0.64</v>
      </c>
      <c r="P524" s="6">
        <f>Table1[[#This Row],[Profit]]/Table1[[#This Row],[Sales]]</f>
        <v>0.69</v>
      </c>
      <c r="Q524" s="1" t="s">
        <v>33</v>
      </c>
      <c r="R524" s="1" t="s">
        <v>61</v>
      </c>
      <c r="S524" s="1" t="s">
        <v>304</v>
      </c>
      <c r="T524" s="1" t="s">
        <v>1766</v>
      </c>
      <c r="U524" s="1">
        <v>73505</v>
      </c>
      <c r="V524" s="9">
        <v>42049</v>
      </c>
      <c r="W524" s="13" t="str">
        <f>TEXT(Table1[[#This Row],[Order Date]],"mmmm")</f>
        <v>February</v>
      </c>
      <c r="X524" s="7" t="str">
        <f>TEXT(Table1[[#This Row],[Order Date]],"yyyy")</f>
        <v>2015</v>
      </c>
      <c r="Y524" s="9">
        <v>42051</v>
      </c>
      <c r="Z524" s="1">
        <v>44.291099999999993</v>
      </c>
      <c r="AA524" s="1">
        <v>1</v>
      </c>
      <c r="AB524" s="1">
        <v>64.19</v>
      </c>
      <c r="AC524" s="1">
        <v>87244</v>
      </c>
      <c r="AD524" s="6" t="e">
        <f>IF(COUNTIF(#REF!,Orders!AC987)&gt;0,"Returned","Not Returned")</f>
        <v>#REF!</v>
      </c>
      <c r="AE524" s="37" t="str">
        <f>TEXT(Table1[[#This Row],[Order Date]],"mmmm-yyy")</f>
        <v>February-2015</v>
      </c>
    </row>
    <row r="525" spans="1:31" ht="12.75" customHeight="1" thickTop="1" thickBot="1" x14ac:dyDescent="0.25">
      <c r="A525" s="10">
        <v>5870</v>
      </c>
      <c r="B525" s="11" t="s">
        <v>47</v>
      </c>
      <c r="C525" s="11">
        <v>0.05</v>
      </c>
      <c r="D525" s="11">
        <v>16.98</v>
      </c>
      <c r="E525" s="11">
        <v>7.78</v>
      </c>
      <c r="F525" s="11">
        <v>2190</v>
      </c>
      <c r="G525" s="6" t="str">
        <f>IF(COUNTIF(Table1[Customer ID],Table1[[#This Row],[Customer ID]])&gt;1,"Repeat Customer","One-Time Customer")</f>
        <v>Repeat Customer</v>
      </c>
      <c r="H525" s="11" t="s">
        <v>2084</v>
      </c>
      <c r="I525" s="11" t="s">
        <v>49</v>
      </c>
      <c r="J525" s="11" t="s">
        <v>40</v>
      </c>
      <c r="K525" s="11" t="s">
        <v>29</v>
      </c>
      <c r="L525" s="11" t="s">
        <v>30</v>
      </c>
      <c r="M525" s="11" t="s">
        <v>51</v>
      </c>
      <c r="N525" s="11" t="s">
        <v>2085</v>
      </c>
      <c r="O525" s="11">
        <v>0.56999999999999995</v>
      </c>
      <c r="P525" s="6">
        <f>Table1[[#This Row],[Profit]]/Table1[[#This Row],[Sales]]</f>
        <v>-6.2074126590255629E-2</v>
      </c>
      <c r="Q525" s="11" t="s">
        <v>33</v>
      </c>
      <c r="R525" s="11" t="s">
        <v>61</v>
      </c>
      <c r="S525" s="11" t="s">
        <v>300</v>
      </c>
      <c r="T525" s="11" t="s">
        <v>301</v>
      </c>
      <c r="U525" s="11">
        <v>48227</v>
      </c>
      <c r="V525" s="12">
        <v>42049</v>
      </c>
      <c r="W525" s="13" t="str">
        <f>TEXT(Table1[[#This Row],[Order Date]],"mmmm")</f>
        <v>February</v>
      </c>
      <c r="X525" s="7" t="str">
        <f>TEXT(Table1[[#This Row],[Order Date]],"yyyy")</f>
        <v>2015</v>
      </c>
      <c r="Y525" s="12">
        <v>42051</v>
      </c>
      <c r="Z525" s="11">
        <v>-47.28</v>
      </c>
      <c r="AA525" s="11">
        <v>45</v>
      </c>
      <c r="AB525" s="11">
        <v>761.67</v>
      </c>
      <c r="AC525" s="11">
        <v>41636</v>
      </c>
      <c r="AD525" s="6" t="e">
        <f>IF(COUNTIF(#REF!,Orders!AC1208)&gt;0,"Returned","Not Returned")</f>
        <v>#REF!</v>
      </c>
      <c r="AE525" s="37" t="str">
        <f>TEXT(Table1[[#This Row],[Order Date]],"mmmm-yyy")</f>
        <v>February-2015</v>
      </c>
    </row>
    <row r="526" spans="1:31" ht="12.75" customHeight="1" thickTop="1" thickBot="1" x14ac:dyDescent="0.25">
      <c r="A526" s="8">
        <v>5871</v>
      </c>
      <c r="B526" s="1" t="s">
        <v>47</v>
      </c>
      <c r="C526" s="1">
        <v>0.03</v>
      </c>
      <c r="D526" s="1">
        <v>115.99</v>
      </c>
      <c r="E526" s="1">
        <v>4.2300000000000004</v>
      </c>
      <c r="F526" s="1">
        <v>2190</v>
      </c>
      <c r="G526" s="6" t="str">
        <f>IF(COUNTIF(Table1[Customer ID],Table1[[#This Row],[Customer ID]])&gt;1,"Repeat Customer","One-Time Customer")</f>
        <v>Repeat Customer</v>
      </c>
      <c r="H526" s="1" t="s">
        <v>2084</v>
      </c>
      <c r="I526" s="1" t="s">
        <v>49</v>
      </c>
      <c r="J526" s="1" t="s">
        <v>40</v>
      </c>
      <c r="K526" s="1" t="s">
        <v>77</v>
      </c>
      <c r="L526" s="1" t="s">
        <v>78</v>
      </c>
      <c r="M526" s="1" t="s">
        <v>59</v>
      </c>
      <c r="N526" s="1" t="s">
        <v>2086</v>
      </c>
      <c r="O526" s="1">
        <v>0.56000000000000005</v>
      </c>
      <c r="P526" s="6">
        <f>Table1[[#This Row],[Profit]]/Table1[[#This Row],[Sales]]</f>
        <v>0.14404286338244182</v>
      </c>
      <c r="Q526" s="1" t="s">
        <v>33</v>
      </c>
      <c r="R526" s="1" t="s">
        <v>61</v>
      </c>
      <c r="S526" s="1" t="s">
        <v>300</v>
      </c>
      <c r="T526" s="1" t="s">
        <v>301</v>
      </c>
      <c r="U526" s="1">
        <v>48227</v>
      </c>
      <c r="V526" s="9">
        <v>42049</v>
      </c>
      <c r="W526" s="13" t="str">
        <f>TEXT(Table1[[#This Row],[Order Date]],"mmmm")</f>
        <v>February</v>
      </c>
      <c r="X526" s="7" t="str">
        <f>TEXT(Table1[[#This Row],[Order Date]],"yyyy")</f>
        <v>2015</v>
      </c>
      <c r="Y526" s="9">
        <v>42051</v>
      </c>
      <c r="Z526" s="1">
        <v>722.24099999999999</v>
      </c>
      <c r="AA526" s="1">
        <v>49</v>
      </c>
      <c r="AB526" s="1">
        <v>5014.07</v>
      </c>
      <c r="AC526" s="1">
        <v>41636</v>
      </c>
      <c r="AD526" s="6" t="e">
        <f>IF(COUNTIF(#REF!,Orders!AC1209)&gt;0,"Returned","Not Returned")</f>
        <v>#REF!</v>
      </c>
      <c r="AE526" s="37" t="str">
        <f>TEXT(Table1[[#This Row],[Order Date]],"mmmm-yyy")</f>
        <v>February-2015</v>
      </c>
    </row>
    <row r="527" spans="1:31" ht="12.75" customHeight="1" thickTop="1" thickBot="1" x14ac:dyDescent="0.25">
      <c r="A527" s="10">
        <v>23870</v>
      </c>
      <c r="B527" s="11" t="s">
        <v>47</v>
      </c>
      <c r="C527" s="11">
        <v>0.05</v>
      </c>
      <c r="D527" s="11">
        <v>16.98</v>
      </c>
      <c r="E527" s="11">
        <v>7.78</v>
      </c>
      <c r="F527" s="11">
        <v>2193</v>
      </c>
      <c r="G527" s="6" t="str">
        <f>IF(COUNTIF(Table1[Customer ID],Table1[[#This Row],[Customer ID]])&gt;1,"Repeat Customer","One-Time Customer")</f>
        <v>Repeat Customer</v>
      </c>
      <c r="H527" s="11" t="s">
        <v>2087</v>
      </c>
      <c r="I527" s="11" t="s">
        <v>49</v>
      </c>
      <c r="J527" s="11" t="s">
        <v>40</v>
      </c>
      <c r="K527" s="11" t="s">
        <v>29</v>
      </c>
      <c r="L527" s="11" t="s">
        <v>30</v>
      </c>
      <c r="M527" s="11" t="s">
        <v>51</v>
      </c>
      <c r="N527" s="11" t="s">
        <v>2085</v>
      </c>
      <c r="O527" s="11">
        <v>0.56999999999999995</v>
      </c>
      <c r="P527" s="6">
        <f>Table1[[#This Row],[Profit]]/Table1[[#This Row],[Sales]]</f>
        <v>-0.86470809388259307</v>
      </c>
      <c r="Q527" s="11" t="s">
        <v>33</v>
      </c>
      <c r="R527" s="11" t="s">
        <v>136</v>
      </c>
      <c r="S527" s="11" t="s">
        <v>322</v>
      </c>
      <c r="T527" s="11" t="s">
        <v>2088</v>
      </c>
      <c r="U527" s="11">
        <v>28560</v>
      </c>
      <c r="V527" s="12">
        <v>42049</v>
      </c>
      <c r="W527" s="13" t="str">
        <f>TEXT(Table1[[#This Row],[Order Date]],"mmmm")</f>
        <v>February</v>
      </c>
      <c r="X527" s="7" t="str">
        <f>TEXT(Table1[[#This Row],[Order Date]],"yyyy")</f>
        <v>2015</v>
      </c>
      <c r="Y527" s="12">
        <v>42051</v>
      </c>
      <c r="Z527" s="11">
        <v>-161</v>
      </c>
      <c r="AA527" s="11">
        <v>11</v>
      </c>
      <c r="AB527" s="11">
        <v>186.19</v>
      </c>
      <c r="AC527" s="11">
        <v>90685</v>
      </c>
      <c r="AD527" s="6" t="e">
        <f>IF(COUNTIF(#REF!,Orders!AC1210)&gt;0,"Returned","Not Returned")</f>
        <v>#REF!</v>
      </c>
      <c r="AE527" s="37" t="str">
        <f>TEXT(Table1[[#This Row],[Order Date]],"mmmm-yyy")</f>
        <v>February-2015</v>
      </c>
    </row>
    <row r="528" spans="1:31" ht="12.75" customHeight="1" thickTop="1" thickBot="1" x14ac:dyDescent="0.25">
      <c r="A528" s="8">
        <v>23871</v>
      </c>
      <c r="B528" s="1" t="s">
        <v>47</v>
      </c>
      <c r="C528" s="1">
        <v>0.03</v>
      </c>
      <c r="D528" s="1">
        <v>115.99</v>
      </c>
      <c r="E528" s="1">
        <v>4.2300000000000004</v>
      </c>
      <c r="F528" s="1">
        <v>2193</v>
      </c>
      <c r="G528" s="6" t="str">
        <f>IF(COUNTIF(Table1[Customer ID],Table1[[#This Row],[Customer ID]])&gt;1,"Repeat Customer","One-Time Customer")</f>
        <v>Repeat Customer</v>
      </c>
      <c r="H528" s="1" t="s">
        <v>2087</v>
      </c>
      <c r="I528" s="1" t="s">
        <v>49</v>
      </c>
      <c r="J528" s="1" t="s">
        <v>40</v>
      </c>
      <c r="K528" s="1" t="s">
        <v>77</v>
      </c>
      <c r="L528" s="1" t="s">
        <v>78</v>
      </c>
      <c r="M528" s="1" t="s">
        <v>59</v>
      </c>
      <c r="N528" s="1" t="s">
        <v>2086</v>
      </c>
      <c r="O528" s="1">
        <v>0.56000000000000005</v>
      </c>
      <c r="P528" s="6">
        <f>Table1[[#This Row],[Profit]]/Table1[[#This Row],[Sales]]</f>
        <v>0.69088440803296569</v>
      </c>
      <c r="Q528" s="1" t="s">
        <v>33</v>
      </c>
      <c r="R528" s="1" t="s">
        <v>136</v>
      </c>
      <c r="S528" s="1" t="s">
        <v>322</v>
      </c>
      <c r="T528" s="1" t="s">
        <v>2088</v>
      </c>
      <c r="U528" s="1">
        <v>28560</v>
      </c>
      <c r="V528" s="9">
        <v>42049</v>
      </c>
      <c r="W528" s="13" t="str">
        <f>TEXT(Table1[[#This Row],[Order Date]],"mmmm")</f>
        <v>February</v>
      </c>
      <c r="X528" s="7" t="str">
        <f>TEXT(Table1[[#This Row],[Order Date]],"yyyy")</f>
        <v>2015</v>
      </c>
      <c r="Y528" s="9">
        <v>42051</v>
      </c>
      <c r="Z528" s="1">
        <v>848.3646</v>
      </c>
      <c r="AA528" s="1">
        <v>12</v>
      </c>
      <c r="AB528" s="1">
        <v>1227.94</v>
      </c>
      <c r="AC528" s="1">
        <v>90685</v>
      </c>
      <c r="AD528" s="6" t="e">
        <f>IF(COUNTIF(#REF!,Orders!AC1211)&gt;0,"Returned","Not Returned")</f>
        <v>#REF!</v>
      </c>
      <c r="AE528" s="37" t="str">
        <f>TEXT(Table1[[#This Row],[Order Date]],"mmmm-yyy")</f>
        <v>February-2015</v>
      </c>
    </row>
    <row r="529" spans="1:31" ht="12.75" customHeight="1" thickTop="1" thickBot="1" x14ac:dyDescent="0.25">
      <c r="A529" s="8">
        <v>18892</v>
      </c>
      <c r="B529" s="1" t="s">
        <v>47</v>
      </c>
      <c r="C529" s="1">
        <v>0.05</v>
      </c>
      <c r="D529" s="1">
        <v>2.08</v>
      </c>
      <c r="E529" s="1">
        <v>2.56</v>
      </c>
      <c r="F529" s="1">
        <v>2358</v>
      </c>
      <c r="G529" s="6" t="str">
        <f>IF(COUNTIF(Table1[Customer ID],Table1[[#This Row],[Customer ID]])&gt;1,"Repeat Customer","One-Time Customer")</f>
        <v>Repeat Customer</v>
      </c>
      <c r="H529" s="1" t="s">
        <v>2228</v>
      </c>
      <c r="I529" s="1" t="s">
        <v>49</v>
      </c>
      <c r="J529" s="1" t="s">
        <v>40</v>
      </c>
      <c r="K529" s="1" t="s">
        <v>29</v>
      </c>
      <c r="L529" s="1" t="s">
        <v>174</v>
      </c>
      <c r="M529" s="1" t="s">
        <v>51</v>
      </c>
      <c r="N529" s="1" t="s">
        <v>316</v>
      </c>
      <c r="O529" s="1">
        <v>0.55000000000000004</v>
      </c>
      <c r="P529" s="6">
        <f>Table1[[#This Row],[Profit]]/Table1[[#This Row],[Sales]]</f>
        <v>-25.531785976056685</v>
      </c>
      <c r="Q529" s="1" t="s">
        <v>33</v>
      </c>
      <c r="R529" s="1" t="s">
        <v>136</v>
      </c>
      <c r="S529" s="1" t="s">
        <v>362</v>
      </c>
      <c r="T529" s="1" t="s">
        <v>2056</v>
      </c>
      <c r="U529" s="1">
        <v>33311</v>
      </c>
      <c r="V529" s="9">
        <v>42049</v>
      </c>
      <c r="W529" s="13" t="str">
        <f>TEXT(Table1[[#This Row],[Order Date]],"mmmm")</f>
        <v>February</v>
      </c>
      <c r="X529" s="7" t="str">
        <f>TEXT(Table1[[#This Row],[Order Date]],"yyyy")</f>
        <v>2015</v>
      </c>
      <c r="Y529" s="9">
        <v>42051</v>
      </c>
      <c r="Z529" s="1">
        <v>-1045.0160000000001</v>
      </c>
      <c r="AA529" s="1">
        <v>19</v>
      </c>
      <c r="AB529" s="1">
        <v>40.93</v>
      </c>
      <c r="AC529" s="1">
        <v>88268</v>
      </c>
      <c r="AD529" s="6" t="e">
        <f>IF(COUNTIF(#REF!,Orders!AC1315)&gt;0,"Returned","Not Returned")</f>
        <v>#REF!</v>
      </c>
      <c r="AE529" s="37" t="str">
        <f>TEXT(Table1[[#This Row],[Order Date]],"mmmm-yyy")</f>
        <v>February-2015</v>
      </c>
    </row>
    <row r="530" spans="1:31" ht="12.75" customHeight="1" thickTop="1" thickBot="1" x14ac:dyDescent="0.25">
      <c r="A530" s="8">
        <v>24856</v>
      </c>
      <c r="B530" s="1" t="s">
        <v>47</v>
      </c>
      <c r="C530" s="1">
        <v>0.09</v>
      </c>
      <c r="D530" s="1">
        <v>348.21</v>
      </c>
      <c r="E530" s="1">
        <v>40.19</v>
      </c>
      <c r="F530" s="1">
        <v>2490</v>
      </c>
      <c r="G530" s="6" t="str">
        <f>IF(COUNTIF(Table1[Customer ID],Table1[[#This Row],[Customer ID]])&gt;1,"Repeat Customer","One-Time Customer")</f>
        <v>Repeat Customer</v>
      </c>
      <c r="H530" s="1" t="s">
        <v>2339</v>
      </c>
      <c r="I530" s="1" t="s">
        <v>39</v>
      </c>
      <c r="J530" s="1" t="s">
        <v>40</v>
      </c>
      <c r="K530" s="1" t="s">
        <v>41</v>
      </c>
      <c r="L530" s="1" t="s">
        <v>152</v>
      </c>
      <c r="M530" s="1" t="s">
        <v>121</v>
      </c>
      <c r="N530" s="1" t="s">
        <v>1572</v>
      </c>
      <c r="O530" s="1">
        <v>0.62</v>
      </c>
      <c r="P530" s="6">
        <f>Table1[[#This Row],[Profit]]/Table1[[#This Row],[Sales]]</f>
        <v>-0.14159625829812902</v>
      </c>
      <c r="Q530" s="1" t="s">
        <v>33</v>
      </c>
      <c r="R530" s="1" t="s">
        <v>34</v>
      </c>
      <c r="S530" s="1" t="s">
        <v>45</v>
      </c>
      <c r="T530" s="1" t="s">
        <v>2340</v>
      </c>
      <c r="U530" s="1">
        <v>92627</v>
      </c>
      <c r="V530" s="9">
        <v>42049</v>
      </c>
      <c r="W530" s="13" t="str">
        <f>TEXT(Table1[[#This Row],[Order Date]],"mmmm")</f>
        <v>February</v>
      </c>
      <c r="X530" s="7" t="str">
        <f>TEXT(Table1[[#This Row],[Order Date]],"yyyy")</f>
        <v>2015</v>
      </c>
      <c r="Y530" s="9">
        <v>42051</v>
      </c>
      <c r="Z530" s="1">
        <v>-93.849999999999909</v>
      </c>
      <c r="AA530" s="1">
        <v>2</v>
      </c>
      <c r="AB530" s="1">
        <v>662.8</v>
      </c>
      <c r="AC530" s="1">
        <v>86884</v>
      </c>
      <c r="AD530" s="6" t="e">
        <f>IF(COUNTIF(#REF!,Orders!AC1401)&gt;0,"Returned","Not Returned")</f>
        <v>#REF!</v>
      </c>
      <c r="AE530" s="37" t="str">
        <f>TEXT(Table1[[#This Row],[Order Date]],"mmmm-yyy")</f>
        <v>February-2015</v>
      </c>
    </row>
    <row r="531" spans="1:31" ht="12.75" customHeight="1" thickTop="1" thickBot="1" x14ac:dyDescent="0.25">
      <c r="A531" s="8">
        <v>6856</v>
      </c>
      <c r="B531" s="1" t="s">
        <v>47</v>
      </c>
      <c r="C531" s="1">
        <v>0.09</v>
      </c>
      <c r="D531" s="1">
        <v>348.21</v>
      </c>
      <c r="E531" s="1">
        <v>40.19</v>
      </c>
      <c r="F531" s="1">
        <v>2491</v>
      </c>
      <c r="G531" s="6" t="str">
        <f>IF(COUNTIF(Table1[Customer ID],Table1[[#This Row],[Customer ID]])&gt;1,"Repeat Customer","One-Time Customer")</f>
        <v>Repeat Customer</v>
      </c>
      <c r="H531" s="1" t="s">
        <v>2342</v>
      </c>
      <c r="I531" s="1" t="s">
        <v>39</v>
      </c>
      <c r="J531" s="1" t="s">
        <v>40</v>
      </c>
      <c r="K531" s="1" t="s">
        <v>41</v>
      </c>
      <c r="L531" s="1" t="s">
        <v>152</v>
      </c>
      <c r="M531" s="1" t="s">
        <v>121</v>
      </c>
      <c r="N531" s="1" t="s">
        <v>1572</v>
      </c>
      <c r="O531" s="1">
        <v>0.62</v>
      </c>
      <c r="P531" s="6">
        <f>Table1[[#This Row],[Profit]]/Table1[[#This Row],[Sales]]</f>
        <v>-3.5398931054122423E-2</v>
      </c>
      <c r="Q531" s="1" t="s">
        <v>33</v>
      </c>
      <c r="R531" s="1" t="s">
        <v>34</v>
      </c>
      <c r="S531" s="1" t="s">
        <v>45</v>
      </c>
      <c r="T531" s="1" t="s">
        <v>663</v>
      </c>
      <c r="U531" s="1">
        <v>90045</v>
      </c>
      <c r="V531" s="9">
        <v>42049</v>
      </c>
      <c r="W531" s="13" t="str">
        <f>TEXT(Table1[[#This Row],[Order Date]],"mmmm")</f>
        <v>February</v>
      </c>
      <c r="X531" s="7" t="str">
        <f>TEXT(Table1[[#This Row],[Order Date]],"yyyy")</f>
        <v>2015</v>
      </c>
      <c r="Y531" s="9">
        <v>42051</v>
      </c>
      <c r="Z531" s="1">
        <v>-93.849999999999909</v>
      </c>
      <c r="AA531" s="1">
        <v>8</v>
      </c>
      <c r="AB531" s="1">
        <v>2651.21</v>
      </c>
      <c r="AC531" s="1">
        <v>48836</v>
      </c>
      <c r="AD531" s="6" t="e">
        <f>IF(COUNTIF(#REF!,Orders!AC1403)&gt;0,"Returned","Not Returned")</f>
        <v>#REF!</v>
      </c>
      <c r="AE531" s="37" t="str">
        <f>TEXT(Table1[[#This Row],[Order Date]],"mmmm-yyy")</f>
        <v>February-2015</v>
      </c>
    </row>
    <row r="532" spans="1:31" ht="12.75" customHeight="1" thickTop="1" thickBot="1" x14ac:dyDescent="0.25">
      <c r="A532" s="10">
        <v>22213</v>
      </c>
      <c r="B532" s="11" t="s">
        <v>47</v>
      </c>
      <c r="C532" s="11">
        <v>0.09</v>
      </c>
      <c r="D532" s="11">
        <v>1.82</v>
      </c>
      <c r="E532" s="11">
        <v>0.83</v>
      </c>
      <c r="F532" s="11">
        <v>3069</v>
      </c>
      <c r="G532" s="6" t="str">
        <f>IF(COUNTIF(Table1[Customer ID],Table1[[#This Row],[Customer ID]])&gt;1,"Repeat Customer","One-Time Customer")</f>
        <v>Repeat Customer</v>
      </c>
      <c r="H532" s="11" t="s">
        <v>2767</v>
      </c>
      <c r="I532" s="11" t="s">
        <v>49</v>
      </c>
      <c r="J532" s="11" t="s">
        <v>114</v>
      </c>
      <c r="K532" s="11" t="s">
        <v>29</v>
      </c>
      <c r="L532" s="11" t="s">
        <v>30</v>
      </c>
      <c r="M532" s="11" t="s">
        <v>31</v>
      </c>
      <c r="N532" s="11" t="s">
        <v>2769</v>
      </c>
      <c r="O532" s="11">
        <v>0.56999999999999995</v>
      </c>
      <c r="P532" s="6">
        <f>Table1[[#This Row],[Profit]]/Table1[[#This Row],[Sales]]</f>
        <v>-0.18288973384030419</v>
      </c>
      <c r="Q532" s="11" t="s">
        <v>33</v>
      </c>
      <c r="R532" s="11" t="s">
        <v>61</v>
      </c>
      <c r="S532" s="11" t="s">
        <v>62</v>
      </c>
      <c r="T532" s="11" t="s">
        <v>2768</v>
      </c>
      <c r="U532" s="11">
        <v>55128</v>
      </c>
      <c r="V532" s="12">
        <v>42049</v>
      </c>
      <c r="W532" s="13" t="str">
        <f>TEXT(Table1[[#This Row],[Order Date]],"mmmm")</f>
        <v>February</v>
      </c>
      <c r="X532" s="7" t="str">
        <f>TEXT(Table1[[#This Row],[Order Date]],"yyyy")</f>
        <v>2015</v>
      </c>
      <c r="Y532" s="12">
        <v>42050</v>
      </c>
      <c r="Z532" s="11">
        <v>-6.734</v>
      </c>
      <c r="AA532" s="11">
        <v>22</v>
      </c>
      <c r="AB532" s="11">
        <v>36.82</v>
      </c>
      <c r="AC532" s="11">
        <v>88192</v>
      </c>
      <c r="AD532" s="6" t="e">
        <f>IF(COUNTIF(#REF!,Orders!AC1740)&gt;0,"Returned","Not Returned")</f>
        <v>#REF!</v>
      </c>
      <c r="AE532" s="37" t="str">
        <f>TEXT(Table1[[#This Row],[Order Date]],"mmmm-yyy")</f>
        <v>February-2015</v>
      </c>
    </row>
    <row r="533" spans="1:31" ht="12.75" customHeight="1" thickTop="1" thickBot="1" x14ac:dyDescent="0.25">
      <c r="A533" s="8">
        <v>19635</v>
      </c>
      <c r="B533" s="1" t="s">
        <v>47</v>
      </c>
      <c r="C533" s="1">
        <v>0.08</v>
      </c>
      <c r="D533" s="1">
        <v>4.4800000000000004</v>
      </c>
      <c r="E533" s="1">
        <v>2.5</v>
      </c>
      <c r="F533" s="1">
        <v>3393</v>
      </c>
      <c r="G533" s="6" t="str">
        <f>IF(COUNTIF(Table1[Customer ID],Table1[[#This Row],[Customer ID]])&gt;1,"Repeat Customer","One-Time Customer")</f>
        <v>Repeat Customer</v>
      </c>
      <c r="H533" s="1" t="s">
        <v>3018</v>
      </c>
      <c r="I533" s="1" t="s">
        <v>49</v>
      </c>
      <c r="J533" s="1" t="s">
        <v>114</v>
      </c>
      <c r="K533" s="1" t="s">
        <v>29</v>
      </c>
      <c r="L533" s="1" t="s">
        <v>69</v>
      </c>
      <c r="M533" s="1" t="s">
        <v>59</v>
      </c>
      <c r="N533" s="1" t="s">
        <v>1130</v>
      </c>
      <c r="O533" s="1">
        <v>0.37</v>
      </c>
      <c r="P533" s="6">
        <f>Table1[[#This Row],[Profit]]/Table1[[#This Row],[Sales]]</f>
        <v>-4.0458852867830422E-2</v>
      </c>
      <c r="Q533" s="1" t="s">
        <v>33</v>
      </c>
      <c r="R533" s="1" t="s">
        <v>34</v>
      </c>
      <c r="S533" s="1" t="s">
        <v>35</v>
      </c>
      <c r="T533" s="1" t="s">
        <v>3019</v>
      </c>
      <c r="U533" s="1">
        <v>99163</v>
      </c>
      <c r="V533" s="9">
        <v>42049</v>
      </c>
      <c r="W533" s="13" t="str">
        <f>TEXT(Table1[[#This Row],[Order Date]],"mmmm")</f>
        <v>February</v>
      </c>
      <c r="X533" s="7" t="str">
        <f>TEXT(Table1[[#This Row],[Order Date]],"yyyy")</f>
        <v>2015</v>
      </c>
      <c r="Y533" s="9">
        <v>42050</v>
      </c>
      <c r="Z533" s="1">
        <v>-3.2448000000000001</v>
      </c>
      <c r="AA533" s="1">
        <v>19</v>
      </c>
      <c r="AB533" s="1">
        <v>80.2</v>
      </c>
      <c r="AC533" s="1">
        <v>87909</v>
      </c>
      <c r="AD533" s="6" t="e">
        <f>IF(COUNTIF(#REF!,Orders!AC1947)&gt;0,"Returned","Not Returned")</f>
        <v>#REF!</v>
      </c>
      <c r="AE533" s="37" t="str">
        <f>TEXT(Table1[[#This Row],[Order Date]],"mmmm-yyy")</f>
        <v>February-2015</v>
      </c>
    </row>
    <row r="534" spans="1:31" ht="12.75" customHeight="1" thickTop="1" thickBot="1" x14ac:dyDescent="0.25">
      <c r="A534" s="10">
        <v>21776</v>
      </c>
      <c r="B534" s="11" t="s">
        <v>47</v>
      </c>
      <c r="C534" s="11">
        <v>0.06</v>
      </c>
      <c r="D534" s="11">
        <v>9.48</v>
      </c>
      <c r="E534" s="11">
        <v>7.29</v>
      </c>
      <c r="F534" s="11">
        <v>11</v>
      </c>
      <c r="G534" s="6" t="str">
        <f>IF(COUNTIF(Table1[Customer ID],Table1[[#This Row],[Customer ID]])&gt;1,"Repeat Customer","One-Time Customer")</f>
        <v>One-Time Customer</v>
      </c>
      <c r="H534" s="11" t="s">
        <v>48</v>
      </c>
      <c r="I534" s="11" t="s">
        <v>49</v>
      </c>
      <c r="J534" s="11" t="s">
        <v>40</v>
      </c>
      <c r="K534" s="11" t="s">
        <v>41</v>
      </c>
      <c r="L534" s="11" t="s">
        <v>50</v>
      </c>
      <c r="M534" s="11" t="s">
        <v>51</v>
      </c>
      <c r="N534" s="11" t="s">
        <v>52</v>
      </c>
      <c r="O534" s="11">
        <v>0.45</v>
      </c>
      <c r="P534" s="6">
        <f>Table1[[#This Row],[Profit]]/Table1[[#This Row],[Sales]]</f>
        <v>-0.25484063461993844</v>
      </c>
      <c r="Q534" s="11" t="s">
        <v>33</v>
      </c>
      <c r="R534" s="11" t="s">
        <v>53</v>
      </c>
      <c r="S534" s="11" t="s">
        <v>54</v>
      </c>
      <c r="T534" s="11" t="s">
        <v>55</v>
      </c>
      <c r="U534" s="11">
        <v>7203</v>
      </c>
      <c r="V534" s="12">
        <v>42050</v>
      </c>
      <c r="W534" s="13" t="str">
        <f>TEXT(Table1[[#This Row],[Order Date]],"mmmm")</f>
        <v>February</v>
      </c>
      <c r="X534" s="7" t="str">
        <f>TEXT(Table1[[#This Row],[Order Date]],"yyyy")</f>
        <v>2015</v>
      </c>
      <c r="Y534" s="12">
        <v>42052</v>
      </c>
      <c r="Z534" s="11">
        <v>-53.809600000000003</v>
      </c>
      <c r="AA534" s="11">
        <v>22</v>
      </c>
      <c r="AB534" s="11">
        <v>211.15</v>
      </c>
      <c r="AC534" s="11">
        <v>90192</v>
      </c>
      <c r="AD534" s="6" t="e">
        <f>IF(COUNTIF(#REF!,Orders!AC4)&gt;0,"Returned","Not Returned")</f>
        <v>#REF!</v>
      </c>
      <c r="AE534" s="37" t="str">
        <f>TEXT(Table1[[#This Row],[Order Date]],"mmmm-yyy")</f>
        <v>February-2015</v>
      </c>
    </row>
    <row r="535" spans="1:31" ht="12.75" customHeight="1" thickTop="1" thickBot="1" x14ac:dyDescent="0.25">
      <c r="A535" s="8">
        <v>22598</v>
      </c>
      <c r="B535" s="1" t="s">
        <v>106</v>
      </c>
      <c r="C535" s="1">
        <v>7.0000000000000007E-2</v>
      </c>
      <c r="D535" s="1">
        <v>9.7100000000000009</v>
      </c>
      <c r="E535" s="1">
        <v>9.4499999999999993</v>
      </c>
      <c r="F535" s="1">
        <v>393</v>
      </c>
      <c r="G535" s="6" t="str">
        <f>IF(COUNTIF(Table1[Customer ID],Table1[[#This Row],[Customer ID]])&gt;1,"Repeat Customer","One-Time Customer")</f>
        <v>One-Time Customer</v>
      </c>
      <c r="H535" s="1" t="s">
        <v>509</v>
      </c>
      <c r="I535" s="1" t="s">
        <v>49</v>
      </c>
      <c r="J535" s="1" t="s">
        <v>28</v>
      </c>
      <c r="K535" s="1" t="s">
        <v>29</v>
      </c>
      <c r="L535" s="1" t="s">
        <v>141</v>
      </c>
      <c r="M535" s="1" t="s">
        <v>59</v>
      </c>
      <c r="N535" s="1" t="s">
        <v>510</v>
      </c>
      <c r="O535" s="1">
        <v>0.6</v>
      </c>
      <c r="P535" s="6">
        <f>Table1[[#This Row],[Profit]]/Table1[[#This Row],[Sales]]</f>
        <v>-2.6008269720101778</v>
      </c>
      <c r="Q535" s="1" t="s">
        <v>33</v>
      </c>
      <c r="R535" s="1" t="s">
        <v>53</v>
      </c>
      <c r="S535" s="1" t="s">
        <v>71</v>
      </c>
      <c r="T535" s="1" t="s">
        <v>511</v>
      </c>
      <c r="U535" s="1">
        <v>13021</v>
      </c>
      <c r="V535" s="9">
        <v>42050</v>
      </c>
      <c r="W535" s="13" t="str">
        <f>TEXT(Table1[[#This Row],[Order Date]],"mmmm")</f>
        <v>February</v>
      </c>
      <c r="X535" s="7" t="str">
        <f>TEXT(Table1[[#This Row],[Order Date]],"yyyy")</f>
        <v>2015</v>
      </c>
      <c r="Y535" s="9">
        <v>42057</v>
      </c>
      <c r="Z535" s="1">
        <v>-81.77</v>
      </c>
      <c r="AA535" s="1">
        <v>3</v>
      </c>
      <c r="AB535" s="1">
        <v>31.44</v>
      </c>
      <c r="AC535" s="1">
        <v>86382</v>
      </c>
      <c r="AD535" s="6" t="e">
        <f>IF(COUNTIF(#REF!,Orders!AC217)&gt;0,"Returned","Not Returned")</f>
        <v>#REF!</v>
      </c>
      <c r="AE535" s="37" t="str">
        <f>TEXT(Table1[[#This Row],[Order Date]],"mmmm-yyy")</f>
        <v>February-2015</v>
      </c>
    </row>
    <row r="536" spans="1:31" ht="12.75" customHeight="1" thickTop="1" thickBot="1" x14ac:dyDescent="0.25">
      <c r="A536" s="10">
        <v>24480</v>
      </c>
      <c r="B536" s="11" t="s">
        <v>47</v>
      </c>
      <c r="C536" s="11">
        <v>0.03</v>
      </c>
      <c r="D536" s="11">
        <v>3.8</v>
      </c>
      <c r="E536" s="11">
        <v>1.49</v>
      </c>
      <c r="F536" s="11">
        <v>596</v>
      </c>
      <c r="G536" s="6" t="str">
        <f>IF(COUNTIF(Table1[Customer ID],Table1[[#This Row],[Customer ID]])&gt;1,"Repeat Customer","One-Time Customer")</f>
        <v>Repeat Customer</v>
      </c>
      <c r="H536" s="11" t="s">
        <v>707</v>
      </c>
      <c r="I536" s="11" t="s">
        <v>49</v>
      </c>
      <c r="J536" s="11" t="s">
        <v>114</v>
      </c>
      <c r="K536" s="11" t="s">
        <v>29</v>
      </c>
      <c r="L536" s="11" t="s">
        <v>109</v>
      </c>
      <c r="M536" s="11" t="s">
        <v>59</v>
      </c>
      <c r="N536" s="11" t="s">
        <v>125</v>
      </c>
      <c r="O536" s="11">
        <v>0.38</v>
      </c>
      <c r="P536" s="6">
        <f>Table1[[#This Row],[Profit]]/Table1[[#This Row],[Sales]]</f>
        <v>0.62935723114956732</v>
      </c>
      <c r="Q536" s="11" t="s">
        <v>33</v>
      </c>
      <c r="R536" s="11" t="s">
        <v>61</v>
      </c>
      <c r="S536" s="11" t="s">
        <v>703</v>
      </c>
      <c r="T536" s="11" t="s">
        <v>708</v>
      </c>
      <c r="U536" s="11">
        <v>46032</v>
      </c>
      <c r="V536" s="12">
        <v>42050</v>
      </c>
      <c r="W536" s="13" t="str">
        <f>TEXT(Table1[[#This Row],[Order Date]],"mmmm")</f>
        <v>February</v>
      </c>
      <c r="X536" s="7" t="str">
        <f>TEXT(Table1[[#This Row],[Order Date]],"yyyy")</f>
        <v>2015</v>
      </c>
      <c r="Y536" s="12">
        <v>42052</v>
      </c>
      <c r="Z536" s="11">
        <v>15.2745</v>
      </c>
      <c r="AA536" s="11">
        <v>6</v>
      </c>
      <c r="AB536" s="11">
        <v>24.27</v>
      </c>
      <c r="AC536" s="11">
        <v>86308</v>
      </c>
      <c r="AD536" s="6" t="e">
        <f>IF(COUNTIF(#REF!,Orders!AC322)&gt;0,"Returned","Not Returned")</f>
        <v>#REF!</v>
      </c>
      <c r="AE536" s="37" t="str">
        <f>TEXT(Table1[[#This Row],[Order Date]],"mmmm-yyy")</f>
        <v>February-2015</v>
      </c>
    </row>
    <row r="537" spans="1:31" ht="12.75" customHeight="1" thickTop="1" thickBot="1" x14ac:dyDescent="0.25">
      <c r="A537" s="8">
        <v>24481</v>
      </c>
      <c r="B537" s="1" t="s">
        <v>47</v>
      </c>
      <c r="C537" s="1">
        <v>7.0000000000000007E-2</v>
      </c>
      <c r="D537" s="1">
        <v>7.98</v>
      </c>
      <c r="E537" s="1">
        <v>1.25</v>
      </c>
      <c r="F537" s="1">
        <v>596</v>
      </c>
      <c r="G537" s="6" t="str">
        <f>IF(COUNTIF(Table1[Customer ID],Table1[[#This Row],[Customer ID]])&gt;1,"Repeat Customer","One-Time Customer")</f>
        <v>Repeat Customer</v>
      </c>
      <c r="H537" s="1" t="s">
        <v>707</v>
      </c>
      <c r="I537" s="1" t="s">
        <v>49</v>
      </c>
      <c r="J537" s="1" t="s">
        <v>114</v>
      </c>
      <c r="K537" s="1" t="s">
        <v>29</v>
      </c>
      <c r="L537" s="1" t="s">
        <v>93</v>
      </c>
      <c r="M537" s="1" t="s">
        <v>31</v>
      </c>
      <c r="N537" s="1" t="s">
        <v>709</v>
      </c>
      <c r="O537" s="1">
        <v>0.35</v>
      </c>
      <c r="P537" s="6">
        <f>Table1[[#This Row],[Profit]]/Table1[[#This Row],[Sales]]</f>
        <v>0.69</v>
      </c>
      <c r="Q537" s="1" t="s">
        <v>33</v>
      </c>
      <c r="R537" s="1" t="s">
        <v>61</v>
      </c>
      <c r="S537" s="1" t="s">
        <v>703</v>
      </c>
      <c r="T537" s="1" t="s">
        <v>708</v>
      </c>
      <c r="U537" s="1">
        <v>46032</v>
      </c>
      <c r="V537" s="9">
        <v>42050</v>
      </c>
      <c r="W537" s="13" t="str">
        <f>TEXT(Table1[[#This Row],[Order Date]],"mmmm")</f>
        <v>February</v>
      </c>
      <c r="X537" s="7" t="str">
        <f>TEXT(Table1[[#This Row],[Order Date]],"yyyy")</f>
        <v>2015</v>
      </c>
      <c r="Y537" s="9">
        <v>42052</v>
      </c>
      <c r="Z537" s="1">
        <v>26.585699999999999</v>
      </c>
      <c r="AA537" s="1">
        <v>5</v>
      </c>
      <c r="AB537" s="1">
        <v>38.53</v>
      </c>
      <c r="AC537" s="1">
        <v>86308</v>
      </c>
      <c r="AD537" s="6" t="e">
        <f>IF(COUNTIF(#REF!,Orders!AC323)&gt;0,"Returned","Not Returned")</f>
        <v>#REF!</v>
      </c>
      <c r="AE537" s="37" t="str">
        <f>TEXT(Table1[[#This Row],[Order Date]],"mmmm-yyy")</f>
        <v>February-2015</v>
      </c>
    </row>
    <row r="538" spans="1:31" ht="12.75" customHeight="1" thickTop="1" thickBot="1" x14ac:dyDescent="0.25">
      <c r="A538" s="10">
        <v>24482</v>
      </c>
      <c r="B538" s="11" t="s">
        <v>47</v>
      </c>
      <c r="C538" s="11">
        <v>7.0000000000000007E-2</v>
      </c>
      <c r="D538" s="11">
        <v>417.4</v>
      </c>
      <c r="E538" s="11">
        <v>75.23</v>
      </c>
      <c r="F538" s="11">
        <v>596</v>
      </c>
      <c r="G538" s="6" t="str">
        <f>IF(COUNTIF(Table1[Customer ID],Table1[[#This Row],[Customer ID]])&gt;1,"Repeat Customer","One-Time Customer")</f>
        <v>Repeat Customer</v>
      </c>
      <c r="H538" s="11" t="s">
        <v>707</v>
      </c>
      <c r="I538" s="11" t="s">
        <v>39</v>
      </c>
      <c r="J538" s="11" t="s">
        <v>114</v>
      </c>
      <c r="K538" s="11" t="s">
        <v>41</v>
      </c>
      <c r="L538" s="11" t="s">
        <v>152</v>
      </c>
      <c r="M538" s="11" t="s">
        <v>121</v>
      </c>
      <c r="N538" s="11" t="s">
        <v>710</v>
      </c>
      <c r="O538" s="11">
        <v>0.79</v>
      </c>
      <c r="P538" s="6">
        <f>Table1[[#This Row],[Profit]]/Table1[[#This Row],[Sales]]</f>
        <v>-0.11716245275641859</v>
      </c>
      <c r="Q538" s="11" t="s">
        <v>33</v>
      </c>
      <c r="R538" s="11" t="s">
        <v>61</v>
      </c>
      <c r="S538" s="11" t="s">
        <v>703</v>
      </c>
      <c r="T538" s="11" t="s">
        <v>708</v>
      </c>
      <c r="U538" s="11">
        <v>46032</v>
      </c>
      <c r="V538" s="12">
        <v>42050</v>
      </c>
      <c r="W538" s="13" t="str">
        <f>TEXT(Table1[[#This Row],[Order Date]],"mmmm")</f>
        <v>February</v>
      </c>
      <c r="X538" s="7" t="str">
        <f>TEXT(Table1[[#This Row],[Order Date]],"yyyy")</f>
        <v>2015</v>
      </c>
      <c r="Y538" s="12">
        <v>42051</v>
      </c>
      <c r="Z538" s="11">
        <v>-575.35199999999998</v>
      </c>
      <c r="AA538" s="11">
        <v>12</v>
      </c>
      <c r="AB538" s="11">
        <v>4910.72</v>
      </c>
      <c r="AC538" s="11">
        <v>86308</v>
      </c>
      <c r="AD538" s="6" t="e">
        <f>IF(COUNTIF(#REF!,Orders!AC324)&gt;0,"Returned","Not Returned")</f>
        <v>#REF!</v>
      </c>
      <c r="AE538" s="37" t="str">
        <f>TEXT(Table1[[#This Row],[Order Date]],"mmmm-yyy")</f>
        <v>February-2015</v>
      </c>
    </row>
    <row r="539" spans="1:31" ht="12.75" customHeight="1" thickTop="1" thickBot="1" x14ac:dyDescent="0.25">
      <c r="A539" s="10">
        <v>23433</v>
      </c>
      <c r="B539" s="11" t="s">
        <v>106</v>
      </c>
      <c r="C539" s="11">
        <v>0.04</v>
      </c>
      <c r="D539" s="11">
        <v>880.98</v>
      </c>
      <c r="E539" s="11">
        <v>44.55</v>
      </c>
      <c r="F539" s="11">
        <v>651</v>
      </c>
      <c r="G539" s="6" t="str">
        <f>IF(COUNTIF(Table1[Customer ID],Table1[[#This Row],[Customer ID]])&gt;1,"Repeat Customer","One-Time Customer")</f>
        <v>Repeat Customer</v>
      </c>
      <c r="H539" s="11" t="s">
        <v>767</v>
      </c>
      <c r="I539" s="11" t="s">
        <v>39</v>
      </c>
      <c r="J539" s="11" t="s">
        <v>114</v>
      </c>
      <c r="K539" s="11" t="s">
        <v>41</v>
      </c>
      <c r="L539" s="11" t="s">
        <v>191</v>
      </c>
      <c r="M539" s="11" t="s">
        <v>121</v>
      </c>
      <c r="N539" s="11" t="s">
        <v>769</v>
      </c>
      <c r="O539" s="11">
        <v>0.62</v>
      </c>
      <c r="P539" s="6">
        <f>Table1[[#This Row],[Profit]]/Table1[[#This Row],[Sales]]</f>
        <v>0.6134046440862162</v>
      </c>
      <c r="Q539" s="11" t="s">
        <v>33</v>
      </c>
      <c r="R539" s="11" t="s">
        <v>34</v>
      </c>
      <c r="S539" s="11" t="s">
        <v>533</v>
      </c>
      <c r="T539" s="11" t="s">
        <v>768</v>
      </c>
      <c r="U539" s="11">
        <v>89115</v>
      </c>
      <c r="V539" s="12">
        <v>42050</v>
      </c>
      <c r="W539" s="13" t="str">
        <f>TEXT(Table1[[#This Row],[Order Date]],"mmmm")</f>
        <v>February</v>
      </c>
      <c r="X539" s="7" t="str">
        <f>TEXT(Table1[[#This Row],[Order Date]],"yyyy")</f>
        <v>2015</v>
      </c>
      <c r="Y539" s="12">
        <v>42054</v>
      </c>
      <c r="Z539" s="11">
        <v>4233.2587999999996</v>
      </c>
      <c r="AA539" s="11">
        <v>8</v>
      </c>
      <c r="AB539" s="11">
        <v>6901.25</v>
      </c>
      <c r="AC539" s="11">
        <v>91576</v>
      </c>
      <c r="AD539" s="6" t="e">
        <f>IF(COUNTIF(#REF!,Orders!AC356)&gt;0,"Returned","Not Returned")</f>
        <v>#REF!</v>
      </c>
      <c r="AE539" s="37" t="str">
        <f>TEXT(Table1[[#This Row],[Order Date]],"mmmm-yyy")</f>
        <v>February-2015</v>
      </c>
    </row>
    <row r="540" spans="1:31" ht="12.75" customHeight="1" thickTop="1" thickBot="1" x14ac:dyDescent="0.25">
      <c r="A540" s="8">
        <v>23434</v>
      </c>
      <c r="B540" s="1" t="s">
        <v>106</v>
      </c>
      <c r="C540" s="1">
        <v>7.0000000000000007E-2</v>
      </c>
      <c r="D540" s="1">
        <v>13.4</v>
      </c>
      <c r="E540" s="1">
        <v>4.95</v>
      </c>
      <c r="F540" s="1">
        <v>651</v>
      </c>
      <c r="G540" s="6" t="str">
        <f>IF(COUNTIF(Table1[Customer ID],Table1[[#This Row],[Customer ID]])&gt;1,"Repeat Customer","One-Time Customer")</f>
        <v>Repeat Customer</v>
      </c>
      <c r="H540" s="1" t="s">
        <v>767</v>
      </c>
      <c r="I540" s="1" t="s">
        <v>49</v>
      </c>
      <c r="J540" s="1" t="s">
        <v>114</v>
      </c>
      <c r="K540" s="1" t="s">
        <v>41</v>
      </c>
      <c r="L540" s="1" t="s">
        <v>50</v>
      </c>
      <c r="M540" s="1" t="s">
        <v>51</v>
      </c>
      <c r="N540" s="1" t="s">
        <v>770</v>
      </c>
      <c r="O540" s="1">
        <v>0.37</v>
      </c>
      <c r="P540" s="6">
        <f>Table1[[#This Row],[Profit]]/Table1[[#This Row],[Sales]]</f>
        <v>0.69</v>
      </c>
      <c r="Q540" s="1" t="s">
        <v>33</v>
      </c>
      <c r="R540" s="1" t="s">
        <v>34</v>
      </c>
      <c r="S540" s="1" t="s">
        <v>533</v>
      </c>
      <c r="T540" s="1" t="s">
        <v>768</v>
      </c>
      <c r="U540" s="1">
        <v>89115</v>
      </c>
      <c r="V540" s="9">
        <v>42050</v>
      </c>
      <c r="W540" s="13" t="str">
        <f>TEXT(Table1[[#This Row],[Order Date]],"mmmm")</f>
        <v>February</v>
      </c>
      <c r="X540" s="7" t="str">
        <f>TEXT(Table1[[#This Row],[Order Date]],"yyyy")</f>
        <v>2015</v>
      </c>
      <c r="Y540" s="9">
        <v>42055</v>
      </c>
      <c r="Z540" s="1">
        <v>102.76859999999999</v>
      </c>
      <c r="AA540" s="1">
        <v>11</v>
      </c>
      <c r="AB540" s="1">
        <v>148.94</v>
      </c>
      <c r="AC540" s="1">
        <v>91576</v>
      </c>
      <c r="AD540" s="6" t="e">
        <f>IF(COUNTIF(#REF!,Orders!AC357)&gt;0,"Returned","Not Returned")</f>
        <v>#REF!</v>
      </c>
      <c r="AE540" s="37" t="str">
        <f>TEXT(Table1[[#This Row],[Order Date]],"mmmm-yyy")</f>
        <v>February-2015</v>
      </c>
    </row>
    <row r="541" spans="1:31" ht="12.75" customHeight="1" thickTop="1" thickBot="1" x14ac:dyDescent="0.25">
      <c r="A541" s="10">
        <v>23435</v>
      </c>
      <c r="B541" s="11" t="s">
        <v>106</v>
      </c>
      <c r="C541" s="11">
        <v>0.01</v>
      </c>
      <c r="D541" s="11">
        <v>15.99</v>
      </c>
      <c r="E541" s="11">
        <v>11.28</v>
      </c>
      <c r="F541" s="11">
        <v>651</v>
      </c>
      <c r="G541" s="6" t="str">
        <f>IF(COUNTIF(Table1[Customer ID],Table1[[#This Row],[Customer ID]])&gt;1,"Repeat Customer","One-Time Customer")</f>
        <v>Repeat Customer</v>
      </c>
      <c r="H541" s="11" t="s">
        <v>767</v>
      </c>
      <c r="I541" s="11" t="s">
        <v>49</v>
      </c>
      <c r="J541" s="11" t="s">
        <v>114</v>
      </c>
      <c r="K541" s="11" t="s">
        <v>77</v>
      </c>
      <c r="L541" s="11" t="s">
        <v>85</v>
      </c>
      <c r="M541" s="11" t="s">
        <v>86</v>
      </c>
      <c r="N541" s="11" t="s">
        <v>550</v>
      </c>
      <c r="O541" s="11">
        <v>0.38</v>
      </c>
      <c r="P541" s="6">
        <f>Table1[[#This Row],[Profit]]/Table1[[#This Row],[Sales]]</f>
        <v>-0.18273641618497108</v>
      </c>
      <c r="Q541" s="11" t="s">
        <v>33</v>
      </c>
      <c r="R541" s="11" t="s">
        <v>34</v>
      </c>
      <c r="S541" s="11" t="s">
        <v>533</v>
      </c>
      <c r="T541" s="11" t="s">
        <v>768</v>
      </c>
      <c r="U541" s="11">
        <v>89115</v>
      </c>
      <c r="V541" s="12">
        <v>42050</v>
      </c>
      <c r="W541" s="13" t="str">
        <f>TEXT(Table1[[#This Row],[Order Date]],"mmmm")</f>
        <v>February</v>
      </c>
      <c r="X541" s="7" t="str">
        <f>TEXT(Table1[[#This Row],[Order Date]],"yyyy")</f>
        <v>2015</v>
      </c>
      <c r="Y541" s="12">
        <v>42057</v>
      </c>
      <c r="Z541" s="11">
        <v>-36.671543999999997</v>
      </c>
      <c r="AA541" s="11">
        <v>12</v>
      </c>
      <c r="AB541" s="11">
        <v>200.68</v>
      </c>
      <c r="AC541" s="11">
        <v>91576</v>
      </c>
      <c r="AD541" s="6" t="e">
        <f>IF(COUNTIF(#REF!,Orders!AC358)&gt;0,"Returned","Not Returned")</f>
        <v>#REF!</v>
      </c>
      <c r="AE541" s="37" t="str">
        <f>TEXT(Table1[[#This Row],[Order Date]],"mmmm-yyy")</f>
        <v>February-2015</v>
      </c>
    </row>
    <row r="542" spans="1:31" ht="12.75" customHeight="1" thickTop="1" thickBot="1" x14ac:dyDescent="0.25">
      <c r="A542" s="8">
        <v>20187</v>
      </c>
      <c r="B542" s="1" t="s">
        <v>47</v>
      </c>
      <c r="C542" s="1">
        <v>0.02</v>
      </c>
      <c r="D542" s="1">
        <v>4.9800000000000004</v>
      </c>
      <c r="E542" s="1">
        <v>0.49</v>
      </c>
      <c r="F542" s="1">
        <v>2260</v>
      </c>
      <c r="G542" s="6" t="str">
        <f>IF(COUNTIF(Table1[Customer ID],Table1[[#This Row],[Customer ID]])&gt;1,"Repeat Customer","One-Time Customer")</f>
        <v>Repeat Customer</v>
      </c>
      <c r="H542" s="1" t="s">
        <v>2139</v>
      </c>
      <c r="I542" s="1" t="s">
        <v>49</v>
      </c>
      <c r="J542" s="1" t="s">
        <v>28</v>
      </c>
      <c r="K542" s="1" t="s">
        <v>29</v>
      </c>
      <c r="L542" s="1" t="s">
        <v>134</v>
      </c>
      <c r="M542" s="1" t="s">
        <v>59</v>
      </c>
      <c r="N542" s="1" t="s">
        <v>1422</v>
      </c>
      <c r="O542" s="1">
        <v>0.39</v>
      </c>
      <c r="P542" s="6">
        <f>Table1[[#This Row],[Profit]]/Table1[[#This Row],[Sales]]</f>
        <v>-0.60686488348065659</v>
      </c>
      <c r="Q542" s="1" t="s">
        <v>33</v>
      </c>
      <c r="R542" s="1" t="s">
        <v>136</v>
      </c>
      <c r="S542" s="1" t="s">
        <v>387</v>
      </c>
      <c r="T542" s="1" t="s">
        <v>2140</v>
      </c>
      <c r="U542" s="1">
        <v>30161</v>
      </c>
      <c r="V542" s="9">
        <v>42050</v>
      </c>
      <c r="W542" s="13" t="str">
        <f>TEXT(Table1[[#This Row],[Order Date]],"mmmm")</f>
        <v>February</v>
      </c>
      <c r="X542" s="7" t="str">
        <f>TEXT(Table1[[#This Row],[Order Date]],"yyyy")</f>
        <v>2015</v>
      </c>
      <c r="Y542" s="9">
        <v>42051</v>
      </c>
      <c r="Z542" s="1">
        <v>-52.863999999999997</v>
      </c>
      <c r="AA542" s="1">
        <v>17</v>
      </c>
      <c r="AB542" s="1">
        <v>87.11</v>
      </c>
      <c r="AC542" s="1">
        <v>89601</v>
      </c>
      <c r="AD542" s="6" t="e">
        <f>IF(COUNTIF(#REF!,Orders!AC1247)&gt;0,"Returned","Not Returned")</f>
        <v>#REF!</v>
      </c>
      <c r="AE542" s="37" t="str">
        <f>TEXT(Table1[[#This Row],[Order Date]],"mmmm-yyy")</f>
        <v>February-2015</v>
      </c>
    </row>
    <row r="543" spans="1:31" ht="12.75" customHeight="1" thickTop="1" thickBot="1" x14ac:dyDescent="0.25">
      <c r="A543" s="10">
        <v>20188</v>
      </c>
      <c r="B543" s="11" t="s">
        <v>47</v>
      </c>
      <c r="C543" s="11">
        <v>0.01</v>
      </c>
      <c r="D543" s="11">
        <v>20.99</v>
      </c>
      <c r="E543" s="11">
        <v>0.99</v>
      </c>
      <c r="F543" s="11">
        <v>2260</v>
      </c>
      <c r="G543" s="6" t="str">
        <f>IF(COUNTIF(Table1[Customer ID],Table1[[#This Row],[Customer ID]])&gt;1,"Repeat Customer","One-Time Customer")</f>
        <v>Repeat Customer</v>
      </c>
      <c r="H543" s="11" t="s">
        <v>2139</v>
      </c>
      <c r="I543" s="11" t="s">
        <v>49</v>
      </c>
      <c r="J543" s="11" t="s">
        <v>28</v>
      </c>
      <c r="K543" s="11" t="s">
        <v>77</v>
      </c>
      <c r="L543" s="11" t="s">
        <v>78</v>
      </c>
      <c r="M543" s="11" t="s">
        <v>51</v>
      </c>
      <c r="N543" s="11" t="s">
        <v>2141</v>
      </c>
      <c r="O543" s="11">
        <v>0.83</v>
      </c>
      <c r="P543" s="6">
        <f>Table1[[#This Row],[Profit]]/Table1[[#This Row],[Sales]]</f>
        <v>0.26620908130939808</v>
      </c>
      <c r="Q543" s="11" t="s">
        <v>33</v>
      </c>
      <c r="R543" s="11" t="s">
        <v>136</v>
      </c>
      <c r="S543" s="11" t="s">
        <v>387</v>
      </c>
      <c r="T543" s="11" t="s">
        <v>2140</v>
      </c>
      <c r="U543" s="11">
        <v>30161</v>
      </c>
      <c r="V543" s="12">
        <v>42050</v>
      </c>
      <c r="W543" s="13" t="str">
        <f>TEXT(Table1[[#This Row],[Order Date]],"mmmm")</f>
        <v>February</v>
      </c>
      <c r="X543" s="7" t="str">
        <f>TEXT(Table1[[#This Row],[Order Date]],"yyyy")</f>
        <v>2015</v>
      </c>
      <c r="Y543" s="12">
        <v>42051</v>
      </c>
      <c r="Z543" s="11">
        <v>45.378</v>
      </c>
      <c r="AA543" s="11">
        <v>9</v>
      </c>
      <c r="AB543" s="11">
        <v>170.46</v>
      </c>
      <c r="AC543" s="11">
        <v>89601</v>
      </c>
      <c r="AD543" s="6" t="e">
        <f>IF(COUNTIF(#REF!,Orders!AC1248)&gt;0,"Returned","Not Returned")</f>
        <v>#REF!</v>
      </c>
      <c r="AE543" s="37" t="str">
        <f>TEXT(Table1[[#This Row],[Order Date]],"mmmm-yyy")</f>
        <v>February-2015</v>
      </c>
    </row>
    <row r="544" spans="1:31" ht="12.75" customHeight="1" thickTop="1" thickBot="1" x14ac:dyDescent="0.25">
      <c r="A544" s="8">
        <v>22649</v>
      </c>
      <c r="B544" s="1" t="s">
        <v>37</v>
      </c>
      <c r="C544" s="1">
        <v>0.1</v>
      </c>
      <c r="D544" s="1">
        <v>78.69</v>
      </c>
      <c r="E544" s="1">
        <v>19.989999999999998</v>
      </c>
      <c r="F544" s="1">
        <v>2355</v>
      </c>
      <c r="G544" s="6" t="str">
        <f>IF(COUNTIF(Table1[Customer ID],Table1[[#This Row],[Customer ID]])&gt;1,"Repeat Customer","One-Time Customer")</f>
        <v>Repeat Customer</v>
      </c>
      <c r="H544" s="1" t="s">
        <v>2224</v>
      </c>
      <c r="I544" s="1" t="s">
        <v>49</v>
      </c>
      <c r="J544" s="1" t="s">
        <v>114</v>
      </c>
      <c r="K544" s="1" t="s">
        <v>41</v>
      </c>
      <c r="L544" s="1" t="s">
        <v>50</v>
      </c>
      <c r="M544" s="1" t="s">
        <v>59</v>
      </c>
      <c r="N544" s="1" t="s">
        <v>60</v>
      </c>
      <c r="O544" s="1">
        <v>0.43</v>
      </c>
      <c r="P544" s="6">
        <f>Table1[[#This Row],[Profit]]/Table1[[#This Row],[Sales]]</f>
        <v>0.69</v>
      </c>
      <c r="Q544" s="1" t="s">
        <v>33</v>
      </c>
      <c r="R544" s="1" t="s">
        <v>34</v>
      </c>
      <c r="S544" s="1" t="s">
        <v>45</v>
      </c>
      <c r="T544" s="1" t="s">
        <v>2198</v>
      </c>
      <c r="U544" s="1">
        <v>92236</v>
      </c>
      <c r="V544" s="9">
        <v>42050</v>
      </c>
      <c r="W544" s="13" t="str">
        <f>TEXT(Table1[[#This Row],[Order Date]],"mmmm")</f>
        <v>February</v>
      </c>
      <c r="X544" s="7" t="str">
        <f>TEXT(Table1[[#This Row],[Order Date]],"yyyy")</f>
        <v>2015</v>
      </c>
      <c r="Y544" s="9">
        <v>42051</v>
      </c>
      <c r="Z544" s="1">
        <v>465.43949999999995</v>
      </c>
      <c r="AA544" s="1">
        <v>9</v>
      </c>
      <c r="AB544" s="1">
        <v>674.55</v>
      </c>
      <c r="AC544" s="1">
        <v>91304</v>
      </c>
      <c r="AD544" s="6" t="e">
        <f>IF(COUNTIF(#REF!,Orders!AC1311)&gt;0,"Returned","Not Returned")</f>
        <v>#REF!</v>
      </c>
      <c r="AE544" s="37" t="str">
        <f>TEXT(Table1[[#This Row],[Order Date]],"mmmm-yyy")</f>
        <v>February-2015</v>
      </c>
    </row>
    <row r="545" spans="1:31" ht="12.75" customHeight="1" thickTop="1" thickBot="1" x14ac:dyDescent="0.25">
      <c r="A545" s="10">
        <v>22848</v>
      </c>
      <c r="B545" s="11" t="s">
        <v>106</v>
      </c>
      <c r="C545" s="11">
        <v>0.09</v>
      </c>
      <c r="D545" s="11">
        <v>8.74</v>
      </c>
      <c r="E545" s="11">
        <v>1.39</v>
      </c>
      <c r="F545" s="11">
        <v>2684</v>
      </c>
      <c r="G545" s="6" t="str">
        <f>IF(COUNTIF(Table1[Customer ID],Table1[[#This Row],[Customer ID]])&gt;1,"Repeat Customer","One-Time Customer")</f>
        <v>Repeat Customer</v>
      </c>
      <c r="H545" s="11" t="s">
        <v>2483</v>
      </c>
      <c r="I545" s="11" t="s">
        <v>27</v>
      </c>
      <c r="J545" s="11" t="s">
        <v>58</v>
      </c>
      <c r="K545" s="11" t="s">
        <v>29</v>
      </c>
      <c r="L545" s="11" t="s">
        <v>69</v>
      </c>
      <c r="M545" s="11" t="s">
        <v>59</v>
      </c>
      <c r="N545" s="11" t="s">
        <v>1482</v>
      </c>
      <c r="O545" s="11">
        <v>0.38</v>
      </c>
      <c r="P545" s="6">
        <f>Table1[[#This Row],[Profit]]/Table1[[#This Row],[Sales]]</f>
        <v>2.0047538200339559</v>
      </c>
      <c r="Q545" s="11" t="s">
        <v>33</v>
      </c>
      <c r="R545" s="11" t="s">
        <v>136</v>
      </c>
      <c r="S545" s="11" t="s">
        <v>362</v>
      </c>
      <c r="T545" s="11" t="s">
        <v>2484</v>
      </c>
      <c r="U545" s="11">
        <v>33952</v>
      </c>
      <c r="V545" s="12">
        <v>42050</v>
      </c>
      <c r="W545" s="13" t="str">
        <f>TEXT(Table1[[#This Row],[Order Date]],"mmmm")</f>
        <v>February</v>
      </c>
      <c r="X545" s="7" t="str">
        <f>TEXT(Table1[[#This Row],[Order Date]],"yyyy")</f>
        <v>2015</v>
      </c>
      <c r="Y545" s="12">
        <v>42055</v>
      </c>
      <c r="Z545" s="11">
        <v>23.616</v>
      </c>
      <c r="AA545" s="11">
        <v>1</v>
      </c>
      <c r="AB545" s="11">
        <v>11.78</v>
      </c>
      <c r="AC545" s="11">
        <v>89146</v>
      </c>
      <c r="AD545" s="6" t="e">
        <f>IF(COUNTIF(#REF!,Orders!AC1520)&gt;0,"Returned","Not Returned")</f>
        <v>#REF!</v>
      </c>
      <c r="AE545" s="37" t="str">
        <f>TEXT(Table1[[#This Row],[Order Date]],"mmmm-yyy")</f>
        <v>February-2015</v>
      </c>
    </row>
    <row r="546" spans="1:31" ht="12.75" customHeight="1" thickTop="1" thickBot="1" x14ac:dyDescent="0.25">
      <c r="A546" s="8">
        <v>22849</v>
      </c>
      <c r="B546" s="1" t="s">
        <v>106</v>
      </c>
      <c r="C546" s="1">
        <v>0.09</v>
      </c>
      <c r="D546" s="1">
        <v>18.97</v>
      </c>
      <c r="E546" s="1">
        <v>9.0299999999999994</v>
      </c>
      <c r="F546" s="1">
        <v>2684</v>
      </c>
      <c r="G546" s="6" t="str">
        <f>IF(COUNTIF(Table1[Customer ID],Table1[[#This Row],[Customer ID]])&gt;1,"Repeat Customer","One-Time Customer")</f>
        <v>Repeat Customer</v>
      </c>
      <c r="H546" s="1" t="s">
        <v>2483</v>
      </c>
      <c r="I546" s="1" t="s">
        <v>49</v>
      </c>
      <c r="J546" s="1" t="s">
        <v>58</v>
      </c>
      <c r="K546" s="1" t="s">
        <v>29</v>
      </c>
      <c r="L546" s="1" t="s">
        <v>93</v>
      </c>
      <c r="M546" s="1" t="s">
        <v>59</v>
      </c>
      <c r="N546" s="1" t="s">
        <v>775</v>
      </c>
      <c r="O546" s="1">
        <v>0.37</v>
      </c>
      <c r="P546" s="6">
        <f>Table1[[#This Row],[Profit]]/Table1[[#This Row],[Sales]]</f>
        <v>-83.397519083969456</v>
      </c>
      <c r="Q546" s="1" t="s">
        <v>33</v>
      </c>
      <c r="R546" s="1" t="s">
        <v>136</v>
      </c>
      <c r="S546" s="1" t="s">
        <v>362</v>
      </c>
      <c r="T546" s="1" t="s">
        <v>2484</v>
      </c>
      <c r="U546" s="1">
        <v>33952</v>
      </c>
      <c r="V546" s="9">
        <v>42050</v>
      </c>
      <c r="W546" s="13" t="str">
        <f>TEXT(Table1[[#This Row],[Order Date]],"mmmm")</f>
        <v>February</v>
      </c>
      <c r="X546" s="7" t="str">
        <f>TEXT(Table1[[#This Row],[Order Date]],"yyyy")</f>
        <v>2015</v>
      </c>
      <c r="Y546" s="9">
        <v>42055</v>
      </c>
      <c r="Z546" s="1">
        <v>-1748.0119999999999</v>
      </c>
      <c r="AA546" s="1">
        <v>1</v>
      </c>
      <c r="AB546" s="1">
        <v>20.96</v>
      </c>
      <c r="AC546" s="1">
        <v>89146</v>
      </c>
      <c r="AD546" s="6" t="e">
        <f>IF(COUNTIF(#REF!,Orders!AC1521)&gt;0,"Returned","Not Returned")</f>
        <v>#REF!</v>
      </c>
      <c r="AE546" s="37" t="str">
        <f>TEXT(Table1[[#This Row],[Order Date]],"mmmm-yyy")</f>
        <v>February-2015</v>
      </c>
    </row>
    <row r="547" spans="1:31" ht="12.75" customHeight="1" thickTop="1" thickBot="1" x14ac:dyDescent="0.25">
      <c r="A547" s="8">
        <v>25051</v>
      </c>
      <c r="B547" s="1" t="s">
        <v>56</v>
      </c>
      <c r="C547" s="1">
        <v>7.0000000000000007E-2</v>
      </c>
      <c r="D547" s="1">
        <v>42.98</v>
      </c>
      <c r="E547" s="1">
        <v>4.62</v>
      </c>
      <c r="F547" s="1">
        <v>2951</v>
      </c>
      <c r="G547" s="6" t="str">
        <f>IF(COUNTIF(Table1[Customer ID],Table1[[#This Row],[Customer ID]])&gt;1,"Repeat Customer","One-Time Customer")</f>
        <v>Repeat Customer</v>
      </c>
      <c r="H547" s="1" t="s">
        <v>2680</v>
      </c>
      <c r="I547" s="1" t="s">
        <v>27</v>
      </c>
      <c r="J547" s="1" t="s">
        <v>28</v>
      </c>
      <c r="K547" s="1" t="s">
        <v>29</v>
      </c>
      <c r="L547" s="1" t="s">
        <v>257</v>
      </c>
      <c r="M547" s="1" t="s">
        <v>59</v>
      </c>
      <c r="N547" s="1" t="s">
        <v>1888</v>
      </c>
      <c r="O547" s="1">
        <v>0.56000000000000005</v>
      </c>
      <c r="P547" s="6">
        <f>Table1[[#This Row],[Profit]]/Table1[[#This Row],[Sales]]</f>
        <v>0.69</v>
      </c>
      <c r="Q547" s="1" t="s">
        <v>33</v>
      </c>
      <c r="R547" s="1" t="s">
        <v>61</v>
      </c>
      <c r="S547" s="1" t="s">
        <v>183</v>
      </c>
      <c r="T547" s="1" t="s">
        <v>2612</v>
      </c>
      <c r="U547" s="1">
        <v>67601</v>
      </c>
      <c r="V547" s="9">
        <v>42050</v>
      </c>
      <c r="W547" s="13" t="str">
        <f>TEXT(Table1[[#This Row],[Order Date]],"mmmm")</f>
        <v>February</v>
      </c>
      <c r="X547" s="7" t="str">
        <f>TEXT(Table1[[#This Row],[Order Date]],"yyyy")</f>
        <v>2015</v>
      </c>
      <c r="Y547" s="9">
        <v>42052</v>
      </c>
      <c r="Z547" s="1">
        <v>565.38599999999997</v>
      </c>
      <c r="AA547" s="1">
        <v>19</v>
      </c>
      <c r="AB547" s="1">
        <v>819.4</v>
      </c>
      <c r="AC547" s="1">
        <v>91397</v>
      </c>
      <c r="AD547" s="6" t="e">
        <f>IF(COUNTIF(#REF!,Orders!AC1671)&gt;0,"Returned","Not Returned")</f>
        <v>#REF!</v>
      </c>
      <c r="AE547" s="37" t="str">
        <f>TEXT(Table1[[#This Row],[Order Date]],"mmmm-yyy")</f>
        <v>February-2015</v>
      </c>
    </row>
    <row r="548" spans="1:31" ht="12.75" customHeight="1" thickTop="1" thickBot="1" x14ac:dyDescent="0.25">
      <c r="A548" s="10">
        <v>25052</v>
      </c>
      <c r="B548" s="11" t="s">
        <v>56</v>
      </c>
      <c r="C548" s="11">
        <v>0.03</v>
      </c>
      <c r="D548" s="11">
        <v>89.99</v>
      </c>
      <c r="E548" s="11">
        <v>42</v>
      </c>
      <c r="F548" s="11">
        <v>2951</v>
      </c>
      <c r="G548" s="6" t="str">
        <f>IF(COUNTIF(Table1[Customer ID],Table1[[#This Row],[Customer ID]])&gt;1,"Repeat Customer","One-Time Customer")</f>
        <v>Repeat Customer</v>
      </c>
      <c r="H548" s="11" t="s">
        <v>2680</v>
      </c>
      <c r="I548" s="11" t="s">
        <v>39</v>
      </c>
      <c r="J548" s="11" t="s">
        <v>28</v>
      </c>
      <c r="K548" s="11" t="s">
        <v>41</v>
      </c>
      <c r="L548" s="11" t="s">
        <v>42</v>
      </c>
      <c r="M548" s="11" t="s">
        <v>43</v>
      </c>
      <c r="N548" s="11" t="s">
        <v>2466</v>
      </c>
      <c r="O548" s="11">
        <v>0.66</v>
      </c>
      <c r="P548" s="6">
        <f>Table1[[#This Row],[Profit]]/Table1[[#This Row],[Sales]]</f>
        <v>-0.12761585854399779</v>
      </c>
      <c r="Q548" s="11" t="s">
        <v>33</v>
      </c>
      <c r="R548" s="11" t="s">
        <v>61</v>
      </c>
      <c r="S548" s="11" t="s">
        <v>183</v>
      </c>
      <c r="T548" s="11" t="s">
        <v>2612</v>
      </c>
      <c r="U548" s="11">
        <v>67601</v>
      </c>
      <c r="V548" s="12">
        <v>42050</v>
      </c>
      <c r="W548" s="13" t="str">
        <f>TEXT(Table1[[#This Row],[Order Date]],"mmmm")</f>
        <v>February</v>
      </c>
      <c r="X548" s="7" t="str">
        <f>TEXT(Table1[[#This Row],[Order Date]],"yyyy")</f>
        <v>2015</v>
      </c>
      <c r="Y548" s="12">
        <v>42053</v>
      </c>
      <c r="Z548" s="11">
        <v>-230.9528</v>
      </c>
      <c r="AA548" s="11">
        <v>19</v>
      </c>
      <c r="AB548" s="11">
        <v>1809.75</v>
      </c>
      <c r="AC548" s="11">
        <v>91397</v>
      </c>
      <c r="AD548" s="6" t="e">
        <f>IF(COUNTIF(#REF!,Orders!AC1672)&gt;0,"Returned","Not Returned")</f>
        <v>#REF!</v>
      </c>
      <c r="AE548" s="37" t="str">
        <f>TEXT(Table1[[#This Row],[Order Date]],"mmmm-yyy")</f>
        <v>February-2015</v>
      </c>
    </row>
    <row r="549" spans="1:31" ht="12.75" customHeight="1" thickTop="1" thickBot="1" x14ac:dyDescent="0.25">
      <c r="A549" s="10">
        <v>22804</v>
      </c>
      <c r="B549" s="11" t="s">
        <v>25</v>
      </c>
      <c r="C549" s="11">
        <v>0.1</v>
      </c>
      <c r="D549" s="11">
        <v>7.31</v>
      </c>
      <c r="E549" s="11">
        <v>0.49</v>
      </c>
      <c r="F549" s="11">
        <v>3211</v>
      </c>
      <c r="G549" s="6" t="str">
        <f>IF(COUNTIF(Table1[Customer ID],Table1[[#This Row],[Customer ID]])&gt;1,"Repeat Customer","One-Time Customer")</f>
        <v>Repeat Customer</v>
      </c>
      <c r="H549" s="11" t="s">
        <v>2881</v>
      </c>
      <c r="I549" s="11" t="s">
        <v>49</v>
      </c>
      <c r="J549" s="11" t="s">
        <v>28</v>
      </c>
      <c r="K549" s="11" t="s">
        <v>29</v>
      </c>
      <c r="L549" s="11" t="s">
        <v>134</v>
      </c>
      <c r="M549" s="11" t="s">
        <v>59</v>
      </c>
      <c r="N549" s="11" t="s">
        <v>1071</v>
      </c>
      <c r="O549" s="11">
        <v>0.38</v>
      </c>
      <c r="P549" s="6">
        <f>Table1[[#This Row],[Profit]]/Table1[[#This Row],[Sales]]</f>
        <v>0.69</v>
      </c>
      <c r="Q549" s="11" t="s">
        <v>33</v>
      </c>
      <c r="R549" s="11" t="s">
        <v>61</v>
      </c>
      <c r="S549" s="11" t="s">
        <v>178</v>
      </c>
      <c r="T549" s="11" t="s">
        <v>2882</v>
      </c>
      <c r="U549" s="11">
        <v>60101</v>
      </c>
      <c r="V549" s="12">
        <v>42050</v>
      </c>
      <c r="W549" s="13" t="str">
        <f>TEXT(Table1[[#This Row],[Order Date]],"mmmm")</f>
        <v>February</v>
      </c>
      <c r="X549" s="7" t="str">
        <f>TEXT(Table1[[#This Row],[Order Date]],"yyyy")</f>
        <v>2015</v>
      </c>
      <c r="Y549" s="12">
        <v>42051</v>
      </c>
      <c r="Z549" s="11">
        <v>55.020599999999995</v>
      </c>
      <c r="AA549" s="11">
        <v>12</v>
      </c>
      <c r="AB549" s="11">
        <v>79.739999999999995</v>
      </c>
      <c r="AC549" s="11">
        <v>91522</v>
      </c>
      <c r="AD549" s="6" t="e">
        <f>IF(COUNTIF(#REF!,Orders!AC1838)&gt;0,"Returned","Not Returned")</f>
        <v>#REF!</v>
      </c>
      <c r="AE549" s="37" t="str">
        <f>TEXT(Table1[[#This Row],[Order Date]],"mmmm-yyy")</f>
        <v>February-2015</v>
      </c>
    </row>
    <row r="550" spans="1:31" ht="12.75" customHeight="1" thickTop="1" thickBot="1" x14ac:dyDescent="0.25">
      <c r="A550" s="8">
        <v>22805</v>
      </c>
      <c r="B550" s="1" t="s">
        <v>25</v>
      </c>
      <c r="C550" s="1">
        <v>0.1</v>
      </c>
      <c r="D550" s="1">
        <v>20.99</v>
      </c>
      <c r="E550" s="1">
        <v>2.5</v>
      </c>
      <c r="F550" s="1">
        <v>3211</v>
      </c>
      <c r="G550" s="6" t="str">
        <f>IF(COUNTIF(Table1[Customer ID],Table1[[#This Row],[Customer ID]])&gt;1,"Repeat Customer","One-Time Customer")</f>
        <v>Repeat Customer</v>
      </c>
      <c r="H550" s="1" t="s">
        <v>2881</v>
      </c>
      <c r="I550" s="1" t="s">
        <v>49</v>
      </c>
      <c r="J550" s="1" t="s">
        <v>28</v>
      </c>
      <c r="K550" s="1" t="s">
        <v>77</v>
      </c>
      <c r="L550" s="1" t="s">
        <v>78</v>
      </c>
      <c r="M550" s="1" t="s">
        <v>31</v>
      </c>
      <c r="N550" s="1" t="s">
        <v>1170</v>
      </c>
      <c r="O550" s="1">
        <v>0.81</v>
      </c>
      <c r="P550" s="6">
        <f>Table1[[#This Row],[Profit]]/Table1[[#This Row],[Sales]]</f>
        <v>-0.11123720219136196</v>
      </c>
      <c r="Q550" s="1" t="s">
        <v>33</v>
      </c>
      <c r="R550" s="1" t="s">
        <v>61</v>
      </c>
      <c r="S550" s="1" t="s">
        <v>178</v>
      </c>
      <c r="T550" s="1" t="s">
        <v>2882</v>
      </c>
      <c r="U550" s="1">
        <v>60101</v>
      </c>
      <c r="V550" s="9">
        <v>42050</v>
      </c>
      <c r="W550" s="13" t="str">
        <f>TEXT(Table1[[#This Row],[Order Date]],"mmmm")</f>
        <v>February</v>
      </c>
      <c r="X550" s="7" t="str">
        <f>TEXT(Table1[[#This Row],[Order Date]],"yyyy")</f>
        <v>2015</v>
      </c>
      <c r="Y550" s="9">
        <v>42051</v>
      </c>
      <c r="Z550" s="1">
        <v>-43.65504</v>
      </c>
      <c r="AA550" s="1">
        <v>23</v>
      </c>
      <c r="AB550" s="1">
        <v>392.45</v>
      </c>
      <c r="AC550" s="1">
        <v>91522</v>
      </c>
      <c r="AD550" s="6" t="e">
        <f>IF(COUNTIF(#REF!,Orders!AC1839)&gt;0,"Returned","Not Returned")</f>
        <v>#REF!</v>
      </c>
      <c r="AE550" s="37" t="str">
        <f>TEXT(Table1[[#This Row],[Order Date]],"mmmm-yyy")</f>
        <v>February-2015</v>
      </c>
    </row>
    <row r="551" spans="1:31" ht="12.75" customHeight="1" thickTop="1" thickBot="1" x14ac:dyDescent="0.25">
      <c r="A551" s="10">
        <v>4501</v>
      </c>
      <c r="B551" s="11" t="s">
        <v>106</v>
      </c>
      <c r="C551" s="11">
        <v>0.04</v>
      </c>
      <c r="D551" s="11">
        <v>8.6</v>
      </c>
      <c r="E551" s="11">
        <v>6.19</v>
      </c>
      <c r="F551" s="11">
        <v>1129</v>
      </c>
      <c r="G551" s="6" t="str">
        <f>IF(COUNTIF(Table1[Customer ID],Table1[[#This Row],[Customer ID]])&gt;1,"Repeat Customer","One-Time Customer")</f>
        <v>Repeat Customer</v>
      </c>
      <c r="H551" s="11" t="s">
        <v>1236</v>
      </c>
      <c r="I551" s="11" t="s">
        <v>49</v>
      </c>
      <c r="J551" s="11" t="s">
        <v>40</v>
      </c>
      <c r="K551" s="11" t="s">
        <v>29</v>
      </c>
      <c r="L551" s="11" t="s">
        <v>109</v>
      </c>
      <c r="M551" s="11" t="s">
        <v>59</v>
      </c>
      <c r="N551" s="11" t="s">
        <v>924</v>
      </c>
      <c r="O551" s="11">
        <v>0.38</v>
      </c>
      <c r="P551" s="6">
        <f>Table1[[#This Row],[Profit]]/Table1[[#This Row],[Sales]]</f>
        <v>-0.20475357761663351</v>
      </c>
      <c r="Q551" s="11" t="s">
        <v>33</v>
      </c>
      <c r="R551" s="11" t="s">
        <v>53</v>
      </c>
      <c r="S551" s="11" t="s">
        <v>193</v>
      </c>
      <c r="T551" s="11" t="s">
        <v>194</v>
      </c>
      <c r="U551" s="11">
        <v>2118</v>
      </c>
      <c r="V551" s="12">
        <v>42051</v>
      </c>
      <c r="W551" s="13" t="str">
        <f>TEXT(Table1[[#This Row],[Order Date]],"mmmm")</f>
        <v>February</v>
      </c>
      <c r="X551" s="7" t="str">
        <f>TEXT(Table1[[#This Row],[Order Date]],"yyyy")</f>
        <v>2015</v>
      </c>
      <c r="Y551" s="12">
        <v>42058</v>
      </c>
      <c r="Z551" s="11">
        <v>-63.813500000000005</v>
      </c>
      <c r="AA551" s="11">
        <v>37</v>
      </c>
      <c r="AB551" s="11">
        <v>311.66000000000003</v>
      </c>
      <c r="AC551" s="11">
        <v>32037</v>
      </c>
      <c r="AD551" s="6" t="e">
        <f>IF(COUNTIF(#REF!,Orders!AC636)&gt;0,"Returned","Not Returned")</f>
        <v>#REF!</v>
      </c>
      <c r="AE551" s="37" t="str">
        <f>TEXT(Table1[[#This Row],[Order Date]],"mmmm-yyy")</f>
        <v>February-2015</v>
      </c>
    </row>
    <row r="552" spans="1:31" ht="12.75" customHeight="1" thickTop="1" thickBot="1" x14ac:dyDescent="0.25">
      <c r="A552" s="8">
        <v>4502</v>
      </c>
      <c r="B552" s="1" t="s">
        <v>106</v>
      </c>
      <c r="C552" s="1">
        <v>7.0000000000000007E-2</v>
      </c>
      <c r="D552" s="1">
        <v>699.99</v>
      </c>
      <c r="E552" s="1">
        <v>24.49</v>
      </c>
      <c r="F552" s="1">
        <v>1129</v>
      </c>
      <c r="G552" s="6" t="str">
        <f>IF(COUNTIF(Table1[Customer ID],Table1[[#This Row],[Customer ID]])&gt;1,"Repeat Customer","One-Time Customer")</f>
        <v>Repeat Customer</v>
      </c>
      <c r="H552" s="1" t="s">
        <v>1236</v>
      </c>
      <c r="I552" s="1" t="s">
        <v>49</v>
      </c>
      <c r="J552" s="1" t="s">
        <v>40</v>
      </c>
      <c r="K552" s="1" t="s">
        <v>77</v>
      </c>
      <c r="L552" s="1" t="s">
        <v>587</v>
      </c>
      <c r="M552" s="1" t="s">
        <v>236</v>
      </c>
      <c r="N552" s="1" t="s">
        <v>1237</v>
      </c>
      <c r="O552" s="1">
        <v>0.54</v>
      </c>
      <c r="P552" s="6">
        <f>Table1[[#This Row],[Profit]]/Table1[[#This Row],[Sales]]</f>
        <v>3.2982476063395626E-2</v>
      </c>
      <c r="Q552" s="1" t="s">
        <v>33</v>
      </c>
      <c r="R552" s="1" t="s">
        <v>53</v>
      </c>
      <c r="S552" s="1" t="s">
        <v>193</v>
      </c>
      <c r="T552" s="1" t="s">
        <v>194</v>
      </c>
      <c r="U552" s="1">
        <v>2118</v>
      </c>
      <c r="V552" s="9">
        <v>42051</v>
      </c>
      <c r="W552" s="13" t="str">
        <f>TEXT(Table1[[#This Row],[Order Date]],"mmmm")</f>
        <v>February</v>
      </c>
      <c r="X552" s="7" t="str">
        <f>TEXT(Table1[[#This Row],[Order Date]],"yyyy")</f>
        <v>2015</v>
      </c>
      <c r="Y552" s="9">
        <v>42055</v>
      </c>
      <c r="Z552" s="1">
        <v>325.29000000000002</v>
      </c>
      <c r="AA552" s="1">
        <v>15</v>
      </c>
      <c r="AB552" s="1">
        <v>9862.51</v>
      </c>
      <c r="AC552" s="1">
        <v>32037</v>
      </c>
      <c r="AD552" s="6" t="e">
        <f>IF(COUNTIF(#REF!,Orders!AC637)&gt;0,"Returned","Not Returned")</f>
        <v>#REF!</v>
      </c>
      <c r="AE552" s="37" t="str">
        <f>TEXT(Table1[[#This Row],[Order Date]],"mmmm-yyy")</f>
        <v>February-2015</v>
      </c>
    </row>
    <row r="553" spans="1:31" ht="12.75" customHeight="1" thickTop="1" thickBot="1" x14ac:dyDescent="0.25">
      <c r="A553" s="10">
        <v>22501</v>
      </c>
      <c r="B553" s="11" t="s">
        <v>106</v>
      </c>
      <c r="C553" s="11">
        <v>0.04</v>
      </c>
      <c r="D553" s="11">
        <v>8.6</v>
      </c>
      <c r="E553" s="11">
        <v>6.19</v>
      </c>
      <c r="F553" s="11">
        <v>1132</v>
      </c>
      <c r="G553" s="6" t="str">
        <f>IF(COUNTIF(Table1[Customer ID],Table1[[#This Row],[Customer ID]])&gt;1,"Repeat Customer","One-Time Customer")</f>
        <v>Repeat Customer</v>
      </c>
      <c r="H553" s="11" t="s">
        <v>1243</v>
      </c>
      <c r="I553" s="11" t="s">
        <v>49</v>
      </c>
      <c r="J553" s="11" t="s">
        <v>40</v>
      </c>
      <c r="K553" s="11" t="s">
        <v>29</v>
      </c>
      <c r="L553" s="11" t="s">
        <v>109</v>
      </c>
      <c r="M553" s="11" t="s">
        <v>59</v>
      </c>
      <c r="N553" s="11" t="s">
        <v>924</v>
      </c>
      <c r="O553" s="11">
        <v>0.38</v>
      </c>
      <c r="P553" s="6">
        <f>Table1[[#This Row],[Profit]]/Table1[[#This Row],[Sales]]</f>
        <v>-0.84175570505210395</v>
      </c>
      <c r="Q553" s="11" t="s">
        <v>33</v>
      </c>
      <c r="R553" s="11" t="s">
        <v>61</v>
      </c>
      <c r="S553" s="11" t="s">
        <v>130</v>
      </c>
      <c r="T553" s="11" t="s">
        <v>1244</v>
      </c>
      <c r="U553" s="11">
        <v>76039</v>
      </c>
      <c r="V553" s="12">
        <v>42051</v>
      </c>
      <c r="W553" s="13" t="str">
        <f>TEXT(Table1[[#This Row],[Order Date]],"mmmm")</f>
        <v>February</v>
      </c>
      <c r="X553" s="7" t="str">
        <f>TEXT(Table1[[#This Row],[Order Date]],"yyyy")</f>
        <v>2015</v>
      </c>
      <c r="Y553" s="12">
        <v>42058</v>
      </c>
      <c r="Z553" s="11">
        <v>-63.813500000000005</v>
      </c>
      <c r="AA553" s="11">
        <v>9</v>
      </c>
      <c r="AB553" s="11">
        <v>75.81</v>
      </c>
      <c r="AC553" s="11">
        <v>88102</v>
      </c>
      <c r="AD553" s="6" t="e">
        <f>IF(COUNTIF(#REF!,Orders!AC644)&gt;0,"Returned","Not Returned")</f>
        <v>#REF!</v>
      </c>
      <c r="AE553" s="37" t="str">
        <f>TEXT(Table1[[#This Row],[Order Date]],"mmmm-yyy")</f>
        <v>February-2015</v>
      </c>
    </row>
    <row r="554" spans="1:31" ht="12.75" customHeight="1" thickTop="1" thickBot="1" x14ac:dyDescent="0.25">
      <c r="A554" s="8">
        <v>22502</v>
      </c>
      <c r="B554" s="1" t="s">
        <v>106</v>
      </c>
      <c r="C554" s="1">
        <v>7.0000000000000007E-2</v>
      </c>
      <c r="D554" s="1">
        <v>699.99</v>
      </c>
      <c r="E554" s="1">
        <v>24.49</v>
      </c>
      <c r="F554" s="1">
        <v>1132</v>
      </c>
      <c r="G554" s="6" t="str">
        <f>IF(COUNTIF(Table1[Customer ID],Table1[[#This Row],[Customer ID]])&gt;1,"Repeat Customer","One-Time Customer")</f>
        <v>Repeat Customer</v>
      </c>
      <c r="H554" s="1" t="s">
        <v>1243</v>
      </c>
      <c r="I554" s="1" t="s">
        <v>49</v>
      </c>
      <c r="J554" s="1" t="s">
        <v>40</v>
      </c>
      <c r="K554" s="1" t="s">
        <v>77</v>
      </c>
      <c r="L554" s="1" t="s">
        <v>587</v>
      </c>
      <c r="M554" s="1" t="s">
        <v>236</v>
      </c>
      <c r="N554" s="1" t="s">
        <v>1237</v>
      </c>
      <c r="O554" s="1">
        <v>0.54</v>
      </c>
      <c r="P554" s="6">
        <f>Table1[[#This Row],[Profit]]/Table1[[#This Row],[Sales]]</f>
        <v>0.12368441064638784</v>
      </c>
      <c r="Q554" s="1" t="s">
        <v>33</v>
      </c>
      <c r="R554" s="1" t="s">
        <v>61</v>
      </c>
      <c r="S554" s="1" t="s">
        <v>130</v>
      </c>
      <c r="T554" s="1" t="s">
        <v>1244</v>
      </c>
      <c r="U554" s="1">
        <v>76039</v>
      </c>
      <c r="V554" s="9">
        <v>42051</v>
      </c>
      <c r="W554" s="13" t="str">
        <f>TEXT(Table1[[#This Row],[Order Date]],"mmmm")</f>
        <v>February</v>
      </c>
      <c r="X554" s="7" t="str">
        <f>TEXT(Table1[[#This Row],[Order Date]],"yyyy")</f>
        <v>2015</v>
      </c>
      <c r="Y554" s="9">
        <v>42055</v>
      </c>
      <c r="Z554" s="1">
        <v>325.29000000000002</v>
      </c>
      <c r="AA554" s="1">
        <v>4</v>
      </c>
      <c r="AB554" s="1">
        <v>2630</v>
      </c>
      <c r="AC554" s="1">
        <v>88102</v>
      </c>
      <c r="AD554" s="6" t="e">
        <f>IF(COUNTIF(#REF!,Orders!AC645)&gt;0,"Returned","Not Returned")</f>
        <v>#REF!</v>
      </c>
      <c r="AE554" s="37" t="str">
        <f>TEXT(Table1[[#This Row],[Order Date]],"mmmm-yyy")</f>
        <v>February-2015</v>
      </c>
    </row>
    <row r="555" spans="1:31" ht="12.75" customHeight="1" thickTop="1" thickBot="1" x14ac:dyDescent="0.25">
      <c r="A555" s="8">
        <v>19357</v>
      </c>
      <c r="B555" s="1" t="s">
        <v>56</v>
      </c>
      <c r="C555" s="1">
        <v>0.02</v>
      </c>
      <c r="D555" s="1">
        <v>160.97999999999999</v>
      </c>
      <c r="E555" s="1">
        <v>30</v>
      </c>
      <c r="F555" s="1">
        <v>1138</v>
      </c>
      <c r="G555" s="6" t="str">
        <f>IF(COUNTIF(Table1[Customer ID],Table1[[#This Row],[Customer ID]])&gt;1,"Repeat Customer","One-Time Customer")</f>
        <v>One-Time Customer</v>
      </c>
      <c r="H555" s="1" t="s">
        <v>1250</v>
      </c>
      <c r="I555" s="1" t="s">
        <v>39</v>
      </c>
      <c r="J555" s="1" t="s">
        <v>40</v>
      </c>
      <c r="K555" s="1" t="s">
        <v>41</v>
      </c>
      <c r="L555" s="1" t="s">
        <v>42</v>
      </c>
      <c r="M555" s="1" t="s">
        <v>43</v>
      </c>
      <c r="N555" s="1" t="s">
        <v>177</v>
      </c>
      <c r="O555" s="1">
        <v>0.62</v>
      </c>
      <c r="P555" s="6">
        <f>Table1[[#This Row],[Profit]]/Table1[[#This Row],[Sales]]</f>
        <v>-0.26555145721855677</v>
      </c>
      <c r="Q555" s="1" t="s">
        <v>33</v>
      </c>
      <c r="R555" s="1" t="s">
        <v>61</v>
      </c>
      <c r="S555" s="1" t="s">
        <v>130</v>
      </c>
      <c r="T555" s="1" t="s">
        <v>1251</v>
      </c>
      <c r="U555" s="1">
        <v>75056</v>
      </c>
      <c r="V555" s="9">
        <v>42051</v>
      </c>
      <c r="W555" s="13" t="str">
        <f>TEXT(Table1[[#This Row],[Order Date]],"mmmm")</f>
        <v>February</v>
      </c>
      <c r="X555" s="7" t="str">
        <f>TEXT(Table1[[#This Row],[Order Date]],"yyyy")</f>
        <v>2015</v>
      </c>
      <c r="Y555" s="9">
        <v>42054</v>
      </c>
      <c r="Z555" s="1">
        <v>-51.116</v>
      </c>
      <c r="AA555" s="1">
        <v>1</v>
      </c>
      <c r="AB555" s="1">
        <v>192.49</v>
      </c>
      <c r="AC555" s="1">
        <v>86574</v>
      </c>
      <c r="AD555" s="6" t="e">
        <f>IF(COUNTIF(#REF!,Orders!AC649)&gt;0,"Returned","Not Returned")</f>
        <v>#REF!</v>
      </c>
      <c r="AE555" s="37" t="str">
        <f>TEXT(Table1[[#This Row],[Order Date]],"mmmm-yyy")</f>
        <v>February-2015</v>
      </c>
    </row>
    <row r="556" spans="1:31" ht="12.75" customHeight="1" thickTop="1" thickBot="1" x14ac:dyDescent="0.25">
      <c r="A556" s="10">
        <v>7810</v>
      </c>
      <c r="B556" s="11" t="s">
        <v>56</v>
      </c>
      <c r="C556" s="11">
        <v>0</v>
      </c>
      <c r="D556" s="11">
        <v>7.1</v>
      </c>
      <c r="E556" s="11">
        <v>6.05</v>
      </c>
      <c r="F556" s="11">
        <v>1228</v>
      </c>
      <c r="G556" s="6" t="str">
        <f>IF(COUNTIF(Table1[Customer ID],Table1[[#This Row],[Customer ID]])&gt;1,"Repeat Customer","One-Time Customer")</f>
        <v>Repeat Customer</v>
      </c>
      <c r="H556" s="11" t="s">
        <v>1318</v>
      </c>
      <c r="I556" s="11" t="s">
        <v>49</v>
      </c>
      <c r="J556" s="11" t="s">
        <v>58</v>
      </c>
      <c r="K556" s="11" t="s">
        <v>29</v>
      </c>
      <c r="L556" s="11" t="s">
        <v>109</v>
      </c>
      <c r="M556" s="11" t="s">
        <v>59</v>
      </c>
      <c r="N556" s="11" t="s">
        <v>651</v>
      </c>
      <c r="O556" s="11">
        <v>0.39</v>
      </c>
      <c r="P556" s="6">
        <f>Table1[[#This Row],[Profit]]/Table1[[#This Row],[Sales]]</f>
        <v>-0.28800938562467077</v>
      </c>
      <c r="Q556" s="11" t="s">
        <v>33</v>
      </c>
      <c r="R556" s="11" t="s">
        <v>53</v>
      </c>
      <c r="S556" s="11" t="s">
        <v>234</v>
      </c>
      <c r="T556" s="11" t="s">
        <v>1319</v>
      </c>
      <c r="U556" s="11">
        <v>19140</v>
      </c>
      <c r="V556" s="12">
        <v>42051</v>
      </c>
      <c r="W556" s="13" t="str">
        <f>TEXT(Table1[[#This Row],[Order Date]],"mmmm")</f>
        <v>February</v>
      </c>
      <c r="X556" s="7" t="str">
        <f>TEXT(Table1[[#This Row],[Order Date]],"yyyy")</f>
        <v>2015</v>
      </c>
      <c r="Y556" s="12">
        <v>42052</v>
      </c>
      <c r="Z556" s="11">
        <v>-60.145000000000003</v>
      </c>
      <c r="AA556" s="11">
        <v>28</v>
      </c>
      <c r="AB556" s="11">
        <v>208.83</v>
      </c>
      <c r="AC556" s="11">
        <v>55874</v>
      </c>
      <c r="AD556" s="6" t="e">
        <f>IF(COUNTIF(#REF!,Orders!AC694)&gt;0,"Returned","Not Returned")</f>
        <v>#REF!</v>
      </c>
      <c r="AE556" s="37" t="str">
        <f>TEXT(Table1[[#This Row],[Order Date]],"mmmm-yyy")</f>
        <v>February-2015</v>
      </c>
    </row>
    <row r="557" spans="1:31" ht="12.75" customHeight="1" thickTop="1" thickBot="1" x14ac:dyDescent="0.25">
      <c r="A557" s="8">
        <v>7811</v>
      </c>
      <c r="B557" s="1" t="s">
        <v>56</v>
      </c>
      <c r="C557" s="1">
        <v>0.01</v>
      </c>
      <c r="D557" s="1">
        <v>4.9800000000000004</v>
      </c>
      <c r="E557" s="1">
        <v>4.62</v>
      </c>
      <c r="F557" s="1">
        <v>1228</v>
      </c>
      <c r="G557" s="6" t="str">
        <f>IF(COUNTIF(Table1[Customer ID],Table1[[#This Row],[Customer ID]])&gt;1,"Repeat Customer","One-Time Customer")</f>
        <v>Repeat Customer</v>
      </c>
      <c r="H557" s="1" t="s">
        <v>1318</v>
      </c>
      <c r="I557" s="1" t="s">
        <v>27</v>
      </c>
      <c r="J557" s="1" t="s">
        <v>58</v>
      </c>
      <c r="K557" s="1" t="s">
        <v>77</v>
      </c>
      <c r="L557" s="1" t="s">
        <v>180</v>
      </c>
      <c r="M557" s="1" t="s">
        <v>51</v>
      </c>
      <c r="N557" s="1" t="s">
        <v>411</v>
      </c>
      <c r="O557" s="1">
        <v>0.64</v>
      </c>
      <c r="P557" s="6">
        <f>Table1[[#This Row],[Profit]]/Table1[[#This Row],[Sales]]</f>
        <v>-0.48935611038107751</v>
      </c>
      <c r="Q557" s="1" t="s">
        <v>33</v>
      </c>
      <c r="R557" s="1" t="s">
        <v>53</v>
      </c>
      <c r="S557" s="1" t="s">
        <v>234</v>
      </c>
      <c r="T557" s="1" t="s">
        <v>1319</v>
      </c>
      <c r="U557" s="1">
        <v>19140</v>
      </c>
      <c r="V557" s="9">
        <v>42051</v>
      </c>
      <c r="W557" s="13" t="str">
        <f>TEXT(Table1[[#This Row],[Order Date]],"mmmm")</f>
        <v>February</v>
      </c>
      <c r="X557" s="7" t="str">
        <f>TEXT(Table1[[#This Row],[Order Date]],"yyyy")</f>
        <v>2015</v>
      </c>
      <c r="Y557" s="9">
        <v>42053</v>
      </c>
      <c r="Z557" s="1">
        <v>-111.72</v>
      </c>
      <c r="AA557" s="1">
        <v>41</v>
      </c>
      <c r="AB557" s="1">
        <v>228.3</v>
      </c>
      <c r="AC557" s="1">
        <v>55874</v>
      </c>
      <c r="AD557" s="6" t="e">
        <f>IF(COUNTIF(#REF!,Orders!AC695)&gt;0,"Returned","Not Returned")</f>
        <v>#REF!</v>
      </c>
      <c r="AE557" s="37" t="str">
        <f>TEXT(Table1[[#This Row],[Order Date]],"mmmm-yyy")</f>
        <v>February-2015</v>
      </c>
    </row>
    <row r="558" spans="1:31" ht="12.75" customHeight="1" thickTop="1" thickBot="1" x14ac:dyDescent="0.25">
      <c r="A558" s="10">
        <v>7812</v>
      </c>
      <c r="B558" s="11" t="s">
        <v>56</v>
      </c>
      <c r="C558" s="11">
        <v>0.06</v>
      </c>
      <c r="D558" s="11">
        <v>5.68</v>
      </c>
      <c r="E558" s="11">
        <v>1.39</v>
      </c>
      <c r="F558" s="11">
        <v>1228</v>
      </c>
      <c r="G558" s="6" t="str">
        <f>IF(COUNTIF(Table1[Customer ID],Table1[[#This Row],[Customer ID]])&gt;1,"Repeat Customer","One-Time Customer")</f>
        <v>Repeat Customer</v>
      </c>
      <c r="H558" s="11" t="s">
        <v>1318</v>
      </c>
      <c r="I558" s="11" t="s">
        <v>49</v>
      </c>
      <c r="J558" s="11" t="s">
        <v>58</v>
      </c>
      <c r="K558" s="11" t="s">
        <v>29</v>
      </c>
      <c r="L558" s="11" t="s">
        <v>69</v>
      </c>
      <c r="M558" s="11" t="s">
        <v>59</v>
      </c>
      <c r="N558" s="11" t="s">
        <v>998</v>
      </c>
      <c r="O558" s="11">
        <v>0.38</v>
      </c>
      <c r="P558" s="6">
        <f>Table1[[#This Row],[Profit]]/Table1[[#This Row],[Sales]]</f>
        <v>0.25484443758202729</v>
      </c>
      <c r="Q558" s="11" t="s">
        <v>33</v>
      </c>
      <c r="R558" s="11" t="s">
        <v>53</v>
      </c>
      <c r="S558" s="11" t="s">
        <v>234</v>
      </c>
      <c r="T558" s="11" t="s">
        <v>1319</v>
      </c>
      <c r="U558" s="11">
        <v>19140</v>
      </c>
      <c r="V558" s="12">
        <v>42051</v>
      </c>
      <c r="W558" s="13" t="str">
        <f>TEXT(Table1[[#This Row],[Order Date]],"mmmm")</f>
        <v>February</v>
      </c>
      <c r="X558" s="7" t="str">
        <f>TEXT(Table1[[#This Row],[Order Date]],"yyyy")</f>
        <v>2015</v>
      </c>
      <c r="Y558" s="12">
        <v>42051</v>
      </c>
      <c r="Z558" s="11">
        <v>33.01</v>
      </c>
      <c r="AA558" s="11">
        <v>24</v>
      </c>
      <c r="AB558" s="11">
        <v>129.53</v>
      </c>
      <c r="AC558" s="11">
        <v>55874</v>
      </c>
      <c r="AD558" s="6" t="e">
        <f>IF(COUNTIF(#REF!,Orders!AC696)&gt;0,"Returned","Not Returned")</f>
        <v>#REF!</v>
      </c>
      <c r="AE558" s="37" t="str">
        <f>TEXT(Table1[[#This Row],[Order Date]],"mmmm-yyy")</f>
        <v>February-2015</v>
      </c>
    </row>
    <row r="559" spans="1:31" ht="12.75" customHeight="1" thickTop="1" thickBot="1" x14ac:dyDescent="0.25">
      <c r="A559" s="8">
        <v>25811</v>
      </c>
      <c r="B559" s="1" t="s">
        <v>56</v>
      </c>
      <c r="C559" s="1">
        <v>0.01</v>
      </c>
      <c r="D559" s="1">
        <v>4.9800000000000004</v>
      </c>
      <c r="E559" s="1">
        <v>4.62</v>
      </c>
      <c r="F559" s="1">
        <v>1229</v>
      </c>
      <c r="G559" s="6" t="str">
        <f>IF(COUNTIF(Table1[Customer ID],Table1[[#This Row],[Customer ID]])&gt;1,"Repeat Customer","One-Time Customer")</f>
        <v>One-Time Customer</v>
      </c>
      <c r="H559" s="1" t="s">
        <v>1320</v>
      </c>
      <c r="I559" s="1" t="s">
        <v>27</v>
      </c>
      <c r="J559" s="1" t="s">
        <v>58</v>
      </c>
      <c r="K559" s="1" t="s">
        <v>77</v>
      </c>
      <c r="L559" s="1" t="s">
        <v>180</v>
      </c>
      <c r="M559" s="1" t="s">
        <v>51</v>
      </c>
      <c r="N559" s="1" t="s">
        <v>411</v>
      </c>
      <c r="O559" s="1">
        <v>0.64</v>
      </c>
      <c r="P559" s="6">
        <f>Table1[[#This Row],[Profit]]/Table1[[#This Row],[Sales]]</f>
        <v>-2.0064655172413794</v>
      </c>
      <c r="Q559" s="1" t="s">
        <v>33</v>
      </c>
      <c r="R559" s="1" t="s">
        <v>61</v>
      </c>
      <c r="S559" s="1" t="s">
        <v>130</v>
      </c>
      <c r="T559" s="1" t="s">
        <v>1321</v>
      </c>
      <c r="U559" s="1">
        <v>75482</v>
      </c>
      <c r="V559" s="9">
        <v>42051</v>
      </c>
      <c r="W559" s="13" t="str">
        <f>TEXT(Table1[[#This Row],[Order Date]],"mmmm")</f>
        <v>February</v>
      </c>
      <c r="X559" s="7" t="str">
        <f>TEXT(Table1[[#This Row],[Order Date]],"yyyy")</f>
        <v>2015</v>
      </c>
      <c r="Y559" s="9">
        <v>42053</v>
      </c>
      <c r="Z559" s="1">
        <v>-111.72</v>
      </c>
      <c r="AA559" s="1">
        <v>10</v>
      </c>
      <c r="AB559" s="1">
        <v>55.68</v>
      </c>
      <c r="AC559" s="1">
        <v>90378</v>
      </c>
      <c r="AD559" s="6" t="e">
        <f>IF(COUNTIF(#REF!,Orders!AC697)&gt;0,"Returned","Not Returned")</f>
        <v>#REF!</v>
      </c>
      <c r="AE559" s="37" t="str">
        <f>TEXT(Table1[[#This Row],[Order Date]],"mmmm-yyy")</f>
        <v>February-2015</v>
      </c>
    </row>
    <row r="560" spans="1:31" ht="12.75" customHeight="1" thickTop="1" thickBot="1" x14ac:dyDescent="0.25">
      <c r="A560" s="8">
        <v>22127</v>
      </c>
      <c r="B560" s="1" t="s">
        <v>106</v>
      </c>
      <c r="C560" s="1">
        <v>0.1</v>
      </c>
      <c r="D560" s="1">
        <v>11.58</v>
      </c>
      <c r="E560" s="1">
        <v>6.97</v>
      </c>
      <c r="F560" s="1">
        <v>1580</v>
      </c>
      <c r="G560" s="6" t="str">
        <f>IF(COUNTIF(Table1[Customer ID],Table1[[#This Row],[Customer ID]])&gt;1,"Repeat Customer","One-Time Customer")</f>
        <v>One-Time Customer</v>
      </c>
      <c r="H560" s="1" t="s">
        <v>1593</v>
      </c>
      <c r="I560" s="1" t="s">
        <v>49</v>
      </c>
      <c r="J560" s="1" t="s">
        <v>28</v>
      </c>
      <c r="K560" s="1" t="s">
        <v>29</v>
      </c>
      <c r="L560" s="1" t="s">
        <v>69</v>
      </c>
      <c r="M560" s="1" t="s">
        <v>59</v>
      </c>
      <c r="N560" s="1" t="s">
        <v>686</v>
      </c>
      <c r="O560" s="1">
        <v>0.35</v>
      </c>
      <c r="P560" s="6">
        <f>Table1[[#This Row],[Profit]]/Table1[[#This Row],[Sales]]</f>
        <v>-0.57797660013764629</v>
      </c>
      <c r="Q560" s="1" t="s">
        <v>33</v>
      </c>
      <c r="R560" s="1" t="s">
        <v>53</v>
      </c>
      <c r="S560" s="1" t="s">
        <v>188</v>
      </c>
      <c r="T560" s="1" t="s">
        <v>1594</v>
      </c>
      <c r="U560" s="1">
        <v>4901</v>
      </c>
      <c r="V560" s="9">
        <v>42051</v>
      </c>
      <c r="W560" s="13" t="str">
        <f>TEXT(Table1[[#This Row],[Order Date]],"mmmm")</f>
        <v>February</v>
      </c>
      <c r="X560" s="7" t="str">
        <f>TEXT(Table1[[#This Row],[Order Date]],"yyyy")</f>
        <v>2015</v>
      </c>
      <c r="Y560" s="9">
        <v>42055</v>
      </c>
      <c r="Z560" s="1">
        <v>-8.3979999999999997</v>
      </c>
      <c r="AA560" s="1">
        <v>1</v>
      </c>
      <c r="AB560" s="1">
        <v>14.53</v>
      </c>
      <c r="AC560" s="1">
        <v>90934</v>
      </c>
      <c r="AD560" s="6" t="e">
        <f>IF(COUNTIF(#REF!,Orders!AC879)&gt;0,"Returned","Not Returned")</f>
        <v>#REF!</v>
      </c>
      <c r="AE560" s="37" t="str">
        <f>TEXT(Table1[[#This Row],[Order Date]],"mmmm-yyy")</f>
        <v>February-2015</v>
      </c>
    </row>
    <row r="561" spans="1:31" ht="12.75" customHeight="1" thickTop="1" thickBot="1" x14ac:dyDescent="0.25">
      <c r="A561" s="10">
        <v>21270</v>
      </c>
      <c r="B561" s="11" t="s">
        <v>56</v>
      </c>
      <c r="C561" s="11">
        <v>0</v>
      </c>
      <c r="D561" s="11">
        <v>209.37</v>
      </c>
      <c r="E561" s="11">
        <v>69</v>
      </c>
      <c r="F561" s="11">
        <v>1625</v>
      </c>
      <c r="G561" s="6" t="str">
        <f>IF(COUNTIF(Table1[Customer ID],Table1[[#This Row],[Customer ID]])&gt;1,"Repeat Customer","One-Time Customer")</f>
        <v>Repeat Customer</v>
      </c>
      <c r="H561" s="11" t="s">
        <v>1629</v>
      </c>
      <c r="I561" s="11" t="s">
        <v>49</v>
      </c>
      <c r="J561" s="11" t="s">
        <v>40</v>
      </c>
      <c r="K561" s="11" t="s">
        <v>41</v>
      </c>
      <c r="L561" s="11" t="s">
        <v>152</v>
      </c>
      <c r="M561" s="11" t="s">
        <v>236</v>
      </c>
      <c r="N561" s="11" t="s">
        <v>1633</v>
      </c>
      <c r="O561" s="11">
        <v>0.79</v>
      </c>
      <c r="P561" s="6">
        <f>Table1[[#This Row],[Profit]]/Table1[[#This Row],[Sales]]</f>
        <v>-0.13424899946935531</v>
      </c>
      <c r="Q561" s="11" t="s">
        <v>33</v>
      </c>
      <c r="R561" s="11" t="s">
        <v>53</v>
      </c>
      <c r="S561" s="11" t="s">
        <v>71</v>
      </c>
      <c r="T561" s="11" t="s">
        <v>1630</v>
      </c>
      <c r="U561" s="11">
        <v>11542</v>
      </c>
      <c r="V561" s="12">
        <v>42051</v>
      </c>
      <c r="W561" s="13" t="str">
        <f>TEXT(Table1[[#This Row],[Order Date]],"mmmm")</f>
        <v>February</v>
      </c>
      <c r="X561" s="7" t="str">
        <f>TEXT(Table1[[#This Row],[Order Date]],"yyyy")</f>
        <v>2015</v>
      </c>
      <c r="Y561" s="12">
        <v>42053</v>
      </c>
      <c r="Z561" s="11">
        <v>-263.1119290800001</v>
      </c>
      <c r="AA561" s="11">
        <v>11</v>
      </c>
      <c r="AB561" s="11">
        <v>1959.88</v>
      </c>
      <c r="AC561" s="11">
        <v>90601</v>
      </c>
      <c r="AD561" s="6" t="e">
        <f>IF(COUNTIF(#REF!,Orders!AC904)&gt;0,"Returned","Not Returned")</f>
        <v>#REF!</v>
      </c>
      <c r="AE561" s="37" t="str">
        <f>TEXT(Table1[[#This Row],[Order Date]],"mmmm-yyy")</f>
        <v>February-2015</v>
      </c>
    </row>
    <row r="562" spans="1:31" ht="12.75" customHeight="1" thickTop="1" thickBot="1" x14ac:dyDescent="0.25">
      <c r="A562" s="10">
        <v>23322</v>
      </c>
      <c r="B562" s="11" t="s">
        <v>37</v>
      </c>
      <c r="C562" s="11">
        <v>0.05</v>
      </c>
      <c r="D562" s="11">
        <v>25.99</v>
      </c>
      <c r="E562" s="11">
        <v>5.37</v>
      </c>
      <c r="F562" s="11">
        <v>3151</v>
      </c>
      <c r="G562" s="6" t="str">
        <f>IF(COUNTIF(Table1[Customer ID],Table1[[#This Row],[Customer ID]])&gt;1,"Repeat Customer","One-Time Customer")</f>
        <v>Repeat Customer</v>
      </c>
      <c r="H562" s="11" t="s">
        <v>2844</v>
      </c>
      <c r="I562" s="11" t="s">
        <v>27</v>
      </c>
      <c r="J562" s="11" t="s">
        <v>28</v>
      </c>
      <c r="K562" s="11" t="s">
        <v>29</v>
      </c>
      <c r="L562" s="11" t="s">
        <v>30</v>
      </c>
      <c r="M562" s="11" t="s">
        <v>59</v>
      </c>
      <c r="N562" s="11" t="s">
        <v>1639</v>
      </c>
      <c r="O562" s="11">
        <v>0.56000000000000005</v>
      </c>
      <c r="P562" s="6">
        <f>Table1[[#This Row],[Profit]]/Table1[[#This Row],[Sales]]</f>
        <v>0.48821801262878023</v>
      </c>
      <c r="Q562" s="11" t="s">
        <v>33</v>
      </c>
      <c r="R562" s="11" t="s">
        <v>34</v>
      </c>
      <c r="S562" s="11" t="s">
        <v>45</v>
      </c>
      <c r="T562" s="11" t="s">
        <v>2846</v>
      </c>
      <c r="U562" s="11">
        <v>92277</v>
      </c>
      <c r="V562" s="12">
        <v>42051</v>
      </c>
      <c r="W562" s="13" t="str">
        <f>TEXT(Table1[[#This Row],[Order Date]],"mmmm")</f>
        <v>February</v>
      </c>
      <c r="X562" s="7" t="str">
        <f>TEXT(Table1[[#This Row],[Order Date]],"yyyy")</f>
        <v>2015</v>
      </c>
      <c r="Y562" s="12">
        <v>42053</v>
      </c>
      <c r="Z562" s="11">
        <v>220.35719999999998</v>
      </c>
      <c r="AA562" s="11">
        <v>18</v>
      </c>
      <c r="AB562" s="11">
        <v>451.35</v>
      </c>
      <c r="AC562" s="11">
        <v>88545</v>
      </c>
      <c r="AD562" s="6" t="e">
        <f>IF(COUNTIF(#REF!,Orders!AC1804)&gt;0,"Returned","Not Returned")</f>
        <v>#REF!</v>
      </c>
      <c r="AE562" s="37" t="str">
        <f>TEXT(Table1[[#This Row],[Order Date]],"mmmm-yyy")</f>
        <v>February-2015</v>
      </c>
    </row>
    <row r="563" spans="1:31" ht="12.75" customHeight="1" thickTop="1" thickBot="1" x14ac:dyDescent="0.25">
      <c r="A563" s="8">
        <v>21077</v>
      </c>
      <c r="B563" s="1" t="s">
        <v>47</v>
      </c>
      <c r="C563" s="1">
        <v>0.05</v>
      </c>
      <c r="D563" s="1">
        <v>6.04</v>
      </c>
      <c r="E563" s="1">
        <v>2.14</v>
      </c>
      <c r="F563" s="1">
        <v>936</v>
      </c>
      <c r="G563" s="6" t="str">
        <f>IF(COUNTIF(Table1[Customer ID],Table1[[#This Row],[Customer ID]])&gt;1,"Repeat Customer","One-Time Customer")</f>
        <v>Repeat Customer</v>
      </c>
      <c r="H563" s="1" t="s">
        <v>1049</v>
      </c>
      <c r="I563" s="1" t="s">
        <v>27</v>
      </c>
      <c r="J563" s="1" t="s">
        <v>28</v>
      </c>
      <c r="K563" s="1" t="s">
        <v>29</v>
      </c>
      <c r="L563" s="1" t="s">
        <v>93</v>
      </c>
      <c r="M563" s="1" t="s">
        <v>31</v>
      </c>
      <c r="N563" s="1" t="s">
        <v>1050</v>
      </c>
      <c r="O563" s="1">
        <v>0.38</v>
      </c>
      <c r="P563" s="6">
        <f>Table1[[#This Row],[Profit]]/Table1[[#This Row],[Sales]]</f>
        <v>-0.4922711058263971</v>
      </c>
      <c r="Q563" s="1" t="s">
        <v>33</v>
      </c>
      <c r="R563" s="1" t="s">
        <v>34</v>
      </c>
      <c r="S563" s="1" t="s">
        <v>45</v>
      </c>
      <c r="T563" s="1" t="s">
        <v>1039</v>
      </c>
      <c r="U563" s="1">
        <v>92374</v>
      </c>
      <c r="V563" s="9">
        <v>42052</v>
      </c>
      <c r="W563" s="13" t="str">
        <f>TEXT(Table1[[#This Row],[Order Date]],"mmmm")</f>
        <v>February</v>
      </c>
      <c r="X563" s="7" t="str">
        <f>TEXT(Table1[[#This Row],[Order Date]],"yyyy")</f>
        <v>2015</v>
      </c>
      <c r="Y563" s="9">
        <v>42054</v>
      </c>
      <c r="Z563" s="1">
        <v>-4.1399999999999997</v>
      </c>
      <c r="AA563" s="1">
        <v>1</v>
      </c>
      <c r="AB563" s="1">
        <v>8.41</v>
      </c>
      <c r="AC563" s="1">
        <v>90588</v>
      </c>
      <c r="AD563" s="6" t="e">
        <f>IF(COUNTIF(#REF!,Orders!AC527)&gt;0,"Returned","Not Returned")</f>
        <v>#REF!</v>
      </c>
      <c r="AE563" s="37" t="str">
        <f>TEXT(Table1[[#This Row],[Order Date]],"mmmm-yyy")</f>
        <v>February-2015</v>
      </c>
    </row>
    <row r="564" spans="1:31" ht="12.75" customHeight="1" thickTop="1" thickBot="1" x14ac:dyDescent="0.25">
      <c r="A564" s="8">
        <v>26274</v>
      </c>
      <c r="B564" s="1" t="s">
        <v>25</v>
      </c>
      <c r="C564" s="1">
        <v>0.04</v>
      </c>
      <c r="D564" s="1">
        <v>62.18</v>
      </c>
      <c r="E564" s="1">
        <v>10.84</v>
      </c>
      <c r="F564" s="1">
        <v>1305</v>
      </c>
      <c r="G564" s="6" t="str">
        <f>IF(COUNTIF(Table1[Customer ID],Table1[[#This Row],[Customer ID]])&gt;1,"Repeat Customer","One-Time Customer")</f>
        <v>One-Time Customer</v>
      </c>
      <c r="H564" s="1" t="s">
        <v>1389</v>
      </c>
      <c r="I564" s="1" t="s">
        <v>49</v>
      </c>
      <c r="J564" s="1" t="s">
        <v>114</v>
      </c>
      <c r="K564" s="1" t="s">
        <v>41</v>
      </c>
      <c r="L564" s="1" t="s">
        <v>50</v>
      </c>
      <c r="M564" s="1" t="s">
        <v>86</v>
      </c>
      <c r="N564" s="1" t="s">
        <v>1390</v>
      </c>
      <c r="O564" s="1">
        <v>0.63</v>
      </c>
      <c r="P564" s="6">
        <f>Table1[[#This Row],[Profit]]/Table1[[#This Row],[Sales]]</f>
        <v>0.69</v>
      </c>
      <c r="Q564" s="1" t="s">
        <v>33</v>
      </c>
      <c r="R564" s="1" t="s">
        <v>34</v>
      </c>
      <c r="S564" s="1" t="s">
        <v>212</v>
      </c>
      <c r="T564" s="1" t="s">
        <v>1391</v>
      </c>
      <c r="U564" s="1">
        <v>84120</v>
      </c>
      <c r="V564" s="9">
        <v>42052</v>
      </c>
      <c r="W564" s="13" t="str">
        <f>TEXT(Table1[[#This Row],[Order Date]],"mmmm")</f>
        <v>February</v>
      </c>
      <c r="X564" s="7" t="str">
        <f>TEXT(Table1[[#This Row],[Order Date]],"yyyy")</f>
        <v>2015</v>
      </c>
      <c r="Y564" s="9">
        <v>42054</v>
      </c>
      <c r="Z564" s="1">
        <v>125.8077</v>
      </c>
      <c r="AA564" s="1">
        <v>3</v>
      </c>
      <c r="AB564" s="1">
        <v>182.33</v>
      </c>
      <c r="AC564" s="1">
        <v>87002</v>
      </c>
      <c r="AD564" s="6" t="e">
        <f>IF(COUNTIF(#REF!,Orders!AC745)&gt;0,"Returned","Not Returned")</f>
        <v>#REF!</v>
      </c>
      <c r="AE564" s="37" t="str">
        <f>TEXT(Table1[[#This Row],[Order Date]],"mmmm-yyy")</f>
        <v>February-2015</v>
      </c>
    </row>
    <row r="565" spans="1:31" ht="12.75" customHeight="1" thickTop="1" thickBot="1" x14ac:dyDescent="0.25">
      <c r="A565" s="8">
        <v>23729</v>
      </c>
      <c r="B565" s="1" t="s">
        <v>25</v>
      </c>
      <c r="C565" s="1">
        <v>0.03</v>
      </c>
      <c r="D565" s="1">
        <v>40.99</v>
      </c>
      <c r="E565" s="1">
        <v>19.989999999999998</v>
      </c>
      <c r="F565" s="1">
        <v>2427</v>
      </c>
      <c r="G565" s="6" t="str">
        <f>IF(COUNTIF(Table1[Customer ID],Table1[[#This Row],[Customer ID]])&gt;1,"Repeat Customer","One-Time Customer")</f>
        <v>One-Time Customer</v>
      </c>
      <c r="H565" s="1" t="s">
        <v>2279</v>
      </c>
      <c r="I565" s="1" t="s">
        <v>49</v>
      </c>
      <c r="J565" s="1" t="s">
        <v>28</v>
      </c>
      <c r="K565" s="1" t="s">
        <v>29</v>
      </c>
      <c r="L565" s="1" t="s">
        <v>93</v>
      </c>
      <c r="M565" s="1" t="s">
        <v>59</v>
      </c>
      <c r="N565" s="1" t="s">
        <v>1934</v>
      </c>
      <c r="O565" s="1">
        <v>0.36</v>
      </c>
      <c r="P565" s="6">
        <f>Table1[[#This Row],[Profit]]/Table1[[#This Row],[Sales]]</f>
        <v>0.44634788008807091</v>
      </c>
      <c r="Q565" s="1" t="s">
        <v>33</v>
      </c>
      <c r="R565" s="1" t="s">
        <v>61</v>
      </c>
      <c r="S565" s="1" t="s">
        <v>130</v>
      </c>
      <c r="T565" s="1" t="s">
        <v>2280</v>
      </c>
      <c r="U565" s="1">
        <v>76248</v>
      </c>
      <c r="V565" s="9">
        <v>42052</v>
      </c>
      <c r="W565" s="13" t="str">
        <f>TEXT(Table1[[#This Row],[Order Date]],"mmmm")</f>
        <v>February</v>
      </c>
      <c r="X565" s="7" t="str">
        <f>TEXT(Table1[[#This Row],[Order Date]],"yyyy")</f>
        <v>2015</v>
      </c>
      <c r="Y565" s="9">
        <v>42053</v>
      </c>
      <c r="Z565" s="1">
        <v>395.30799999999999</v>
      </c>
      <c r="AA565" s="1">
        <v>21</v>
      </c>
      <c r="AB565" s="1">
        <v>885.65</v>
      </c>
      <c r="AC565" s="1">
        <v>90860</v>
      </c>
      <c r="AD565" s="6" t="e">
        <f>IF(COUNTIF(#REF!,Orders!AC1353)&gt;0,"Returned","Not Returned")</f>
        <v>#REF!</v>
      </c>
      <c r="AE565" s="37" t="str">
        <f>TEXT(Table1[[#This Row],[Order Date]],"mmmm-yyy")</f>
        <v>February-2015</v>
      </c>
    </row>
    <row r="566" spans="1:31" ht="12.75" customHeight="1" thickTop="1" thickBot="1" x14ac:dyDescent="0.25">
      <c r="A566" s="10">
        <v>19877</v>
      </c>
      <c r="B566" s="11" t="s">
        <v>56</v>
      </c>
      <c r="C566" s="11">
        <v>0.05</v>
      </c>
      <c r="D566" s="11">
        <v>5.18</v>
      </c>
      <c r="E566" s="11">
        <v>2.04</v>
      </c>
      <c r="F566" s="11">
        <v>91</v>
      </c>
      <c r="G566" s="6" t="str">
        <f>IF(COUNTIF(Table1[Customer ID],Table1[[#This Row],[Customer ID]])&gt;1,"Repeat Customer","One-Time Customer")</f>
        <v>Repeat Customer</v>
      </c>
      <c r="H566" s="11" t="s">
        <v>164</v>
      </c>
      <c r="I566" s="11" t="s">
        <v>49</v>
      </c>
      <c r="J566" s="11" t="s">
        <v>40</v>
      </c>
      <c r="K566" s="11" t="s">
        <v>29</v>
      </c>
      <c r="L566" s="11" t="s">
        <v>93</v>
      </c>
      <c r="M566" s="11" t="s">
        <v>31</v>
      </c>
      <c r="N566" s="11" t="s">
        <v>167</v>
      </c>
      <c r="O566" s="11">
        <v>0.36</v>
      </c>
      <c r="P566" s="6">
        <f>Table1[[#This Row],[Profit]]/Table1[[#This Row],[Sales]]</f>
        <v>0.6352334703025776</v>
      </c>
      <c r="Q566" s="11" t="s">
        <v>33</v>
      </c>
      <c r="R566" s="11" t="s">
        <v>34</v>
      </c>
      <c r="S566" s="11" t="s">
        <v>45</v>
      </c>
      <c r="T566" s="11" t="s">
        <v>166</v>
      </c>
      <c r="U566" s="11">
        <v>94591</v>
      </c>
      <c r="V566" s="12">
        <v>42053</v>
      </c>
      <c r="W566" s="13" t="str">
        <f>TEXT(Table1[[#This Row],[Order Date]],"mmmm")</f>
        <v>February</v>
      </c>
      <c r="X566" s="7" t="str">
        <f>TEXT(Table1[[#This Row],[Order Date]],"yyyy")</f>
        <v>2015</v>
      </c>
      <c r="Y566" s="12">
        <v>42055</v>
      </c>
      <c r="Z566" s="11">
        <v>34.010400000000004</v>
      </c>
      <c r="AA566" s="11">
        <v>10</v>
      </c>
      <c r="AB566" s="11">
        <v>53.54</v>
      </c>
      <c r="AC566" s="11">
        <v>87176</v>
      </c>
      <c r="AD566" s="6" t="e">
        <f>IF(COUNTIF(#REF!,Orders!AC50)&gt;0,"Returned","Not Returned")</f>
        <v>#REF!</v>
      </c>
      <c r="AE566" s="37" t="str">
        <f>TEXT(Table1[[#This Row],[Order Date]],"mmmm-yyy")</f>
        <v>February-2015</v>
      </c>
    </row>
    <row r="567" spans="1:31" ht="12.75" customHeight="1" thickTop="1" thickBot="1" x14ac:dyDescent="0.25">
      <c r="A567" s="10">
        <v>19445</v>
      </c>
      <c r="B567" s="11" t="s">
        <v>47</v>
      </c>
      <c r="C567" s="11">
        <v>0.01</v>
      </c>
      <c r="D567" s="11">
        <v>15.99</v>
      </c>
      <c r="E567" s="11">
        <v>13.18</v>
      </c>
      <c r="F567" s="11">
        <v>1065</v>
      </c>
      <c r="G567" s="6" t="str">
        <f>IF(COUNTIF(Table1[Customer ID],Table1[[#This Row],[Customer ID]])&gt;1,"Repeat Customer","One-Time Customer")</f>
        <v>One-Time Customer</v>
      </c>
      <c r="H567" s="11" t="s">
        <v>1177</v>
      </c>
      <c r="I567" s="11" t="s">
        <v>49</v>
      </c>
      <c r="J567" s="11" t="s">
        <v>28</v>
      </c>
      <c r="K567" s="11" t="s">
        <v>29</v>
      </c>
      <c r="L567" s="11" t="s">
        <v>109</v>
      </c>
      <c r="M567" s="11" t="s">
        <v>59</v>
      </c>
      <c r="N567" s="11" t="s">
        <v>638</v>
      </c>
      <c r="O567" s="11">
        <v>0.37</v>
      </c>
      <c r="P567" s="6">
        <f>Table1[[#This Row],[Profit]]/Table1[[#This Row],[Sales]]</f>
        <v>-0.26344701144552779</v>
      </c>
      <c r="Q567" s="11" t="s">
        <v>33</v>
      </c>
      <c r="R567" s="11" t="s">
        <v>61</v>
      </c>
      <c r="S567" s="11" t="s">
        <v>178</v>
      </c>
      <c r="T567" s="11" t="s">
        <v>1178</v>
      </c>
      <c r="U567" s="11">
        <v>60459</v>
      </c>
      <c r="V567" s="12">
        <v>42053</v>
      </c>
      <c r="W567" s="13" t="str">
        <f>TEXT(Table1[[#This Row],[Order Date]],"mmmm")</f>
        <v>February</v>
      </c>
      <c r="X567" s="7" t="str">
        <f>TEXT(Table1[[#This Row],[Order Date]],"yyyy")</f>
        <v>2015</v>
      </c>
      <c r="Y567" s="12">
        <v>42055</v>
      </c>
      <c r="Z567" s="11">
        <v>-99.435440000000014</v>
      </c>
      <c r="AA567" s="11">
        <v>23</v>
      </c>
      <c r="AB567" s="11">
        <v>377.44</v>
      </c>
      <c r="AC567" s="11">
        <v>88899</v>
      </c>
      <c r="AD567" s="6" t="e">
        <f>IF(COUNTIF(#REF!,Orders!AC600)&gt;0,"Returned","Not Returned")</f>
        <v>#REF!</v>
      </c>
      <c r="AE567" s="37" t="str">
        <f>TEXT(Table1[[#This Row],[Order Date]],"mmmm-yyy")</f>
        <v>February-2015</v>
      </c>
    </row>
    <row r="568" spans="1:31" ht="12.75" customHeight="1" thickTop="1" thickBot="1" x14ac:dyDescent="0.25">
      <c r="A568" s="10">
        <v>18409</v>
      </c>
      <c r="B568" s="11" t="s">
        <v>25</v>
      </c>
      <c r="C568" s="11">
        <v>0.01</v>
      </c>
      <c r="D568" s="11">
        <v>5.44</v>
      </c>
      <c r="E568" s="11">
        <v>7.46</v>
      </c>
      <c r="F568" s="11">
        <v>2141</v>
      </c>
      <c r="G568" s="6" t="str">
        <f>IF(COUNTIF(Table1[Customer ID],Table1[[#This Row],[Customer ID]])&gt;1,"Repeat Customer","One-Time Customer")</f>
        <v>Repeat Customer</v>
      </c>
      <c r="H568" s="11" t="s">
        <v>2050</v>
      </c>
      <c r="I568" s="11" t="s">
        <v>49</v>
      </c>
      <c r="J568" s="11" t="s">
        <v>40</v>
      </c>
      <c r="K568" s="11" t="s">
        <v>29</v>
      </c>
      <c r="L568" s="11" t="s">
        <v>109</v>
      </c>
      <c r="M568" s="11" t="s">
        <v>59</v>
      </c>
      <c r="N568" s="11" t="s">
        <v>1167</v>
      </c>
      <c r="O568" s="11">
        <v>0.36</v>
      </c>
      <c r="P568" s="6">
        <f>Table1[[#This Row],[Profit]]/Table1[[#This Row],[Sales]]</f>
        <v>-0.93893292682926821</v>
      </c>
      <c r="Q568" s="11" t="s">
        <v>33</v>
      </c>
      <c r="R568" s="11" t="s">
        <v>34</v>
      </c>
      <c r="S568" s="11" t="s">
        <v>255</v>
      </c>
      <c r="T568" s="11" t="s">
        <v>1946</v>
      </c>
      <c r="U568" s="11">
        <v>81301</v>
      </c>
      <c r="V568" s="12">
        <v>42053</v>
      </c>
      <c r="W568" s="13" t="str">
        <f>TEXT(Table1[[#This Row],[Order Date]],"mmmm")</f>
        <v>February</v>
      </c>
      <c r="X568" s="7" t="str">
        <f>TEXT(Table1[[#This Row],[Order Date]],"yyyy")</f>
        <v>2015</v>
      </c>
      <c r="Y568" s="12">
        <v>42054</v>
      </c>
      <c r="Z568" s="11">
        <v>-18.478199999999998</v>
      </c>
      <c r="AA568" s="11">
        <v>3</v>
      </c>
      <c r="AB568" s="11">
        <v>19.68</v>
      </c>
      <c r="AC568" s="11">
        <v>87570</v>
      </c>
      <c r="AD568" s="6" t="e">
        <f>IF(COUNTIF(#REF!,Orders!AC1184)&gt;0,"Returned","Not Returned")</f>
        <v>#REF!</v>
      </c>
      <c r="AE568" s="37" t="str">
        <f>TEXT(Table1[[#This Row],[Order Date]],"mmmm-yyy")</f>
        <v>February-2015</v>
      </c>
    </row>
    <row r="569" spans="1:31" ht="12.75" customHeight="1" thickTop="1" thickBot="1" x14ac:dyDescent="0.25">
      <c r="A569" s="8">
        <v>18410</v>
      </c>
      <c r="B569" s="1" t="s">
        <v>25</v>
      </c>
      <c r="C569" s="1">
        <v>0.02</v>
      </c>
      <c r="D569" s="1">
        <v>549.99</v>
      </c>
      <c r="E569" s="1">
        <v>49</v>
      </c>
      <c r="F569" s="1">
        <v>2141</v>
      </c>
      <c r="G569" s="6" t="str">
        <f>IF(COUNTIF(Table1[Customer ID],Table1[[#This Row],[Customer ID]])&gt;1,"Repeat Customer","One-Time Customer")</f>
        <v>Repeat Customer</v>
      </c>
      <c r="H569" s="1" t="s">
        <v>2050</v>
      </c>
      <c r="I569" s="1" t="s">
        <v>39</v>
      </c>
      <c r="J569" s="1" t="s">
        <v>40</v>
      </c>
      <c r="K569" s="1" t="s">
        <v>77</v>
      </c>
      <c r="L569" s="1" t="s">
        <v>587</v>
      </c>
      <c r="M569" s="1" t="s">
        <v>43</v>
      </c>
      <c r="N569" s="1" t="s">
        <v>656</v>
      </c>
      <c r="O569" s="1">
        <v>0.35</v>
      </c>
      <c r="P569" s="6">
        <f>Table1[[#This Row],[Profit]]/Table1[[#This Row],[Sales]]</f>
        <v>-3.8968000293912335E-2</v>
      </c>
      <c r="Q569" s="1" t="s">
        <v>33</v>
      </c>
      <c r="R569" s="1" t="s">
        <v>34</v>
      </c>
      <c r="S569" s="1" t="s">
        <v>255</v>
      </c>
      <c r="T569" s="1" t="s">
        <v>1946</v>
      </c>
      <c r="U569" s="1">
        <v>81301</v>
      </c>
      <c r="V569" s="9">
        <v>42053</v>
      </c>
      <c r="W569" s="13" t="str">
        <f>TEXT(Table1[[#This Row],[Order Date]],"mmmm")</f>
        <v>February</v>
      </c>
      <c r="X569" s="7" t="str">
        <f>TEXT(Table1[[#This Row],[Order Date]],"yyyy")</f>
        <v>2015</v>
      </c>
      <c r="Y569" s="9">
        <v>42055</v>
      </c>
      <c r="Z569" s="1">
        <v>-381.84119999999996</v>
      </c>
      <c r="AA569" s="1">
        <v>18</v>
      </c>
      <c r="AB569" s="1">
        <v>9798.84</v>
      </c>
      <c r="AC569" s="1">
        <v>87570</v>
      </c>
      <c r="AD569" s="6" t="e">
        <f>IF(COUNTIF(#REF!,Orders!AC1185)&gt;0,"Returned","Not Returned")</f>
        <v>#REF!</v>
      </c>
      <c r="AE569" s="37" t="str">
        <f>TEXT(Table1[[#This Row],[Order Date]],"mmmm-yyy")</f>
        <v>February-2015</v>
      </c>
    </row>
    <row r="570" spans="1:31" ht="12.75" customHeight="1" thickTop="1" thickBot="1" x14ac:dyDescent="0.25">
      <c r="A570" s="10">
        <v>18411</v>
      </c>
      <c r="B570" s="11" t="s">
        <v>25</v>
      </c>
      <c r="C570" s="11">
        <v>0.03</v>
      </c>
      <c r="D570" s="11">
        <v>22.01</v>
      </c>
      <c r="E570" s="11">
        <v>5.53</v>
      </c>
      <c r="F570" s="11">
        <v>2141</v>
      </c>
      <c r="G570" s="6" t="str">
        <f>IF(COUNTIF(Table1[Customer ID],Table1[[#This Row],[Customer ID]])&gt;1,"Repeat Customer","One-Time Customer")</f>
        <v>Repeat Customer</v>
      </c>
      <c r="H570" s="11" t="s">
        <v>2050</v>
      </c>
      <c r="I570" s="11" t="s">
        <v>27</v>
      </c>
      <c r="J570" s="11" t="s">
        <v>40</v>
      </c>
      <c r="K570" s="11" t="s">
        <v>29</v>
      </c>
      <c r="L570" s="11" t="s">
        <v>30</v>
      </c>
      <c r="M570" s="11" t="s">
        <v>51</v>
      </c>
      <c r="N570" s="11" t="s">
        <v>2051</v>
      </c>
      <c r="O570" s="11">
        <v>0.59</v>
      </c>
      <c r="P570" s="6">
        <f>Table1[[#This Row],[Profit]]/Table1[[#This Row],[Sales]]</f>
        <v>8.1437933943287258E-2</v>
      </c>
      <c r="Q570" s="11" t="s">
        <v>33</v>
      </c>
      <c r="R570" s="11" t="s">
        <v>34</v>
      </c>
      <c r="S570" s="11" t="s">
        <v>255</v>
      </c>
      <c r="T570" s="11" t="s">
        <v>1946</v>
      </c>
      <c r="U570" s="11">
        <v>81301</v>
      </c>
      <c r="V570" s="12">
        <v>42053</v>
      </c>
      <c r="W570" s="13" t="str">
        <f>TEXT(Table1[[#This Row],[Order Date]],"mmmm")</f>
        <v>February</v>
      </c>
      <c r="X570" s="7" t="str">
        <f>TEXT(Table1[[#This Row],[Order Date]],"yyyy")</f>
        <v>2015</v>
      </c>
      <c r="Y570" s="12">
        <v>42054</v>
      </c>
      <c r="Z570" s="11">
        <v>12.5504</v>
      </c>
      <c r="AA570" s="11">
        <v>7</v>
      </c>
      <c r="AB570" s="11">
        <v>154.11000000000001</v>
      </c>
      <c r="AC570" s="11">
        <v>87570</v>
      </c>
      <c r="AD570" s="6" t="e">
        <f>IF(COUNTIF(#REF!,Orders!AC1186)&gt;0,"Returned","Not Returned")</f>
        <v>#REF!</v>
      </c>
      <c r="AE570" s="37" t="str">
        <f>TEXT(Table1[[#This Row],[Order Date]],"mmmm-yyy")</f>
        <v>February-2015</v>
      </c>
    </row>
    <row r="571" spans="1:31" ht="12.75" customHeight="1" thickTop="1" thickBot="1" x14ac:dyDescent="0.25">
      <c r="A571" s="8">
        <v>18412</v>
      </c>
      <c r="B571" s="1" t="s">
        <v>25</v>
      </c>
      <c r="C571" s="1">
        <v>0.09</v>
      </c>
      <c r="D571" s="1">
        <v>34.76</v>
      </c>
      <c r="E571" s="1">
        <v>8.2200000000000006</v>
      </c>
      <c r="F571" s="1">
        <v>2141</v>
      </c>
      <c r="G571" s="6" t="str">
        <f>IF(COUNTIF(Table1[Customer ID],Table1[[#This Row],[Customer ID]])&gt;1,"Repeat Customer","One-Time Customer")</f>
        <v>Repeat Customer</v>
      </c>
      <c r="H571" s="1" t="s">
        <v>2050</v>
      </c>
      <c r="I571" s="1" t="s">
        <v>49</v>
      </c>
      <c r="J571" s="1" t="s">
        <v>40</v>
      </c>
      <c r="K571" s="1" t="s">
        <v>29</v>
      </c>
      <c r="L571" s="1" t="s">
        <v>141</v>
      </c>
      <c r="M571" s="1" t="s">
        <v>59</v>
      </c>
      <c r="N571" s="1" t="s">
        <v>2052</v>
      </c>
      <c r="O571" s="1">
        <v>0.56999999999999995</v>
      </c>
      <c r="P571" s="6">
        <f>Table1[[#This Row],[Profit]]/Table1[[#This Row],[Sales]]</f>
        <v>0.18657612050870478</v>
      </c>
      <c r="Q571" s="1" t="s">
        <v>33</v>
      </c>
      <c r="R571" s="1" t="s">
        <v>34</v>
      </c>
      <c r="S571" s="1" t="s">
        <v>255</v>
      </c>
      <c r="T571" s="1" t="s">
        <v>1946</v>
      </c>
      <c r="U571" s="1">
        <v>81301</v>
      </c>
      <c r="V571" s="9">
        <v>42053</v>
      </c>
      <c r="W571" s="13" t="str">
        <f>TEXT(Table1[[#This Row],[Order Date]],"mmmm")</f>
        <v>February</v>
      </c>
      <c r="X571" s="7" t="str">
        <f>TEXT(Table1[[#This Row],[Order Date]],"yyyy")</f>
        <v>2015</v>
      </c>
      <c r="Y571" s="9">
        <v>42055</v>
      </c>
      <c r="Z571" s="1">
        <v>45.3324</v>
      </c>
      <c r="AA571" s="1">
        <v>7</v>
      </c>
      <c r="AB571" s="1">
        <v>242.97</v>
      </c>
      <c r="AC571" s="1">
        <v>87570</v>
      </c>
      <c r="AD571" s="6" t="e">
        <f>IF(COUNTIF(#REF!,Orders!AC1187)&gt;0,"Returned","Not Returned")</f>
        <v>#REF!</v>
      </c>
      <c r="AE571" s="37" t="str">
        <f>TEXT(Table1[[#This Row],[Order Date]],"mmmm-yyy")</f>
        <v>February-2015</v>
      </c>
    </row>
    <row r="572" spans="1:31" ht="12.75" customHeight="1" thickTop="1" thickBot="1" x14ac:dyDescent="0.25">
      <c r="A572" s="8">
        <v>2296</v>
      </c>
      <c r="B572" s="1" t="s">
        <v>37</v>
      </c>
      <c r="C572" s="1">
        <v>0.09</v>
      </c>
      <c r="D572" s="1">
        <v>355.98</v>
      </c>
      <c r="E572" s="1">
        <v>58.92</v>
      </c>
      <c r="F572" s="1">
        <v>2498</v>
      </c>
      <c r="G572" s="6" t="str">
        <f>IF(COUNTIF(Table1[Customer ID],Table1[[#This Row],[Customer ID]])&gt;1,"Repeat Customer","One-Time Customer")</f>
        <v>Repeat Customer</v>
      </c>
      <c r="H572" s="1" t="s">
        <v>2344</v>
      </c>
      <c r="I572" s="1" t="s">
        <v>39</v>
      </c>
      <c r="J572" s="1" t="s">
        <v>28</v>
      </c>
      <c r="K572" s="1" t="s">
        <v>41</v>
      </c>
      <c r="L572" s="1" t="s">
        <v>42</v>
      </c>
      <c r="M572" s="1" t="s">
        <v>43</v>
      </c>
      <c r="N572" s="1" t="s">
        <v>1294</v>
      </c>
      <c r="O572" s="1">
        <v>0.64</v>
      </c>
      <c r="P572" s="6">
        <f>Table1[[#This Row],[Profit]]/Table1[[#This Row],[Sales]]</f>
        <v>0.11750767198850173</v>
      </c>
      <c r="Q572" s="1" t="s">
        <v>33</v>
      </c>
      <c r="R572" s="1" t="s">
        <v>34</v>
      </c>
      <c r="S572" s="1" t="s">
        <v>45</v>
      </c>
      <c r="T572" s="1" t="s">
        <v>1732</v>
      </c>
      <c r="U572" s="1">
        <v>92024</v>
      </c>
      <c r="V572" s="9">
        <v>42053</v>
      </c>
      <c r="W572" s="13" t="str">
        <f>TEXT(Table1[[#This Row],[Order Date]],"mmmm")</f>
        <v>February</v>
      </c>
      <c r="X572" s="7" t="str">
        <f>TEXT(Table1[[#This Row],[Order Date]],"yyyy")</f>
        <v>2015</v>
      </c>
      <c r="Y572" s="9">
        <v>42055</v>
      </c>
      <c r="Z572" s="1">
        <v>1240.25</v>
      </c>
      <c r="AA572" s="1">
        <v>30</v>
      </c>
      <c r="AB572" s="1">
        <v>10554.63</v>
      </c>
      <c r="AC572" s="1">
        <v>16547</v>
      </c>
      <c r="AD572" s="6" t="e">
        <f>IF(COUNTIF(#REF!,Orders!AC1411)&gt;0,"Returned","Not Returned")</f>
        <v>#REF!</v>
      </c>
      <c r="AE572" s="37" t="str">
        <f>TEXT(Table1[[#This Row],[Order Date]],"mmmm-yyy")</f>
        <v>February-2015</v>
      </c>
    </row>
    <row r="573" spans="1:31" ht="12.75" customHeight="1" thickTop="1" thickBot="1" x14ac:dyDescent="0.25">
      <c r="A573" s="10">
        <v>2297</v>
      </c>
      <c r="B573" s="11" t="s">
        <v>37</v>
      </c>
      <c r="C573" s="11">
        <v>0.04</v>
      </c>
      <c r="D573" s="11">
        <v>218.75</v>
      </c>
      <c r="E573" s="11">
        <v>69.64</v>
      </c>
      <c r="F573" s="11">
        <v>2498</v>
      </c>
      <c r="G573" s="6" t="str">
        <f>IF(COUNTIF(Table1[Customer ID],Table1[[#This Row],[Customer ID]])&gt;1,"Repeat Customer","One-Time Customer")</f>
        <v>Repeat Customer</v>
      </c>
      <c r="H573" s="11" t="s">
        <v>2344</v>
      </c>
      <c r="I573" s="11" t="s">
        <v>39</v>
      </c>
      <c r="J573" s="11" t="s">
        <v>28</v>
      </c>
      <c r="K573" s="11" t="s">
        <v>41</v>
      </c>
      <c r="L573" s="11" t="s">
        <v>152</v>
      </c>
      <c r="M573" s="11" t="s">
        <v>121</v>
      </c>
      <c r="N573" s="11" t="s">
        <v>655</v>
      </c>
      <c r="O573" s="11">
        <v>0.77</v>
      </c>
      <c r="P573" s="6">
        <f>Table1[[#This Row],[Profit]]/Table1[[#This Row],[Sales]]</f>
        <v>-0.30476669486294328</v>
      </c>
      <c r="Q573" s="11" t="s">
        <v>33</v>
      </c>
      <c r="R573" s="11" t="s">
        <v>34</v>
      </c>
      <c r="S573" s="11" t="s">
        <v>45</v>
      </c>
      <c r="T573" s="11" t="s">
        <v>1732</v>
      </c>
      <c r="U573" s="11">
        <v>92024</v>
      </c>
      <c r="V573" s="12">
        <v>42053</v>
      </c>
      <c r="W573" s="13" t="str">
        <f>TEXT(Table1[[#This Row],[Order Date]],"mmmm")</f>
        <v>February</v>
      </c>
      <c r="X573" s="7" t="str">
        <f>TEXT(Table1[[#This Row],[Order Date]],"yyyy")</f>
        <v>2015</v>
      </c>
      <c r="Y573" s="12">
        <v>42053</v>
      </c>
      <c r="Z573" s="11">
        <v>-533.23200000000008</v>
      </c>
      <c r="AA573" s="11">
        <v>8</v>
      </c>
      <c r="AB573" s="11">
        <v>1749.64</v>
      </c>
      <c r="AC573" s="11">
        <v>16547</v>
      </c>
      <c r="AD573" s="6" t="e">
        <f>IF(COUNTIF(#REF!,Orders!AC1412)&gt;0,"Returned","Not Returned")</f>
        <v>#REF!</v>
      </c>
      <c r="AE573" s="37" t="str">
        <f>TEXT(Table1[[#This Row],[Order Date]],"mmmm-yyy")</f>
        <v>February-2015</v>
      </c>
    </row>
    <row r="574" spans="1:31" ht="12.75" customHeight="1" thickTop="1" thickBot="1" x14ac:dyDescent="0.25">
      <c r="A574" s="8">
        <v>20296</v>
      </c>
      <c r="B574" s="1" t="s">
        <v>37</v>
      </c>
      <c r="C574" s="1">
        <v>0.09</v>
      </c>
      <c r="D574" s="1">
        <v>355.98</v>
      </c>
      <c r="E574" s="1">
        <v>58.92</v>
      </c>
      <c r="F574" s="1">
        <v>2499</v>
      </c>
      <c r="G574" s="6" t="str">
        <f>IF(COUNTIF(Table1[Customer ID],Table1[[#This Row],[Customer ID]])&gt;1,"Repeat Customer","One-Time Customer")</f>
        <v>One-Time Customer</v>
      </c>
      <c r="H574" s="1" t="s">
        <v>2345</v>
      </c>
      <c r="I574" s="1" t="s">
        <v>39</v>
      </c>
      <c r="J574" s="1" t="s">
        <v>28</v>
      </c>
      <c r="K574" s="1" t="s">
        <v>41</v>
      </c>
      <c r="L574" s="1" t="s">
        <v>42</v>
      </c>
      <c r="M574" s="1" t="s">
        <v>43</v>
      </c>
      <c r="N574" s="1" t="s">
        <v>1294</v>
      </c>
      <c r="O574" s="1">
        <v>0.64</v>
      </c>
      <c r="P574" s="6">
        <f>Table1[[#This Row],[Profit]]/Table1[[#This Row],[Sales]]</f>
        <v>0.44065345683354828</v>
      </c>
      <c r="Q574" s="1" t="s">
        <v>33</v>
      </c>
      <c r="R574" s="1" t="s">
        <v>61</v>
      </c>
      <c r="S574" s="1" t="s">
        <v>178</v>
      </c>
      <c r="T574" s="1" t="s">
        <v>2346</v>
      </c>
      <c r="U574" s="1">
        <v>60901</v>
      </c>
      <c r="V574" s="9">
        <v>42053</v>
      </c>
      <c r="W574" s="13" t="str">
        <f>TEXT(Table1[[#This Row],[Order Date]],"mmmm")</f>
        <v>February</v>
      </c>
      <c r="X574" s="7" t="str">
        <f>TEXT(Table1[[#This Row],[Order Date]],"yyyy")</f>
        <v>2015</v>
      </c>
      <c r="Y574" s="9">
        <v>42055</v>
      </c>
      <c r="Z574" s="1">
        <v>1240.25</v>
      </c>
      <c r="AA574" s="1">
        <v>8</v>
      </c>
      <c r="AB574" s="1">
        <v>2814.57</v>
      </c>
      <c r="AC574" s="1">
        <v>88319</v>
      </c>
      <c r="AD574" s="6" t="e">
        <f>IF(COUNTIF(#REF!,Orders!AC1415)&gt;0,"Returned","Not Returned")</f>
        <v>#REF!</v>
      </c>
      <c r="AE574" s="37" t="str">
        <f>TEXT(Table1[[#This Row],[Order Date]],"mmmm-yyy")</f>
        <v>February-2015</v>
      </c>
    </row>
    <row r="575" spans="1:31" ht="12.75" customHeight="1" thickTop="1" thickBot="1" x14ac:dyDescent="0.25">
      <c r="A575" s="10">
        <v>25463</v>
      </c>
      <c r="B575" s="11" t="s">
        <v>56</v>
      </c>
      <c r="C575" s="11">
        <v>0</v>
      </c>
      <c r="D575" s="11">
        <v>175.99</v>
      </c>
      <c r="E575" s="11">
        <v>4.99</v>
      </c>
      <c r="F575" s="11">
        <v>2521</v>
      </c>
      <c r="G575" s="6" t="str">
        <f>IF(COUNTIF(Table1[Customer ID],Table1[[#This Row],[Customer ID]])&gt;1,"Repeat Customer","One-Time Customer")</f>
        <v>One-Time Customer</v>
      </c>
      <c r="H575" s="11" t="s">
        <v>2364</v>
      </c>
      <c r="I575" s="11" t="s">
        <v>49</v>
      </c>
      <c r="J575" s="11" t="s">
        <v>40</v>
      </c>
      <c r="K575" s="11" t="s">
        <v>77</v>
      </c>
      <c r="L575" s="11" t="s">
        <v>78</v>
      </c>
      <c r="M575" s="11" t="s">
        <v>59</v>
      </c>
      <c r="N575" s="11" t="s">
        <v>139</v>
      </c>
      <c r="O575" s="11">
        <v>0.59</v>
      </c>
      <c r="P575" s="6">
        <f>Table1[[#This Row],[Profit]]/Table1[[#This Row],[Sales]]</f>
        <v>0.69</v>
      </c>
      <c r="Q575" s="11" t="s">
        <v>33</v>
      </c>
      <c r="R575" s="11" t="s">
        <v>61</v>
      </c>
      <c r="S575" s="11" t="s">
        <v>130</v>
      </c>
      <c r="T575" s="11" t="s">
        <v>2365</v>
      </c>
      <c r="U575" s="11">
        <v>75109</v>
      </c>
      <c r="V575" s="12">
        <v>42053</v>
      </c>
      <c r="W575" s="13" t="str">
        <f>TEXT(Table1[[#This Row],[Order Date]],"mmmm")</f>
        <v>February</v>
      </c>
      <c r="X575" s="7" t="str">
        <f>TEXT(Table1[[#This Row],[Order Date]],"yyyy")</f>
        <v>2015</v>
      </c>
      <c r="Y575" s="12">
        <v>42056</v>
      </c>
      <c r="Z575" s="11">
        <v>1656.6554999999998</v>
      </c>
      <c r="AA575" s="11">
        <v>15</v>
      </c>
      <c r="AB575" s="11">
        <v>2400.9499999999998</v>
      </c>
      <c r="AC575" s="11">
        <v>87032</v>
      </c>
      <c r="AD575" s="6" t="e">
        <f>IF(COUNTIF(#REF!,Orders!AC1426)&gt;0,"Returned","Not Returned")</f>
        <v>#REF!</v>
      </c>
      <c r="AE575" s="37" t="str">
        <f>TEXT(Table1[[#This Row],[Order Date]],"mmmm-yyy")</f>
        <v>February-2015</v>
      </c>
    </row>
    <row r="576" spans="1:31" ht="12.75" customHeight="1" thickTop="1" thickBot="1" x14ac:dyDescent="0.25">
      <c r="A576" s="8">
        <v>21046</v>
      </c>
      <c r="B576" s="1" t="s">
        <v>47</v>
      </c>
      <c r="C576" s="1">
        <v>0.06</v>
      </c>
      <c r="D576" s="1">
        <v>47.98</v>
      </c>
      <c r="E576" s="1">
        <v>3.61</v>
      </c>
      <c r="F576" s="1">
        <v>3255</v>
      </c>
      <c r="G576" s="6" t="str">
        <f>IF(COUNTIF(Table1[Customer ID],Table1[[#This Row],[Customer ID]])&gt;1,"Repeat Customer","One-Time Customer")</f>
        <v>One-Time Customer</v>
      </c>
      <c r="H576" s="1" t="s">
        <v>2917</v>
      </c>
      <c r="I576" s="1" t="s">
        <v>49</v>
      </c>
      <c r="J576" s="1" t="s">
        <v>40</v>
      </c>
      <c r="K576" s="1" t="s">
        <v>77</v>
      </c>
      <c r="L576" s="1" t="s">
        <v>180</v>
      </c>
      <c r="M576" s="1" t="s">
        <v>51</v>
      </c>
      <c r="N576" s="1" t="s">
        <v>1013</v>
      </c>
      <c r="O576" s="1">
        <v>0.71</v>
      </c>
      <c r="P576" s="6">
        <f>Table1[[#This Row],[Profit]]/Table1[[#This Row],[Sales]]</f>
        <v>6.0923642302980809</v>
      </c>
      <c r="Q576" s="1" t="s">
        <v>33</v>
      </c>
      <c r="R576" s="1" t="s">
        <v>136</v>
      </c>
      <c r="S576" s="1" t="s">
        <v>362</v>
      </c>
      <c r="T576" s="1" t="s">
        <v>2918</v>
      </c>
      <c r="U576" s="1">
        <v>33319</v>
      </c>
      <c r="V576" s="9">
        <v>42053</v>
      </c>
      <c r="W576" s="13" t="str">
        <f>TEXT(Table1[[#This Row],[Order Date]],"mmmm")</f>
        <v>February</v>
      </c>
      <c r="X576" s="7" t="str">
        <f>TEXT(Table1[[#This Row],[Order Date]],"yyyy")</f>
        <v>2015</v>
      </c>
      <c r="Y576" s="9">
        <v>42055</v>
      </c>
      <c r="Z576" s="1">
        <v>596.80799999999999</v>
      </c>
      <c r="AA576" s="1">
        <v>2</v>
      </c>
      <c r="AB576" s="1">
        <v>97.96</v>
      </c>
      <c r="AC576" s="1">
        <v>90488</v>
      </c>
      <c r="AD576" s="6" t="e">
        <f>IF(COUNTIF(#REF!,Orders!AC1861)&gt;0,"Returned","Not Returned")</f>
        <v>#REF!</v>
      </c>
      <c r="AE576" s="37" t="str">
        <f>TEXT(Table1[[#This Row],[Order Date]],"mmmm-yyy")</f>
        <v>February-2015</v>
      </c>
    </row>
    <row r="577" spans="1:31" ht="12.75" customHeight="1" thickTop="1" thickBot="1" x14ac:dyDescent="0.25">
      <c r="A577" s="10">
        <v>25895</v>
      </c>
      <c r="B577" s="11" t="s">
        <v>25</v>
      </c>
      <c r="C577" s="11">
        <v>0.05</v>
      </c>
      <c r="D577" s="11">
        <v>4.28</v>
      </c>
      <c r="E577" s="11">
        <v>5.17</v>
      </c>
      <c r="F577" s="11">
        <v>993</v>
      </c>
      <c r="G577" s="6" t="str">
        <f>IF(COUNTIF(Table1[Customer ID],Table1[[#This Row],[Customer ID]])&gt;1,"Repeat Customer","One-Time Customer")</f>
        <v>One-Time Customer</v>
      </c>
      <c r="H577" s="11" t="s">
        <v>1091</v>
      </c>
      <c r="I577" s="11" t="s">
        <v>49</v>
      </c>
      <c r="J577" s="11" t="s">
        <v>58</v>
      </c>
      <c r="K577" s="11" t="s">
        <v>29</v>
      </c>
      <c r="L577" s="11" t="s">
        <v>93</v>
      </c>
      <c r="M577" s="11" t="s">
        <v>59</v>
      </c>
      <c r="N577" s="11" t="s">
        <v>481</v>
      </c>
      <c r="O577" s="11">
        <v>0.4</v>
      </c>
      <c r="P577" s="6">
        <f>Table1[[#This Row],[Profit]]/Table1[[#This Row],[Sales]]</f>
        <v>-2.7104717470191808</v>
      </c>
      <c r="Q577" s="11" t="s">
        <v>33</v>
      </c>
      <c r="R577" s="11" t="s">
        <v>34</v>
      </c>
      <c r="S577" s="11" t="s">
        <v>45</v>
      </c>
      <c r="T577" s="11" t="s">
        <v>1092</v>
      </c>
      <c r="U577" s="11">
        <v>93030</v>
      </c>
      <c r="V577" s="12">
        <v>42054</v>
      </c>
      <c r="W577" s="13" t="str">
        <f>TEXT(Table1[[#This Row],[Order Date]],"mmmm")</f>
        <v>February</v>
      </c>
      <c r="X577" s="7" t="str">
        <f>TEXT(Table1[[#This Row],[Order Date]],"yyyy")</f>
        <v>2015</v>
      </c>
      <c r="Y577" s="12">
        <v>42054</v>
      </c>
      <c r="Z577" s="11">
        <v>-104.57</v>
      </c>
      <c r="AA577" s="11">
        <v>9</v>
      </c>
      <c r="AB577" s="11">
        <v>38.58</v>
      </c>
      <c r="AC577" s="11">
        <v>89432</v>
      </c>
      <c r="AD577" s="6" t="e">
        <f>IF(COUNTIF(#REF!,Orders!AC552)&gt;0,"Returned","Not Returned")</f>
        <v>#REF!</v>
      </c>
      <c r="AE577" s="37" t="str">
        <f>TEXT(Table1[[#This Row],[Order Date]],"mmmm-yyy")</f>
        <v>February-2015</v>
      </c>
    </row>
    <row r="578" spans="1:31" ht="12.75" customHeight="1" thickTop="1" thickBot="1" x14ac:dyDescent="0.25">
      <c r="A578" s="10">
        <v>23120</v>
      </c>
      <c r="B578" s="11" t="s">
        <v>25</v>
      </c>
      <c r="C578" s="11">
        <v>0.03</v>
      </c>
      <c r="D578" s="11">
        <v>39.479999999999997</v>
      </c>
      <c r="E578" s="11">
        <v>1.99</v>
      </c>
      <c r="F578" s="11">
        <v>1303</v>
      </c>
      <c r="G578" s="6" t="str">
        <f>IF(COUNTIF(Table1[Customer ID],Table1[[#This Row],[Customer ID]])&gt;1,"Repeat Customer","One-Time Customer")</f>
        <v>Repeat Customer</v>
      </c>
      <c r="H578" s="11" t="s">
        <v>1383</v>
      </c>
      <c r="I578" s="11" t="s">
        <v>49</v>
      </c>
      <c r="J578" s="11" t="s">
        <v>114</v>
      </c>
      <c r="K578" s="11" t="s">
        <v>77</v>
      </c>
      <c r="L578" s="11" t="s">
        <v>180</v>
      </c>
      <c r="M578" s="11" t="s">
        <v>51</v>
      </c>
      <c r="N578" s="11" t="s">
        <v>705</v>
      </c>
      <c r="O578" s="11">
        <v>0.54</v>
      </c>
      <c r="P578" s="6">
        <f>Table1[[#This Row],[Profit]]/Table1[[#This Row],[Sales]]</f>
        <v>0.69</v>
      </c>
      <c r="Q578" s="11" t="s">
        <v>33</v>
      </c>
      <c r="R578" s="11" t="s">
        <v>34</v>
      </c>
      <c r="S578" s="11" t="s">
        <v>212</v>
      </c>
      <c r="T578" s="11" t="s">
        <v>1384</v>
      </c>
      <c r="U578" s="11">
        <v>84074</v>
      </c>
      <c r="V578" s="12">
        <v>42054</v>
      </c>
      <c r="W578" s="13" t="str">
        <f>TEXT(Table1[[#This Row],[Order Date]],"mmmm")</f>
        <v>February</v>
      </c>
      <c r="X578" s="7" t="str">
        <f>TEXT(Table1[[#This Row],[Order Date]],"yyyy")</f>
        <v>2015</v>
      </c>
      <c r="Y578" s="12">
        <v>42056</v>
      </c>
      <c r="Z578" s="11">
        <v>317.08949999999999</v>
      </c>
      <c r="AA578" s="11">
        <v>12</v>
      </c>
      <c r="AB578" s="11">
        <v>459.55</v>
      </c>
      <c r="AC578" s="11">
        <v>87003</v>
      </c>
      <c r="AD578" s="6" t="e">
        <f>IF(COUNTIF(#REF!,Orders!AC742)&gt;0,"Returned","Not Returned")</f>
        <v>#REF!</v>
      </c>
      <c r="AE578" s="37" t="str">
        <f>TEXT(Table1[[#This Row],[Order Date]],"mmmm-yyy")</f>
        <v>February-2015</v>
      </c>
    </row>
    <row r="579" spans="1:31" ht="12.75" customHeight="1" thickTop="1" thickBot="1" x14ac:dyDescent="0.25">
      <c r="A579" s="8">
        <v>20652</v>
      </c>
      <c r="B579" s="1" t="s">
        <v>106</v>
      </c>
      <c r="C579" s="1">
        <v>0.01</v>
      </c>
      <c r="D579" s="1">
        <v>65.989999999999995</v>
      </c>
      <c r="E579" s="1">
        <v>5.31</v>
      </c>
      <c r="F579" s="1">
        <v>1303</v>
      </c>
      <c r="G579" s="6" t="str">
        <f>IF(COUNTIF(Table1[Customer ID],Table1[[#This Row],[Customer ID]])&gt;1,"Repeat Customer","One-Time Customer")</f>
        <v>Repeat Customer</v>
      </c>
      <c r="H579" s="1" t="s">
        <v>1383</v>
      </c>
      <c r="I579" s="1" t="s">
        <v>49</v>
      </c>
      <c r="J579" s="1" t="s">
        <v>114</v>
      </c>
      <c r="K579" s="1" t="s">
        <v>77</v>
      </c>
      <c r="L579" s="1" t="s">
        <v>78</v>
      </c>
      <c r="M579" s="1" t="s">
        <v>59</v>
      </c>
      <c r="N579" s="1" t="s">
        <v>1385</v>
      </c>
      <c r="O579" s="1">
        <v>0.56999999999999995</v>
      </c>
      <c r="P579" s="6">
        <f>Table1[[#This Row],[Profit]]/Table1[[#This Row],[Sales]]</f>
        <v>0.46631164090147148</v>
      </c>
      <c r="Q579" s="1" t="s">
        <v>33</v>
      </c>
      <c r="R579" s="1" t="s">
        <v>34</v>
      </c>
      <c r="S579" s="1" t="s">
        <v>212</v>
      </c>
      <c r="T579" s="1" t="s">
        <v>1384</v>
      </c>
      <c r="U579" s="1">
        <v>84074</v>
      </c>
      <c r="V579" s="9">
        <v>42054</v>
      </c>
      <c r="W579" s="13" t="str">
        <f>TEXT(Table1[[#This Row],[Order Date]],"mmmm")</f>
        <v>February</v>
      </c>
      <c r="X579" s="7" t="str">
        <f>TEXT(Table1[[#This Row],[Order Date]],"yyyy")</f>
        <v>2015</v>
      </c>
      <c r="Y579" s="9">
        <v>42061</v>
      </c>
      <c r="Z579" s="1">
        <v>250.36272000000002</v>
      </c>
      <c r="AA579" s="1">
        <v>9</v>
      </c>
      <c r="AB579" s="1">
        <v>536.9</v>
      </c>
      <c r="AC579" s="1">
        <v>87005</v>
      </c>
      <c r="AD579" s="6" t="e">
        <f>IF(COUNTIF(#REF!,Orders!AC743)&gt;0,"Returned","Not Returned")</f>
        <v>#REF!</v>
      </c>
      <c r="AE579" s="37" t="str">
        <f>TEXT(Table1[[#This Row],[Order Date]],"mmmm-yyy")</f>
        <v>February-2015</v>
      </c>
    </row>
    <row r="580" spans="1:31" ht="12.75" customHeight="1" thickTop="1" thickBot="1" x14ac:dyDescent="0.25">
      <c r="A580" s="10">
        <v>20551</v>
      </c>
      <c r="B580" s="11" t="s">
        <v>37</v>
      </c>
      <c r="C580" s="11">
        <v>0</v>
      </c>
      <c r="D580" s="11">
        <v>5.98</v>
      </c>
      <c r="E580" s="11">
        <v>0.96</v>
      </c>
      <c r="F580" s="11">
        <v>1827</v>
      </c>
      <c r="G580" s="6" t="str">
        <f>IF(COUNTIF(Table1[Customer ID],Table1[[#This Row],[Customer ID]])&gt;1,"Repeat Customer","One-Time Customer")</f>
        <v>Repeat Customer</v>
      </c>
      <c r="H580" s="11" t="s">
        <v>1818</v>
      </c>
      <c r="I580" s="11" t="s">
        <v>49</v>
      </c>
      <c r="J580" s="11" t="s">
        <v>28</v>
      </c>
      <c r="K580" s="11" t="s">
        <v>29</v>
      </c>
      <c r="L580" s="11" t="s">
        <v>30</v>
      </c>
      <c r="M580" s="11" t="s">
        <v>31</v>
      </c>
      <c r="N580" s="11" t="s">
        <v>1819</v>
      </c>
      <c r="O580" s="11">
        <v>0.6</v>
      </c>
      <c r="P580" s="6">
        <f>Table1[[#This Row],[Profit]]/Table1[[#This Row],[Sales]]</f>
        <v>0.69</v>
      </c>
      <c r="Q580" s="11" t="s">
        <v>33</v>
      </c>
      <c r="R580" s="11" t="s">
        <v>61</v>
      </c>
      <c r="S580" s="11" t="s">
        <v>330</v>
      </c>
      <c r="T580" s="11" t="s">
        <v>150</v>
      </c>
      <c r="U580" s="11">
        <v>52601</v>
      </c>
      <c r="V580" s="12">
        <v>42054</v>
      </c>
      <c r="W580" s="13" t="str">
        <f>TEXT(Table1[[#This Row],[Order Date]],"mmmm")</f>
        <v>February</v>
      </c>
      <c r="X580" s="7" t="str">
        <f>TEXT(Table1[[#This Row],[Order Date]],"yyyy")</f>
        <v>2015</v>
      </c>
      <c r="Y580" s="12">
        <v>42055</v>
      </c>
      <c r="Z580" s="11">
        <v>38.039699999999996</v>
      </c>
      <c r="AA580" s="11">
        <v>9</v>
      </c>
      <c r="AB580" s="11">
        <v>55.13</v>
      </c>
      <c r="AC580" s="11">
        <v>86956</v>
      </c>
      <c r="AD580" s="6" t="e">
        <f>IF(COUNTIF(#REF!,Orders!AC1024)&gt;0,"Returned","Not Returned")</f>
        <v>#REF!</v>
      </c>
      <c r="AE580" s="37" t="str">
        <f>TEXT(Table1[[#This Row],[Order Date]],"mmmm-yyy")</f>
        <v>February-2015</v>
      </c>
    </row>
    <row r="581" spans="1:31" ht="12.75" customHeight="1" thickTop="1" thickBot="1" x14ac:dyDescent="0.25">
      <c r="A581" s="8">
        <v>20553</v>
      </c>
      <c r="B581" s="1" t="s">
        <v>37</v>
      </c>
      <c r="C581" s="1">
        <v>0.02</v>
      </c>
      <c r="D581" s="1">
        <v>5.98</v>
      </c>
      <c r="E581" s="1">
        <v>5.46</v>
      </c>
      <c r="F581" s="1">
        <v>1828</v>
      </c>
      <c r="G581" s="6" t="str">
        <f>IF(COUNTIF(Table1[Customer ID],Table1[[#This Row],[Customer ID]])&gt;1,"Repeat Customer","One-Time Customer")</f>
        <v>Repeat Customer</v>
      </c>
      <c r="H581" s="1" t="s">
        <v>1821</v>
      </c>
      <c r="I581" s="1" t="s">
        <v>49</v>
      </c>
      <c r="J581" s="1" t="s">
        <v>28</v>
      </c>
      <c r="K581" s="1" t="s">
        <v>29</v>
      </c>
      <c r="L581" s="1" t="s">
        <v>93</v>
      </c>
      <c r="M581" s="1" t="s">
        <v>59</v>
      </c>
      <c r="N581" s="1" t="s">
        <v>1051</v>
      </c>
      <c r="O581" s="1">
        <v>0.36</v>
      </c>
      <c r="P581" s="6">
        <f>Table1[[#This Row],[Profit]]/Table1[[#This Row],[Sales]]</f>
        <v>-1.0517857142857143</v>
      </c>
      <c r="Q581" s="1" t="s">
        <v>33</v>
      </c>
      <c r="R581" s="1" t="s">
        <v>61</v>
      </c>
      <c r="S581" s="1" t="s">
        <v>330</v>
      </c>
      <c r="T581" s="1" t="s">
        <v>1822</v>
      </c>
      <c r="U581" s="1">
        <v>50613</v>
      </c>
      <c r="V581" s="9">
        <v>42054</v>
      </c>
      <c r="W581" s="13" t="str">
        <f>TEXT(Table1[[#This Row],[Order Date]],"mmmm")</f>
        <v>February</v>
      </c>
      <c r="X581" s="7" t="str">
        <f>TEXT(Table1[[#This Row],[Order Date]],"yyyy")</f>
        <v>2015</v>
      </c>
      <c r="Y581" s="9">
        <v>42055</v>
      </c>
      <c r="Z581" s="1">
        <v>-47.12</v>
      </c>
      <c r="AA581" s="1">
        <v>7</v>
      </c>
      <c r="AB581" s="1">
        <v>44.8</v>
      </c>
      <c r="AC581" s="1">
        <v>86956</v>
      </c>
      <c r="AD581" s="6" t="e">
        <f>IF(COUNTIF(#REF!,Orders!AC1027)&gt;0,"Returned","Not Returned")</f>
        <v>#REF!</v>
      </c>
      <c r="AE581" s="37" t="str">
        <f>TEXT(Table1[[#This Row],[Order Date]],"mmmm-yyy")</f>
        <v>February-2015</v>
      </c>
    </row>
    <row r="582" spans="1:31" ht="12.75" customHeight="1" thickTop="1" thickBot="1" x14ac:dyDescent="0.25">
      <c r="A582" s="8">
        <v>18251</v>
      </c>
      <c r="B582" s="1" t="s">
        <v>37</v>
      </c>
      <c r="C582" s="1">
        <v>7.0000000000000007E-2</v>
      </c>
      <c r="D582" s="1">
        <v>31.78</v>
      </c>
      <c r="E582" s="1">
        <v>1.99</v>
      </c>
      <c r="F582" s="1">
        <v>2052</v>
      </c>
      <c r="G582" s="6" t="str">
        <f>IF(COUNTIF(Table1[Customer ID],Table1[[#This Row],[Customer ID]])&gt;1,"Repeat Customer","One-Time Customer")</f>
        <v>Repeat Customer</v>
      </c>
      <c r="H582" s="1" t="s">
        <v>1971</v>
      </c>
      <c r="I582" s="1" t="s">
        <v>49</v>
      </c>
      <c r="J582" s="1" t="s">
        <v>40</v>
      </c>
      <c r="K582" s="1" t="s">
        <v>77</v>
      </c>
      <c r="L582" s="1" t="s">
        <v>180</v>
      </c>
      <c r="M582" s="1" t="s">
        <v>51</v>
      </c>
      <c r="N582" s="1" t="s">
        <v>901</v>
      </c>
      <c r="O582" s="1">
        <v>0.42</v>
      </c>
      <c r="P582" s="6">
        <f>Table1[[#This Row],[Profit]]/Table1[[#This Row],[Sales]]</f>
        <v>0.69</v>
      </c>
      <c r="Q582" s="1" t="s">
        <v>33</v>
      </c>
      <c r="R582" s="1" t="s">
        <v>34</v>
      </c>
      <c r="S582" s="1" t="s">
        <v>366</v>
      </c>
      <c r="T582" s="1" t="s">
        <v>1972</v>
      </c>
      <c r="U582" s="1">
        <v>87105</v>
      </c>
      <c r="V582" s="9">
        <v>42054</v>
      </c>
      <c r="W582" s="13" t="str">
        <f>TEXT(Table1[[#This Row],[Order Date]],"mmmm")</f>
        <v>February</v>
      </c>
      <c r="X582" s="7" t="str">
        <f>TEXT(Table1[[#This Row],[Order Date]],"yyyy")</f>
        <v>2015</v>
      </c>
      <c r="Y582" s="9">
        <v>42056</v>
      </c>
      <c r="Z582" s="1">
        <v>265.11180000000002</v>
      </c>
      <c r="AA582" s="1">
        <v>13</v>
      </c>
      <c r="AB582" s="1">
        <v>384.22</v>
      </c>
      <c r="AC582" s="1">
        <v>87234</v>
      </c>
      <c r="AD582" s="6" t="e">
        <f>IF(COUNTIF(#REF!,Orders!AC1133)&gt;0,"Returned","Not Returned")</f>
        <v>#REF!</v>
      </c>
      <c r="AE582" s="37" t="str">
        <f>TEXT(Table1[[#This Row],[Order Date]],"mmmm-yyy")</f>
        <v>February-2015</v>
      </c>
    </row>
    <row r="583" spans="1:31" ht="12.75" customHeight="1" thickTop="1" thickBot="1" x14ac:dyDescent="0.25">
      <c r="A583" s="10">
        <v>18252</v>
      </c>
      <c r="B583" s="11" t="s">
        <v>37</v>
      </c>
      <c r="C583" s="11">
        <v>0</v>
      </c>
      <c r="D583" s="11">
        <v>5.98</v>
      </c>
      <c r="E583" s="11">
        <v>2.5</v>
      </c>
      <c r="F583" s="11">
        <v>2052</v>
      </c>
      <c r="G583" s="6" t="str">
        <f>IF(COUNTIF(Table1[Customer ID],Table1[[#This Row],[Customer ID]])&gt;1,"Repeat Customer","One-Time Customer")</f>
        <v>Repeat Customer</v>
      </c>
      <c r="H583" s="11" t="s">
        <v>1971</v>
      </c>
      <c r="I583" s="11" t="s">
        <v>49</v>
      </c>
      <c r="J583" s="11" t="s">
        <v>40</v>
      </c>
      <c r="K583" s="11" t="s">
        <v>29</v>
      </c>
      <c r="L583" s="11" t="s">
        <v>69</v>
      </c>
      <c r="M583" s="11" t="s">
        <v>59</v>
      </c>
      <c r="N583" s="11" t="s">
        <v>246</v>
      </c>
      <c r="O583" s="11">
        <v>0.36</v>
      </c>
      <c r="P583" s="6">
        <f>Table1[[#This Row],[Profit]]/Table1[[#This Row],[Sales]]</f>
        <v>0.30217446270543619</v>
      </c>
      <c r="Q583" s="11" t="s">
        <v>33</v>
      </c>
      <c r="R583" s="11" t="s">
        <v>34</v>
      </c>
      <c r="S583" s="11" t="s">
        <v>366</v>
      </c>
      <c r="T583" s="11" t="s">
        <v>1972</v>
      </c>
      <c r="U583" s="11">
        <v>87105</v>
      </c>
      <c r="V583" s="12">
        <v>42054</v>
      </c>
      <c r="W583" s="13" t="str">
        <f>TEXT(Table1[[#This Row],[Order Date]],"mmmm")</f>
        <v>February</v>
      </c>
      <c r="X583" s="7" t="str">
        <f>TEXT(Table1[[#This Row],[Order Date]],"yyyy")</f>
        <v>2015</v>
      </c>
      <c r="Y583" s="12">
        <v>42055</v>
      </c>
      <c r="Z583" s="11">
        <v>9.5608000000000004</v>
      </c>
      <c r="AA583" s="11">
        <v>5</v>
      </c>
      <c r="AB583" s="11">
        <v>31.64</v>
      </c>
      <c r="AC583" s="11">
        <v>87234</v>
      </c>
      <c r="AD583" s="6" t="e">
        <f>IF(COUNTIF(#REF!,Orders!AC1134)&gt;0,"Returned","Not Returned")</f>
        <v>#REF!</v>
      </c>
      <c r="AE583" s="37" t="str">
        <f>TEXT(Table1[[#This Row],[Order Date]],"mmmm-yyy")</f>
        <v>February-2015</v>
      </c>
    </row>
    <row r="584" spans="1:31" ht="12.75" customHeight="1" thickTop="1" thickBot="1" x14ac:dyDescent="0.25">
      <c r="A584" s="8">
        <v>18253</v>
      </c>
      <c r="B584" s="1" t="s">
        <v>37</v>
      </c>
      <c r="C584" s="1">
        <v>0.1</v>
      </c>
      <c r="D584" s="1">
        <v>35.99</v>
      </c>
      <c r="E584" s="1">
        <v>1.1000000000000001</v>
      </c>
      <c r="F584" s="1">
        <v>2052</v>
      </c>
      <c r="G584" s="6" t="str">
        <f>IF(COUNTIF(Table1[Customer ID],Table1[[#This Row],[Customer ID]])&gt;1,"Repeat Customer","One-Time Customer")</f>
        <v>Repeat Customer</v>
      </c>
      <c r="H584" s="1" t="s">
        <v>1971</v>
      </c>
      <c r="I584" s="1" t="s">
        <v>27</v>
      </c>
      <c r="J584" s="1" t="s">
        <v>40</v>
      </c>
      <c r="K584" s="1" t="s">
        <v>77</v>
      </c>
      <c r="L584" s="1" t="s">
        <v>78</v>
      </c>
      <c r="M584" s="1" t="s">
        <v>59</v>
      </c>
      <c r="N584" s="1" t="s">
        <v>935</v>
      </c>
      <c r="O584" s="1">
        <v>0.55000000000000004</v>
      </c>
      <c r="P584" s="6">
        <f>Table1[[#This Row],[Profit]]/Table1[[#This Row],[Sales]]</f>
        <v>0.69</v>
      </c>
      <c r="Q584" s="1" t="s">
        <v>33</v>
      </c>
      <c r="R584" s="1" t="s">
        <v>34</v>
      </c>
      <c r="S584" s="1" t="s">
        <v>366</v>
      </c>
      <c r="T584" s="1" t="s">
        <v>1972</v>
      </c>
      <c r="U584" s="1">
        <v>87105</v>
      </c>
      <c r="V584" s="9">
        <v>42054</v>
      </c>
      <c r="W584" s="13" t="str">
        <f>TEXT(Table1[[#This Row],[Order Date]],"mmmm")</f>
        <v>February</v>
      </c>
      <c r="X584" s="7" t="str">
        <f>TEXT(Table1[[#This Row],[Order Date]],"yyyy")</f>
        <v>2015</v>
      </c>
      <c r="Y584" s="9">
        <v>42055</v>
      </c>
      <c r="Z584" s="1">
        <v>390.09839999999997</v>
      </c>
      <c r="AA584" s="1">
        <v>19</v>
      </c>
      <c r="AB584" s="1">
        <v>565.36</v>
      </c>
      <c r="AC584" s="1">
        <v>87234</v>
      </c>
      <c r="AD584" s="6" t="e">
        <f>IF(COUNTIF(#REF!,Orders!AC1135)&gt;0,"Returned","Not Returned")</f>
        <v>#REF!</v>
      </c>
      <c r="AE584" s="37" t="str">
        <f>TEXT(Table1[[#This Row],[Order Date]],"mmmm-yyy")</f>
        <v>February-2015</v>
      </c>
    </row>
    <row r="585" spans="1:31" ht="12.75" customHeight="1" thickTop="1" thickBot="1" x14ac:dyDescent="0.25">
      <c r="A585" s="10">
        <v>24396</v>
      </c>
      <c r="B585" s="11" t="s">
        <v>106</v>
      </c>
      <c r="C585" s="11">
        <v>0.1</v>
      </c>
      <c r="D585" s="11">
        <v>54.1</v>
      </c>
      <c r="E585" s="11">
        <v>19.989999999999998</v>
      </c>
      <c r="F585" s="11">
        <v>2287</v>
      </c>
      <c r="G585" s="6" t="str">
        <f>IF(COUNTIF(Table1[Customer ID],Table1[[#This Row],[Customer ID]])&gt;1,"Repeat Customer","One-Time Customer")</f>
        <v>Repeat Customer</v>
      </c>
      <c r="H585" s="11" t="s">
        <v>2179</v>
      </c>
      <c r="I585" s="11" t="s">
        <v>49</v>
      </c>
      <c r="J585" s="11" t="s">
        <v>28</v>
      </c>
      <c r="K585" s="11" t="s">
        <v>29</v>
      </c>
      <c r="L585" s="11" t="s">
        <v>141</v>
      </c>
      <c r="M585" s="11" t="s">
        <v>59</v>
      </c>
      <c r="N585" s="11" t="s">
        <v>2181</v>
      </c>
      <c r="O585" s="11">
        <v>0.59</v>
      </c>
      <c r="P585" s="6">
        <f>Table1[[#This Row],[Profit]]/Table1[[#This Row],[Sales]]</f>
        <v>7.2548393279243589E-2</v>
      </c>
      <c r="Q585" s="11" t="s">
        <v>33</v>
      </c>
      <c r="R585" s="11" t="s">
        <v>136</v>
      </c>
      <c r="S585" s="11" t="s">
        <v>932</v>
      </c>
      <c r="T585" s="11" t="s">
        <v>2180</v>
      </c>
      <c r="U585" s="11">
        <v>29483</v>
      </c>
      <c r="V585" s="12">
        <v>42054</v>
      </c>
      <c r="W585" s="13" t="str">
        <f>TEXT(Table1[[#This Row],[Order Date]],"mmmm")</f>
        <v>February</v>
      </c>
      <c r="X585" s="7" t="str">
        <f>TEXT(Table1[[#This Row],[Order Date]],"yyyy")</f>
        <v>2015</v>
      </c>
      <c r="Y585" s="12">
        <v>42059</v>
      </c>
      <c r="Z585" s="11">
        <v>34.067999999999998</v>
      </c>
      <c r="AA585" s="11">
        <v>9</v>
      </c>
      <c r="AB585" s="11">
        <v>469.59</v>
      </c>
      <c r="AC585" s="11">
        <v>90147</v>
      </c>
      <c r="AD585" s="6" t="e">
        <f>IF(COUNTIF(#REF!,Orders!AC1276)&gt;0,"Returned","Not Returned")</f>
        <v>#REF!</v>
      </c>
      <c r="AE585" s="37" t="str">
        <f>TEXT(Table1[[#This Row],[Order Date]],"mmmm-yyy")</f>
        <v>February-2015</v>
      </c>
    </row>
    <row r="586" spans="1:31" ht="12.75" customHeight="1" thickTop="1" thickBot="1" x14ac:dyDescent="0.25">
      <c r="A586" s="10">
        <v>24607</v>
      </c>
      <c r="B586" s="11" t="s">
        <v>25</v>
      </c>
      <c r="C586" s="11">
        <v>0.05</v>
      </c>
      <c r="D586" s="11">
        <v>11.29</v>
      </c>
      <c r="E586" s="11">
        <v>5.03</v>
      </c>
      <c r="F586" s="11">
        <v>2828</v>
      </c>
      <c r="G586" s="6" t="str">
        <f>IF(COUNTIF(Table1[Customer ID],Table1[[#This Row],[Customer ID]])&gt;1,"Repeat Customer","One-Time Customer")</f>
        <v>Repeat Customer</v>
      </c>
      <c r="H586" s="11" t="s">
        <v>2590</v>
      </c>
      <c r="I586" s="11" t="s">
        <v>49</v>
      </c>
      <c r="J586" s="11" t="s">
        <v>28</v>
      </c>
      <c r="K586" s="11" t="s">
        <v>29</v>
      </c>
      <c r="L586" s="11" t="s">
        <v>141</v>
      </c>
      <c r="M586" s="11" t="s">
        <v>59</v>
      </c>
      <c r="N586" s="11" t="s">
        <v>1453</v>
      </c>
      <c r="O586" s="11">
        <v>0.59</v>
      </c>
      <c r="P586" s="6">
        <f>Table1[[#This Row],[Profit]]/Table1[[#This Row],[Sales]]</f>
        <v>-0.38978554057041787</v>
      </c>
      <c r="Q586" s="11" t="s">
        <v>33</v>
      </c>
      <c r="R586" s="11" t="s">
        <v>34</v>
      </c>
      <c r="S586" s="11" t="s">
        <v>45</v>
      </c>
      <c r="T586" s="11" t="s">
        <v>2591</v>
      </c>
      <c r="U586" s="11">
        <v>92243</v>
      </c>
      <c r="V586" s="12">
        <v>42054</v>
      </c>
      <c r="W586" s="13" t="str">
        <f>TEXT(Table1[[#This Row],[Order Date]],"mmmm")</f>
        <v>February</v>
      </c>
      <c r="X586" s="7" t="str">
        <f>TEXT(Table1[[#This Row],[Order Date]],"yyyy")</f>
        <v>2015</v>
      </c>
      <c r="Y586" s="12">
        <v>42056</v>
      </c>
      <c r="Z586" s="11">
        <v>-35.26</v>
      </c>
      <c r="AA586" s="11">
        <v>8</v>
      </c>
      <c r="AB586" s="11">
        <v>90.46</v>
      </c>
      <c r="AC586" s="11">
        <v>87720</v>
      </c>
      <c r="AD586" s="6" t="e">
        <f>IF(COUNTIF(#REF!,Orders!AC1590)&gt;0,"Returned","Not Returned")</f>
        <v>#REF!</v>
      </c>
      <c r="AE586" s="37" t="str">
        <f>TEXT(Table1[[#This Row],[Order Date]],"mmmm-yyy")</f>
        <v>February-2015</v>
      </c>
    </row>
    <row r="587" spans="1:31" ht="12.75" customHeight="1" thickTop="1" thickBot="1" x14ac:dyDescent="0.25">
      <c r="A587" s="10">
        <v>25500</v>
      </c>
      <c r="B587" s="11" t="s">
        <v>56</v>
      </c>
      <c r="C587" s="11">
        <v>7.0000000000000007E-2</v>
      </c>
      <c r="D587" s="11">
        <v>5.81</v>
      </c>
      <c r="E587" s="11">
        <v>8.49</v>
      </c>
      <c r="F587" s="11">
        <v>233</v>
      </c>
      <c r="G587" s="6" t="str">
        <f>IF(COUNTIF(Table1[Customer ID],Table1[[#This Row],[Customer ID]])&gt;1,"Repeat Customer","One-Time Customer")</f>
        <v>Repeat Customer</v>
      </c>
      <c r="H587" s="11" t="s">
        <v>324</v>
      </c>
      <c r="I587" s="11" t="s">
        <v>49</v>
      </c>
      <c r="J587" s="11" t="s">
        <v>58</v>
      </c>
      <c r="K587" s="11" t="s">
        <v>29</v>
      </c>
      <c r="L587" s="11" t="s">
        <v>109</v>
      </c>
      <c r="M587" s="11" t="s">
        <v>59</v>
      </c>
      <c r="N587" s="11" t="s">
        <v>325</v>
      </c>
      <c r="O587" s="11">
        <v>0.39</v>
      </c>
      <c r="P587" s="6">
        <f>Table1[[#This Row],[Profit]]/Table1[[#This Row],[Sales]]</f>
        <v>-4.1366751700680267</v>
      </c>
      <c r="Q587" s="11" t="s">
        <v>33</v>
      </c>
      <c r="R587" s="11" t="s">
        <v>61</v>
      </c>
      <c r="S587" s="11" t="s">
        <v>178</v>
      </c>
      <c r="T587" s="11" t="s">
        <v>326</v>
      </c>
      <c r="U587" s="11">
        <v>60462</v>
      </c>
      <c r="V587" s="12">
        <v>42055</v>
      </c>
      <c r="W587" s="13" t="str">
        <f>TEXT(Table1[[#This Row],[Order Date]],"mmmm")</f>
        <v>February</v>
      </c>
      <c r="X587" s="7" t="str">
        <f>TEXT(Table1[[#This Row],[Order Date]],"yyyy")</f>
        <v>2015</v>
      </c>
      <c r="Y587" s="12">
        <v>42057</v>
      </c>
      <c r="Z587" s="11">
        <v>-243.23649999999998</v>
      </c>
      <c r="AA587" s="11">
        <v>10</v>
      </c>
      <c r="AB587" s="11">
        <v>58.8</v>
      </c>
      <c r="AC587" s="11">
        <v>90237</v>
      </c>
      <c r="AD587" s="6" t="e">
        <f>IF(COUNTIF(#REF!,Orders!AC128)&gt;0,"Returned","Not Returned")</f>
        <v>#REF!</v>
      </c>
      <c r="AE587" s="37" t="str">
        <f>TEXT(Table1[[#This Row],[Order Date]],"mmmm-yyy")</f>
        <v>February-2015</v>
      </c>
    </row>
    <row r="588" spans="1:31" ht="12.75" customHeight="1" thickTop="1" thickBot="1" x14ac:dyDescent="0.25">
      <c r="A588" s="8">
        <v>25501</v>
      </c>
      <c r="B588" s="1" t="s">
        <v>56</v>
      </c>
      <c r="C588" s="1">
        <v>0.04</v>
      </c>
      <c r="D588" s="1">
        <v>9.65</v>
      </c>
      <c r="E588" s="1">
        <v>6.22</v>
      </c>
      <c r="F588" s="1">
        <v>233</v>
      </c>
      <c r="G588" s="6" t="str">
        <f>IF(COUNTIF(Table1[Customer ID],Table1[[#This Row],[Customer ID]])&gt;1,"Repeat Customer","One-Time Customer")</f>
        <v>Repeat Customer</v>
      </c>
      <c r="H588" s="1" t="s">
        <v>324</v>
      </c>
      <c r="I588" s="1" t="s">
        <v>49</v>
      </c>
      <c r="J588" s="1" t="s">
        <v>58</v>
      </c>
      <c r="K588" s="1" t="s">
        <v>41</v>
      </c>
      <c r="L588" s="1" t="s">
        <v>50</v>
      </c>
      <c r="M588" s="1" t="s">
        <v>59</v>
      </c>
      <c r="N588" s="1" t="s">
        <v>327</v>
      </c>
      <c r="O588" s="1">
        <v>0.55000000000000004</v>
      </c>
      <c r="P588" s="6">
        <f>Table1[[#This Row],[Profit]]/Table1[[#This Row],[Sales]]</f>
        <v>-0.44509006391632772</v>
      </c>
      <c r="Q588" s="1" t="s">
        <v>33</v>
      </c>
      <c r="R588" s="1" t="s">
        <v>61</v>
      </c>
      <c r="S588" s="1" t="s">
        <v>178</v>
      </c>
      <c r="T588" s="1" t="s">
        <v>326</v>
      </c>
      <c r="U588" s="1">
        <v>60462</v>
      </c>
      <c r="V588" s="9">
        <v>42055</v>
      </c>
      <c r="W588" s="13" t="str">
        <f>TEXT(Table1[[#This Row],[Order Date]],"mmmm")</f>
        <v>February</v>
      </c>
      <c r="X588" s="7" t="str">
        <f>TEXT(Table1[[#This Row],[Order Date]],"yyyy")</f>
        <v>2015</v>
      </c>
      <c r="Y588" s="9">
        <v>42056</v>
      </c>
      <c r="Z588" s="1">
        <v>-53.62</v>
      </c>
      <c r="AA588" s="1">
        <v>12</v>
      </c>
      <c r="AB588" s="1">
        <v>120.47</v>
      </c>
      <c r="AC588" s="1">
        <v>90237</v>
      </c>
      <c r="AD588" s="6" t="e">
        <f>IF(COUNTIF(#REF!,Orders!AC129)&gt;0,"Returned","Not Returned")</f>
        <v>#REF!</v>
      </c>
      <c r="AE588" s="37" t="str">
        <f>TEXT(Table1[[#This Row],[Order Date]],"mmmm-yyy")</f>
        <v>February-2015</v>
      </c>
    </row>
    <row r="589" spans="1:31" ht="12.75" customHeight="1" thickTop="1" thickBot="1" x14ac:dyDescent="0.25">
      <c r="A589" s="8">
        <v>22763</v>
      </c>
      <c r="B589" s="1" t="s">
        <v>37</v>
      </c>
      <c r="C589" s="1">
        <v>0.04</v>
      </c>
      <c r="D589" s="1">
        <v>11.5</v>
      </c>
      <c r="E589" s="1">
        <v>7.19</v>
      </c>
      <c r="F589" s="1">
        <v>1485</v>
      </c>
      <c r="G589" s="6" t="str">
        <f>IF(COUNTIF(Table1[Customer ID],Table1[[#This Row],[Customer ID]])&gt;1,"Repeat Customer","One-Time Customer")</f>
        <v>Repeat Customer</v>
      </c>
      <c r="H589" s="1" t="s">
        <v>1524</v>
      </c>
      <c r="I589" s="1" t="s">
        <v>49</v>
      </c>
      <c r="J589" s="1" t="s">
        <v>40</v>
      </c>
      <c r="K589" s="1" t="s">
        <v>29</v>
      </c>
      <c r="L589" s="1" t="s">
        <v>109</v>
      </c>
      <c r="M589" s="1" t="s">
        <v>59</v>
      </c>
      <c r="N589" s="1" t="s">
        <v>1525</v>
      </c>
      <c r="O589" s="1">
        <v>0.4</v>
      </c>
      <c r="P589" s="6">
        <f>Table1[[#This Row],[Profit]]/Table1[[#This Row],[Sales]]</f>
        <v>-0.14801267346809455</v>
      </c>
      <c r="Q589" s="1" t="s">
        <v>33</v>
      </c>
      <c r="R589" s="1" t="s">
        <v>61</v>
      </c>
      <c r="S589" s="1" t="s">
        <v>178</v>
      </c>
      <c r="T589" s="1" t="s">
        <v>1526</v>
      </c>
      <c r="U589" s="1">
        <v>60516</v>
      </c>
      <c r="V589" s="9">
        <v>42055</v>
      </c>
      <c r="W589" s="13" t="str">
        <f>TEXT(Table1[[#This Row],[Order Date]],"mmmm")</f>
        <v>February</v>
      </c>
      <c r="X589" s="7" t="str">
        <f>TEXT(Table1[[#This Row],[Order Date]],"yyyy")</f>
        <v>2015</v>
      </c>
      <c r="Y589" s="9">
        <v>42058</v>
      </c>
      <c r="Z589" s="1">
        <v>-23.357880000000002</v>
      </c>
      <c r="AA589" s="1">
        <v>14</v>
      </c>
      <c r="AB589" s="1">
        <v>157.81</v>
      </c>
      <c r="AC589" s="1">
        <v>91236</v>
      </c>
      <c r="AD589" s="6" t="e">
        <f>IF(COUNTIF(#REF!,Orders!AC839)&gt;0,"Returned","Not Returned")</f>
        <v>#REF!</v>
      </c>
      <c r="AE589" s="37" t="str">
        <f>TEXT(Table1[[#This Row],[Order Date]],"mmmm-yyy")</f>
        <v>February-2015</v>
      </c>
    </row>
    <row r="590" spans="1:31" ht="12.75" customHeight="1" thickTop="1" thickBot="1" x14ac:dyDescent="0.25">
      <c r="A590" s="10">
        <v>22764</v>
      </c>
      <c r="B590" s="11" t="s">
        <v>37</v>
      </c>
      <c r="C590" s="11">
        <v>0.02</v>
      </c>
      <c r="D590" s="11">
        <v>15.7</v>
      </c>
      <c r="E590" s="11">
        <v>11.25</v>
      </c>
      <c r="F590" s="11">
        <v>1485</v>
      </c>
      <c r="G590" s="6" t="str">
        <f>IF(COUNTIF(Table1[Customer ID],Table1[[#This Row],[Customer ID]])&gt;1,"Repeat Customer","One-Time Customer")</f>
        <v>Repeat Customer</v>
      </c>
      <c r="H590" s="11" t="s">
        <v>1524</v>
      </c>
      <c r="I590" s="11" t="s">
        <v>49</v>
      </c>
      <c r="J590" s="11" t="s">
        <v>40</v>
      </c>
      <c r="K590" s="11" t="s">
        <v>29</v>
      </c>
      <c r="L590" s="11" t="s">
        <v>141</v>
      </c>
      <c r="M590" s="11" t="s">
        <v>59</v>
      </c>
      <c r="N590" s="11" t="s">
        <v>1527</v>
      </c>
      <c r="O590" s="11">
        <v>0.6</v>
      </c>
      <c r="P590" s="6">
        <f>Table1[[#This Row],[Profit]]/Table1[[#This Row],[Sales]]</f>
        <v>-0.9383539094650204</v>
      </c>
      <c r="Q590" s="11" t="s">
        <v>33</v>
      </c>
      <c r="R590" s="11" t="s">
        <v>61</v>
      </c>
      <c r="S590" s="11" t="s">
        <v>178</v>
      </c>
      <c r="T590" s="11" t="s">
        <v>1526</v>
      </c>
      <c r="U590" s="11">
        <v>60516</v>
      </c>
      <c r="V590" s="12">
        <v>42055</v>
      </c>
      <c r="W590" s="13" t="str">
        <f>TEXT(Table1[[#This Row],[Order Date]],"mmmm")</f>
        <v>February</v>
      </c>
      <c r="X590" s="7" t="str">
        <f>TEXT(Table1[[#This Row],[Order Date]],"yyyy")</f>
        <v>2015</v>
      </c>
      <c r="Y590" s="12">
        <v>42056</v>
      </c>
      <c r="Z590" s="11">
        <v>-18.241599999999998</v>
      </c>
      <c r="AA590" s="11">
        <v>1</v>
      </c>
      <c r="AB590" s="11">
        <v>19.440000000000001</v>
      </c>
      <c r="AC590" s="11">
        <v>91236</v>
      </c>
      <c r="AD590" s="6" t="e">
        <f>IF(COUNTIF(#REF!,Orders!AC840)&gt;0,"Returned","Not Returned")</f>
        <v>#REF!</v>
      </c>
      <c r="AE590" s="37" t="str">
        <f>TEXT(Table1[[#This Row],[Order Date]],"mmmm-yyy")</f>
        <v>February-2015</v>
      </c>
    </row>
    <row r="591" spans="1:31" ht="12.75" customHeight="1" thickTop="1" thickBot="1" x14ac:dyDescent="0.25">
      <c r="A591" s="8">
        <v>22765</v>
      </c>
      <c r="B591" s="1" t="s">
        <v>37</v>
      </c>
      <c r="C591" s="1">
        <v>0.05</v>
      </c>
      <c r="D591" s="1">
        <v>225.02</v>
      </c>
      <c r="E591" s="1">
        <v>28.66</v>
      </c>
      <c r="F591" s="1">
        <v>1485</v>
      </c>
      <c r="G591" s="6" t="str">
        <f>IF(COUNTIF(Table1[Customer ID],Table1[[#This Row],[Customer ID]])&gt;1,"Repeat Customer","One-Time Customer")</f>
        <v>Repeat Customer</v>
      </c>
      <c r="H591" s="1" t="s">
        <v>1524</v>
      </c>
      <c r="I591" s="1" t="s">
        <v>39</v>
      </c>
      <c r="J591" s="1" t="s">
        <v>40</v>
      </c>
      <c r="K591" s="1" t="s">
        <v>29</v>
      </c>
      <c r="L591" s="1" t="s">
        <v>141</v>
      </c>
      <c r="M591" s="1" t="s">
        <v>43</v>
      </c>
      <c r="N591" s="1" t="s">
        <v>1528</v>
      </c>
      <c r="O591" s="1">
        <v>0.72</v>
      </c>
      <c r="P591" s="6">
        <f>Table1[[#This Row],[Profit]]/Table1[[#This Row],[Sales]]</f>
        <v>0.30817865561841251</v>
      </c>
      <c r="Q591" s="1" t="s">
        <v>33</v>
      </c>
      <c r="R591" s="1" t="s">
        <v>61</v>
      </c>
      <c r="S591" s="1" t="s">
        <v>178</v>
      </c>
      <c r="T591" s="1" t="s">
        <v>1526</v>
      </c>
      <c r="U591" s="1">
        <v>60516</v>
      </c>
      <c r="V591" s="9">
        <v>42055</v>
      </c>
      <c r="W591" s="13" t="str">
        <f>TEXT(Table1[[#This Row],[Order Date]],"mmmm")</f>
        <v>February</v>
      </c>
      <c r="X591" s="7" t="str">
        <f>TEXT(Table1[[#This Row],[Order Date]],"yyyy")</f>
        <v>2015</v>
      </c>
      <c r="Y591" s="9">
        <v>42057</v>
      </c>
      <c r="Z591" s="1">
        <v>1428.9104</v>
      </c>
      <c r="AA591" s="1">
        <v>21</v>
      </c>
      <c r="AB591" s="1">
        <v>4636.63</v>
      </c>
      <c r="AC591" s="1">
        <v>91236</v>
      </c>
      <c r="AD591" s="6" t="e">
        <f>IF(COUNTIF(#REF!,Orders!AC841)&gt;0,"Returned","Not Returned")</f>
        <v>#REF!</v>
      </c>
      <c r="AE591" s="37" t="str">
        <f>TEXT(Table1[[#This Row],[Order Date]],"mmmm-yyy")</f>
        <v>February-2015</v>
      </c>
    </row>
    <row r="592" spans="1:31" ht="14.25" thickTop="1" thickBot="1" x14ac:dyDescent="0.25">
      <c r="A592" s="10">
        <v>7718</v>
      </c>
      <c r="B592" s="11" t="s">
        <v>25</v>
      </c>
      <c r="C592" s="11">
        <v>0.03</v>
      </c>
      <c r="D592" s="11">
        <v>4.0599999999999996</v>
      </c>
      <c r="E592" s="11">
        <v>6.89</v>
      </c>
      <c r="F592" s="11">
        <v>2882</v>
      </c>
      <c r="G592" s="6" t="str">
        <f>IF(COUNTIF(Table1[Customer ID],Table1[[#This Row],[Customer ID]])&gt;1,"Repeat Customer","One-Time Customer")</f>
        <v>Repeat Customer</v>
      </c>
      <c r="H592" s="11" t="s">
        <v>2632</v>
      </c>
      <c r="I592" s="11" t="s">
        <v>49</v>
      </c>
      <c r="J592" s="11" t="s">
        <v>114</v>
      </c>
      <c r="K592" s="11" t="s">
        <v>29</v>
      </c>
      <c r="L592" s="11" t="s">
        <v>257</v>
      </c>
      <c r="M592" s="11" t="s">
        <v>59</v>
      </c>
      <c r="N592" s="11" t="s">
        <v>910</v>
      </c>
      <c r="O592" s="11">
        <v>0.6</v>
      </c>
      <c r="P592" s="6">
        <f>Table1[[#This Row],[Profit]]/Table1[[#This Row],[Sales]]</f>
        <v>-1.5402845706423167</v>
      </c>
      <c r="Q592" s="11" t="s">
        <v>33</v>
      </c>
      <c r="R592" s="11" t="s">
        <v>136</v>
      </c>
      <c r="S592" s="11" t="s">
        <v>322</v>
      </c>
      <c r="T592" s="11" t="s">
        <v>390</v>
      </c>
      <c r="U592" s="11">
        <v>28206</v>
      </c>
      <c r="V592" s="12">
        <v>42055</v>
      </c>
      <c r="W592" s="13" t="str">
        <f>TEXT(Table1[[#This Row],[Order Date]],"mmmm")</f>
        <v>February</v>
      </c>
      <c r="X592" s="7" t="str">
        <f>TEXT(Table1[[#This Row],[Order Date]],"yyyy")</f>
        <v>2015</v>
      </c>
      <c r="Y592" s="12">
        <v>42057</v>
      </c>
      <c r="Z592" s="11">
        <v>-246.27609999999999</v>
      </c>
      <c r="AA592" s="11">
        <v>37</v>
      </c>
      <c r="AB592" s="11">
        <v>159.88999999999999</v>
      </c>
      <c r="AC592" s="11">
        <v>55300</v>
      </c>
      <c r="AD592" s="6" t="e">
        <f>IF(COUNTIF(#REF!,Orders!AC1630)&gt;0,"Returned","Not Returned")</f>
        <v>#REF!</v>
      </c>
      <c r="AE592" s="37" t="str">
        <f>TEXT(Table1[[#This Row],[Order Date]],"mmmm-yyy")</f>
        <v>February-2015</v>
      </c>
    </row>
    <row r="593" spans="1:31" ht="14.25" thickTop="1" thickBot="1" x14ac:dyDescent="0.25">
      <c r="A593" s="8">
        <v>7719</v>
      </c>
      <c r="B593" s="1" t="s">
        <v>25</v>
      </c>
      <c r="C593" s="1">
        <v>0.01</v>
      </c>
      <c r="D593" s="1">
        <v>3.75</v>
      </c>
      <c r="E593" s="1">
        <v>0.5</v>
      </c>
      <c r="F593" s="1">
        <v>2882</v>
      </c>
      <c r="G593" s="6" t="str">
        <f>IF(COUNTIF(Table1[Customer ID],Table1[[#This Row],[Customer ID]])&gt;1,"Repeat Customer","One-Time Customer")</f>
        <v>Repeat Customer</v>
      </c>
      <c r="H593" s="1" t="s">
        <v>2632</v>
      </c>
      <c r="I593" s="1" t="s">
        <v>49</v>
      </c>
      <c r="J593" s="1" t="s">
        <v>114</v>
      </c>
      <c r="K593" s="1" t="s">
        <v>29</v>
      </c>
      <c r="L593" s="1" t="s">
        <v>134</v>
      </c>
      <c r="M593" s="1" t="s">
        <v>59</v>
      </c>
      <c r="N593" s="1" t="s">
        <v>2633</v>
      </c>
      <c r="O593" s="1">
        <v>0.37</v>
      </c>
      <c r="P593" s="6">
        <f>Table1[[#This Row],[Profit]]/Table1[[#This Row],[Sales]]</f>
        <v>0.30582114361702128</v>
      </c>
      <c r="Q593" s="1" t="s">
        <v>33</v>
      </c>
      <c r="R593" s="1" t="s">
        <v>136</v>
      </c>
      <c r="S593" s="1" t="s">
        <v>322</v>
      </c>
      <c r="T593" s="1" t="s">
        <v>390</v>
      </c>
      <c r="U593" s="1">
        <v>28206</v>
      </c>
      <c r="V593" s="9">
        <v>42055</v>
      </c>
      <c r="W593" s="13" t="str">
        <f>TEXT(Table1[[#This Row],[Order Date]],"mmmm")</f>
        <v>February</v>
      </c>
      <c r="X593" s="7" t="str">
        <f>TEXT(Table1[[#This Row],[Order Date]],"yyyy")</f>
        <v>2015</v>
      </c>
      <c r="Y593" s="9">
        <v>42056</v>
      </c>
      <c r="Z593" s="1">
        <v>55.194599999999994</v>
      </c>
      <c r="AA593" s="1">
        <v>48</v>
      </c>
      <c r="AB593" s="1">
        <v>180.48</v>
      </c>
      <c r="AC593" s="1">
        <v>55300</v>
      </c>
      <c r="AD593" s="6" t="e">
        <f>IF(COUNTIF(#REF!,Orders!AC1631)&gt;0,"Returned","Not Returned")</f>
        <v>#REF!</v>
      </c>
      <c r="AE593" s="37" t="str">
        <f>TEXT(Table1[[#This Row],[Order Date]],"mmmm-yyy")</f>
        <v>February-2015</v>
      </c>
    </row>
    <row r="594" spans="1:31" ht="14.25" thickTop="1" thickBot="1" x14ac:dyDescent="0.25">
      <c r="A594" s="10">
        <v>7720</v>
      </c>
      <c r="B594" s="11" t="s">
        <v>25</v>
      </c>
      <c r="C594" s="11">
        <v>0.02</v>
      </c>
      <c r="D594" s="11">
        <v>10.68</v>
      </c>
      <c r="E594" s="11">
        <v>13.04</v>
      </c>
      <c r="F594" s="11">
        <v>2882</v>
      </c>
      <c r="G594" s="6" t="str">
        <f>IF(COUNTIF(Table1[Customer ID],Table1[[#This Row],[Customer ID]])&gt;1,"Repeat Customer","One-Time Customer")</f>
        <v>Repeat Customer</v>
      </c>
      <c r="H594" s="11" t="s">
        <v>2632</v>
      </c>
      <c r="I594" s="11" t="s">
        <v>49</v>
      </c>
      <c r="J594" s="11" t="s">
        <v>114</v>
      </c>
      <c r="K594" s="11" t="s">
        <v>41</v>
      </c>
      <c r="L594" s="11" t="s">
        <v>50</v>
      </c>
      <c r="M594" s="11" t="s">
        <v>236</v>
      </c>
      <c r="N594" s="11" t="s">
        <v>2634</v>
      </c>
      <c r="O594" s="11">
        <v>0.6</v>
      </c>
      <c r="P594" s="6">
        <f>Table1[[#This Row],[Profit]]/Table1[[#This Row],[Sales]]</f>
        <v>-0.87678754850490759</v>
      </c>
      <c r="Q594" s="11" t="s">
        <v>33</v>
      </c>
      <c r="R594" s="11" t="s">
        <v>136</v>
      </c>
      <c r="S594" s="11" t="s">
        <v>322</v>
      </c>
      <c r="T594" s="11" t="s">
        <v>390</v>
      </c>
      <c r="U594" s="11">
        <v>28206</v>
      </c>
      <c r="V594" s="12">
        <v>42055</v>
      </c>
      <c r="W594" s="13" t="str">
        <f>TEXT(Table1[[#This Row],[Order Date]],"mmmm")</f>
        <v>February</v>
      </c>
      <c r="X594" s="7" t="str">
        <f>TEXT(Table1[[#This Row],[Order Date]],"yyyy")</f>
        <v>2015</v>
      </c>
      <c r="Y594" s="12">
        <v>42057</v>
      </c>
      <c r="Z594" s="11">
        <v>-307.29650000000004</v>
      </c>
      <c r="AA594" s="11">
        <v>31</v>
      </c>
      <c r="AB594" s="11">
        <v>350.48</v>
      </c>
      <c r="AC594" s="11">
        <v>55300</v>
      </c>
      <c r="AD594" s="6" t="e">
        <f>IF(COUNTIF(#REF!,Orders!AC1632)&gt;0,"Returned","Not Returned")</f>
        <v>#REF!</v>
      </c>
      <c r="AE594" s="37" t="str">
        <f>TEXT(Table1[[#This Row],[Order Date]],"mmmm-yyy")</f>
        <v>February-2015</v>
      </c>
    </row>
    <row r="595" spans="1:31" ht="12.75" customHeight="1" thickTop="1" thickBot="1" x14ac:dyDescent="0.25">
      <c r="A595" s="10">
        <v>25718</v>
      </c>
      <c r="B595" s="11" t="s">
        <v>25</v>
      </c>
      <c r="C595" s="11">
        <v>0.03</v>
      </c>
      <c r="D595" s="11">
        <v>4.0599999999999996</v>
      </c>
      <c r="E595" s="11">
        <v>6.89</v>
      </c>
      <c r="F595" s="11">
        <v>2886</v>
      </c>
      <c r="G595" s="6" t="str">
        <f>IF(COUNTIF(Table1[Customer ID],Table1[[#This Row],[Customer ID]])&gt;1,"Repeat Customer","One-Time Customer")</f>
        <v>Repeat Customer</v>
      </c>
      <c r="H595" s="11" t="s">
        <v>2641</v>
      </c>
      <c r="I595" s="11" t="s">
        <v>49</v>
      </c>
      <c r="J595" s="11" t="s">
        <v>114</v>
      </c>
      <c r="K595" s="11" t="s">
        <v>29</v>
      </c>
      <c r="L595" s="11" t="s">
        <v>257</v>
      </c>
      <c r="M595" s="11" t="s">
        <v>59</v>
      </c>
      <c r="N595" s="11" t="s">
        <v>910</v>
      </c>
      <c r="O595" s="11">
        <v>0.6</v>
      </c>
      <c r="P595" s="6">
        <f>Table1[[#This Row],[Profit]]/Table1[[#This Row],[Sales]]</f>
        <v>-4.761378246335819</v>
      </c>
      <c r="Q595" s="11" t="s">
        <v>33</v>
      </c>
      <c r="R595" s="11" t="s">
        <v>53</v>
      </c>
      <c r="S595" s="11" t="s">
        <v>154</v>
      </c>
      <c r="T595" s="11" t="s">
        <v>2642</v>
      </c>
      <c r="U595" s="11">
        <v>44134</v>
      </c>
      <c r="V595" s="12">
        <v>42055</v>
      </c>
      <c r="W595" s="13" t="str">
        <f>TEXT(Table1[[#This Row],[Order Date]],"mmmm")</f>
        <v>February</v>
      </c>
      <c r="X595" s="7" t="str">
        <f>TEXT(Table1[[#This Row],[Order Date]],"yyyy")</f>
        <v>2015</v>
      </c>
      <c r="Y595" s="12">
        <v>42057</v>
      </c>
      <c r="Z595" s="11">
        <v>-185.17</v>
      </c>
      <c r="AA595" s="11">
        <v>9</v>
      </c>
      <c r="AB595" s="11">
        <v>38.89</v>
      </c>
      <c r="AC595" s="11">
        <v>87630</v>
      </c>
      <c r="AD595" s="6" t="e">
        <f>IF(COUNTIF(#REF!,Orders!AC1642)&gt;0,"Returned","Not Returned")</f>
        <v>#REF!</v>
      </c>
      <c r="AE595" s="37" t="str">
        <f>TEXT(Table1[[#This Row],[Order Date]],"mmmm-yyy")</f>
        <v>February-2015</v>
      </c>
    </row>
    <row r="596" spans="1:31" ht="12.75" customHeight="1" thickTop="1" thickBot="1" x14ac:dyDescent="0.25">
      <c r="A596" s="8">
        <v>25719</v>
      </c>
      <c r="B596" s="1" t="s">
        <v>25</v>
      </c>
      <c r="C596" s="1">
        <v>0.01</v>
      </c>
      <c r="D596" s="1">
        <v>3.75</v>
      </c>
      <c r="E596" s="1">
        <v>0.5</v>
      </c>
      <c r="F596" s="1">
        <v>2886</v>
      </c>
      <c r="G596" s="6" t="str">
        <f>IF(COUNTIF(Table1[Customer ID],Table1[[#This Row],[Customer ID]])&gt;1,"Repeat Customer","One-Time Customer")</f>
        <v>Repeat Customer</v>
      </c>
      <c r="H596" s="1" t="s">
        <v>2641</v>
      </c>
      <c r="I596" s="1" t="s">
        <v>49</v>
      </c>
      <c r="J596" s="1" t="s">
        <v>114</v>
      </c>
      <c r="K596" s="1" t="s">
        <v>29</v>
      </c>
      <c r="L596" s="1" t="s">
        <v>134</v>
      </c>
      <c r="M596" s="1" t="s">
        <v>59</v>
      </c>
      <c r="N596" s="1" t="s">
        <v>2633</v>
      </c>
      <c r="O596" s="1">
        <v>0.37</v>
      </c>
      <c r="P596" s="6">
        <f>Table1[[#This Row],[Profit]]/Table1[[#This Row],[Sales]]</f>
        <v>0.69</v>
      </c>
      <c r="Q596" s="1" t="s">
        <v>33</v>
      </c>
      <c r="R596" s="1" t="s">
        <v>53</v>
      </c>
      <c r="S596" s="1" t="s">
        <v>154</v>
      </c>
      <c r="T596" s="1" t="s">
        <v>2642</v>
      </c>
      <c r="U596" s="1">
        <v>44134</v>
      </c>
      <c r="V596" s="9">
        <v>42055</v>
      </c>
      <c r="W596" s="13" t="str">
        <f>TEXT(Table1[[#This Row],[Order Date]],"mmmm")</f>
        <v>February</v>
      </c>
      <c r="X596" s="7" t="str">
        <f>TEXT(Table1[[#This Row],[Order Date]],"yyyy")</f>
        <v>2015</v>
      </c>
      <c r="Y596" s="9">
        <v>42056</v>
      </c>
      <c r="Z596" s="1">
        <v>31.132799999999996</v>
      </c>
      <c r="AA596" s="1">
        <v>12</v>
      </c>
      <c r="AB596" s="1">
        <v>45.12</v>
      </c>
      <c r="AC596" s="1">
        <v>87630</v>
      </c>
      <c r="AD596" s="6" t="e">
        <f>IF(COUNTIF(#REF!,Orders!AC1643)&gt;0,"Returned","Not Returned")</f>
        <v>#REF!</v>
      </c>
      <c r="AE596" s="37" t="str">
        <f>TEXT(Table1[[#This Row],[Order Date]],"mmmm-yyy")</f>
        <v>February-2015</v>
      </c>
    </row>
    <row r="597" spans="1:31" ht="12.75" customHeight="1" thickTop="1" thickBot="1" x14ac:dyDescent="0.25">
      <c r="A597" s="10">
        <v>25720</v>
      </c>
      <c r="B597" s="11" t="s">
        <v>25</v>
      </c>
      <c r="C597" s="11">
        <v>0.02</v>
      </c>
      <c r="D597" s="11">
        <v>10.68</v>
      </c>
      <c r="E597" s="11">
        <v>13.04</v>
      </c>
      <c r="F597" s="11">
        <v>2886</v>
      </c>
      <c r="G597" s="6" t="str">
        <f>IF(COUNTIF(Table1[Customer ID],Table1[[#This Row],[Customer ID]])&gt;1,"Repeat Customer","One-Time Customer")</f>
        <v>Repeat Customer</v>
      </c>
      <c r="H597" s="11" t="s">
        <v>2641</v>
      </c>
      <c r="I597" s="11" t="s">
        <v>49</v>
      </c>
      <c r="J597" s="11" t="s">
        <v>114</v>
      </c>
      <c r="K597" s="11" t="s">
        <v>41</v>
      </c>
      <c r="L597" s="11" t="s">
        <v>50</v>
      </c>
      <c r="M597" s="11" t="s">
        <v>236</v>
      </c>
      <c r="N597" s="11" t="s">
        <v>2634</v>
      </c>
      <c r="O597" s="11">
        <v>0.6</v>
      </c>
      <c r="P597" s="6">
        <f>Table1[[#This Row],[Profit]]/Table1[[#This Row],[Sales]]</f>
        <v>-2.5544499723604202</v>
      </c>
      <c r="Q597" s="11" t="s">
        <v>33</v>
      </c>
      <c r="R597" s="11" t="s">
        <v>53</v>
      </c>
      <c r="S597" s="11" t="s">
        <v>154</v>
      </c>
      <c r="T597" s="11" t="s">
        <v>2642</v>
      </c>
      <c r="U597" s="11">
        <v>44134</v>
      </c>
      <c r="V597" s="12">
        <v>42055</v>
      </c>
      <c r="W597" s="13" t="str">
        <f>TEXT(Table1[[#This Row],[Order Date]],"mmmm")</f>
        <v>February</v>
      </c>
      <c r="X597" s="7" t="str">
        <f>TEXT(Table1[[#This Row],[Order Date]],"yyyy")</f>
        <v>2015</v>
      </c>
      <c r="Y597" s="12">
        <v>42057</v>
      </c>
      <c r="Z597" s="11">
        <v>-231.05</v>
      </c>
      <c r="AA597" s="11">
        <v>8</v>
      </c>
      <c r="AB597" s="11">
        <v>90.45</v>
      </c>
      <c r="AC597" s="11">
        <v>87630</v>
      </c>
      <c r="AD597" s="6" t="e">
        <f>IF(COUNTIF(#REF!,Orders!AC1644)&gt;0,"Returned","Not Returned")</f>
        <v>#REF!</v>
      </c>
      <c r="AE597" s="37" t="str">
        <f>TEXT(Table1[[#This Row],[Order Date]],"mmmm-yyy")</f>
        <v>February-2015</v>
      </c>
    </row>
    <row r="598" spans="1:31" ht="12.75" customHeight="1" thickTop="1" thickBot="1" x14ac:dyDescent="0.25">
      <c r="A598" s="10">
        <v>26141</v>
      </c>
      <c r="B598" s="11" t="s">
        <v>25</v>
      </c>
      <c r="C598" s="11">
        <v>0.05</v>
      </c>
      <c r="D598" s="11">
        <v>19.23</v>
      </c>
      <c r="E598" s="11">
        <v>6.15</v>
      </c>
      <c r="F598" s="11">
        <v>3284</v>
      </c>
      <c r="G598" s="6" t="str">
        <f>IF(COUNTIF(Table1[Customer ID],Table1[[#This Row],[Customer ID]])&gt;1,"Repeat Customer","One-Time Customer")</f>
        <v>One-Time Customer</v>
      </c>
      <c r="H598" s="11" t="s">
        <v>2936</v>
      </c>
      <c r="I598" s="11" t="s">
        <v>27</v>
      </c>
      <c r="J598" s="11" t="s">
        <v>28</v>
      </c>
      <c r="K598" s="11" t="s">
        <v>41</v>
      </c>
      <c r="L598" s="11" t="s">
        <v>50</v>
      </c>
      <c r="M598" s="11" t="s">
        <v>51</v>
      </c>
      <c r="N598" s="11" t="s">
        <v>472</v>
      </c>
      <c r="O598" s="11">
        <v>0.44</v>
      </c>
      <c r="P598" s="6">
        <f>Table1[[#This Row],[Profit]]/Table1[[#This Row],[Sales]]</f>
        <v>-17.809968275171148</v>
      </c>
      <c r="Q598" s="11" t="s">
        <v>33</v>
      </c>
      <c r="R598" s="11" t="s">
        <v>136</v>
      </c>
      <c r="S598" s="11" t="s">
        <v>362</v>
      </c>
      <c r="T598" s="11" t="s">
        <v>2937</v>
      </c>
      <c r="U598" s="11">
        <v>34741</v>
      </c>
      <c r="V598" s="12">
        <v>42055</v>
      </c>
      <c r="W598" s="13" t="str">
        <f>TEXT(Table1[[#This Row],[Order Date]],"mmmm")</f>
        <v>February</v>
      </c>
      <c r="X598" s="7" t="str">
        <f>TEXT(Table1[[#This Row],[Order Date]],"yyyy")</f>
        <v>2015</v>
      </c>
      <c r="Y598" s="12">
        <v>42057</v>
      </c>
      <c r="Z598" s="11">
        <v>-2133.2780000000002</v>
      </c>
      <c r="AA598" s="11">
        <v>6</v>
      </c>
      <c r="AB598" s="11">
        <v>119.78</v>
      </c>
      <c r="AC598" s="11">
        <v>90751</v>
      </c>
      <c r="AD598" s="6" t="e">
        <f>IF(COUNTIF(#REF!,Orders!AC1878)&gt;0,"Returned","Not Returned")</f>
        <v>#REF!</v>
      </c>
      <c r="AE598" s="37" t="str">
        <f>TEXT(Table1[[#This Row],[Order Date]],"mmmm-yyy")</f>
        <v>February-2015</v>
      </c>
    </row>
    <row r="599" spans="1:31" ht="12.75" customHeight="1" thickTop="1" thickBot="1" x14ac:dyDescent="0.25">
      <c r="A599" s="8">
        <v>5361</v>
      </c>
      <c r="B599" s="1" t="s">
        <v>47</v>
      </c>
      <c r="C599" s="1">
        <v>0.02</v>
      </c>
      <c r="D599" s="1">
        <v>49.99</v>
      </c>
      <c r="E599" s="1">
        <v>19.989999999999998</v>
      </c>
      <c r="F599" s="1">
        <v>181</v>
      </c>
      <c r="G599" s="6" t="str">
        <f>IF(COUNTIF(Table1[Customer ID],Table1[[#This Row],[Customer ID]])&gt;1,"Repeat Customer","One-Time Customer")</f>
        <v>Repeat Customer</v>
      </c>
      <c r="H599" s="1" t="s">
        <v>274</v>
      </c>
      <c r="I599" s="1" t="s">
        <v>49</v>
      </c>
      <c r="J599" s="1" t="s">
        <v>58</v>
      </c>
      <c r="K599" s="1" t="s">
        <v>77</v>
      </c>
      <c r="L599" s="1" t="s">
        <v>180</v>
      </c>
      <c r="M599" s="1" t="s">
        <v>59</v>
      </c>
      <c r="N599" s="1" t="s">
        <v>275</v>
      </c>
      <c r="O599" s="1">
        <v>0.41</v>
      </c>
      <c r="P599" s="6">
        <f>Table1[[#This Row],[Profit]]/Table1[[#This Row],[Sales]]</f>
        <v>-8.526186225479869E-2</v>
      </c>
      <c r="Q599" s="1" t="s">
        <v>33</v>
      </c>
      <c r="R599" s="1" t="s">
        <v>34</v>
      </c>
      <c r="S599" s="1" t="s">
        <v>45</v>
      </c>
      <c r="T599" s="1" t="s">
        <v>276</v>
      </c>
      <c r="U599" s="1">
        <v>94122</v>
      </c>
      <c r="V599" s="9">
        <v>42056</v>
      </c>
      <c r="W599" s="13" t="str">
        <f>TEXT(Table1[[#This Row],[Order Date]],"mmmm")</f>
        <v>February</v>
      </c>
      <c r="X599" s="7" t="str">
        <f>TEXT(Table1[[#This Row],[Order Date]],"yyyy")</f>
        <v>2015</v>
      </c>
      <c r="Y599" s="9">
        <v>42056</v>
      </c>
      <c r="Z599" s="1">
        <v>-76.89</v>
      </c>
      <c r="AA599" s="1">
        <v>18</v>
      </c>
      <c r="AB599" s="1">
        <v>901.81</v>
      </c>
      <c r="AC599" s="1">
        <v>38087</v>
      </c>
      <c r="AD599" s="6" t="e">
        <f>IF(COUNTIF(#REF!,Orders!AC101)&gt;0,"Returned","Not Returned")</f>
        <v>#REF!</v>
      </c>
      <c r="AE599" s="37" t="str">
        <f>TEXT(Table1[[#This Row],[Order Date]],"mmmm-yyy")</f>
        <v>February-2015</v>
      </c>
    </row>
    <row r="600" spans="1:31" ht="12.75" customHeight="1" thickTop="1" thickBot="1" x14ac:dyDescent="0.25">
      <c r="A600" s="8">
        <v>23361</v>
      </c>
      <c r="B600" s="1" t="s">
        <v>47</v>
      </c>
      <c r="C600" s="1">
        <v>0.02</v>
      </c>
      <c r="D600" s="1">
        <v>49.99</v>
      </c>
      <c r="E600" s="1">
        <v>19.989999999999998</v>
      </c>
      <c r="F600" s="1">
        <v>184</v>
      </c>
      <c r="G600" s="6" t="str">
        <f>IF(COUNTIF(Table1[Customer ID],Table1[[#This Row],[Customer ID]])&gt;1,"Repeat Customer","One-Time Customer")</f>
        <v>One-Time Customer</v>
      </c>
      <c r="H600" s="1" t="s">
        <v>277</v>
      </c>
      <c r="I600" s="1" t="s">
        <v>49</v>
      </c>
      <c r="J600" s="1" t="s">
        <v>58</v>
      </c>
      <c r="K600" s="1" t="s">
        <v>77</v>
      </c>
      <c r="L600" s="1" t="s">
        <v>180</v>
      </c>
      <c r="M600" s="1" t="s">
        <v>59</v>
      </c>
      <c r="N600" s="1" t="s">
        <v>275</v>
      </c>
      <c r="O600" s="1">
        <v>0.41</v>
      </c>
      <c r="P600" s="6">
        <f>Table1[[#This Row],[Profit]]/Table1[[#This Row],[Sales]]</f>
        <v>-0.30694610778443115</v>
      </c>
      <c r="Q600" s="1" t="s">
        <v>33</v>
      </c>
      <c r="R600" s="1" t="s">
        <v>53</v>
      </c>
      <c r="S600" s="1" t="s">
        <v>193</v>
      </c>
      <c r="T600" s="1" t="s">
        <v>278</v>
      </c>
      <c r="U600" s="1">
        <v>2474</v>
      </c>
      <c r="V600" s="9">
        <v>42056</v>
      </c>
      <c r="W600" s="13" t="str">
        <f>TEXT(Table1[[#This Row],[Order Date]],"mmmm")</f>
        <v>February</v>
      </c>
      <c r="X600" s="7" t="str">
        <f>TEXT(Table1[[#This Row],[Order Date]],"yyyy")</f>
        <v>2015</v>
      </c>
      <c r="Y600" s="9">
        <v>42056</v>
      </c>
      <c r="Z600" s="1">
        <v>-76.89</v>
      </c>
      <c r="AA600" s="1">
        <v>5</v>
      </c>
      <c r="AB600" s="1">
        <v>250.5</v>
      </c>
      <c r="AC600" s="1">
        <v>88360</v>
      </c>
      <c r="AD600" s="6" t="e">
        <f>IF(COUNTIF(#REF!,Orders!AC103)&gt;0,"Returned","Not Returned")</f>
        <v>#REF!</v>
      </c>
      <c r="AE600" s="37" t="str">
        <f>TEXT(Table1[[#This Row],[Order Date]],"mmmm-yyy")</f>
        <v>February-2015</v>
      </c>
    </row>
    <row r="601" spans="1:31" ht="12.75" customHeight="1" thickTop="1" thickBot="1" x14ac:dyDescent="0.25">
      <c r="A601" s="8">
        <v>349</v>
      </c>
      <c r="B601" s="1" t="s">
        <v>37</v>
      </c>
      <c r="C601" s="1">
        <v>7.0000000000000007E-2</v>
      </c>
      <c r="D601" s="1">
        <v>2036.48</v>
      </c>
      <c r="E601" s="1">
        <v>14.7</v>
      </c>
      <c r="F601" s="1">
        <v>553</v>
      </c>
      <c r="G601" s="6" t="str">
        <f>IF(COUNTIF(Table1[Customer ID],Table1[[#This Row],[Customer ID]])&gt;1,"Repeat Customer","One-Time Customer")</f>
        <v>Repeat Customer</v>
      </c>
      <c r="H601" s="1" t="s">
        <v>661</v>
      </c>
      <c r="I601" s="1" t="s">
        <v>39</v>
      </c>
      <c r="J601" s="1" t="s">
        <v>28</v>
      </c>
      <c r="K601" s="1" t="s">
        <v>77</v>
      </c>
      <c r="L601" s="1" t="s">
        <v>85</v>
      </c>
      <c r="M601" s="1" t="s">
        <v>43</v>
      </c>
      <c r="N601" s="1" t="s">
        <v>633</v>
      </c>
      <c r="O601" s="1">
        <v>0.55000000000000004</v>
      </c>
      <c r="P601" s="6">
        <f>Table1[[#This Row],[Profit]]/Table1[[#This Row],[Sales]]</f>
        <v>9.4625077242590519E-2</v>
      </c>
      <c r="Q601" s="1" t="s">
        <v>33</v>
      </c>
      <c r="R601" s="1" t="s">
        <v>34</v>
      </c>
      <c r="S601" s="1" t="s">
        <v>45</v>
      </c>
      <c r="T601" s="1" t="s">
        <v>663</v>
      </c>
      <c r="U601" s="1">
        <v>90008</v>
      </c>
      <c r="V601" s="9">
        <v>42056</v>
      </c>
      <c r="W601" s="13" t="str">
        <f>TEXT(Table1[[#This Row],[Order Date]],"mmmm")</f>
        <v>February</v>
      </c>
      <c r="X601" s="7" t="str">
        <f>TEXT(Table1[[#This Row],[Order Date]],"yyyy")</f>
        <v>2015</v>
      </c>
      <c r="Y601" s="9">
        <v>42056</v>
      </c>
      <c r="Z601" s="1">
        <v>4073.25</v>
      </c>
      <c r="AA601" s="1">
        <v>25</v>
      </c>
      <c r="AB601" s="1">
        <v>43046.2</v>
      </c>
      <c r="AC601" s="1">
        <v>2433</v>
      </c>
      <c r="AD601" s="6" t="e">
        <f>IF(COUNTIF(#REF!,Orders!AC297)&gt;0,"Returned","Not Returned")</f>
        <v>#REF!</v>
      </c>
      <c r="AE601" s="37" t="str">
        <f>TEXT(Table1[[#This Row],[Order Date]],"mmmm-yyy")</f>
        <v>February-2015</v>
      </c>
    </row>
    <row r="602" spans="1:31" ht="12.75" customHeight="1" thickTop="1" thickBot="1" x14ac:dyDescent="0.25">
      <c r="A602" s="10">
        <v>18349</v>
      </c>
      <c r="B602" s="11" t="s">
        <v>37</v>
      </c>
      <c r="C602" s="11">
        <v>7.0000000000000007E-2</v>
      </c>
      <c r="D602" s="11">
        <v>2036.48</v>
      </c>
      <c r="E602" s="11">
        <v>14.7</v>
      </c>
      <c r="F602" s="11">
        <v>555</v>
      </c>
      <c r="G602" s="6" t="str">
        <f>IF(COUNTIF(Table1[Customer ID],Table1[[#This Row],[Customer ID]])&gt;1,"Repeat Customer","One-Time Customer")</f>
        <v>Repeat Customer</v>
      </c>
      <c r="H602" s="11" t="s">
        <v>664</v>
      </c>
      <c r="I602" s="11" t="s">
        <v>39</v>
      </c>
      <c r="J602" s="11" t="s">
        <v>28</v>
      </c>
      <c r="K602" s="11" t="s">
        <v>77</v>
      </c>
      <c r="L602" s="11" t="s">
        <v>85</v>
      </c>
      <c r="M602" s="11" t="s">
        <v>43</v>
      </c>
      <c r="N602" s="11" t="s">
        <v>633</v>
      </c>
      <c r="O602" s="11">
        <v>0.55000000000000004</v>
      </c>
      <c r="P602" s="6">
        <f>Table1[[#This Row],[Profit]]/Table1[[#This Row],[Sales]]</f>
        <v>0.58352119669850899</v>
      </c>
      <c r="Q602" s="11" t="s">
        <v>33</v>
      </c>
      <c r="R602" s="11" t="s">
        <v>34</v>
      </c>
      <c r="S602" s="11" t="s">
        <v>212</v>
      </c>
      <c r="T602" s="11" t="s">
        <v>665</v>
      </c>
      <c r="U602" s="11">
        <v>84062</v>
      </c>
      <c r="V602" s="12">
        <v>42056</v>
      </c>
      <c r="W602" s="13" t="str">
        <f>TEXT(Table1[[#This Row],[Order Date]],"mmmm")</f>
        <v>February</v>
      </c>
      <c r="X602" s="7" t="str">
        <f>TEXT(Table1[[#This Row],[Order Date]],"yyyy")</f>
        <v>2015</v>
      </c>
      <c r="Y602" s="12">
        <v>42056</v>
      </c>
      <c r="Z602" s="11">
        <v>6028.41</v>
      </c>
      <c r="AA602" s="11">
        <v>6</v>
      </c>
      <c r="AB602" s="11">
        <v>10331.09</v>
      </c>
      <c r="AC602" s="11">
        <v>86190</v>
      </c>
      <c r="AD602" s="6" t="e">
        <f>IF(COUNTIF(#REF!,Orders!AC300)&gt;0,"Returned","Not Returned")</f>
        <v>#REF!</v>
      </c>
      <c r="AE602" s="37" t="str">
        <f>TEXT(Table1[[#This Row],[Order Date]],"mmmm-yyy")</f>
        <v>February-2015</v>
      </c>
    </row>
    <row r="603" spans="1:31" ht="12.75" customHeight="1" thickTop="1" thickBot="1" x14ac:dyDescent="0.25">
      <c r="A603" s="8">
        <v>19262</v>
      </c>
      <c r="B603" s="1" t="s">
        <v>25</v>
      </c>
      <c r="C603" s="1">
        <v>0.04</v>
      </c>
      <c r="D603" s="1">
        <v>4.37</v>
      </c>
      <c r="E603" s="1">
        <v>5.15</v>
      </c>
      <c r="F603" s="1">
        <v>875</v>
      </c>
      <c r="G603" s="6" t="str">
        <f>IF(COUNTIF(Table1[Customer ID],Table1[[#This Row],[Customer ID]])&gt;1,"Repeat Customer","One-Time Customer")</f>
        <v>Repeat Customer</v>
      </c>
      <c r="H603" s="1" t="s">
        <v>993</v>
      </c>
      <c r="I603" s="1" t="s">
        <v>49</v>
      </c>
      <c r="J603" s="1" t="s">
        <v>58</v>
      </c>
      <c r="K603" s="1" t="s">
        <v>29</v>
      </c>
      <c r="L603" s="1" t="s">
        <v>257</v>
      </c>
      <c r="M603" s="1" t="s">
        <v>59</v>
      </c>
      <c r="N603" s="1" t="s">
        <v>994</v>
      </c>
      <c r="O603" s="1">
        <v>0.59</v>
      </c>
      <c r="P603" s="6">
        <f>Table1[[#This Row],[Profit]]/Table1[[#This Row],[Sales]]</f>
        <v>-0.94769818043008003</v>
      </c>
      <c r="Q603" s="1" t="s">
        <v>33</v>
      </c>
      <c r="R603" s="1" t="s">
        <v>34</v>
      </c>
      <c r="S603" s="1" t="s">
        <v>212</v>
      </c>
      <c r="T603" s="1" t="s">
        <v>995</v>
      </c>
      <c r="U603" s="1">
        <v>84106</v>
      </c>
      <c r="V603" s="9">
        <v>42056</v>
      </c>
      <c r="W603" s="13" t="str">
        <f>TEXT(Table1[[#This Row],[Order Date]],"mmmm")</f>
        <v>February</v>
      </c>
      <c r="X603" s="7" t="str">
        <f>TEXT(Table1[[#This Row],[Order Date]],"yyyy")</f>
        <v>2015</v>
      </c>
      <c r="Y603" s="9">
        <v>42057</v>
      </c>
      <c r="Z603" s="1">
        <v>-74.479599999999991</v>
      </c>
      <c r="AA603" s="1">
        <v>18</v>
      </c>
      <c r="AB603" s="1">
        <v>78.59</v>
      </c>
      <c r="AC603" s="1">
        <v>89059</v>
      </c>
      <c r="AD603" s="6" t="e">
        <f>IF(COUNTIF(#REF!,Orders!AC489)&gt;0,"Returned","Not Returned")</f>
        <v>#REF!</v>
      </c>
      <c r="AE603" s="37" t="str">
        <f>TEXT(Table1[[#This Row],[Order Date]],"mmmm-yyy")</f>
        <v>February-2015</v>
      </c>
    </row>
    <row r="604" spans="1:31" ht="12.75" customHeight="1" thickTop="1" thickBot="1" x14ac:dyDescent="0.25">
      <c r="A604" s="10">
        <v>19263</v>
      </c>
      <c r="B604" s="11" t="s">
        <v>25</v>
      </c>
      <c r="C604" s="11">
        <v>0.09</v>
      </c>
      <c r="D604" s="11">
        <v>155.99</v>
      </c>
      <c r="E604" s="11">
        <v>8.99</v>
      </c>
      <c r="F604" s="11">
        <v>875</v>
      </c>
      <c r="G604" s="6" t="str">
        <f>IF(COUNTIF(Table1[Customer ID],Table1[[#This Row],[Customer ID]])&gt;1,"Repeat Customer","One-Time Customer")</f>
        <v>Repeat Customer</v>
      </c>
      <c r="H604" s="11" t="s">
        <v>993</v>
      </c>
      <c r="I604" s="11" t="s">
        <v>49</v>
      </c>
      <c r="J604" s="11" t="s">
        <v>58</v>
      </c>
      <c r="K604" s="11" t="s">
        <v>77</v>
      </c>
      <c r="L604" s="11" t="s">
        <v>78</v>
      </c>
      <c r="M604" s="11" t="s">
        <v>59</v>
      </c>
      <c r="N604" s="11" t="s">
        <v>996</v>
      </c>
      <c r="O604" s="11">
        <v>0.57999999999999996</v>
      </c>
      <c r="P604" s="6">
        <f>Table1[[#This Row],[Profit]]/Table1[[#This Row],[Sales]]</f>
        <v>-0.46714119611353627</v>
      </c>
      <c r="Q604" s="11" t="s">
        <v>33</v>
      </c>
      <c r="R604" s="11" t="s">
        <v>34</v>
      </c>
      <c r="S604" s="11" t="s">
        <v>212</v>
      </c>
      <c r="T604" s="11" t="s">
        <v>995</v>
      </c>
      <c r="U604" s="11">
        <v>84106</v>
      </c>
      <c r="V604" s="12">
        <v>42056</v>
      </c>
      <c r="W604" s="13" t="str">
        <f>TEXT(Table1[[#This Row],[Order Date]],"mmmm")</f>
        <v>February</v>
      </c>
      <c r="X604" s="7" t="str">
        <f>TEXT(Table1[[#This Row],[Order Date]],"yyyy")</f>
        <v>2015</v>
      </c>
      <c r="Y604" s="12">
        <v>42058</v>
      </c>
      <c r="Z604" s="11">
        <v>-232.22056000000003</v>
      </c>
      <c r="AA604" s="11">
        <v>4</v>
      </c>
      <c r="AB604" s="11">
        <v>497.11</v>
      </c>
      <c r="AC604" s="11">
        <v>89059</v>
      </c>
      <c r="AD604" s="6" t="e">
        <f>IF(COUNTIF(#REF!,Orders!AC490)&gt;0,"Returned","Not Returned")</f>
        <v>#REF!</v>
      </c>
      <c r="AE604" s="37" t="str">
        <f>TEXT(Table1[[#This Row],[Order Date]],"mmmm-yyy")</f>
        <v>February-2015</v>
      </c>
    </row>
    <row r="605" spans="1:31" ht="12.75" customHeight="1" thickTop="1" thickBot="1" x14ac:dyDescent="0.25">
      <c r="A605" s="10">
        <v>24113</v>
      </c>
      <c r="B605" s="11" t="s">
        <v>47</v>
      </c>
      <c r="C605" s="11">
        <v>0</v>
      </c>
      <c r="D605" s="11">
        <v>100.89</v>
      </c>
      <c r="E605" s="11">
        <v>42</v>
      </c>
      <c r="F605" s="11">
        <v>2225</v>
      </c>
      <c r="G605" s="6" t="str">
        <f>IF(COUNTIF(Table1[Customer ID],Table1[[#This Row],[Customer ID]])&gt;1,"Repeat Customer","One-Time Customer")</f>
        <v>One-Time Customer</v>
      </c>
      <c r="H605" s="11" t="s">
        <v>2121</v>
      </c>
      <c r="I605" s="11" t="s">
        <v>39</v>
      </c>
      <c r="J605" s="11" t="s">
        <v>58</v>
      </c>
      <c r="K605" s="11" t="s">
        <v>41</v>
      </c>
      <c r="L605" s="11" t="s">
        <v>42</v>
      </c>
      <c r="M605" s="11" t="s">
        <v>43</v>
      </c>
      <c r="N605" s="11" t="s">
        <v>2122</v>
      </c>
      <c r="O605" s="11">
        <v>0.61</v>
      </c>
      <c r="P605" s="6">
        <f>Table1[[#This Row],[Profit]]/Table1[[#This Row],[Sales]]</f>
        <v>0.93284663362580922</v>
      </c>
      <c r="Q605" s="11" t="s">
        <v>33</v>
      </c>
      <c r="R605" s="11" t="s">
        <v>34</v>
      </c>
      <c r="S605" s="11" t="s">
        <v>366</v>
      </c>
      <c r="T605" s="11" t="s">
        <v>2123</v>
      </c>
      <c r="U605" s="11">
        <v>88240</v>
      </c>
      <c r="V605" s="12">
        <v>42056</v>
      </c>
      <c r="W605" s="13" t="str">
        <f>TEXT(Table1[[#This Row],[Order Date]],"mmmm")</f>
        <v>February</v>
      </c>
      <c r="X605" s="7" t="str">
        <f>TEXT(Table1[[#This Row],[Order Date]],"yyyy")</f>
        <v>2015</v>
      </c>
      <c r="Y605" s="12">
        <v>42057</v>
      </c>
      <c r="Z605" s="11">
        <v>1500.12</v>
      </c>
      <c r="AA605" s="11">
        <v>15</v>
      </c>
      <c r="AB605" s="11">
        <v>1608.11</v>
      </c>
      <c r="AC605" s="11">
        <v>89970</v>
      </c>
      <c r="AD605" s="6" t="e">
        <f>IF(COUNTIF(#REF!,Orders!AC1236)&gt;0,"Returned","Not Returned")</f>
        <v>#REF!</v>
      </c>
      <c r="AE605" s="37" t="str">
        <f>TEXT(Table1[[#This Row],[Order Date]],"mmmm-yyy")</f>
        <v>February-2015</v>
      </c>
    </row>
    <row r="606" spans="1:31" ht="12.75" customHeight="1" thickTop="1" thickBot="1" x14ac:dyDescent="0.25">
      <c r="A606" s="10">
        <v>26057</v>
      </c>
      <c r="B606" s="11" t="s">
        <v>106</v>
      </c>
      <c r="C606" s="11">
        <v>0.1</v>
      </c>
      <c r="D606" s="11">
        <v>4.91</v>
      </c>
      <c r="E606" s="11">
        <v>0.5</v>
      </c>
      <c r="F606" s="11">
        <v>2472</v>
      </c>
      <c r="G606" s="6" t="str">
        <f>IF(COUNTIF(Table1[Customer ID],Table1[[#This Row],[Customer ID]])&gt;1,"Repeat Customer","One-Time Customer")</f>
        <v>One-Time Customer</v>
      </c>
      <c r="H606" s="11" t="s">
        <v>2325</v>
      </c>
      <c r="I606" s="11" t="s">
        <v>27</v>
      </c>
      <c r="J606" s="11" t="s">
        <v>40</v>
      </c>
      <c r="K606" s="11" t="s">
        <v>29</v>
      </c>
      <c r="L606" s="11" t="s">
        <v>134</v>
      </c>
      <c r="M606" s="11" t="s">
        <v>59</v>
      </c>
      <c r="N606" s="11" t="s">
        <v>163</v>
      </c>
      <c r="O606" s="11">
        <v>0.36</v>
      </c>
      <c r="P606" s="6">
        <f>Table1[[#This Row],[Profit]]/Table1[[#This Row],[Sales]]</f>
        <v>0.69</v>
      </c>
      <c r="Q606" s="11" t="s">
        <v>33</v>
      </c>
      <c r="R606" s="11" t="s">
        <v>61</v>
      </c>
      <c r="S606" s="11" t="s">
        <v>178</v>
      </c>
      <c r="T606" s="11" t="s">
        <v>2326</v>
      </c>
      <c r="U606" s="11">
        <v>60432</v>
      </c>
      <c r="V606" s="12">
        <v>42056</v>
      </c>
      <c r="W606" s="13" t="str">
        <f>TEXT(Table1[[#This Row],[Order Date]],"mmmm")</f>
        <v>February</v>
      </c>
      <c r="X606" s="7" t="str">
        <f>TEXT(Table1[[#This Row],[Order Date]],"yyyy")</f>
        <v>2015</v>
      </c>
      <c r="Y606" s="12">
        <v>42056</v>
      </c>
      <c r="Z606" s="11">
        <v>35.279699999999998</v>
      </c>
      <c r="AA606" s="11">
        <v>10</v>
      </c>
      <c r="AB606" s="11">
        <v>51.13</v>
      </c>
      <c r="AC606" s="11">
        <v>86514</v>
      </c>
      <c r="AD606" s="6" t="e">
        <f>IF(COUNTIF(#REF!,Orders!AC1386)&gt;0,"Returned","Not Returned")</f>
        <v>#REF!</v>
      </c>
      <c r="AE606" s="37" t="str">
        <f>TEXT(Table1[[#This Row],[Order Date]],"mmmm-yyy")</f>
        <v>February-2015</v>
      </c>
    </row>
    <row r="607" spans="1:31" ht="12.75" customHeight="1" thickTop="1" thickBot="1" x14ac:dyDescent="0.25">
      <c r="A607" s="8">
        <v>23509</v>
      </c>
      <c r="B607" s="1" t="s">
        <v>25</v>
      </c>
      <c r="C607" s="1">
        <v>0.08</v>
      </c>
      <c r="D607" s="1">
        <v>34.99</v>
      </c>
      <c r="E607" s="1">
        <v>7.73</v>
      </c>
      <c r="F607" s="1">
        <v>32</v>
      </c>
      <c r="G607" s="6" t="str">
        <f>IF(COUNTIF(Table1[Customer ID],Table1[[#This Row],[Customer ID]])&gt;1,"Repeat Customer","One-Time Customer")</f>
        <v>Repeat Customer</v>
      </c>
      <c r="H607" s="1" t="s">
        <v>100</v>
      </c>
      <c r="I607" s="1" t="s">
        <v>49</v>
      </c>
      <c r="J607" s="1" t="s">
        <v>28</v>
      </c>
      <c r="K607" s="1" t="s">
        <v>29</v>
      </c>
      <c r="L607" s="1" t="s">
        <v>30</v>
      </c>
      <c r="M607" s="1" t="s">
        <v>59</v>
      </c>
      <c r="N607" s="1" t="s">
        <v>101</v>
      </c>
      <c r="O607" s="1">
        <v>0.59</v>
      </c>
      <c r="P607" s="6">
        <f>Table1[[#This Row],[Profit]]/Table1[[#This Row],[Sales]]</f>
        <v>0.34070358858434585</v>
      </c>
      <c r="Q607" s="1" t="s">
        <v>33</v>
      </c>
      <c r="R607" s="1" t="s">
        <v>34</v>
      </c>
      <c r="S607" s="1" t="s">
        <v>102</v>
      </c>
      <c r="T607" s="1" t="s">
        <v>103</v>
      </c>
      <c r="U607" s="1">
        <v>97526</v>
      </c>
      <c r="V607" s="9">
        <v>42057</v>
      </c>
      <c r="W607" s="13" t="str">
        <f>TEXT(Table1[[#This Row],[Order Date]],"mmmm")</f>
        <v>February</v>
      </c>
      <c r="X607" s="7" t="str">
        <f>TEXT(Table1[[#This Row],[Order Date]],"yyyy")</f>
        <v>2015</v>
      </c>
      <c r="Y607" s="9">
        <v>42058</v>
      </c>
      <c r="Z607" s="1">
        <v>144.69</v>
      </c>
      <c r="AA607" s="1">
        <v>13</v>
      </c>
      <c r="AB607" s="1">
        <v>424.68</v>
      </c>
      <c r="AC607" s="1">
        <v>89199</v>
      </c>
      <c r="AD607" s="6" t="e">
        <f>IF(COUNTIF(#REF!,Orders!AC21)&gt;0,"Returned","Not Returned")</f>
        <v>#REF!</v>
      </c>
      <c r="AE607" s="37" t="str">
        <f>TEXT(Table1[[#This Row],[Order Date]],"mmmm-yyy")</f>
        <v>February-2015</v>
      </c>
    </row>
    <row r="608" spans="1:31" ht="12.75" customHeight="1" thickTop="1" thickBot="1" x14ac:dyDescent="0.25">
      <c r="A608" s="10">
        <v>18885</v>
      </c>
      <c r="B608" s="11" t="s">
        <v>37</v>
      </c>
      <c r="C608" s="11">
        <v>0</v>
      </c>
      <c r="D608" s="11">
        <v>442.14</v>
      </c>
      <c r="E608" s="11">
        <v>14.7</v>
      </c>
      <c r="F608" s="11">
        <v>236</v>
      </c>
      <c r="G608" s="6" t="str">
        <f>IF(COUNTIF(Table1[Customer ID],Table1[[#This Row],[Customer ID]])&gt;1,"Repeat Customer","One-Time Customer")</f>
        <v>One-Time Customer</v>
      </c>
      <c r="H608" s="11" t="s">
        <v>335</v>
      </c>
      <c r="I608" s="11" t="s">
        <v>39</v>
      </c>
      <c r="J608" s="11" t="s">
        <v>28</v>
      </c>
      <c r="K608" s="11" t="s">
        <v>77</v>
      </c>
      <c r="L608" s="11" t="s">
        <v>85</v>
      </c>
      <c r="M608" s="11" t="s">
        <v>43</v>
      </c>
      <c r="N608" s="11" t="s">
        <v>336</v>
      </c>
      <c r="O608" s="11">
        <v>0.56000000000000005</v>
      </c>
      <c r="P608" s="6">
        <f>Table1[[#This Row],[Profit]]/Table1[[#This Row],[Sales]]</f>
        <v>0.69</v>
      </c>
      <c r="Q608" s="11" t="s">
        <v>33</v>
      </c>
      <c r="R608" s="11" t="s">
        <v>34</v>
      </c>
      <c r="S608" s="11" t="s">
        <v>255</v>
      </c>
      <c r="T608" s="11" t="s">
        <v>337</v>
      </c>
      <c r="U608" s="11">
        <v>80027</v>
      </c>
      <c r="V608" s="12">
        <v>42057</v>
      </c>
      <c r="W608" s="13" t="str">
        <f>TEXT(Table1[[#This Row],[Order Date]],"mmmm")</f>
        <v>February</v>
      </c>
      <c r="X608" s="7" t="str">
        <f>TEXT(Table1[[#This Row],[Order Date]],"yyyy")</f>
        <v>2015</v>
      </c>
      <c r="Y608" s="12">
        <v>42057</v>
      </c>
      <c r="Z608" s="11">
        <v>3294.8258999999994</v>
      </c>
      <c r="AA608" s="11">
        <v>10</v>
      </c>
      <c r="AB608" s="11">
        <v>4775.1099999999997</v>
      </c>
      <c r="AC608" s="11">
        <v>86621</v>
      </c>
      <c r="AD608" s="6" t="e">
        <f>IF(COUNTIF(#REF!,Orders!AC134)&gt;0,"Returned","Not Returned")</f>
        <v>#REF!</v>
      </c>
      <c r="AE608" s="37" t="str">
        <f>TEXT(Table1[[#This Row],[Order Date]],"mmmm-yyy")</f>
        <v>February-2015</v>
      </c>
    </row>
    <row r="609" spans="1:31" ht="12.75" customHeight="1" thickTop="1" thickBot="1" x14ac:dyDescent="0.25">
      <c r="A609" s="10">
        <v>24236</v>
      </c>
      <c r="B609" s="11" t="s">
        <v>37</v>
      </c>
      <c r="C609" s="11">
        <v>0.01</v>
      </c>
      <c r="D609" s="11">
        <v>5.18</v>
      </c>
      <c r="E609" s="11">
        <v>2.04</v>
      </c>
      <c r="F609" s="11">
        <v>829</v>
      </c>
      <c r="G609" s="6" t="str">
        <f>IF(COUNTIF(Table1[Customer ID],Table1[[#This Row],[Customer ID]])&gt;1,"Repeat Customer","One-Time Customer")</f>
        <v>One-Time Customer</v>
      </c>
      <c r="H609" s="11" t="s">
        <v>957</v>
      </c>
      <c r="I609" s="11" t="s">
        <v>49</v>
      </c>
      <c r="J609" s="11" t="s">
        <v>28</v>
      </c>
      <c r="K609" s="11" t="s">
        <v>29</v>
      </c>
      <c r="L609" s="11" t="s">
        <v>93</v>
      </c>
      <c r="M609" s="11" t="s">
        <v>31</v>
      </c>
      <c r="N609" s="11" t="s">
        <v>167</v>
      </c>
      <c r="O609" s="11">
        <v>0.36</v>
      </c>
      <c r="P609" s="6">
        <f>Table1[[#This Row],[Profit]]/Table1[[#This Row],[Sales]]</f>
        <v>-0.62030920590302174</v>
      </c>
      <c r="Q609" s="11" t="s">
        <v>33</v>
      </c>
      <c r="R609" s="11" t="s">
        <v>136</v>
      </c>
      <c r="S609" s="11" t="s">
        <v>958</v>
      </c>
      <c r="T609" s="11" t="s">
        <v>959</v>
      </c>
      <c r="U609" s="11">
        <v>71854</v>
      </c>
      <c r="V609" s="12">
        <v>42057</v>
      </c>
      <c r="W609" s="13" t="str">
        <f>TEXT(Table1[[#This Row],[Order Date]],"mmmm")</f>
        <v>February</v>
      </c>
      <c r="X609" s="7" t="str">
        <f>TEXT(Table1[[#This Row],[Order Date]],"yyyy")</f>
        <v>2015</v>
      </c>
      <c r="Y609" s="12">
        <v>42059</v>
      </c>
      <c r="Z609" s="11">
        <v>-17.654</v>
      </c>
      <c r="AA609" s="11">
        <v>5</v>
      </c>
      <c r="AB609" s="11">
        <v>28.46</v>
      </c>
      <c r="AC609" s="11">
        <v>90271</v>
      </c>
      <c r="AD609" s="6" t="e">
        <f>IF(COUNTIF(#REF!,Orders!AC468)&gt;0,"Returned","Not Returned")</f>
        <v>#REF!</v>
      </c>
      <c r="AE609" s="37" t="str">
        <f>TEXT(Table1[[#This Row],[Order Date]],"mmmm-yyy")</f>
        <v>February-2015</v>
      </c>
    </row>
    <row r="610" spans="1:31" ht="12.75" customHeight="1" thickTop="1" thickBot="1" x14ac:dyDescent="0.25">
      <c r="A610" s="10">
        <v>26066</v>
      </c>
      <c r="B610" s="11" t="s">
        <v>25</v>
      </c>
      <c r="C610" s="11">
        <v>0.04</v>
      </c>
      <c r="D610" s="11">
        <v>55.48</v>
      </c>
      <c r="E610" s="11">
        <v>6.79</v>
      </c>
      <c r="F610" s="11">
        <v>1728</v>
      </c>
      <c r="G610" s="6" t="str">
        <f>IF(COUNTIF(Table1[Customer ID],Table1[[#This Row],[Customer ID]])&gt;1,"Repeat Customer","One-Time Customer")</f>
        <v>One-Time Customer</v>
      </c>
      <c r="H610" s="11" t="s">
        <v>1738</v>
      </c>
      <c r="I610" s="11" t="s">
        <v>49</v>
      </c>
      <c r="J610" s="11" t="s">
        <v>28</v>
      </c>
      <c r="K610" s="11" t="s">
        <v>29</v>
      </c>
      <c r="L610" s="11" t="s">
        <v>93</v>
      </c>
      <c r="M610" s="11" t="s">
        <v>59</v>
      </c>
      <c r="N610" s="11" t="s">
        <v>1650</v>
      </c>
      <c r="O610" s="11">
        <v>0.37</v>
      </c>
      <c r="P610" s="6">
        <f>Table1[[#This Row],[Profit]]/Table1[[#This Row],[Sales]]</f>
        <v>0.69</v>
      </c>
      <c r="Q610" s="11" t="s">
        <v>33</v>
      </c>
      <c r="R610" s="11" t="s">
        <v>53</v>
      </c>
      <c r="S610" s="11" t="s">
        <v>154</v>
      </c>
      <c r="T610" s="11" t="s">
        <v>1739</v>
      </c>
      <c r="U610" s="11">
        <v>45429</v>
      </c>
      <c r="V610" s="12">
        <v>42057</v>
      </c>
      <c r="W610" s="13" t="str">
        <f>TEXT(Table1[[#This Row],[Order Date]],"mmmm")</f>
        <v>February</v>
      </c>
      <c r="X610" s="7" t="str">
        <f>TEXT(Table1[[#This Row],[Order Date]],"yyyy")</f>
        <v>2015</v>
      </c>
      <c r="Y610" s="12">
        <v>42059</v>
      </c>
      <c r="Z610" s="11">
        <v>376.88490000000002</v>
      </c>
      <c r="AA610" s="11">
        <v>10</v>
      </c>
      <c r="AB610" s="11">
        <v>546.21</v>
      </c>
      <c r="AC610" s="11">
        <v>87195</v>
      </c>
      <c r="AD610" s="6" t="e">
        <f>IF(COUNTIF(#REF!,Orders!AC966)&gt;0,"Returned","Not Returned")</f>
        <v>#REF!</v>
      </c>
      <c r="AE610" s="37" t="str">
        <f>TEXT(Table1[[#This Row],[Order Date]],"mmmm-yyy")</f>
        <v>February-2015</v>
      </c>
    </row>
    <row r="611" spans="1:31" ht="12.75" customHeight="1" thickTop="1" thickBot="1" x14ac:dyDescent="0.25">
      <c r="A611" s="8">
        <v>25417</v>
      </c>
      <c r="B611" s="1" t="s">
        <v>56</v>
      </c>
      <c r="C611" s="1">
        <v>0</v>
      </c>
      <c r="D611" s="1">
        <v>47.9</v>
      </c>
      <c r="E611" s="1">
        <v>5.86</v>
      </c>
      <c r="F611" s="1">
        <v>1991</v>
      </c>
      <c r="G611" s="6" t="str">
        <f>IF(COUNTIF(Table1[Customer ID],Table1[[#This Row],[Customer ID]])&gt;1,"Repeat Customer","One-Time Customer")</f>
        <v>One-Time Customer</v>
      </c>
      <c r="H611" s="1" t="s">
        <v>1936</v>
      </c>
      <c r="I611" s="1" t="s">
        <v>49</v>
      </c>
      <c r="J611" s="1" t="s">
        <v>40</v>
      </c>
      <c r="K611" s="1" t="s">
        <v>29</v>
      </c>
      <c r="L611" s="1" t="s">
        <v>93</v>
      </c>
      <c r="M611" s="1" t="s">
        <v>59</v>
      </c>
      <c r="N611" s="1" t="s">
        <v>1937</v>
      </c>
      <c r="O611" s="1">
        <v>0.37</v>
      </c>
      <c r="P611" s="6">
        <f>Table1[[#This Row],[Profit]]/Table1[[#This Row],[Sales]]</f>
        <v>0.69</v>
      </c>
      <c r="Q611" s="1" t="s">
        <v>33</v>
      </c>
      <c r="R611" s="1" t="s">
        <v>34</v>
      </c>
      <c r="S611" s="1" t="s">
        <v>212</v>
      </c>
      <c r="T611" s="1" t="s">
        <v>1938</v>
      </c>
      <c r="U611" s="1">
        <v>84118</v>
      </c>
      <c r="V611" s="9">
        <v>42057</v>
      </c>
      <c r="W611" s="13" t="str">
        <f>TEXT(Table1[[#This Row],[Order Date]],"mmmm")</f>
        <v>February</v>
      </c>
      <c r="X611" s="7" t="str">
        <f>TEXT(Table1[[#This Row],[Order Date]],"yyyy")</f>
        <v>2015</v>
      </c>
      <c r="Y611" s="9">
        <v>42059</v>
      </c>
      <c r="Z611" s="1">
        <v>638.38109999999995</v>
      </c>
      <c r="AA611" s="1">
        <v>18</v>
      </c>
      <c r="AB611" s="1">
        <v>925.19</v>
      </c>
      <c r="AC611" s="1">
        <v>90002</v>
      </c>
      <c r="AD611" s="6" t="e">
        <f>IF(COUNTIF(#REF!,Orders!AC1107)&gt;0,"Returned","Not Returned")</f>
        <v>#REF!</v>
      </c>
      <c r="AE611" s="37" t="str">
        <f>TEXT(Table1[[#This Row],[Order Date]],"mmmm-yyy")</f>
        <v>February-2015</v>
      </c>
    </row>
    <row r="612" spans="1:31" ht="12.75" customHeight="1" thickTop="1" thickBot="1" x14ac:dyDescent="0.25">
      <c r="A612" s="8">
        <v>25662</v>
      </c>
      <c r="B612" s="1" t="s">
        <v>37</v>
      </c>
      <c r="C612" s="1">
        <v>0.05</v>
      </c>
      <c r="D612" s="1">
        <v>4.9800000000000004</v>
      </c>
      <c r="E612" s="1">
        <v>4.62</v>
      </c>
      <c r="F612" s="1">
        <v>2653</v>
      </c>
      <c r="G612" s="6" t="str">
        <f>IF(COUNTIF(Table1[Customer ID],Table1[[#This Row],[Customer ID]])&gt;1,"Repeat Customer","One-Time Customer")</f>
        <v>Repeat Customer</v>
      </c>
      <c r="H612" s="1" t="s">
        <v>2463</v>
      </c>
      <c r="I612" s="1" t="s">
        <v>49</v>
      </c>
      <c r="J612" s="1" t="s">
        <v>114</v>
      </c>
      <c r="K612" s="1" t="s">
        <v>77</v>
      </c>
      <c r="L612" s="1" t="s">
        <v>180</v>
      </c>
      <c r="M612" s="1" t="s">
        <v>51</v>
      </c>
      <c r="N612" s="1" t="s">
        <v>411</v>
      </c>
      <c r="O612" s="1">
        <v>0.64</v>
      </c>
      <c r="P612" s="6">
        <f>Table1[[#This Row],[Profit]]/Table1[[#This Row],[Sales]]</f>
        <v>-2.8656759906759905</v>
      </c>
      <c r="Q612" s="1" t="s">
        <v>33</v>
      </c>
      <c r="R612" s="1" t="s">
        <v>61</v>
      </c>
      <c r="S612" s="1" t="s">
        <v>183</v>
      </c>
      <c r="T612" s="1" t="s">
        <v>2464</v>
      </c>
      <c r="U612" s="1">
        <v>67037</v>
      </c>
      <c r="V612" s="9">
        <v>42057</v>
      </c>
      <c r="W612" s="13" t="str">
        <f>TEXT(Table1[[#This Row],[Order Date]],"mmmm")</f>
        <v>February</v>
      </c>
      <c r="X612" s="7" t="str">
        <f>TEXT(Table1[[#This Row],[Order Date]],"yyyy")</f>
        <v>2015</v>
      </c>
      <c r="Y612" s="9">
        <v>42058</v>
      </c>
      <c r="Z612" s="1">
        <v>-98.35</v>
      </c>
      <c r="AA612" s="1">
        <v>7</v>
      </c>
      <c r="AB612" s="1">
        <v>34.32</v>
      </c>
      <c r="AC612" s="1">
        <v>89360</v>
      </c>
      <c r="AD612" s="6" t="e">
        <f>IF(COUNTIF(#REF!,Orders!AC1505)&gt;0,"Returned","Not Returned")</f>
        <v>#REF!</v>
      </c>
      <c r="AE612" s="37" t="str">
        <f>TEXT(Table1[[#This Row],[Order Date]],"mmmm-yyy")</f>
        <v>February-2015</v>
      </c>
    </row>
    <row r="613" spans="1:31" ht="12.75" customHeight="1" thickTop="1" thickBot="1" x14ac:dyDescent="0.25">
      <c r="A613" s="10">
        <v>25663</v>
      </c>
      <c r="B613" s="11" t="s">
        <v>37</v>
      </c>
      <c r="C613" s="11">
        <v>0.02</v>
      </c>
      <c r="D613" s="11">
        <v>34.229999999999997</v>
      </c>
      <c r="E613" s="11">
        <v>5.0199999999999996</v>
      </c>
      <c r="F613" s="11">
        <v>2653</v>
      </c>
      <c r="G613" s="6" t="str">
        <f>IF(COUNTIF(Table1[Customer ID],Table1[[#This Row],[Customer ID]])&gt;1,"Repeat Customer","One-Time Customer")</f>
        <v>Repeat Customer</v>
      </c>
      <c r="H613" s="11" t="s">
        <v>2463</v>
      </c>
      <c r="I613" s="11" t="s">
        <v>49</v>
      </c>
      <c r="J613" s="11" t="s">
        <v>114</v>
      </c>
      <c r="K613" s="11" t="s">
        <v>41</v>
      </c>
      <c r="L613" s="11" t="s">
        <v>50</v>
      </c>
      <c r="M613" s="11" t="s">
        <v>59</v>
      </c>
      <c r="N613" s="11" t="s">
        <v>1371</v>
      </c>
      <c r="O613" s="11">
        <v>0.55000000000000004</v>
      </c>
      <c r="P613" s="6">
        <f>Table1[[#This Row],[Profit]]/Table1[[#This Row],[Sales]]</f>
        <v>0.69</v>
      </c>
      <c r="Q613" s="11" t="s">
        <v>33</v>
      </c>
      <c r="R613" s="11" t="s">
        <v>61</v>
      </c>
      <c r="S613" s="11" t="s">
        <v>183</v>
      </c>
      <c r="T613" s="11" t="s">
        <v>2464</v>
      </c>
      <c r="U613" s="11">
        <v>67037</v>
      </c>
      <c r="V613" s="12">
        <v>42057</v>
      </c>
      <c r="W613" s="13" t="str">
        <f>TEXT(Table1[[#This Row],[Order Date]],"mmmm")</f>
        <v>February</v>
      </c>
      <c r="X613" s="7" t="str">
        <f>TEXT(Table1[[#This Row],[Order Date]],"yyyy")</f>
        <v>2015</v>
      </c>
      <c r="Y613" s="12">
        <v>42059</v>
      </c>
      <c r="Z613" s="11">
        <v>270.79049999999995</v>
      </c>
      <c r="AA613" s="11">
        <v>11</v>
      </c>
      <c r="AB613" s="11">
        <v>392.45</v>
      </c>
      <c r="AC613" s="11">
        <v>89360</v>
      </c>
      <c r="AD613" s="6" t="e">
        <f>IF(COUNTIF(#REF!,Orders!AC1506)&gt;0,"Returned","Not Returned")</f>
        <v>#REF!</v>
      </c>
      <c r="AE613" s="37" t="str">
        <f>TEXT(Table1[[#This Row],[Order Date]],"mmmm-yyy")</f>
        <v>February-2015</v>
      </c>
    </row>
    <row r="614" spans="1:31" ht="12.75" customHeight="1" thickTop="1" thickBot="1" x14ac:dyDescent="0.25">
      <c r="A614" s="8">
        <v>21390</v>
      </c>
      <c r="B614" s="1" t="s">
        <v>37</v>
      </c>
      <c r="C614" s="1">
        <v>0.08</v>
      </c>
      <c r="D614" s="1">
        <v>9.68</v>
      </c>
      <c r="E614" s="1">
        <v>2.0299999999999998</v>
      </c>
      <c r="F614" s="1">
        <v>2968</v>
      </c>
      <c r="G614" s="6" t="str">
        <f>IF(COUNTIF(Table1[Customer ID],Table1[[#This Row],[Customer ID]])&gt;1,"Repeat Customer","One-Time Customer")</f>
        <v>Repeat Customer</v>
      </c>
      <c r="H614" s="1" t="s">
        <v>2697</v>
      </c>
      <c r="I614" s="1" t="s">
        <v>49</v>
      </c>
      <c r="J614" s="1" t="s">
        <v>58</v>
      </c>
      <c r="K614" s="1" t="s">
        <v>29</v>
      </c>
      <c r="L614" s="1" t="s">
        <v>93</v>
      </c>
      <c r="M614" s="1" t="s">
        <v>31</v>
      </c>
      <c r="N614" s="1" t="s">
        <v>2698</v>
      </c>
      <c r="O614" s="1">
        <v>0.37</v>
      </c>
      <c r="P614" s="6">
        <f>Table1[[#This Row],[Profit]]/Table1[[#This Row],[Sales]]</f>
        <v>-49.016636197440583</v>
      </c>
      <c r="Q614" s="1" t="s">
        <v>33</v>
      </c>
      <c r="R614" s="1" t="s">
        <v>136</v>
      </c>
      <c r="S614" s="1" t="s">
        <v>362</v>
      </c>
      <c r="T614" s="1" t="s">
        <v>2699</v>
      </c>
      <c r="U614" s="1">
        <v>33021</v>
      </c>
      <c r="V614" s="9">
        <v>42057</v>
      </c>
      <c r="W614" s="13" t="str">
        <f>TEXT(Table1[[#This Row],[Order Date]],"mmmm")</f>
        <v>February</v>
      </c>
      <c r="X614" s="7" t="str">
        <f>TEXT(Table1[[#This Row],[Order Date]],"yyyy")</f>
        <v>2015</v>
      </c>
      <c r="Y614" s="9">
        <v>42059</v>
      </c>
      <c r="Z614" s="1">
        <v>-536.24199999999996</v>
      </c>
      <c r="AA614" s="1">
        <v>1</v>
      </c>
      <c r="AB614" s="1">
        <v>10.94</v>
      </c>
      <c r="AC614" s="1">
        <v>86085</v>
      </c>
      <c r="AD614" s="6" t="e">
        <f>IF(COUNTIF(#REF!,Orders!AC1681)&gt;0,"Returned","Not Returned")</f>
        <v>#REF!</v>
      </c>
      <c r="AE614" s="37" t="str">
        <f>TEXT(Table1[[#This Row],[Order Date]],"mmmm-yyy")</f>
        <v>February-2015</v>
      </c>
    </row>
    <row r="615" spans="1:31" ht="12.75" customHeight="1" thickTop="1" thickBot="1" x14ac:dyDescent="0.25">
      <c r="A615" s="10">
        <v>21391</v>
      </c>
      <c r="B615" s="11" t="s">
        <v>37</v>
      </c>
      <c r="C615" s="11">
        <v>0.04</v>
      </c>
      <c r="D615" s="11">
        <v>150.97999999999999</v>
      </c>
      <c r="E615" s="11">
        <v>16.010000000000002</v>
      </c>
      <c r="F615" s="11">
        <v>2968</v>
      </c>
      <c r="G615" s="6" t="str">
        <f>IF(COUNTIF(Table1[Customer ID],Table1[[#This Row],[Customer ID]])&gt;1,"Repeat Customer","One-Time Customer")</f>
        <v>Repeat Customer</v>
      </c>
      <c r="H615" s="11" t="s">
        <v>2697</v>
      </c>
      <c r="I615" s="11" t="s">
        <v>39</v>
      </c>
      <c r="J615" s="11" t="s">
        <v>58</v>
      </c>
      <c r="K615" s="11" t="s">
        <v>41</v>
      </c>
      <c r="L615" s="11" t="s">
        <v>152</v>
      </c>
      <c r="M615" s="11" t="s">
        <v>121</v>
      </c>
      <c r="N615" s="11" t="s">
        <v>2700</v>
      </c>
      <c r="O615" s="11">
        <v>0.7</v>
      </c>
      <c r="P615" s="6">
        <f>Table1[[#This Row],[Profit]]/Table1[[#This Row],[Sales]]</f>
        <v>-0.17208564631245046</v>
      </c>
      <c r="Q615" s="11" t="s">
        <v>33</v>
      </c>
      <c r="R615" s="11" t="s">
        <v>136</v>
      </c>
      <c r="S615" s="11" t="s">
        <v>362</v>
      </c>
      <c r="T615" s="11" t="s">
        <v>2699</v>
      </c>
      <c r="U615" s="11">
        <v>33021</v>
      </c>
      <c r="V615" s="12">
        <v>42057</v>
      </c>
      <c r="W615" s="13" t="str">
        <f>TEXT(Table1[[#This Row],[Order Date]],"mmmm")</f>
        <v>February</v>
      </c>
      <c r="X615" s="7" t="str">
        <f>TEXT(Table1[[#This Row],[Order Date]],"yyyy")</f>
        <v>2015</v>
      </c>
      <c r="Y615" s="12">
        <v>42058</v>
      </c>
      <c r="Z615" s="11">
        <v>-125.86000000000001</v>
      </c>
      <c r="AA615" s="11">
        <v>5</v>
      </c>
      <c r="AB615" s="11">
        <v>731.38</v>
      </c>
      <c r="AC615" s="11">
        <v>86085</v>
      </c>
      <c r="AD615" s="6" t="e">
        <f>IF(COUNTIF(#REF!,Orders!AC1682)&gt;0,"Returned","Not Returned")</f>
        <v>#REF!</v>
      </c>
      <c r="AE615" s="37" t="str">
        <f>TEXT(Table1[[#This Row],[Order Date]],"mmmm-yyy")</f>
        <v>February-2015</v>
      </c>
    </row>
    <row r="616" spans="1:31" ht="12.75" customHeight="1" thickTop="1" thickBot="1" x14ac:dyDescent="0.25">
      <c r="A616" s="10">
        <v>23898</v>
      </c>
      <c r="B616" s="11" t="s">
        <v>47</v>
      </c>
      <c r="C616" s="11">
        <v>0.03</v>
      </c>
      <c r="D616" s="11">
        <v>150.88999999999999</v>
      </c>
      <c r="E616" s="11">
        <v>60.2</v>
      </c>
      <c r="F616" s="11">
        <v>3136</v>
      </c>
      <c r="G616" s="6" t="str">
        <f>IF(COUNTIF(Table1[Customer ID],Table1[[#This Row],[Customer ID]])&gt;1,"Repeat Customer","One-Time Customer")</f>
        <v>One-Time Customer</v>
      </c>
      <c r="H616" s="11" t="s">
        <v>2826</v>
      </c>
      <c r="I616" s="11" t="s">
        <v>39</v>
      </c>
      <c r="J616" s="11" t="s">
        <v>114</v>
      </c>
      <c r="K616" s="11" t="s">
        <v>41</v>
      </c>
      <c r="L616" s="11" t="s">
        <v>42</v>
      </c>
      <c r="M616" s="11" t="s">
        <v>43</v>
      </c>
      <c r="N616" s="11" t="s">
        <v>1186</v>
      </c>
      <c r="O616" s="11">
        <v>0.77</v>
      </c>
      <c r="P616" s="6">
        <f>Table1[[#This Row],[Profit]]/Table1[[#This Row],[Sales]]</f>
        <v>-0.18850565762799529</v>
      </c>
      <c r="Q616" s="11" t="s">
        <v>33</v>
      </c>
      <c r="R616" s="11" t="s">
        <v>53</v>
      </c>
      <c r="S616" s="11" t="s">
        <v>188</v>
      </c>
      <c r="T616" s="11" t="s">
        <v>433</v>
      </c>
      <c r="U616" s="11">
        <v>4073</v>
      </c>
      <c r="V616" s="12">
        <v>42057</v>
      </c>
      <c r="W616" s="13" t="str">
        <f>TEXT(Table1[[#This Row],[Order Date]],"mmmm")</f>
        <v>February</v>
      </c>
      <c r="X616" s="7" t="str">
        <f>TEXT(Table1[[#This Row],[Order Date]],"yyyy")</f>
        <v>2015</v>
      </c>
      <c r="Y616" s="12">
        <v>42057</v>
      </c>
      <c r="Z616" s="11">
        <v>-677.87199999999996</v>
      </c>
      <c r="AA616" s="11">
        <v>23</v>
      </c>
      <c r="AB616" s="11">
        <v>3596.03</v>
      </c>
      <c r="AC616" s="11">
        <v>86791</v>
      </c>
      <c r="AD616" s="6" t="e">
        <f>IF(COUNTIF(#REF!,Orders!AC1790)&gt;0,"Returned","Not Returned")</f>
        <v>#REF!</v>
      </c>
      <c r="AE616" s="37" t="str">
        <f>TEXT(Table1[[#This Row],[Order Date]],"mmmm-yyy")</f>
        <v>February-2015</v>
      </c>
    </row>
    <row r="617" spans="1:31" ht="12.75" customHeight="1" thickTop="1" thickBot="1" x14ac:dyDescent="0.25">
      <c r="A617" s="8">
        <v>18849</v>
      </c>
      <c r="B617" s="1" t="s">
        <v>56</v>
      </c>
      <c r="C617" s="1">
        <v>0.02</v>
      </c>
      <c r="D617" s="1">
        <v>146.05000000000001</v>
      </c>
      <c r="E617" s="1">
        <v>80.2</v>
      </c>
      <c r="F617" s="1">
        <v>247</v>
      </c>
      <c r="G617" s="6" t="str">
        <f>IF(COUNTIF(Table1[Customer ID],Table1[[#This Row],[Customer ID]])&gt;1,"Repeat Customer","One-Time Customer")</f>
        <v>Repeat Customer</v>
      </c>
      <c r="H617" s="1" t="s">
        <v>346</v>
      </c>
      <c r="I617" s="1" t="s">
        <v>39</v>
      </c>
      <c r="J617" s="1" t="s">
        <v>28</v>
      </c>
      <c r="K617" s="1" t="s">
        <v>41</v>
      </c>
      <c r="L617" s="1" t="s">
        <v>152</v>
      </c>
      <c r="M617" s="1" t="s">
        <v>121</v>
      </c>
      <c r="N617" s="1" t="s">
        <v>347</v>
      </c>
      <c r="O617" s="1">
        <v>0.71</v>
      </c>
      <c r="P617" s="6">
        <f>Table1[[#This Row],[Profit]]/Table1[[#This Row],[Sales]]</f>
        <v>-0.12669746710238014</v>
      </c>
      <c r="Q617" s="1" t="s">
        <v>33</v>
      </c>
      <c r="R617" s="1" t="s">
        <v>136</v>
      </c>
      <c r="S617" s="1" t="s">
        <v>244</v>
      </c>
      <c r="T617" s="1" t="s">
        <v>348</v>
      </c>
      <c r="U617" s="1">
        <v>37804</v>
      </c>
      <c r="V617" s="9">
        <v>42058</v>
      </c>
      <c r="W617" s="13" t="str">
        <f>TEXT(Table1[[#This Row],[Order Date]],"mmmm")</f>
        <v>February</v>
      </c>
      <c r="X617" s="7" t="str">
        <f>TEXT(Table1[[#This Row],[Order Date]],"yyyy")</f>
        <v>2015</v>
      </c>
      <c r="Y617" s="9">
        <v>42058</v>
      </c>
      <c r="Z617" s="1">
        <v>-101.19200000000001</v>
      </c>
      <c r="AA617" s="1">
        <v>5</v>
      </c>
      <c r="AB617" s="1">
        <v>798.69</v>
      </c>
      <c r="AC617" s="1">
        <v>89139</v>
      </c>
      <c r="AD617" s="6" t="e">
        <f>IF(COUNTIF(#REF!,Orders!AC139)&gt;0,"Returned","Not Returned")</f>
        <v>#REF!</v>
      </c>
      <c r="AE617" s="37" t="str">
        <f>TEXT(Table1[[#This Row],[Order Date]],"mmmm-yyy")</f>
        <v>February-2015</v>
      </c>
    </row>
    <row r="618" spans="1:31" ht="12.75" customHeight="1" thickTop="1" thickBot="1" x14ac:dyDescent="0.25">
      <c r="A618" s="10">
        <v>18850</v>
      </c>
      <c r="B618" s="11" t="s">
        <v>56</v>
      </c>
      <c r="C618" s="11">
        <v>0.06</v>
      </c>
      <c r="D618" s="11">
        <v>65.989999999999995</v>
      </c>
      <c r="E618" s="11">
        <v>5.92</v>
      </c>
      <c r="F618" s="11">
        <v>247</v>
      </c>
      <c r="G618" s="6" t="str">
        <f>IF(COUNTIF(Table1[Customer ID],Table1[[#This Row],[Customer ID]])&gt;1,"Repeat Customer","One-Time Customer")</f>
        <v>Repeat Customer</v>
      </c>
      <c r="H618" s="11" t="s">
        <v>346</v>
      </c>
      <c r="I618" s="11" t="s">
        <v>49</v>
      </c>
      <c r="J618" s="11" t="s">
        <v>28</v>
      </c>
      <c r="K618" s="11" t="s">
        <v>77</v>
      </c>
      <c r="L618" s="11" t="s">
        <v>78</v>
      </c>
      <c r="M618" s="11" t="s">
        <v>59</v>
      </c>
      <c r="N618" s="11" t="s">
        <v>315</v>
      </c>
      <c r="O618" s="11">
        <v>0.55000000000000004</v>
      </c>
      <c r="P618" s="6">
        <f>Table1[[#This Row],[Profit]]/Table1[[#This Row],[Sales]]</f>
        <v>-4.2064864728384105E-3</v>
      </c>
      <c r="Q618" s="11" t="s">
        <v>33</v>
      </c>
      <c r="R618" s="11" t="s">
        <v>136</v>
      </c>
      <c r="S618" s="11" t="s">
        <v>244</v>
      </c>
      <c r="T618" s="11" t="s">
        <v>348</v>
      </c>
      <c r="U618" s="11">
        <v>37804</v>
      </c>
      <c r="V618" s="12">
        <v>42058</v>
      </c>
      <c r="W618" s="13" t="str">
        <f>TEXT(Table1[[#This Row],[Order Date]],"mmmm")</f>
        <v>February</v>
      </c>
      <c r="X618" s="7" t="str">
        <f>TEXT(Table1[[#This Row],[Order Date]],"yyyy")</f>
        <v>2015</v>
      </c>
      <c r="Y618" s="12">
        <v>42059</v>
      </c>
      <c r="Z618" s="11">
        <v>-3.3320000000000336</v>
      </c>
      <c r="AA618" s="11">
        <v>14</v>
      </c>
      <c r="AB618" s="11">
        <v>792.11</v>
      </c>
      <c r="AC618" s="11">
        <v>89139</v>
      </c>
      <c r="AD618" s="6" t="e">
        <f>IF(COUNTIF(#REF!,Orders!AC140)&gt;0,"Returned","Not Returned")</f>
        <v>#REF!</v>
      </c>
      <c r="AE618" s="37" t="str">
        <f>TEXT(Table1[[#This Row],[Order Date]],"mmmm-yyy")</f>
        <v>February-2015</v>
      </c>
    </row>
    <row r="619" spans="1:31" ht="12.75" customHeight="1" thickTop="1" thickBot="1" x14ac:dyDescent="0.25">
      <c r="A619" s="10">
        <v>21958</v>
      </c>
      <c r="B619" s="11" t="s">
        <v>25</v>
      </c>
      <c r="C619" s="11">
        <v>0.01</v>
      </c>
      <c r="D619" s="11">
        <v>20.98</v>
      </c>
      <c r="E619" s="11">
        <v>53.03</v>
      </c>
      <c r="F619" s="11">
        <v>508</v>
      </c>
      <c r="G619" s="6" t="str">
        <f>IF(COUNTIF(Table1[Customer ID],Table1[[#This Row],[Customer ID]])&gt;1,"Repeat Customer","One-Time Customer")</f>
        <v>Repeat Customer</v>
      </c>
      <c r="H619" s="11" t="s">
        <v>616</v>
      </c>
      <c r="I619" s="11" t="s">
        <v>39</v>
      </c>
      <c r="J619" s="11" t="s">
        <v>28</v>
      </c>
      <c r="K619" s="11" t="s">
        <v>29</v>
      </c>
      <c r="L619" s="11" t="s">
        <v>141</v>
      </c>
      <c r="M619" s="11" t="s">
        <v>43</v>
      </c>
      <c r="N619" s="11" t="s">
        <v>617</v>
      </c>
      <c r="O619" s="11">
        <v>0.78</v>
      </c>
      <c r="P619" s="6">
        <f>Table1[[#This Row],[Profit]]/Table1[[#This Row],[Sales]]</f>
        <v>-2.2933479674796748</v>
      </c>
      <c r="Q619" s="11" t="s">
        <v>33</v>
      </c>
      <c r="R619" s="11" t="s">
        <v>136</v>
      </c>
      <c r="S619" s="11" t="s">
        <v>613</v>
      </c>
      <c r="T619" s="11" t="s">
        <v>618</v>
      </c>
      <c r="U619" s="11">
        <v>41011</v>
      </c>
      <c r="V619" s="12">
        <v>42058</v>
      </c>
      <c r="W619" s="13" t="str">
        <f>TEXT(Table1[[#This Row],[Order Date]],"mmmm")</f>
        <v>February</v>
      </c>
      <c r="X619" s="7" t="str">
        <f>TEXT(Table1[[#This Row],[Order Date]],"yyyy")</f>
        <v>2015</v>
      </c>
      <c r="Y619" s="12">
        <v>42058</v>
      </c>
      <c r="Z619" s="11">
        <v>-282.08179999999999</v>
      </c>
      <c r="AA619" s="11">
        <v>5</v>
      </c>
      <c r="AB619" s="11">
        <v>123</v>
      </c>
      <c r="AC619" s="11">
        <v>87356</v>
      </c>
      <c r="AD619" s="6" t="e">
        <f>IF(COUNTIF(#REF!,Orders!AC272)&gt;0,"Returned","Not Returned")</f>
        <v>#REF!</v>
      </c>
      <c r="AE619" s="37" t="str">
        <f>TEXT(Table1[[#This Row],[Order Date]],"mmmm-yyy")</f>
        <v>February-2015</v>
      </c>
    </row>
    <row r="620" spans="1:31" ht="12.75" customHeight="1" thickTop="1" thickBot="1" x14ac:dyDescent="0.25">
      <c r="A620" s="8">
        <v>19506</v>
      </c>
      <c r="B620" s="1" t="s">
        <v>47</v>
      </c>
      <c r="C620" s="1">
        <v>0.04</v>
      </c>
      <c r="D620" s="1">
        <v>1.74</v>
      </c>
      <c r="E620" s="1">
        <v>4.08</v>
      </c>
      <c r="F620" s="1">
        <v>2697</v>
      </c>
      <c r="G620" s="6" t="str">
        <f>IF(COUNTIF(Table1[Customer ID],Table1[[#This Row],[Customer ID]])&gt;1,"Repeat Customer","One-Time Customer")</f>
        <v>Repeat Customer</v>
      </c>
      <c r="H620" s="1" t="s">
        <v>2495</v>
      </c>
      <c r="I620" s="1" t="s">
        <v>49</v>
      </c>
      <c r="J620" s="1" t="s">
        <v>28</v>
      </c>
      <c r="K620" s="1" t="s">
        <v>41</v>
      </c>
      <c r="L620" s="1" t="s">
        <v>50</v>
      </c>
      <c r="M620" s="1" t="s">
        <v>51</v>
      </c>
      <c r="N620" s="1" t="s">
        <v>219</v>
      </c>
      <c r="O620" s="1">
        <v>0.53</v>
      </c>
      <c r="P620" s="6">
        <f>Table1[[#This Row],[Profit]]/Table1[[#This Row],[Sales]]</f>
        <v>0.31815680880330122</v>
      </c>
      <c r="Q620" s="1" t="s">
        <v>33</v>
      </c>
      <c r="R620" s="1" t="s">
        <v>136</v>
      </c>
      <c r="S620" s="1" t="s">
        <v>1278</v>
      </c>
      <c r="T620" s="1" t="s">
        <v>2496</v>
      </c>
      <c r="U620" s="1">
        <v>35216</v>
      </c>
      <c r="V620" s="9">
        <v>42058</v>
      </c>
      <c r="W620" s="13" t="str">
        <f>TEXT(Table1[[#This Row],[Order Date]],"mmmm")</f>
        <v>February</v>
      </c>
      <c r="X620" s="7" t="str">
        <f>TEXT(Table1[[#This Row],[Order Date]],"yyyy")</f>
        <v>2015</v>
      </c>
      <c r="Y620" s="9">
        <v>42060</v>
      </c>
      <c r="Z620" s="1">
        <v>9.2519999999999989</v>
      </c>
      <c r="AA620" s="1">
        <v>16</v>
      </c>
      <c r="AB620" s="1">
        <v>29.08</v>
      </c>
      <c r="AC620" s="1">
        <v>87678</v>
      </c>
      <c r="AD620" s="6" t="e">
        <f>IF(COUNTIF(#REF!,Orders!AC1529)&gt;0,"Returned","Not Returned")</f>
        <v>#REF!</v>
      </c>
      <c r="AE620" s="37" t="str">
        <f>TEXT(Table1[[#This Row],[Order Date]],"mmmm-yyy")</f>
        <v>February-2015</v>
      </c>
    </row>
    <row r="621" spans="1:31" ht="12.75" customHeight="1" thickTop="1" thickBot="1" x14ac:dyDescent="0.25">
      <c r="A621" s="10">
        <v>19507</v>
      </c>
      <c r="B621" s="11" t="s">
        <v>47</v>
      </c>
      <c r="C621" s="11">
        <v>0.01</v>
      </c>
      <c r="D621" s="11">
        <v>119.99</v>
      </c>
      <c r="E621" s="11">
        <v>56.14</v>
      </c>
      <c r="F621" s="11">
        <v>2697</v>
      </c>
      <c r="G621" s="6" t="str">
        <f>IF(COUNTIF(Table1[Customer ID],Table1[[#This Row],[Customer ID]])&gt;1,"Repeat Customer","One-Time Customer")</f>
        <v>Repeat Customer</v>
      </c>
      <c r="H621" s="11" t="s">
        <v>2495</v>
      </c>
      <c r="I621" s="11" t="s">
        <v>39</v>
      </c>
      <c r="J621" s="11" t="s">
        <v>28</v>
      </c>
      <c r="K621" s="11" t="s">
        <v>77</v>
      </c>
      <c r="L621" s="11" t="s">
        <v>85</v>
      </c>
      <c r="M621" s="11" t="s">
        <v>121</v>
      </c>
      <c r="N621" s="11" t="s">
        <v>318</v>
      </c>
      <c r="O621" s="11">
        <v>0.39</v>
      </c>
      <c r="P621" s="6">
        <f>Table1[[#This Row],[Profit]]/Table1[[#This Row],[Sales]]</f>
        <v>-0.46585304155948265</v>
      </c>
      <c r="Q621" s="11" t="s">
        <v>33</v>
      </c>
      <c r="R621" s="11" t="s">
        <v>136</v>
      </c>
      <c r="S621" s="11" t="s">
        <v>1278</v>
      </c>
      <c r="T621" s="11" t="s">
        <v>2496</v>
      </c>
      <c r="U621" s="11">
        <v>35216</v>
      </c>
      <c r="V621" s="12">
        <v>42058</v>
      </c>
      <c r="W621" s="13" t="str">
        <f>TEXT(Table1[[#This Row],[Order Date]],"mmmm")</f>
        <v>February</v>
      </c>
      <c r="X621" s="7" t="str">
        <f>TEXT(Table1[[#This Row],[Order Date]],"yyyy")</f>
        <v>2015</v>
      </c>
      <c r="Y621" s="12">
        <v>42059</v>
      </c>
      <c r="Z621" s="11">
        <v>-1197.0419999999999</v>
      </c>
      <c r="AA621" s="11">
        <v>21</v>
      </c>
      <c r="AB621" s="11">
        <v>2569.5700000000002</v>
      </c>
      <c r="AC621" s="11">
        <v>87678</v>
      </c>
      <c r="AD621" s="6" t="e">
        <f>IF(COUNTIF(#REF!,Orders!AC1530)&gt;0,"Returned","Not Returned")</f>
        <v>#REF!</v>
      </c>
      <c r="AE621" s="37" t="str">
        <f>TEXT(Table1[[#This Row],[Order Date]],"mmmm-yyy")</f>
        <v>February-2015</v>
      </c>
    </row>
    <row r="622" spans="1:31" ht="12.75" customHeight="1" thickTop="1" thickBot="1" x14ac:dyDescent="0.25">
      <c r="A622" s="8">
        <v>23136</v>
      </c>
      <c r="B622" s="1" t="s">
        <v>47</v>
      </c>
      <c r="C622" s="1">
        <v>0.01</v>
      </c>
      <c r="D622" s="1">
        <v>13.79</v>
      </c>
      <c r="E622" s="1">
        <v>8.7799999999999994</v>
      </c>
      <c r="F622" s="1">
        <v>2865</v>
      </c>
      <c r="G622" s="6" t="str">
        <f>IF(COUNTIF(Table1[Customer ID],Table1[[#This Row],[Customer ID]])&gt;1,"Repeat Customer","One-Time Customer")</f>
        <v>Repeat Customer</v>
      </c>
      <c r="H622" s="1" t="s">
        <v>2615</v>
      </c>
      <c r="I622" s="1" t="s">
        <v>49</v>
      </c>
      <c r="J622" s="1" t="s">
        <v>28</v>
      </c>
      <c r="K622" s="1" t="s">
        <v>41</v>
      </c>
      <c r="L622" s="1" t="s">
        <v>50</v>
      </c>
      <c r="M622" s="1" t="s">
        <v>59</v>
      </c>
      <c r="N622" s="1" t="s">
        <v>702</v>
      </c>
      <c r="O622" s="1">
        <v>0.43</v>
      </c>
      <c r="P622" s="6">
        <f>Table1[[#This Row],[Profit]]/Table1[[#This Row],[Sales]]</f>
        <v>-0.64872971065631624</v>
      </c>
      <c r="Q622" s="1" t="s">
        <v>33</v>
      </c>
      <c r="R622" s="1" t="s">
        <v>61</v>
      </c>
      <c r="S622" s="1" t="s">
        <v>130</v>
      </c>
      <c r="T622" s="1" t="s">
        <v>2616</v>
      </c>
      <c r="U622" s="1">
        <v>75460</v>
      </c>
      <c r="V622" s="9">
        <v>42058</v>
      </c>
      <c r="W622" s="13" t="str">
        <f>TEXT(Table1[[#This Row],[Order Date]],"mmmm")</f>
        <v>February</v>
      </c>
      <c r="X622" s="7" t="str">
        <f>TEXT(Table1[[#This Row],[Order Date]],"yyyy")</f>
        <v>2015</v>
      </c>
      <c r="Y622" s="9">
        <v>42060</v>
      </c>
      <c r="Z622" s="1">
        <v>-36.770000000000003</v>
      </c>
      <c r="AA622" s="1">
        <v>4</v>
      </c>
      <c r="AB622" s="1">
        <v>56.68</v>
      </c>
      <c r="AC622" s="1">
        <v>90871</v>
      </c>
      <c r="AD622" s="6" t="e">
        <f>IF(COUNTIF(#REF!,Orders!AC1615)&gt;0,"Returned","Not Returned")</f>
        <v>#REF!</v>
      </c>
      <c r="AE622" s="37" t="str">
        <f>TEXT(Table1[[#This Row],[Order Date]],"mmmm-yyy")</f>
        <v>February-2015</v>
      </c>
    </row>
    <row r="623" spans="1:31" ht="12.75" customHeight="1" thickTop="1" thickBot="1" x14ac:dyDescent="0.25">
      <c r="A623" s="10">
        <v>23137</v>
      </c>
      <c r="B623" s="11" t="s">
        <v>47</v>
      </c>
      <c r="C623" s="11">
        <v>0.04</v>
      </c>
      <c r="D623" s="11">
        <v>33.29</v>
      </c>
      <c r="E623" s="11">
        <v>8.74</v>
      </c>
      <c r="F623" s="11">
        <v>2865</v>
      </c>
      <c r="G623" s="6" t="str">
        <f>IF(COUNTIF(Table1[Customer ID],Table1[[#This Row],[Customer ID]])&gt;1,"Repeat Customer","One-Time Customer")</f>
        <v>Repeat Customer</v>
      </c>
      <c r="H623" s="11" t="s">
        <v>2615</v>
      </c>
      <c r="I623" s="11" t="s">
        <v>49</v>
      </c>
      <c r="J623" s="11" t="s">
        <v>28</v>
      </c>
      <c r="K623" s="11" t="s">
        <v>29</v>
      </c>
      <c r="L623" s="11" t="s">
        <v>141</v>
      </c>
      <c r="M623" s="11" t="s">
        <v>59</v>
      </c>
      <c r="N623" s="11" t="s">
        <v>2617</v>
      </c>
      <c r="O623" s="11">
        <v>0.61</v>
      </c>
      <c r="P623" s="6">
        <f>Table1[[#This Row],[Profit]]/Table1[[#This Row],[Sales]]</f>
        <v>0.31839467330065124</v>
      </c>
      <c r="Q623" s="11" t="s">
        <v>33</v>
      </c>
      <c r="R623" s="11" t="s">
        <v>61</v>
      </c>
      <c r="S623" s="11" t="s">
        <v>130</v>
      </c>
      <c r="T623" s="11" t="s">
        <v>2616</v>
      </c>
      <c r="U623" s="11">
        <v>75460</v>
      </c>
      <c r="V623" s="12">
        <v>42058</v>
      </c>
      <c r="W623" s="13" t="str">
        <f>TEXT(Table1[[#This Row],[Order Date]],"mmmm")</f>
        <v>February</v>
      </c>
      <c r="X623" s="7" t="str">
        <f>TEXT(Table1[[#This Row],[Order Date]],"yyyy")</f>
        <v>2015</v>
      </c>
      <c r="Y623" s="12">
        <v>42059</v>
      </c>
      <c r="Z623" s="11">
        <v>87.03</v>
      </c>
      <c r="AA623" s="11">
        <v>8</v>
      </c>
      <c r="AB623" s="11">
        <v>273.33999999999997</v>
      </c>
      <c r="AC623" s="11">
        <v>90871</v>
      </c>
      <c r="AD623" s="6" t="e">
        <f>IF(COUNTIF(#REF!,Orders!AC1616)&gt;0,"Returned","Not Returned")</f>
        <v>#REF!</v>
      </c>
      <c r="AE623" s="37" t="str">
        <f>TEXT(Table1[[#This Row],[Order Date]],"mmmm-yyy")</f>
        <v>February-2015</v>
      </c>
    </row>
    <row r="624" spans="1:31" ht="12.75" customHeight="1" thickTop="1" thickBot="1" x14ac:dyDescent="0.25">
      <c r="A624" s="8">
        <v>21514</v>
      </c>
      <c r="B624" s="1" t="s">
        <v>25</v>
      </c>
      <c r="C624" s="1">
        <v>0.1</v>
      </c>
      <c r="D624" s="1">
        <v>209.37</v>
      </c>
      <c r="E624" s="1">
        <v>69</v>
      </c>
      <c r="F624" s="1">
        <v>2892</v>
      </c>
      <c r="G624" s="6" t="str">
        <f>IF(COUNTIF(Table1[Customer ID],Table1[[#This Row],[Customer ID]])&gt;1,"Repeat Customer","One-Time Customer")</f>
        <v>One-Time Customer</v>
      </c>
      <c r="H624" s="1" t="s">
        <v>2643</v>
      </c>
      <c r="I624" s="1" t="s">
        <v>49</v>
      </c>
      <c r="J624" s="1" t="s">
        <v>114</v>
      </c>
      <c r="K624" s="1" t="s">
        <v>41</v>
      </c>
      <c r="L624" s="1" t="s">
        <v>152</v>
      </c>
      <c r="M624" s="1" t="s">
        <v>236</v>
      </c>
      <c r="N624" s="1" t="s">
        <v>1633</v>
      </c>
      <c r="O624" s="1">
        <v>0.79</v>
      </c>
      <c r="P624" s="6">
        <f>Table1[[#This Row],[Profit]]/Table1[[#This Row],[Sales]]</f>
        <v>-7.7922621028459593E-2</v>
      </c>
      <c r="Q624" s="1" t="s">
        <v>33</v>
      </c>
      <c r="R624" s="1" t="s">
        <v>61</v>
      </c>
      <c r="S624" s="1" t="s">
        <v>300</v>
      </c>
      <c r="T624" s="1" t="s">
        <v>2644</v>
      </c>
      <c r="U624" s="1">
        <v>48154</v>
      </c>
      <c r="V624" s="9">
        <v>42058</v>
      </c>
      <c r="W624" s="13" t="str">
        <f>TEXT(Table1[[#This Row],[Order Date]],"mmmm")</f>
        <v>February</v>
      </c>
      <c r="X624" s="7" t="str">
        <f>TEXT(Table1[[#This Row],[Order Date]],"yyyy")</f>
        <v>2015</v>
      </c>
      <c r="Y624" s="9">
        <v>42060</v>
      </c>
      <c r="Z624" s="1">
        <v>-165.59492040000003</v>
      </c>
      <c r="AA624" s="1">
        <v>11</v>
      </c>
      <c r="AB624" s="1">
        <v>2125.12</v>
      </c>
      <c r="AC624" s="1">
        <v>90011</v>
      </c>
      <c r="AD624" s="6" t="e">
        <f>IF(COUNTIF(#REF!,Orders!AC1645)&gt;0,"Returned","Not Returned")</f>
        <v>#REF!</v>
      </c>
      <c r="AE624" s="37" t="str">
        <f>TEXT(Table1[[#This Row],[Order Date]],"mmmm-yyy")</f>
        <v>February-2015</v>
      </c>
    </row>
    <row r="625" spans="1:31" ht="12.75" customHeight="1" thickTop="1" thickBot="1" x14ac:dyDescent="0.25">
      <c r="A625" s="10">
        <v>21515</v>
      </c>
      <c r="B625" s="11" t="s">
        <v>25</v>
      </c>
      <c r="C625" s="11">
        <v>7.0000000000000007E-2</v>
      </c>
      <c r="D625" s="11">
        <v>4.9800000000000004</v>
      </c>
      <c r="E625" s="11">
        <v>4.7</v>
      </c>
      <c r="F625" s="11">
        <v>2893</v>
      </c>
      <c r="G625" s="6" t="str">
        <f>IF(COUNTIF(Table1[Customer ID],Table1[[#This Row],[Customer ID]])&gt;1,"Repeat Customer","One-Time Customer")</f>
        <v>One-Time Customer</v>
      </c>
      <c r="H625" s="11" t="s">
        <v>2645</v>
      </c>
      <c r="I625" s="11" t="s">
        <v>49</v>
      </c>
      <c r="J625" s="11" t="s">
        <v>114</v>
      </c>
      <c r="K625" s="11" t="s">
        <v>29</v>
      </c>
      <c r="L625" s="11" t="s">
        <v>93</v>
      </c>
      <c r="M625" s="11" t="s">
        <v>59</v>
      </c>
      <c r="N625" s="11" t="s">
        <v>1686</v>
      </c>
      <c r="O625" s="11">
        <v>0.38</v>
      </c>
      <c r="P625" s="6">
        <f>Table1[[#This Row],[Profit]]/Table1[[#This Row],[Sales]]</f>
        <v>-0.48133185349611546</v>
      </c>
      <c r="Q625" s="11" t="s">
        <v>33</v>
      </c>
      <c r="R625" s="11" t="s">
        <v>61</v>
      </c>
      <c r="S625" s="11" t="s">
        <v>300</v>
      </c>
      <c r="T625" s="11" t="s">
        <v>2561</v>
      </c>
      <c r="U625" s="11">
        <v>48071</v>
      </c>
      <c r="V625" s="12">
        <v>42058</v>
      </c>
      <c r="W625" s="13" t="str">
        <f>TEXT(Table1[[#This Row],[Order Date]],"mmmm")</f>
        <v>February</v>
      </c>
      <c r="X625" s="7" t="str">
        <f>TEXT(Table1[[#This Row],[Order Date]],"yyyy")</f>
        <v>2015</v>
      </c>
      <c r="Y625" s="12">
        <v>42059</v>
      </c>
      <c r="Z625" s="11">
        <v>-21.684000000000001</v>
      </c>
      <c r="AA625" s="11">
        <v>9</v>
      </c>
      <c r="AB625" s="11">
        <v>45.05</v>
      </c>
      <c r="AC625" s="11">
        <v>90011</v>
      </c>
      <c r="AD625" s="6" t="e">
        <f>IF(COUNTIF(#REF!,Orders!AC1646)&gt;0,"Returned","Not Returned")</f>
        <v>#REF!</v>
      </c>
      <c r="AE625" s="37" t="str">
        <f>TEXT(Table1[[#This Row],[Order Date]],"mmmm-yyy")</f>
        <v>February-2015</v>
      </c>
    </row>
    <row r="626" spans="1:31" ht="12.75" customHeight="1" thickTop="1" thickBot="1" x14ac:dyDescent="0.25">
      <c r="A626" s="10">
        <v>20685</v>
      </c>
      <c r="B626" s="11" t="s">
        <v>37</v>
      </c>
      <c r="C626" s="11">
        <v>0.05</v>
      </c>
      <c r="D626" s="11">
        <v>124.49</v>
      </c>
      <c r="E626" s="11">
        <v>51.94</v>
      </c>
      <c r="F626" s="11">
        <v>961</v>
      </c>
      <c r="G626" s="6" t="str">
        <f>IF(COUNTIF(Table1[Customer ID],Table1[[#This Row],[Customer ID]])&gt;1,"Repeat Customer","One-Time Customer")</f>
        <v>One-Time Customer</v>
      </c>
      <c r="H626" s="11" t="s">
        <v>1077</v>
      </c>
      <c r="I626" s="11" t="s">
        <v>39</v>
      </c>
      <c r="J626" s="11" t="s">
        <v>40</v>
      </c>
      <c r="K626" s="11" t="s">
        <v>41</v>
      </c>
      <c r="L626" s="11" t="s">
        <v>152</v>
      </c>
      <c r="M626" s="11" t="s">
        <v>121</v>
      </c>
      <c r="N626" s="11" t="s">
        <v>462</v>
      </c>
      <c r="O626" s="11">
        <v>0.63</v>
      </c>
      <c r="P626" s="6">
        <f>Table1[[#This Row],[Profit]]/Table1[[#This Row],[Sales]]</f>
        <v>-0.36766233766233769</v>
      </c>
      <c r="Q626" s="11" t="s">
        <v>33</v>
      </c>
      <c r="R626" s="11" t="s">
        <v>34</v>
      </c>
      <c r="S626" s="11" t="s">
        <v>45</v>
      </c>
      <c r="T626" s="11" t="s">
        <v>1078</v>
      </c>
      <c r="U626" s="11">
        <v>94061</v>
      </c>
      <c r="V626" s="12">
        <v>42059</v>
      </c>
      <c r="W626" s="13" t="str">
        <f>TEXT(Table1[[#This Row],[Order Date]],"mmmm")</f>
        <v>February</v>
      </c>
      <c r="X626" s="7" t="str">
        <f>TEXT(Table1[[#This Row],[Order Date]],"yyyy")</f>
        <v>2015</v>
      </c>
      <c r="Y626" s="12">
        <v>42059</v>
      </c>
      <c r="Z626" s="11">
        <v>-44.163600000000002</v>
      </c>
      <c r="AA626" s="11">
        <v>1</v>
      </c>
      <c r="AB626" s="11">
        <v>120.12</v>
      </c>
      <c r="AC626" s="11">
        <v>89402</v>
      </c>
      <c r="AD626" s="6" t="e">
        <f>IF(COUNTIF(#REF!,Orders!AC544)&gt;0,"Returned","Not Returned")</f>
        <v>#REF!</v>
      </c>
      <c r="AE626" s="37" t="str">
        <f>TEXT(Table1[[#This Row],[Order Date]],"mmmm-yyy")</f>
        <v>February-2015</v>
      </c>
    </row>
    <row r="627" spans="1:31" ht="14.25" thickTop="1" thickBot="1" x14ac:dyDescent="0.25">
      <c r="A627" s="8">
        <v>22052</v>
      </c>
      <c r="B627" s="1" t="s">
        <v>56</v>
      </c>
      <c r="C627" s="1">
        <v>0.02</v>
      </c>
      <c r="D627" s="1">
        <v>4.0599999999999996</v>
      </c>
      <c r="E627" s="1">
        <v>6.89</v>
      </c>
      <c r="F627" s="1">
        <v>1127</v>
      </c>
      <c r="G627" s="6" t="str">
        <f>IF(COUNTIF(Table1[Customer ID],Table1[[#This Row],[Customer ID]])&gt;1,"Repeat Customer","One-Time Customer")</f>
        <v>Repeat Customer</v>
      </c>
      <c r="H627" s="1" t="s">
        <v>1230</v>
      </c>
      <c r="I627" s="1" t="s">
        <v>49</v>
      </c>
      <c r="J627" s="1" t="s">
        <v>114</v>
      </c>
      <c r="K627" s="1" t="s">
        <v>29</v>
      </c>
      <c r="L627" s="1" t="s">
        <v>257</v>
      </c>
      <c r="M627" s="1" t="s">
        <v>59</v>
      </c>
      <c r="N627" s="1" t="s">
        <v>910</v>
      </c>
      <c r="O627" s="1">
        <v>0.6</v>
      </c>
      <c r="P627" s="6">
        <f>Table1[[#This Row],[Profit]]/Table1[[#This Row],[Sales]]</f>
        <v>-1.4030115252207751</v>
      </c>
      <c r="Q627" s="1" t="s">
        <v>33</v>
      </c>
      <c r="R627" s="1" t="s">
        <v>61</v>
      </c>
      <c r="S627" s="1" t="s">
        <v>130</v>
      </c>
      <c r="T627" s="1" t="s">
        <v>1231</v>
      </c>
      <c r="U627" s="1">
        <v>78852</v>
      </c>
      <c r="V627" s="9">
        <v>42059</v>
      </c>
      <c r="W627" s="13" t="str">
        <f>TEXT(Table1[[#This Row],[Order Date]],"mmmm")</f>
        <v>February</v>
      </c>
      <c r="X627" s="7" t="str">
        <f>TEXT(Table1[[#This Row],[Order Date]],"yyyy")</f>
        <v>2015</v>
      </c>
      <c r="Y627" s="9">
        <v>42061</v>
      </c>
      <c r="Z627" s="1">
        <v>-93.735199999999992</v>
      </c>
      <c r="AA627" s="1">
        <v>16</v>
      </c>
      <c r="AB627" s="1">
        <v>66.81</v>
      </c>
      <c r="AC627" s="1">
        <v>87221</v>
      </c>
      <c r="AD627" s="6" t="e">
        <f>IF(COUNTIF(#REF!,Orders!AC633)&gt;0,"Returned","Not Returned")</f>
        <v>#REF!</v>
      </c>
      <c r="AE627" s="37" t="str">
        <f>TEXT(Table1[[#This Row],[Order Date]],"mmmm-yyy")</f>
        <v>February-2015</v>
      </c>
    </row>
    <row r="628" spans="1:31" ht="12.75" customHeight="1" thickTop="1" thickBot="1" x14ac:dyDescent="0.25">
      <c r="A628" s="10">
        <v>20603</v>
      </c>
      <c r="B628" s="11" t="s">
        <v>47</v>
      </c>
      <c r="C628" s="11">
        <v>0.03</v>
      </c>
      <c r="D628" s="11">
        <v>48.58</v>
      </c>
      <c r="E628" s="11">
        <v>3.99</v>
      </c>
      <c r="F628" s="11">
        <v>1649</v>
      </c>
      <c r="G628" s="6" t="str">
        <f>IF(COUNTIF(Table1[Customer ID],Table1[[#This Row],[Customer ID]])&gt;1,"Repeat Customer","One-Time Customer")</f>
        <v>One-Time Customer</v>
      </c>
      <c r="H628" s="11" t="s">
        <v>1659</v>
      </c>
      <c r="I628" s="11" t="s">
        <v>27</v>
      </c>
      <c r="J628" s="11" t="s">
        <v>28</v>
      </c>
      <c r="K628" s="11" t="s">
        <v>29</v>
      </c>
      <c r="L628" s="11" t="s">
        <v>257</v>
      </c>
      <c r="M628" s="11" t="s">
        <v>59</v>
      </c>
      <c r="N628" s="11" t="s">
        <v>1660</v>
      </c>
      <c r="O628" s="11">
        <v>0.56000000000000005</v>
      </c>
      <c r="P628" s="6">
        <f>Table1[[#This Row],[Profit]]/Table1[[#This Row],[Sales]]</f>
        <v>0.69</v>
      </c>
      <c r="Q628" s="11" t="s">
        <v>33</v>
      </c>
      <c r="R628" s="11" t="s">
        <v>53</v>
      </c>
      <c r="S628" s="11" t="s">
        <v>71</v>
      </c>
      <c r="T628" s="11" t="s">
        <v>1608</v>
      </c>
      <c r="U628" s="11">
        <v>11598</v>
      </c>
      <c r="V628" s="12">
        <v>42059</v>
      </c>
      <c r="W628" s="13" t="str">
        <f>TEXT(Table1[[#This Row],[Order Date]],"mmmm")</f>
        <v>February</v>
      </c>
      <c r="X628" s="7" t="str">
        <f>TEXT(Table1[[#This Row],[Order Date]],"yyyy")</f>
        <v>2015</v>
      </c>
      <c r="Y628" s="12">
        <v>42061</v>
      </c>
      <c r="Z628" s="11">
        <v>100.13279999999999</v>
      </c>
      <c r="AA628" s="11">
        <v>3</v>
      </c>
      <c r="AB628" s="11">
        <v>145.12</v>
      </c>
      <c r="AC628" s="11">
        <v>91041</v>
      </c>
      <c r="AD628" s="6" t="e">
        <f>IF(COUNTIF(#REF!,Orders!AC918)&gt;0,"Returned","Not Returned")</f>
        <v>#REF!</v>
      </c>
      <c r="AE628" s="37" t="str">
        <f>TEXT(Table1[[#This Row],[Order Date]],"mmmm-yyy")</f>
        <v>February-2015</v>
      </c>
    </row>
    <row r="629" spans="1:31" ht="12.75" customHeight="1" thickTop="1" thickBot="1" x14ac:dyDescent="0.25">
      <c r="A629" s="8">
        <v>23260</v>
      </c>
      <c r="B629" s="1" t="s">
        <v>47</v>
      </c>
      <c r="C629" s="1">
        <v>0</v>
      </c>
      <c r="D629" s="1">
        <v>300.98</v>
      </c>
      <c r="E629" s="1">
        <v>164.73</v>
      </c>
      <c r="F629" s="1">
        <v>1894</v>
      </c>
      <c r="G629" s="6" t="str">
        <f>IF(COUNTIF(Table1[Customer ID],Table1[[#This Row],[Customer ID]])&gt;1,"Repeat Customer","One-Time Customer")</f>
        <v>Repeat Customer</v>
      </c>
      <c r="H629" s="1" t="s">
        <v>1857</v>
      </c>
      <c r="I629" s="1" t="s">
        <v>39</v>
      </c>
      <c r="J629" s="1" t="s">
        <v>40</v>
      </c>
      <c r="K629" s="1" t="s">
        <v>41</v>
      </c>
      <c r="L629" s="1" t="s">
        <v>42</v>
      </c>
      <c r="M629" s="1" t="s">
        <v>43</v>
      </c>
      <c r="N629" s="1" t="s">
        <v>1489</v>
      </c>
      <c r="O629" s="1">
        <v>0.56000000000000005</v>
      </c>
      <c r="P629" s="6">
        <f>Table1[[#This Row],[Profit]]/Table1[[#This Row],[Sales]]</f>
        <v>0.69</v>
      </c>
      <c r="Q629" s="1" t="s">
        <v>33</v>
      </c>
      <c r="R629" s="1" t="s">
        <v>61</v>
      </c>
      <c r="S629" s="1" t="s">
        <v>1858</v>
      </c>
      <c r="T629" s="1" t="s">
        <v>1859</v>
      </c>
      <c r="U629" s="1">
        <v>54915</v>
      </c>
      <c r="V629" s="9">
        <v>42059</v>
      </c>
      <c r="W629" s="13" t="str">
        <f>TEXT(Table1[[#This Row],[Order Date]],"mmmm")</f>
        <v>February</v>
      </c>
      <c r="X629" s="7" t="str">
        <f>TEXT(Table1[[#This Row],[Order Date]],"yyyy")</f>
        <v>2015</v>
      </c>
      <c r="Y629" s="9">
        <v>42060</v>
      </c>
      <c r="Z629" s="1">
        <v>2653.2914999999998</v>
      </c>
      <c r="AA629" s="1">
        <v>12</v>
      </c>
      <c r="AB629" s="1">
        <v>3845.35</v>
      </c>
      <c r="AC629" s="1">
        <v>91261</v>
      </c>
      <c r="AD629" s="6" t="e">
        <f>IF(COUNTIF(#REF!,Orders!AC1051)&gt;0,"Returned","Not Returned")</f>
        <v>#REF!</v>
      </c>
      <c r="AE629" s="37" t="str">
        <f>TEXT(Table1[[#This Row],[Order Date]],"mmmm-yyy")</f>
        <v>February-2015</v>
      </c>
    </row>
    <row r="630" spans="1:31" ht="12.75" customHeight="1" thickTop="1" thickBot="1" x14ac:dyDescent="0.25">
      <c r="A630" s="10">
        <v>23261</v>
      </c>
      <c r="B630" s="11" t="s">
        <v>47</v>
      </c>
      <c r="C630" s="11">
        <v>0.09</v>
      </c>
      <c r="D630" s="11">
        <v>2.94</v>
      </c>
      <c r="E630" s="11">
        <v>0.96</v>
      </c>
      <c r="F630" s="11">
        <v>1894</v>
      </c>
      <c r="G630" s="6" t="str">
        <f>IF(COUNTIF(Table1[Customer ID],Table1[[#This Row],[Customer ID]])&gt;1,"Repeat Customer","One-Time Customer")</f>
        <v>Repeat Customer</v>
      </c>
      <c r="H630" s="11" t="s">
        <v>1857</v>
      </c>
      <c r="I630" s="11" t="s">
        <v>49</v>
      </c>
      <c r="J630" s="11" t="s">
        <v>40</v>
      </c>
      <c r="K630" s="11" t="s">
        <v>29</v>
      </c>
      <c r="L630" s="11" t="s">
        <v>30</v>
      </c>
      <c r="M630" s="11" t="s">
        <v>31</v>
      </c>
      <c r="N630" s="11" t="s">
        <v>599</v>
      </c>
      <c r="O630" s="11">
        <v>0.57999999999999996</v>
      </c>
      <c r="P630" s="6">
        <f>Table1[[#This Row],[Profit]]/Table1[[#This Row],[Sales]]</f>
        <v>-0.48806366047745359</v>
      </c>
      <c r="Q630" s="11" t="s">
        <v>33</v>
      </c>
      <c r="R630" s="11" t="s">
        <v>61</v>
      </c>
      <c r="S630" s="11" t="s">
        <v>1858</v>
      </c>
      <c r="T630" s="11" t="s">
        <v>1859</v>
      </c>
      <c r="U630" s="11">
        <v>54915</v>
      </c>
      <c r="V630" s="12">
        <v>42059</v>
      </c>
      <c r="W630" s="13" t="str">
        <f>TEXT(Table1[[#This Row],[Order Date]],"mmmm")</f>
        <v>February</v>
      </c>
      <c r="X630" s="7" t="str">
        <f>TEXT(Table1[[#This Row],[Order Date]],"yyyy")</f>
        <v>2015</v>
      </c>
      <c r="Y630" s="12">
        <v>42061</v>
      </c>
      <c r="Z630" s="11">
        <v>-1.84</v>
      </c>
      <c r="AA630" s="11">
        <v>1</v>
      </c>
      <c r="AB630" s="11">
        <v>3.77</v>
      </c>
      <c r="AC630" s="11">
        <v>91261</v>
      </c>
      <c r="AD630" s="6" t="e">
        <f>IF(COUNTIF(#REF!,Orders!AC1052)&gt;0,"Returned","Not Returned")</f>
        <v>#REF!</v>
      </c>
      <c r="AE630" s="37" t="str">
        <f>TEXT(Table1[[#This Row],[Order Date]],"mmmm-yyy")</f>
        <v>February-2015</v>
      </c>
    </row>
    <row r="631" spans="1:31" ht="12.75" customHeight="1" thickTop="1" thickBot="1" x14ac:dyDescent="0.25">
      <c r="A631" s="10">
        <v>24971</v>
      </c>
      <c r="B631" s="11" t="s">
        <v>25</v>
      </c>
      <c r="C631" s="11">
        <v>0</v>
      </c>
      <c r="D631" s="11">
        <v>195.99</v>
      </c>
      <c r="E631" s="11">
        <v>8.99</v>
      </c>
      <c r="F631" s="11">
        <v>1919</v>
      </c>
      <c r="G631" s="6" t="str">
        <f>IF(COUNTIF(Table1[Customer ID],Table1[[#This Row],[Customer ID]])&gt;1,"Repeat Customer","One-Time Customer")</f>
        <v>One-Time Customer</v>
      </c>
      <c r="H631" s="11" t="s">
        <v>1877</v>
      </c>
      <c r="I631" s="11" t="s">
        <v>49</v>
      </c>
      <c r="J631" s="11" t="s">
        <v>40</v>
      </c>
      <c r="K631" s="11" t="s">
        <v>77</v>
      </c>
      <c r="L631" s="11" t="s">
        <v>78</v>
      </c>
      <c r="M631" s="11" t="s">
        <v>59</v>
      </c>
      <c r="N631" s="11" t="s">
        <v>734</v>
      </c>
      <c r="O631" s="11">
        <v>0.6</v>
      </c>
      <c r="P631" s="6">
        <f>Table1[[#This Row],[Profit]]/Table1[[#This Row],[Sales]]</f>
        <v>0.13011450511365566</v>
      </c>
      <c r="Q631" s="11" t="s">
        <v>33</v>
      </c>
      <c r="R631" s="11" t="s">
        <v>136</v>
      </c>
      <c r="S631" s="11" t="s">
        <v>958</v>
      </c>
      <c r="T631" s="11" t="s">
        <v>1878</v>
      </c>
      <c r="U631" s="11">
        <v>71603</v>
      </c>
      <c r="V631" s="12">
        <v>42059</v>
      </c>
      <c r="W631" s="13" t="str">
        <f>TEXT(Table1[[#This Row],[Order Date]],"mmmm")</f>
        <v>February</v>
      </c>
      <c r="X631" s="7" t="str">
        <f>TEXT(Table1[[#This Row],[Order Date]],"yyyy")</f>
        <v>2015</v>
      </c>
      <c r="Y631" s="12">
        <v>42060</v>
      </c>
      <c r="Z631" s="11">
        <v>114.88199999999999</v>
      </c>
      <c r="AA631" s="11">
        <v>5</v>
      </c>
      <c r="AB631" s="11">
        <v>882.93</v>
      </c>
      <c r="AC631" s="11">
        <v>85896</v>
      </c>
      <c r="AD631" s="6" t="e">
        <f>IF(COUNTIF(#REF!,Orders!AC1062)&gt;0,"Returned","Not Returned")</f>
        <v>#REF!</v>
      </c>
      <c r="AE631" s="37" t="str">
        <f>TEXT(Table1[[#This Row],[Order Date]],"mmmm-yyy")</f>
        <v>February-2015</v>
      </c>
    </row>
    <row r="632" spans="1:31" ht="12.75" customHeight="1" thickTop="1" thickBot="1" x14ac:dyDescent="0.25">
      <c r="A632" s="8">
        <v>22369</v>
      </c>
      <c r="B632" s="1" t="s">
        <v>37</v>
      </c>
      <c r="C632" s="1">
        <v>0.03</v>
      </c>
      <c r="D632" s="1">
        <v>7.64</v>
      </c>
      <c r="E632" s="1">
        <v>5.83</v>
      </c>
      <c r="F632" s="1">
        <v>2398</v>
      </c>
      <c r="G632" s="6" t="str">
        <f>IF(COUNTIF(Table1[Customer ID],Table1[[#This Row],[Customer ID]])&gt;1,"Repeat Customer","One-Time Customer")</f>
        <v>One-Time Customer</v>
      </c>
      <c r="H632" s="1" t="s">
        <v>2260</v>
      </c>
      <c r="I632" s="1" t="s">
        <v>49</v>
      </c>
      <c r="J632" s="1" t="s">
        <v>28</v>
      </c>
      <c r="K632" s="1" t="s">
        <v>29</v>
      </c>
      <c r="L632" s="1" t="s">
        <v>93</v>
      </c>
      <c r="M632" s="1" t="s">
        <v>31</v>
      </c>
      <c r="N632" s="1" t="s">
        <v>1026</v>
      </c>
      <c r="O632" s="1">
        <v>0.36</v>
      </c>
      <c r="P632" s="6">
        <f>Table1[[#This Row],[Profit]]/Table1[[#This Row],[Sales]]</f>
        <v>-0.15579599421845963</v>
      </c>
      <c r="Q632" s="1" t="s">
        <v>33</v>
      </c>
      <c r="R632" s="1" t="s">
        <v>61</v>
      </c>
      <c r="S632" s="1" t="s">
        <v>178</v>
      </c>
      <c r="T632" s="1" t="s">
        <v>2261</v>
      </c>
      <c r="U632" s="1">
        <v>60103</v>
      </c>
      <c r="V632" s="9">
        <v>42059</v>
      </c>
      <c r="W632" s="13" t="str">
        <f>TEXT(Table1[[#This Row],[Order Date]],"mmmm")</f>
        <v>February</v>
      </c>
      <c r="X632" s="7" t="str">
        <f>TEXT(Table1[[#This Row],[Order Date]],"yyyy")</f>
        <v>2015</v>
      </c>
      <c r="Y632" s="9">
        <v>42061</v>
      </c>
      <c r="Z632" s="1">
        <v>-15.090400000000001</v>
      </c>
      <c r="AA632" s="1">
        <v>12</v>
      </c>
      <c r="AB632" s="1">
        <v>96.86</v>
      </c>
      <c r="AC632" s="1">
        <v>86373</v>
      </c>
      <c r="AD632" s="6" t="e">
        <f>IF(COUNTIF(#REF!,Orders!AC1339)&gt;0,"Returned","Not Returned")</f>
        <v>#REF!</v>
      </c>
      <c r="AE632" s="37" t="str">
        <f>TEXT(Table1[[#This Row],[Order Date]],"mmmm-yyy")</f>
        <v>February-2015</v>
      </c>
    </row>
    <row r="633" spans="1:31" ht="12.75" customHeight="1" thickTop="1" thickBot="1" x14ac:dyDescent="0.25">
      <c r="A633" s="8">
        <v>19525</v>
      </c>
      <c r="B633" s="1" t="s">
        <v>47</v>
      </c>
      <c r="C633" s="1">
        <v>0.01</v>
      </c>
      <c r="D633" s="1">
        <v>138.13999999999999</v>
      </c>
      <c r="E633" s="1">
        <v>35</v>
      </c>
      <c r="F633" s="1">
        <v>2660</v>
      </c>
      <c r="G633" s="6" t="str">
        <f>IF(COUNTIF(Table1[Customer ID],Table1[[#This Row],[Customer ID]])&gt;1,"Repeat Customer","One-Time Customer")</f>
        <v>One-Time Customer</v>
      </c>
      <c r="H633" s="1" t="s">
        <v>2468</v>
      </c>
      <c r="I633" s="1" t="s">
        <v>49</v>
      </c>
      <c r="J633" s="1" t="s">
        <v>58</v>
      </c>
      <c r="K633" s="1" t="s">
        <v>29</v>
      </c>
      <c r="L633" s="1" t="s">
        <v>141</v>
      </c>
      <c r="M633" s="1" t="s">
        <v>236</v>
      </c>
      <c r="N633" s="1" t="s">
        <v>2469</v>
      </c>
      <c r="O633" s="1"/>
      <c r="P633" s="6">
        <f>Table1[[#This Row],[Profit]]/Table1[[#This Row],[Sales]]</f>
        <v>-0.53671769360466093</v>
      </c>
      <c r="Q633" s="1" t="s">
        <v>33</v>
      </c>
      <c r="R633" s="1" t="s">
        <v>53</v>
      </c>
      <c r="S633" s="1" t="s">
        <v>188</v>
      </c>
      <c r="T633" s="1" t="s">
        <v>1109</v>
      </c>
      <c r="U633" s="1">
        <v>4038</v>
      </c>
      <c r="V633" s="9">
        <v>42059</v>
      </c>
      <c r="W633" s="13" t="str">
        <f>TEXT(Table1[[#This Row],[Order Date]],"mmmm")</f>
        <v>February</v>
      </c>
      <c r="X633" s="7" t="str">
        <f>TEXT(Table1[[#This Row],[Order Date]],"yyyy")</f>
        <v>2015</v>
      </c>
      <c r="Y633" s="9">
        <v>42061</v>
      </c>
      <c r="Z633" s="1">
        <v>-321.51</v>
      </c>
      <c r="AA633" s="1">
        <v>4</v>
      </c>
      <c r="AB633" s="1">
        <v>599.03</v>
      </c>
      <c r="AC633" s="1">
        <v>86486</v>
      </c>
      <c r="AD633" s="6" t="e">
        <f>IF(COUNTIF(#REF!,Orders!AC1509)&gt;0,"Returned","Not Returned")</f>
        <v>#REF!</v>
      </c>
      <c r="AE633" s="37" t="str">
        <f>TEXT(Table1[[#This Row],[Order Date]],"mmmm-yyy")</f>
        <v>February-2015</v>
      </c>
    </row>
    <row r="634" spans="1:31" ht="12.75" customHeight="1" thickTop="1" thickBot="1" x14ac:dyDescent="0.25">
      <c r="A634" s="10">
        <v>20604</v>
      </c>
      <c r="B634" s="11" t="s">
        <v>106</v>
      </c>
      <c r="C634" s="11">
        <v>0.1</v>
      </c>
      <c r="D634" s="11">
        <v>50.98</v>
      </c>
      <c r="E634" s="11">
        <v>22.24</v>
      </c>
      <c r="F634" s="11">
        <v>851</v>
      </c>
      <c r="G634" s="6" t="str">
        <f>IF(COUNTIF(Table1[Customer ID],Table1[[#This Row],[Customer ID]])&gt;1,"Repeat Customer","One-Time Customer")</f>
        <v>Repeat Customer</v>
      </c>
      <c r="H634" s="11" t="s">
        <v>968</v>
      </c>
      <c r="I634" s="11" t="s">
        <v>49</v>
      </c>
      <c r="J634" s="11" t="s">
        <v>28</v>
      </c>
      <c r="K634" s="11" t="s">
        <v>41</v>
      </c>
      <c r="L634" s="11" t="s">
        <v>50</v>
      </c>
      <c r="M634" s="11" t="s">
        <v>236</v>
      </c>
      <c r="N634" s="11" t="s">
        <v>969</v>
      </c>
      <c r="O634" s="11">
        <v>0.55000000000000004</v>
      </c>
      <c r="P634" s="6">
        <f>Table1[[#This Row],[Profit]]/Table1[[#This Row],[Sales]]</f>
        <v>0.32638126600804979</v>
      </c>
      <c r="Q634" s="11" t="s">
        <v>33</v>
      </c>
      <c r="R634" s="11" t="s">
        <v>34</v>
      </c>
      <c r="S634" s="11" t="s">
        <v>45</v>
      </c>
      <c r="T634" s="11" t="s">
        <v>970</v>
      </c>
      <c r="U634" s="11">
        <v>91745</v>
      </c>
      <c r="V634" s="12">
        <v>42060</v>
      </c>
      <c r="W634" s="13" t="str">
        <f>TEXT(Table1[[#This Row],[Order Date]],"mmmm")</f>
        <v>February</v>
      </c>
      <c r="X634" s="7" t="str">
        <f>TEXT(Table1[[#This Row],[Order Date]],"yyyy")</f>
        <v>2015</v>
      </c>
      <c r="Y634" s="12">
        <v>42062</v>
      </c>
      <c r="Z634" s="11">
        <v>98.12</v>
      </c>
      <c r="AA634" s="11">
        <v>6</v>
      </c>
      <c r="AB634" s="11">
        <v>300.63</v>
      </c>
      <c r="AC634" s="11">
        <v>88568</v>
      </c>
      <c r="AD634" s="6" t="e">
        <f>IF(COUNTIF(#REF!,Orders!AC472)&gt;0,"Returned","Not Returned")</f>
        <v>#REF!</v>
      </c>
      <c r="AE634" s="37" t="str">
        <f>TEXT(Table1[[#This Row],[Order Date]],"mmmm-yyy")</f>
        <v>February-2015</v>
      </c>
    </row>
    <row r="635" spans="1:31" ht="12.75" customHeight="1" thickTop="1" thickBot="1" x14ac:dyDescent="0.25">
      <c r="A635" s="10">
        <v>24774</v>
      </c>
      <c r="B635" s="11" t="s">
        <v>37</v>
      </c>
      <c r="C635" s="11">
        <v>0.04</v>
      </c>
      <c r="D635" s="11">
        <v>29.18</v>
      </c>
      <c r="E635" s="11">
        <v>8.5500000000000007</v>
      </c>
      <c r="F635" s="11">
        <v>868</v>
      </c>
      <c r="G635" s="6" t="str">
        <f>IF(COUNTIF(Table1[Customer ID],Table1[[#This Row],[Customer ID]])&gt;1,"Repeat Customer","One-Time Customer")</f>
        <v>Repeat Customer</v>
      </c>
      <c r="H635" s="11" t="s">
        <v>984</v>
      </c>
      <c r="I635" s="11" t="s">
        <v>27</v>
      </c>
      <c r="J635" s="11" t="s">
        <v>28</v>
      </c>
      <c r="K635" s="11" t="s">
        <v>41</v>
      </c>
      <c r="L635" s="11" t="s">
        <v>50</v>
      </c>
      <c r="M635" s="11" t="s">
        <v>59</v>
      </c>
      <c r="N635" s="11" t="s">
        <v>985</v>
      </c>
      <c r="O635" s="11">
        <v>0.42</v>
      </c>
      <c r="P635" s="6">
        <f>Table1[[#This Row],[Profit]]/Table1[[#This Row],[Sales]]</f>
        <v>0.69</v>
      </c>
      <c r="Q635" s="11" t="s">
        <v>33</v>
      </c>
      <c r="R635" s="11" t="s">
        <v>61</v>
      </c>
      <c r="S635" s="11" t="s">
        <v>62</v>
      </c>
      <c r="T635" s="11" t="s">
        <v>986</v>
      </c>
      <c r="U635" s="11">
        <v>55126</v>
      </c>
      <c r="V635" s="12">
        <v>42060</v>
      </c>
      <c r="W635" s="13" t="str">
        <f>TEXT(Table1[[#This Row],[Order Date]],"mmmm")</f>
        <v>February</v>
      </c>
      <c r="X635" s="7" t="str">
        <f>TEXT(Table1[[#This Row],[Order Date]],"yyyy")</f>
        <v>2015</v>
      </c>
      <c r="Y635" s="12">
        <v>42062</v>
      </c>
      <c r="Z635" s="11">
        <v>201.7353</v>
      </c>
      <c r="AA635" s="11">
        <v>10</v>
      </c>
      <c r="AB635" s="11">
        <v>292.37</v>
      </c>
      <c r="AC635" s="11">
        <v>91194</v>
      </c>
      <c r="AD635" s="6" t="e">
        <f>IF(COUNTIF(#REF!,Orders!AC482)&gt;0,"Returned","Not Returned")</f>
        <v>#REF!</v>
      </c>
      <c r="AE635" s="37" t="str">
        <f>TEXT(Table1[[#This Row],[Order Date]],"mmmm-yyy")</f>
        <v>February-2015</v>
      </c>
    </row>
    <row r="636" spans="1:31" ht="12.75" customHeight="1" thickTop="1" thickBot="1" x14ac:dyDescent="0.25">
      <c r="A636" s="8">
        <v>24775</v>
      </c>
      <c r="B636" s="1" t="s">
        <v>37</v>
      </c>
      <c r="C636" s="1">
        <v>0</v>
      </c>
      <c r="D636" s="1">
        <v>80.98</v>
      </c>
      <c r="E636" s="1">
        <v>35</v>
      </c>
      <c r="F636" s="1">
        <v>868</v>
      </c>
      <c r="G636" s="6" t="str">
        <f>IF(COUNTIF(Table1[Customer ID],Table1[[#This Row],[Customer ID]])&gt;1,"Repeat Customer","One-Time Customer")</f>
        <v>Repeat Customer</v>
      </c>
      <c r="H636" s="1" t="s">
        <v>984</v>
      </c>
      <c r="I636" s="1" t="s">
        <v>49</v>
      </c>
      <c r="J636" s="1" t="s">
        <v>28</v>
      </c>
      <c r="K636" s="1" t="s">
        <v>29</v>
      </c>
      <c r="L636" s="1" t="s">
        <v>141</v>
      </c>
      <c r="M636" s="1" t="s">
        <v>236</v>
      </c>
      <c r="N636" s="1" t="s">
        <v>987</v>
      </c>
      <c r="O636" s="1">
        <v>0.83</v>
      </c>
      <c r="P636" s="6">
        <f>Table1[[#This Row],[Profit]]/Table1[[#This Row],[Sales]]</f>
        <v>-1.0029145125148289</v>
      </c>
      <c r="Q636" s="1" t="s">
        <v>33</v>
      </c>
      <c r="R636" s="1" t="s">
        <v>61</v>
      </c>
      <c r="S636" s="1" t="s">
        <v>62</v>
      </c>
      <c r="T636" s="1" t="s">
        <v>986</v>
      </c>
      <c r="U636" s="1">
        <v>55126</v>
      </c>
      <c r="V636" s="9">
        <v>42060</v>
      </c>
      <c r="W636" s="13" t="str">
        <f>TEXT(Table1[[#This Row],[Order Date]],"mmmm")</f>
        <v>February</v>
      </c>
      <c r="X636" s="7" t="str">
        <f>TEXT(Table1[[#This Row],[Order Date]],"yyyy")</f>
        <v>2015</v>
      </c>
      <c r="Y636" s="9">
        <v>42062</v>
      </c>
      <c r="Z636" s="1">
        <v>-684.78</v>
      </c>
      <c r="AA636" s="1">
        <v>8</v>
      </c>
      <c r="AB636" s="1">
        <v>682.79</v>
      </c>
      <c r="AC636" s="1">
        <v>91194</v>
      </c>
      <c r="AD636" s="6" t="e">
        <f>IF(COUNTIF(#REF!,Orders!AC483)&gt;0,"Returned","Not Returned")</f>
        <v>#REF!</v>
      </c>
      <c r="AE636" s="37" t="str">
        <f>TEXT(Table1[[#This Row],[Order Date]],"mmmm-yyy")</f>
        <v>February-2015</v>
      </c>
    </row>
    <row r="637" spans="1:31" ht="12.75" customHeight="1" thickTop="1" thickBot="1" x14ac:dyDescent="0.25">
      <c r="A637" s="10">
        <v>4131</v>
      </c>
      <c r="B637" s="11" t="s">
        <v>25</v>
      </c>
      <c r="C637" s="11">
        <v>0.05</v>
      </c>
      <c r="D637" s="11">
        <v>52.4</v>
      </c>
      <c r="E637" s="11">
        <v>16.11</v>
      </c>
      <c r="F637" s="11">
        <v>1193</v>
      </c>
      <c r="G637" s="6" t="str">
        <f>IF(COUNTIF(Table1[Customer ID],Table1[[#This Row],[Customer ID]])&gt;1,"Repeat Customer","One-Time Customer")</f>
        <v>Repeat Customer</v>
      </c>
      <c r="H637" s="11" t="s">
        <v>1288</v>
      </c>
      <c r="I637" s="11" t="s">
        <v>49</v>
      </c>
      <c r="J637" s="11" t="s">
        <v>114</v>
      </c>
      <c r="K637" s="11" t="s">
        <v>29</v>
      </c>
      <c r="L637" s="11" t="s">
        <v>109</v>
      </c>
      <c r="M637" s="11" t="s">
        <v>59</v>
      </c>
      <c r="N637" s="11" t="s">
        <v>1289</v>
      </c>
      <c r="O637" s="11">
        <v>0.39</v>
      </c>
      <c r="P637" s="6">
        <f>Table1[[#This Row],[Profit]]/Table1[[#This Row],[Sales]]</f>
        <v>0.13003612318753113</v>
      </c>
      <c r="Q637" s="11" t="s">
        <v>33</v>
      </c>
      <c r="R637" s="11" t="s">
        <v>53</v>
      </c>
      <c r="S637" s="11" t="s">
        <v>1008</v>
      </c>
      <c r="T637" s="11" t="s">
        <v>35</v>
      </c>
      <c r="U637" s="11">
        <v>20016</v>
      </c>
      <c r="V637" s="12">
        <v>42060</v>
      </c>
      <c r="W637" s="13" t="str">
        <f>TEXT(Table1[[#This Row],[Order Date]],"mmmm")</f>
        <v>February</v>
      </c>
      <c r="X637" s="7" t="str">
        <f>TEXT(Table1[[#This Row],[Order Date]],"yyyy")</f>
        <v>2015</v>
      </c>
      <c r="Y637" s="12">
        <v>42062</v>
      </c>
      <c r="Z637" s="11">
        <v>592.52650000000006</v>
      </c>
      <c r="AA637" s="11">
        <v>85</v>
      </c>
      <c r="AB637" s="11">
        <v>4556.63</v>
      </c>
      <c r="AC637" s="11">
        <v>29350</v>
      </c>
      <c r="AD637" s="6" t="e">
        <f>IF(COUNTIF(#REF!,Orders!AC674)&gt;0,"Returned","Not Returned")</f>
        <v>#REF!</v>
      </c>
      <c r="AE637" s="37" t="str">
        <f>TEXT(Table1[[#This Row],[Order Date]],"mmmm-yyy")</f>
        <v>February-2015</v>
      </c>
    </row>
    <row r="638" spans="1:31" ht="12.75" customHeight="1" thickTop="1" thickBot="1" x14ac:dyDescent="0.25">
      <c r="A638" s="8">
        <v>4133</v>
      </c>
      <c r="B638" s="1" t="s">
        <v>25</v>
      </c>
      <c r="C638" s="1">
        <v>0.05</v>
      </c>
      <c r="D638" s="1">
        <v>36.549999999999997</v>
      </c>
      <c r="E638" s="1">
        <v>13.89</v>
      </c>
      <c r="F638" s="1">
        <v>1193</v>
      </c>
      <c r="G638" s="6" t="str">
        <f>IF(COUNTIF(Table1[Customer ID],Table1[[#This Row],[Customer ID]])&gt;1,"Repeat Customer","One-Time Customer")</f>
        <v>Repeat Customer</v>
      </c>
      <c r="H638" s="1" t="s">
        <v>1288</v>
      </c>
      <c r="I638" s="1" t="s">
        <v>27</v>
      </c>
      <c r="J638" s="1" t="s">
        <v>114</v>
      </c>
      <c r="K638" s="1" t="s">
        <v>29</v>
      </c>
      <c r="L638" s="1" t="s">
        <v>30</v>
      </c>
      <c r="M638" s="1" t="s">
        <v>31</v>
      </c>
      <c r="N638" s="1" t="s">
        <v>1290</v>
      </c>
      <c r="O638" s="1">
        <v>0.41</v>
      </c>
      <c r="P638" s="6">
        <f>Table1[[#This Row],[Profit]]/Table1[[#This Row],[Sales]]</f>
        <v>7.8952455563808033E-2</v>
      </c>
      <c r="Q638" s="1" t="s">
        <v>33</v>
      </c>
      <c r="R638" s="1" t="s">
        <v>53</v>
      </c>
      <c r="S638" s="1" t="s">
        <v>1008</v>
      </c>
      <c r="T638" s="1" t="s">
        <v>35</v>
      </c>
      <c r="U638" s="1">
        <v>20016</v>
      </c>
      <c r="V638" s="9">
        <v>42060</v>
      </c>
      <c r="W638" s="13" t="str">
        <f>TEXT(Table1[[#This Row],[Order Date]],"mmmm")</f>
        <v>February</v>
      </c>
      <c r="X638" s="7" t="str">
        <f>TEXT(Table1[[#This Row],[Order Date]],"yyyy")</f>
        <v>2015</v>
      </c>
      <c r="Y638" s="9">
        <v>42061</v>
      </c>
      <c r="Z638" s="1">
        <v>232.8</v>
      </c>
      <c r="AA638" s="1">
        <v>83</v>
      </c>
      <c r="AB638" s="1">
        <v>2948.61</v>
      </c>
      <c r="AC638" s="1">
        <v>29350</v>
      </c>
      <c r="AD638" s="6" t="e">
        <f>IF(COUNTIF(#REF!,Orders!AC675)&gt;0,"Returned","Not Returned")</f>
        <v>#REF!</v>
      </c>
      <c r="AE638" s="37" t="str">
        <f>TEXT(Table1[[#This Row],[Order Date]],"mmmm-yyy")</f>
        <v>February-2015</v>
      </c>
    </row>
    <row r="639" spans="1:31" ht="12.75" customHeight="1" thickTop="1" thickBot="1" x14ac:dyDescent="0.25">
      <c r="A639" s="8">
        <v>22132</v>
      </c>
      <c r="B639" s="1" t="s">
        <v>25</v>
      </c>
      <c r="C639" s="1">
        <v>0.1</v>
      </c>
      <c r="D639" s="1">
        <v>15.14</v>
      </c>
      <c r="E639" s="1">
        <v>4.53</v>
      </c>
      <c r="F639" s="1">
        <v>1199</v>
      </c>
      <c r="G639" s="6" t="str">
        <f>IF(COUNTIF(Table1[Customer ID],Table1[[#This Row],[Customer ID]])&gt;1,"Repeat Customer","One-Time Customer")</f>
        <v>One-Time Customer</v>
      </c>
      <c r="H639" s="1" t="s">
        <v>1296</v>
      </c>
      <c r="I639" s="1" t="s">
        <v>49</v>
      </c>
      <c r="J639" s="1" t="s">
        <v>114</v>
      </c>
      <c r="K639" s="1" t="s">
        <v>29</v>
      </c>
      <c r="L639" s="1" t="s">
        <v>141</v>
      </c>
      <c r="M639" s="1" t="s">
        <v>59</v>
      </c>
      <c r="N639" s="1" t="s">
        <v>1201</v>
      </c>
      <c r="O639" s="1">
        <v>0.81</v>
      </c>
      <c r="P639" s="6">
        <f>Table1[[#This Row],[Profit]]/Table1[[#This Row],[Sales]]</f>
        <v>-0.33121724092058002</v>
      </c>
      <c r="Q639" s="1" t="s">
        <v>33</v>
      </c>
      <c r="R639" s="1" t="s">
        <v>53</v>
      </c>
      <c r="S639" s="1" t="s">
        <v>197</v>
      </c>
      <c r="T639" s="1" t="s">
        <v>1297</v>
      </c>
      <c r="U639" s="1">
        <v>3060</v>
      </c>
      <c r="V639" s="9">
        <v>42060</v>
      </c>
      <c r="W639" s="13" t="str">
        <f>TEXT(Table1[[#This Row],[Order Date]],"mmmm")</f>
        <v>February</v>
      </c>
      <c r="X639" s="7" t="str">
        <f>TEXT(Table1[[#This Row],[Order Date]],"yyyy")</f>
        <v>2015</v>
      </c>
      <c r="Y639" s="9">
        <v>42063</v>
      </c>
      <c r="Z639" s="1">
        <v>-24.897600000000001</v>
      </c>
      <c r="AA639" s="1">
        <v>5</v>
      </c>
      <c r="AB639" s="1">
        <v>75.17</v>
      </c>
      <c r="AC639" s="1">
        <v>87585</v>
      </c>
      <c r="AD639" s="6" t="e">
        <f>IF(COUNTIF(#REF!,Orders!AC681)&gt;0,"Returned","Not Returned")</f>
        <v>#REF!</v>
      </c>
      <c r="AE639" s="37" t="str">
        <f>TEXT(Table1[[#This Row],[Order Date]],"mmmm-yyy")</f>
        <v>February-2015</v>
      </c>
    </row>
    <row r="640" spans="1:31" ht="12.75" customHeight="1" thickTop="1" thickBot="1" x14ac:dyDescent="0.25">
      <c r="A640" s="10">
        <v>22131</v>
      </c>
      <c r="B640" s="11" t="s">
        <v>25</v>
      </c>
      <c r="C640" s="11">
        <v>0.05</v>
      </c>
      <c r="D640" s="11">
        <v>52.4</v>
      </c>
      <c r="E640" s="11">
        <v>16.11</v>
      </c>
      <c r="F640" s="11">
        <v>1200</v>
      </c>
      <c r="G640" s="6" t="str">
        <f>IF(COUNTIF(Table1[Customer ID],Table1[[#This Row],[Customer ID]])&gt;1,"Repeat Customer","One-Time Customer")</f>
        <v>One-Time Customer</v>
      </c>
      <c r="H640" s="11" t="s">
        <v>1298</v>
      </c>
      <c r="I640" s="11" t="s">
        <v>49</v>
      </c>
      <c r="J640" s="11" t="s">
        <v>114</v>
      </c>
      <c r="K640" s="11" t="s">
        <v>29</v>
      </c>
      <c r="L640" s="11" t="s">
        <v>109</v>
      </c>
      <c r="M640" s="11" t="s">
        <v>59</v>
      </c>
      <c r="N640" s="11" t="s">
        <v>1289</v>
      </c>
      <c r="O640" s="11">
        <v>0.39</v>
      </c>
      <c r="P640" s="6">
        <f>Table1[[#This Row],[Profit]]/Table1[[#This Row],[Sales]]</f>
        <v>0.69</v>
      </c>
      <c r="Q640" s="11" t="s">
        <v>33</v>
      </c>
      <c r="R640" s="11" t="s">
        <v>53</v>
      </c>
      <c r="S640" s="11" t="s">
        <v>54</v>
      </c>
      <c r="T640" s="11" t="s">
        <v>1299</v>
      </c>
      <c r="U640" s="11">
        <v>7407</v>
      </c>
      <c r="V640" s="12">
        <v>42060</v>
      </c>
      <c r="W640" s="13" t="str">
        <f>TEXT(Table1[[#This Row],[Order Date]],"mmmm")</f>
        <v>February</v>
      </c>
      <c r="X640" s="7" t="str">
        <f>TEXT(Table1[[#This Row],[Order Date]],"yyyy")</f>
        <v>2015</v>
      </c>
      <c r="Y640" s="12">
        <v>42062</v>
      </c>
      <c r="Z640" s="11">
        <v>776.7743999999999</v>
      </c>
      <c r="AA640" s="11">
        <v>21</v>
      </c>
      <c r="AB640" s="11">
        <v>1125.76</v>
      </c>
      <c r="AC640" s="11">
        <v>87585</v>
      </c>
      <c r="AD640" s="6" t="e">
        <f>IF(COUNTIF(#REF!,Orders!AC682)&gt;0,"Returned","Not Returned")</f>
        <v>#REF!</v>
      </c>
      <c r="AE640" s="37" t="str">
        <f>TEXT(Table1[[#This Row],[Order Date]],"mmmm-yyy")</f>
        <v>February-2015</v>
      </c>
    </row>
    <row r="641" spans="1:31" ht="12.75" customHeight="1" thickTop="1" thickBot="1" x14ac:dyDescent="0.25">
      <c r="A641" s="8">
        <v>22133</v>
      </c>
      <c r="B641" s="1" t="s">
        <v>25</v>
      </c>
      <c r="C641" s="1">
        <v>0.05</v>
      </c>
      <c r="D641" s="1">
        <v>36.549999999999997</v>
      </c>
      <c r="E641" s="1">
        <v>13.89</v>
      </c>
      <c r="F641" s="1">
        <v>1202</v>
      </c>
      <c r="G641" s="6" t="str">
        <f>IF(COUNTIF(Table1[Customer ID],Table1[[#This Row],[Customer ID]])&gt;1,"Repeat Customer","One-Time Customer")</f>
        <v>One-Time Customer</v>
      </c>
      <c r="H641" s="1" t="s">
        <v>1300</v>
      </c>
      <c r="I641" s="1" t="s">
        <v>27</v>
      </c>
      <c r="J641" s="1" t="s">
        <v>114</v>
      </c>
      <c r="K641" s="1" t="s">
        <v>29</v>
      </c>
      <c r="L641" s="1" t="s">
        <v>30</v>
      </c>
      <c r="M641" s="1" t="s">
        <v>31</v>
      </c>
      <c r="N641" s="1" t="s">
        <v>1290</v>
      </c>
      <c r="O641" s="1">
        <v>0.41</v>
      </c>
      <c r="P641" s="6">
        <f>Table1[[#This Row],[Profit]]/Table1[[#This Row],[Sales]]</f>
        <v>0.46183665536238488</v>
      </c>
      <c r="Q641" s="1" t="s">
        <v>33</v>
      </c>
      <c r="R641" s="1" t="s">
        <v>53</v>
      </c>
      <c r="S641" s="1" t="s">
        <v>54</v>
      </c>
      <c r="T641" s="1" t="s">
        <v>1301</v>
      </c>
      <c r="U641" s="1">
        <v>7079</v>
      </c>
      <c r="V641" s="9">
        <v>42060</v>
      </c>
      <c r="W641" s="13" t="str">
        <f>TEXT(Table1[[#This Row],[Order Date]],"mmmm")</f>
        <v>February</v>
      </c>
      <c r="X641" s="7" t="str">
        <f>TEXT(Table1[[#This Row],[Order Date]],"yyyy")</f>
        <v>2015</v>
      </c>
      <c r="Y641" s="9">
        <v>42061</v>
      </c>
      <c r="Z641" s="1">
        <v>344.54399999999998</v>
      </c>
      <c r="AA641" s="1">
        <v>21</v>
      </c>
      <c r="AB641" s="1">
        <v>746.03</v>
      </c>
      <c r="AC641" s="1">
        <v>87585</v>
      </c>
      <c r="AD641" s="6" t="e">
        <f>IF(COUNTIF(#REF!,Orders!AC683)&gt;0,"Returned","Not Returned")</f>
        <v>#REF!</v>
      </c>
      <c r="AE641" s="37" t="str">
        <f>TEXT(Table1[[#This Row],[Order Date]],"mmmm-yyy")</f>
        <v>February-2015</v>
      </c>
    </row>
    <row r="642" spans="1:31" ht="12.75" customHeight="1" thickTop="1" thickBot="1" x14ac:dyDescent="0.25">
      <c r="A642" s="8">
        <v>24890</v>
      </c>
      <c r="B642" s="1" t="s">
        <v>25</v>
      </c>
      <c r="C642" s="1">
        <v>0.06</v>
      </c>
      <c r="D642" s="1">
        <v>8.33</v>
      </c>
      <c r="E642" s="1">
        <v>1.99</v>
      </c>
      <c r="F642" s="1">
        <v>2361</v>
      </c>
      <c r="G642" s="6" t="str">
        <f>IF(COUNTIF(Table1[Customer ID],Table1[[#This Row],[Customer ID]])&gt;1,"Repeat Customer","One-Time Customer")</f>
        <v>One-Time Customer</v>
      </c>
      <c r="H642" s="1" t="s">
        <v>2232</v>
      </c>
      <c r="I642" s="1" t="s">
        <v>49</v>
      </c>
      <c r="J642" s="1" t="s">
        <v>28</v>
      </c>
      <c r="K642" s="1" t="s">
        <v>77</v>
      </c>
      <c r="L642" s="1" t="s">
        <v>180</v>
      </c>
      <c r="M642" s="1" t="s">
        <v>51</v>
      </c>
      <c r="N642" s="1" t="s">
        <v>414</v>
      </c>
      <c r="O642" s="1">
        <v>0.52</v>
      </c>
      <c r="P642" s="6">
        <f>Table1[[#This Row],[Profit]]/Table1[[#This Row],[Sales]]</f>
        <v>-40.614840989399298</v>
      </c>
      <c r="Q642" s="1" t="s">
        <v>33</v>
      </c>
      <c r="R642" s="1" t="s">
        <v>136</v>
      </c>
      <c r="S642" s="1" t="s">
        <v>362</v>
      </c>
      <c r="T642" s="1" t="s">
        <v>2233</v>
      </c>
      <c r="U642" s="1">
        <v>32259</v>
      </c>
      <c r="V642" s="9">
        <v>42060</v>
      </c>
      <c r="W642" s="13" t="str">
        <f>TEXT(Table1[[#This Row],[Order Date]],"mmmm")</f>
        <v>February</v>
      </c>
      <c r="X642" s="7" t="str">
        <f>TEXT(Table1[[#This Row],[Order Date]],"yyyy")</f>
        <v>2015</v>
      </c>
      <c r="Y642" s="9">
        <v>42061</v>
      </c>
      <c r="Z642" s="1">
        <v>-344.82000000000005</v>
      </c>
      <c r="AA642" s="1">
        <v>1</v>
      </c>
      <c r="AB642" s="1">
        <v>8.49</v>
      </c>
      <c r="AC642" s="1">
        <v>88266</v>
      </c>
      <c r="AD642" s="6" t="e">
        <f>IF(COUNTIF(#REF!,Orders!AC1317)&gt;0,"Returned","Not Returned")</f>
        <v>#REF!</v>
      </c>
      <c r="AE642" s="37" t="str">
        <f>TEXT(Table1[[#This Row],[Order Date]],"mmmm-yyy")</f>
        <v>February-2015</v>
      </c>
    </row>
    <row r="643" spans="1:31" ht="12.75" customHeight="1" thickTop="1" thickBot="1" x14ac:dyDescent="0.25">
      <c r="A643" s="10">
        <v>20435</v>
      </c>
      <c r="B643" s="11" t="s">
        <v>56</v>
      </c>
      <c r="C643" s="11">
        <v>7.0000000000000007E-2</v>
      </c>
      <c r="D643" s="11">
        <v>2.61</v>
      </c>
      <c r="E643" s="11">
        <v>0.5</v>
      </c>
      <c r="F643" s="11">
        <v>2980</v>
      </c>
      <c r="G643" s="6" t="str">
        <f>IF(COUNTIF(Table1[Customer ID],Table1[[#This Row],[Customer ID]])&gt;1,"Repeat Customer","One-Time Customer")</f>
        <v>Repeat Customer</v>
      </c>
      <c r="H643" s="11" t="s">
        <v>2708</v>
      </c>
      <c r="I643" s="11" t="s">
        <v>49</v>
      </c>
      <c r="J643" s="11" t="s">
        <v>28</v>
      </c>
      <c r="K643" s="11" t="s">
        <v>29</v>
      </c>
      <c r="L643" s="11" t="s">
        <v>134</v>
      </c>
      <c r="M643" s="11" t="s">
        <v>59</v>
      </c>
      <c r="N643" s="11" t="s">
        <v>1138</v>
      </c>
      <c r="O643" s="11">
        <v>0.39</v>
      </c>
      <c r="P643" s="6">
        <f>Table1[[#This Row],[Profit]]/Table1[[#This Row],[Sales]]</f>
        <v>0.69</v>
      </c>
      <c r="Q643" s="11" t="s">
        <v>33</v>
      </c>
      <c r="R643" s="11" t="s">
        <v>53</v>
      </c>
      <c r="S643" s="11" t="s">
        <v>154</v>
      </c>
      <c r="T643" s="11" t="s">
        <v>2709</v>
      </c>
      <c r="U643" s="11">
        <v>44870</v>
      </c>
      <c r="V643" s="12">
        <v>42060</v>
      </c>
      <c r="W643" s="13" t="str">
        <f>TEXT(Table1[[#This Row],[Order Date]],"mmmm")</f>
        <v>February</v>
      </c>
      <c r="X643" s="7" t="str">
        <f>TEXT(Table1[[#This Row],[Order Date]],"yyyy")</f>
        <v>2015</v>
      </c>
      <c r="Y643" s="12">
        <v>42062</v>
      </c>
      <c r="Z643" s="11">
        <v>10.798499999999999</v>
      </c>
      <c r="AA643" s="11">
        <v>6</v>
      </c>
      <c r="AB643" s="11">
        <v>15.65</v>
      </c>
      <c r="AC643" s="11">
        <v>86547</v>
      </c>
      <c r="AD643" s="6" t="e">
        <f>IF(COUNTIF(#REF!,Orders!AC1694)&gt;0,"Returned","Not Returned")</f>
        <v>#REF!</v>
      </c>
      <c r="AE643" s="37" t="str">
        <f>TEXT(Table1[[#This Row],[Order Date]],"mmmm-yyy")</f>
        <v>February-2015</v>
      </c>
    </row>
    <row r="644" spans="1:31" ht="12.75" customHeight="1" thickTop="1" thickBot="1" x14ac:dyDescent="0.25">
      <c r="A644" s="10">
        <v>21992</v>
      </c>
      <c r="B644" s="11" t="s">
        <v>25</v>
      </c>
      <c r="C644" s="11">
        <v>0.08</v>
      </c>
      <c r="D644" s="11">
        <v>415.88</v>
      </c>
      <c r="E644" s="11">
        <v>11.37</v>
      </c>
      <c r="F644" s="11">
        <v>573</v>
      </c>
      <c r="G644" s="6" t="str">
        <f>IF(COUNTIF(Table1[Customer ID],Table1[[#This Row],[Customer ID]])&gt;1,"Repeat Customer","One-Time Customer")</f>
        <v>Repeat Customer</v>
      </c>
      <c r="H644" s="11" t="s">
        <v>676</v>
      </c>
      <c r="I644" s="11" t="s">
        <v>49</v>
      </c>
      <c r="J644" s="11" t="s">
        <v>28</v>
      </c>
      <c r="K644" s="11" t="s">
        <v>29</v>
      </c>
      <c r="L644" s="11" t="s">
        <v>141</v>
      </c>
      <c r="M644" s="11" t="s">
        <v>59</v>
      </c>
      <c r="N644" s="11" t="s">
        <v>488</v>
      </c>
      <c r="O644" s="11">
        <v>0.56999999999999995</v>
      </c>
      <c r="P644" s="6">
        <f>Table1[[#This Row],[Profit]]/Table1[[#This Row],[Sales]]</f>
        <v>-0.66347215030697537</v>
      </c>
      <c r="Q644" s="11" t="s">
        <v>33</v>
      </c>
      <c r="R644" s="11" t="s">
        <v>61</v>
      </c>
      <c r="S644" s="11" t="s">
        <v>178</v>
      </c>
      <c r="T644" s="11" t="s">
        <v>678</v>
      </c>
      <c r="U644" s="11">
        <v>61554</v>
      </c>
      <c r="V644" s="12">
        <v>42061</v>
      </c>
      <c r="W644" s="13" t="str">
        <f>TEXT(Table1[[#This Row],[Order Date]],"mmmm")</f>
        <v>February</v>
      </c>
      <c r="X644" s="7" t="str">
        <f>TEXT(Table1[[#This Row],[Order Date]],"yyyy")</f>
        <v>2015</v>
      </c>
      <c r="Y644" s="12">
        <v>42062</v>
      </c>
      <c r="Z644" s="11">
        <v>-269.08440000000002</v>
      </c>
      <c r="AA644" s="11">
        <v>1</v>
      </c>
      <c r="AB644" s="11">
        <v>405.57</v>
      </c>
      <c r="AC644" s="11">
        <v>86556</v>
      </c>
      <c r="AD644" s="6" t="e">
        <f>IF(COUNTIF(#REF!,Orders!AC310)&gt;0,"Returned","Not Returned")</f>
        <v>#REF!</v>
      </c>
      <c r="AE644" s="37" t="str">
        <f>TEXT(Table1[[#This Row],[Order Date]],"mmmm-yyy")</f>
        <v>February-2015</v>
      </c>
    </row>
    <row r="645" spans="1:31" ht="12.75" customHeight="1" thickTop="1" thickBot="1" x14ac:dyDescent="0.25">
      <c r="A645" s="8">
        <v>22248</v>
      </c>
      <c r="B645" s="1" t="s">
        <v>56</v>
      </c>
      <c r="C645" s="1">
        <v>0.1</v>
      </c>
      <c r="D645" s="1">
        <v>6.88</v>
      </c>
      <c r="E645" s="1">
        <v>2</v>
      </c>
      <c r="F645" s="1">
        <v>621</v>
      </c>
      <c r="G645" s="6" t="str">
        <f>IF(COUNTIF(Table1[Customer ID],Table1[[#This Row],[Customer ID]])&gt;1,"Repeat Customer","One-Time Customer")</f>
        <v>One-Time Customer</v>
      </c>
      <c r="H645" s="1" t="s">
        <v>732</v>
      </c>
      <c r="I645" s="1" t="s">
        <v>49</v>
      </c>
      <c r="J645" s="1" t="s">
        <v>40</v>
      </c>
      <c r="K645" s="1" t="s">
        <v>29</v>
      </c>
      <c r="L645" s="1" t="s">
        <v>93</v>
      </c>
      <c r="M645" s="1" t="s">
        <v>31</v>
      </c>
      <c r="N645" s="1" t="s">
        <v>662</v>
      </c>
      <c r="O645" s="1">
        <v>0.39</v>
      </c>
      <c r="P645" s="6">
        <f>Table1[[#This Row],[Profit]]/Table1[[#This Row],[Sales]]</f>
        <v>0.58550540368722193</v>
      </c>
      <c r="Q645" s="1" t="s">
        <v>33</v>
      </c>
      <c r="R645" s="1" t="s">
        <v>53</v>
      </c>
      <c r="S645" s="1" t="s">
        <v>228</v>
      </c>
      <c r="T645" s="1" t="s">
        <v>396</v>
      </c>
      <c r="U645" s="1">
        <v>6111</v>
      </c>
      <c r="V645" s="9">
        <v>42061</v>
      </c>
      <c r="W645" s="13" t="str">
        <f>TEXT(Table1[[#This Row],[Order Date]],"mmmm")</f>
        <v>February</v>
      </c>
      <c r="X645" s="7" t="str">
        <f>TEXT(Table1[[#This Row],[Order Date]],"yyyy")</f>
        <v>2015</v>
      </c>
      <c r="Y645" s="9">
        <v>42062</v>
      </c>
      <c r="Z645" s="1">
        <v>18.420000000000002</v>
      </c>
      <c r="AA645" s="1">
        <v>5</v>
      </c>
      <c r="AB645" s="1">
        <v>31.46</v>
      </c>
      <c r="AC645" s="1">
        <v>91432</v>
      </c>
      <c r="AD645" s="6" t="e">
        <f>IF(COUNTIF(#REF!,Orders!AC337)&gt;0,"Returned","Not Returned")</f>
        <v>#REF!</v>
      </c>
      <c r="AE645" s="37" t="str">
        <f>TEXT(Table1[[#This Row],[Order Date]],"mmmm-yyy")</f>
        <v>February-2015</v>
      </c>
    </row>
    <row r="646" spans="1:31" ht="12.75" customHeight="1" thickTop="1" thickBot="1" x14ac:dyDescent="0.25">
      <c r="A646" s="10">
        <v>22247</v>
      </c>
      <c r="B646" s="11" t="s">
        <v>56</v>
      </c>
      <c r="C646" s="11">
        <v>0.06</v>
      </c>
      <c r="D646" s="11">
        <v>195.99</v>
      </c>
      <c r="E646" s="11">
        <v>8.99</v>
      </c>
      <c r="F646" s="11">
        <v>622</v>
      </c>
      <c r="G646" s="6" t="str">
        <f>IF(COUNTIF(Table1[Customer ID],Table1[[#This Row],[Customer ID]])&gt;1,"Repeat Customer","One-Time Customer")</f>
        <v>One-Time Customer</v>
      </c>
      <c r="H646" s="11" t="s">
        <v>733</v>
      </c>
      <c r="I646" s="11" t="s">
        <v>49</v>
      </c>
      <c r="J646" s="11" t="s">
        <v>40</v>
      </c>
      <c r="K646" s="11" t="s">
        <v>77</v>
      </c>
      <c r="L646" s="11" t="s">
        <v>78</v>
      </c>
      <c r="M646" s="11" t="s">
        <v>59</v>
      </c>
      <c r="N646" s="11" t="s">
        <v>734</v>
      </c>
      <c r="O646" s="11">
        <v>0.6</v>
      </c>
      <c r="P646" s="6">
        <f>Table1[[#This Row],[Profit]]/Table1[[#This Row],[Sales]]</f>
        <v>0.36826243189984931</v>
      </c>
      <c r="Q646" s="11" t="s">
        <v>33</v>
      </c>
      <c r="R646" s="11" t="s">
        <v>53</v>
      </c>
      <c r="S646" s="11" t="s">
        <v>188</v>
      </c>
      <c r="T646" s="11" t="s">
        <v>511</v>
      </c>
      <c r="U646" s="11">
        <v>4210</v>
      </c>
      <c r="V646" s="12">
        <v>42061</v>
      </c>
      <c r="W646" s="13" t="str">
        <f>TEXT(Table1[[#This Row],[Order Date]],"mmmm")</f>
        <v>February</v>
      </c>
      <c r="X646" s="7" t="str">
        <f>TEXT(Table1[[#This Row],[Order Date]],"yyyy")</f>
        <v>2015</v>
      </c>
      <c r="Y646" s="12">
        <v>42063</v>
      </c>
      <c r="Z646" s="11">
        <v>349.47</v>
      </c>
      <c r="AA646" s="11">
        <v>6</v>
      </c>
      <c r="AB646" s="11">
        <v>948.97</v>
      </c>
      <c r="AC646" s="11">
        <v>91432</v>
      </c>
      <c r="AD646" s="6" t="e">
        <f>IF(COUNTIF(#REF!,Orders!AC338)&gt;0,"Returned","Not Returned")</f>
        <v>#REF!</v>
      </c>
      <c r="AE646" s="37" t="str">
        <f>TEXT(Table1[[#This Row],[Order Date]],"mmmm-yyy")</f>
        <v>February-2015</v>
      </c>
    </row>
    <row r="647" spans="1:31" ht="12.75" customHeight="1" thickTop="1" thickBot="1" x14ac:dyDescent="0.25">
      <c r="A647" s="8">
        <v>19947</v>
      </c>
      <c r="B647" s="1" t="s">
        <v>106</v>
      </c>
      <c r="C647" s="1">
        <v>0.04</v>
      </c>
      <c r="D647" s="1">
        <v>6.48</v>
      </c>
      <c r="E647" s="1">
        <v>5.16</v>
      </c>
      <c r="F647" s="1">
        <v>865</v>
      </c>
      <c r="G647" s="6" t="str">
        <f>IF(COUNTIF(Table1[Customer ID],Table1[[#This Row],[Customer ID]])&gt;1,"Repeat Customer","One-Time Customer")</f>
        <v>Repeat Customer</v>
      </c>
      <c r="H647" s="1" t="s">
        <v>982</v>
      </c>
      <c r="I647" s="1" t="s">
        <v>27</v>
      </c>
      <c r="J647" s="1" t="s">
        <v>28</v>
      </c>
      <c r="K647" s="1" t="s">
        <v>29</v>
      </c>
      <c r="L647" s="1" t="s">
        <v>93</v>
      </c>
      <c r="M647" s="1" t="s">
        <v>59</v>
      </c>
      <c r="N647" s="1" t="s">
        <v>983</v>
      </c>
      <c r="O647" s="1">
        <v>0.37</v>
      </c>
      <c r="P647" s="6">
        <f>Table1[[#This Row],[Profit]]/Table1[[#This Row],[Sales]]</f>
        <v>-0.1282774513192764</v>
      </c>
      <c r="Q647" s="1" t="s">
        <v>33</v>
      </c>
      <c r="R647" s="1" t="s">
        <v>61</v>
      </c>
      <c r="S647" s="1" t="s">
        <v>703</v>
      </c>
      <c r="T647" s="1" t="s">
        <v>832</v>
      </c>
      <c r="U647" s="1">
        <v>46312</v>
      </c>
      <c r="V647" s="9">
        <v>42061</v>
      </c>
      <c r="W647" s="13" t="str">
        <f>TEXT(Table1[[#This Row],[Order Date]],"mmmm")</f>
        <v>February</v>
      </c>
      <c r="X647" s="7" t="str">
        <f>TEXT(Table1[[#This Row],[Order Date]],"yyyy")</f>
        <v>2015</v>
      </c>
      <c r="Y647" s="9">
        <v>42065</v>
      </c>
      <c r="Z647" s="1">
        <v>-11.1332</v>
      </c>
      <c r="AA647" s="1">
        <v>12</v>
      </c>
      <c r="AB647" s="1">
        <v>86.79</v>
      </c>
      <c r="AC647" s="1">
        <v>90675</v>
      </c>
      <c r="AD647" s="6" t="e">
        <f>IF(COUNTIF(#REF!,Orders!AC481)&gt;0,"Returned","Not Returned")</f>
        <v>#REF!</v>
      </c>
      <c r="AE647" s="37" t="str">
        <f>TEXT(Table1[[#This Row],[Order Date]],"mmmm-yyy")</f>
        <v>February-2015</v>
      </c>
    </row>
    <row r="648" spans="1:31" ht="12.75" customHeight="1" thickTop="1" thickBot="1" x14ac:dyDescent="0.25">
      <c r="A648" s="8">
        <v>22288</v>
      </c>
      <c r="B648" s="1" t="s">
        <v>47</v>
      </c>
      <c r="C648" s="1">
        <v>0.09</v>
      </c>
      <c r="D648" s="1">
        <v>35.99</v>
      </c>
      <c r="E648" s="1">
        <v>5.99</v>
      </c>
      <c r="F648" s="1">
        <v>907</v>
      </c>
      <c r="G648" s="6" t="str">
        <f>IF(COUNTIF(Table1[Customer ID],Table1[[#This Row],[Customer ID]])&gt;1,"Repeat Customer","One-Time Customer")</f>
        <v>Repeat Customer</v>
      </c>
      <c r="H648" s="1" t="s">
        <v>1022</v>
      </c>
      <c r="I648" s="1" t="s">
        <v>49</v>
      </c>
      <c r="J648" s="1" t="s">
        <v>40</v>
      </c>
      <c r="K648" s="1" t="s">
        <v>77</v>
      </c>
      <c r="L648" s="1" t="s">
        <v>78</v>
      </c>
      <c r="M648" s="1" t="s">
        <v>31</v>
      </c>
      <c r="N648" s="1" t="s">
        <v>981</v>
      </c>
      <c r="O648" s="1">
        <v>0.38</v>
      </c>
      <c r="P648" s="6">
        <f>Table1[[#This Row],[Profit]]/Table1[[#This Row],[Sales]]</f>
        <v>0.75406662269129299</v>
      </c>
      <c r="Q648" s="1" t="s">
        <v>33</v>
      </c>
      <c r="R648" s="1" t="s">
        <v>136</v>
      </c>
      <c r="S648" s="1" t="s">
        <v>613</v>
      </c>
      <c r="T648" s="1" t="s">
        <v>675</v>
      </c>
      <c r="U648" s="1">
        <v>42420</v>
      </c>
      <c r="V648" s="9">
        <v>42061</v>
      </c>
      <c r="W648" s="13" t="str">
        <f>TEXT(Table1[[#This Row],[Order Date]],"mmmm")</f>
        <v>February</v>
      </c>
      <c r="X648" s="7" t="str">
        <f>TEXT(Table1[[#This Row],[Order Date]],"yyyy")</f>
        <v>2015</v>
      </c>
      <c r="Y648" s="9">
        <v>42062</v>
      </c>
      <c r="Z648" s="1">
        <v>114.3165</v>
      </c>
      <c r="AA648" s="1">
        <v>5</v>
      </c>
      <c r="AB648" s="1">
        <v>151.6</v>
      </c>
      <c r="AC648" s="1">
        <v>86459</v>
      </c>
      <c r="AD648" s="6" t="e">
        <f>IF(COUNTIF(#REF!,Orders!AC511)&gt;0,"Returned","Not Returned")</f>
        <v>#REF!</v>
      </c>
      <c r="AE648" s="37" t="str">
        <f>TEXT(Table1[[#This Row],[Order Date]],"mmmm-yyy")</f>
        <v>February-2015</v>
      </c>
    </row>
    <row r="649" spans="1:31" ht="12.75" customHeight="1" thickTop="1" thickBot="1" x14ac:dyDescent="0.25">
      <c r="A649" s="8">
        <v>26109</v>
      </c>
      <c r="B649" s="1" t="s">
        <v>47</v>
      </c>
      <c r="C649" s="1">
        <v>0.08</v>
      </c>
      <c r="D649" s="1">
        <v>55.48</v>
      </c>
      <c r="E649" s="1">
        <v>6.79</v>
      </c>
      <c r="F649" s="1">
        <v>1639</v>
      </c>
      <c r="G649" s="6" t="str">
        <f>IF(COUNTIF(Table1[Customer ID],Table1[[#This Row],[Customer ID]])&gt;1,"Repeat Customer","One-Time Customer")</f>
        <v>One-Time Customer</v>
      </c>
      <c r="H649" s="1" t="s">
        <v>1649</v>
      </c>
      <c r="I649" s="1" t="s">
        <v>49</v>
      </c>
      <c r="J649" s="1" t="s">
        <v>40</v>
      </c>
      <c r="K649" s="1" t="s">
        <v>29</v>
      </c>
      <c r="L649" s="1" t="s">
        <v>93</v>
      </c>
      <c r="M649" s="1" t="s">
        <v>59</v>
      </c>
      <c r="N649" s="1" t="s">
        <v>1650</v>
      </c>
      <c r="O649" s="1">
        <v>0.37</v>
      </c>
      <c r="P649" s="6">
        <f>Table1[[#This Row],[Profit]]/Table1[[#This Row],[Sales]]</f>
        <v>0.69000000000000006</v>
      </c>
      <c r="Q649" s="1" t="s">
        <v>33</v>
      </c>
      <c r="R649" s="1" t="s">
        <v>53</v>
      </c>
      <c r="S649" s="1" t="s">
        <v>228</v>
      </c>
      <c r="T649" s="1" t="s">
        <v>1651</v>
      </c>
      <c r="U649" s="1">
        <v>6901</v>
      </c>
      <c r="V649" s="9">
        <v>42061</v>
      </c>
      <c r="W649" s="13" t="str">
        <f>TEXT(Table1[[#This Row],[Order Date]],"mmmm")</f>
        <v>February</v>
      </c>
      <c r="X649" s="7" t="str">
        <f>TEXT(Table1[[#This Row],[Order Date]],"yyyy")</f>
        <v>2015</v>
      </c>
      <c r="Y649" s="9">
        <v>42063</v>
      </c>
      <c r="Z649" s="1">
        <v>147.75659999999999</v>
      </c>
      <c r="AA649" s="1">
        <v>4</v>
      </c>
      <c r="AB649" s="1">
        <v>214.14</v>
      </c>
      <c r="AC649" s="1">
        <v>89705</v>
      </c>
      <c r="AD649" s="6" t="e">
        <f>IF(COUNTIF(#REF!,Orders!AC913)&gt;0,"Returned","Not Returned")</f>
        <v>#REF!</v>
      </c>
      <c r="AE649" s="37" t="str">
        <f>TEXT(Table1[[#This Row],[Order Date]],"mmmm-yyy")</f>
        <v>February-2015</v>
      </c>
    </row>
    <row r="650" spans="1:31" ht="12.75" customHeight="1" thickTop="1" thickBot="1" x14ac:dyDescent="0.25">
      <c r="A650" s="10">
        <v>24187</v>
      </c>
      <c r="B650" s="11" t="s">
        <v>25</v>
      </c>
      <c r="C650" s="11">
        <v>0.1</v>
      </c>
      <c r="D650" s="11">
        <v>3.6</v>
      </c>
      <c r="E650" s="11">
        <v>2.2000000000000002</v>
      </c>
      <c r="F650" s="11">
        <v>1665</v>
      </c>
      <c r="G650" s="6" t="str">
        <f>IF(COUNTIF(Table1[Customer ID],Table1[[#This Row],[Customer ID]])&gt;1,"Repeat Customer","One-Time Customer")</f>
        <v>One-Time Customer</v>
      </c>
      <c r="H650" s="11" t="s">
        <v>1668</v>
      </c>
      <c r="I650" s="11" t="s">
        <v>49</v>
      </c>
      <c r="J650" s="11" t="s">
        <v>114</v>
      </c>
      <c r="K650" s="11" t="s">
        <v>29</v>
      </c>
      <c r="L650" s="11" t="s">
        <v>93</v>
      </c>
      <c r="M650" s="11" t="s">
        <v>31</v>
      </c>
      <c r="N650" s="11" t="s">
        <v>1669</v>
      </c>
      <c r="O650" s="11">
        <v>0.39</v>
      </c>
      <c r="P650" s="6">
        <f>Table1[[#This Row],[Profit]]/Table1[[#This Row],[Sales]]</f>
        <v>-1.187948350071736</v>
      </c>
      <c r="Q650" s="11" t="s">
        <v>33</v>
      </c>
      <c r="R650" s="11" t="s">
        <v>34</v>
      </c>
      <c r="S650" s="11" t="s">
        <v>45</v>
      </c>
      <c r="T650" s="11" t="s">
        <v>1670</v>
      </c>
      <c r="U650" s="11">
        <v>92653</v>
      </c>
      <c r="V650" s="12">
        <v>42061</v>
      </c>
      <c r="W650" s="13" t="str">
        <f>TEXT(Table1[[#This Row],[Order Date]],"mmmm")</f>
        <v>February</v>
      </c>
      <c r="X650" s="7" t="str">
        <f>TEXT(Table1[[#This Row],[Order Date]],"yyyy")</f>
        <v>2015</v>
      </c>
      <c r="Y650" s="12">
        <v>42062</v>
      </c>
      <c r="Z650" s="11">
        <v>-8.2799999999999994</v>
      </c>
      <c r="AA650" s="11">
        <v>2</v>
      </c>
      <c r="AB650" s="11">
        <v>6.97</v>
      </c>
      <c r="AC650" s="11">
        <v>90678</v>
      </c>
      <c r="AD650" s="6" t="e">
        <f>IF(COUNTIF(#REF!,Orders!AC924)&gt;0,"Returned","Not Returned")</f>
        <v>#REF!</v>
      </c>
      <c r="AE650" s="37" t="str">
        <f>TEXT(Table1[[#This Row],[Order Date]],"mmmm-yyy")</f>
        <v>February-2015</v>
      </c>
    </row>
    <row r="651" spans="1:31" ht="12.75" customHeight="1" thickTop="1" thickBot="1" x14ac:dyDescent="0.25">
      <c r="A651" s="10">
        <v>21066</v>
      </c>
      <c r="B651" s="11" t="s">
        <v>47</v>
      </c>
      <c r="C651" s="11">
        <v>7.0000000000000007E-2</v>
      </c>
      <c r="D651" s="11">
        <v>226.67</v>
      </c>
      <c r="E651" s="11">
        <v>28.16</v>
      </c>
      <c r="F651" s="11">
        <v>2114</v>
      </c>
      <c r="G651" s="6" t="str">
        <f>IF(COUNTIF(Table1[Customer ID],Table1[[#This Row],[Customer ID]])&gt;1,"Repeat Customer","One-Time Customer")</f>
        <v>Repeat Customer</v>
      </c>
      <c r="H651" s="11" t="s">
        <v>2022</v>
      </c>
      <c r="I651" s="11" t="s">
        <v>39</v>
      </c>
      <c r="J651" s="11" t="s">
        <v>28</v>
      </c>
      <c r="K651" s="11" t="s">
        <v>41</v>
      </c>
      <c r="L651" s="11" t="s">
        <v>42</v>
      </c>
      <c r="M651" s="11" t="s">
        <v>43</v>
      </c>
      <c r="N651" s="11" t="s">
        <v>1586</v>
      </c>
      <c r="O651" s="11">
        <v>0.59</v>
      </c>
      <c r="P651" s="6">
        <f>Table1[[#This Row],[Profit]]/Table1[[#This Row],[Sales]]</f>
        <v>0.20761599499667746</v>
      </c>
      <c r="Q651" s="11" t="s">
        <v>33</v>
      </c>
      <c r="R651" s="11" t="s">
        <v>136</v>
      </c>
      <c r="S651" s="11" t="s">
        <v>137</v>
      </c>
      <c r="T651" s="11" t="s">
        <v>543</v>
      </c>
      <c r="U651" s="11">
        <v>23518</v>
      </c>
      <c r="V651" s="12">
        <v>42061</v>
      </c>
      <c r="W651" s="13" t="str">
        <f>TEXT(Table1[[#This Row],[Order Date]],"mmmm")</f>
        <v>February</v>
      </c>
      <c r="X651" s="7" t="str">
        <f>TEXT(Table1[[#This Row],[Order Date]],"yyyy")</f>
        <v>2015</v>
      </c>
      <c r="Y651" s="12">
        <v>42062</v>
      </c>
      <c r="Z651" s="11">
        <v>53.114399999999996</v>
      </c>
      <c r="AA651" s="11">
        <v>1</v>
      </c>
      <c r="AB651" s="11">
        <v>255.83</v>
      </c>
      <c r="AC651" s="11">
        <v>88405</v>
      </c>
      <c r="AD651" s="6" t="e">
        <f>IF(COUNTIF(#REF!,Orders!AC1170)&gt;0,"Returned","Not Returned")</f>
        <v>#REF!</v>
      </c>
      <c r="AE651" s="37" t="str">
        <f>TEXT(Table1[[#This Row],[Order Date]],"mmmm-yyy")</f>
        <v>February-2015</v>
      </c>
    </row>
    <row r="652" spans="1:31" ht="12.75" customHeight="1" thickTop="1" thickBot="1" x14ac:dyDescent="0.25">
      <c r="A652" s="8">
        <v>21067</v>
      </c>
      <c r="B652" s="1" t="s">
        <v>47</v>
      </c>
      <c r="C652" s="1">
        <v>0.08</v>
      </c>
      <c r="D652" s="1">
        <v>20.98</v>
      </c>
      <c r="E652" s="1">
        <v>53.03</v>
      </c>
      <c r="F652" s="1">
        <v>2114</v>
      </c>
      <c r="G652" s="6" t="str">
        <f>IF(COUNTIF(Table1[Customer ID],Table1[[#This Row],[Customer ID]])&gt;1,"Repeat Customer","One-Time Customer")</f>
        <v>Repeat Customer</v>
      </c>
      <c r="H652" s="1" t="s">
        <v>2022</v>
      </c>
      <c r="I652" s="1" t="s">
        <v>39</v>
      </c>
      <c r="J652" s="1" t="s">
        <v>28</v>
      </c>
      <c r="K652" s="1" t="s">
        <v>29</v>
      </c>
      <c r="L652" s="1" t="s">
        <v>141</v>
      </c>
      <c r="M652" s="1" t="s">
        <v>43</v>
      </c>
      <c r="N652" s="1" t="s">
        <v>617</v>
      </c>
      <c r="O652" s="1">
        <v>0.78</v>
      </c>
      <c r="P652" s="6">
        <f>Table1[[#This Row],[Profit]]/Table1[[#This Row],[Sales]]</f>
        <v>2.0755971318676101E-2</v>
      </c>
      <c r="Q652" s="1" t="s">
        <v>33</v>
      </c>
      <c r="R652" s="1" t="s">
        <v>136</v>
      </c>
      <c r="S652" s="1" t="s">
        <v>137</v>
      </c>
      <c r="T652" s="1" t="s">
        <v>543</v>
      </c>
      <c r="U652" s="1">
        <v>23518</v>
      </c>
      <c r="V652" s="9">
        <v>42061</v>
      </c>
      <c r="W652" s="13" t="str">
        <f>TEXT(Table1[[#This Row],[Order Date]],"mmmm")</f>
        <v>February</v>
      </c>
      <c r="X652" s="7" t="str">
        <f>TEXT(Table1[[#This Row],[Order Date]],"yyyy")</f>
        <v>2015</v>
      </c>
      <c r="Y652" s="9">
        <v>42063</v>
      </c>
      <c r="Z652" s="1">
        <v>8.7420000000000009</v>
      </c>
      <c r="AA652" s="1">
        <v>20</v>
      </c>
      <c r="AB652" s="1">
        <v>421.18</v>
      </c>
      <c r="AC652" s="1">
        <v>88405</v>
      </c>
      <c r="AD652" s="6" t="e">
        <f>IF(COUNTIF(#REF!,Orders!AC1171)&gt;0,"Returned","Not Returned")</f>
        <v>#REF!</v>
      </c>
      <c r="AE652" s="37" t="str">
        <f>TEXT(Table1[[#This Row],[Order Date]],"mmmm-yyy")</f>
        <v>February-2015</v>
      </c>
    </row>
    <row r="653" spans="1:31" ht="12.75" customHeight="1" thickTop="1" thickBot="1" x14ac:dyDescent="0.25">
      <c r="A653" s="8">
        <v>18169</v>
      </c>
      <c r="B653" s="1" t="s">
        <v>47</v>
      </c>
      <c r="C653" s="1">
        <v>0.02</v>
      </c>
      <c r="D653" s="1">
        <v>5.34</v>
      </c>
      <c r="E653" s="1">
        <v>2.99</v>
      </c>
      <c r="F653" s="1">
        <v>2979</v>
      </c>
      <c r="G653" s="6" t="str">
        <f>IF(COUNTIF(Table1[Customer ID],Table1[[#This Row],[Customer ID]])&gt;1,"Repeat Customer","One-Time Customer")</f>
        <v>Repeat Customer</v>
      </c>
      <c r="H653" s="1" t="s">
        <v>2706</v>
      </c>
      <c r="I653" s="1" t="s">
        <v>49</v>
      </c>
      <c r="J653" s="1" t="s">
        <v>28</v>
      </c>
      <c r="K653" s="1" t="s">
        <v>29</v>
      </c>
      <c r="L653" s="1" t="s">
        <v>109</v>
      </c>
      <c r="M653" s="1" t="s">
        <v>59</v>
      </c>
      <c r="N653" s="1" t="s">
        <v>822</v>
      </c>
      <c r="O653" s="1">
        <v>0.38</v>
      </c>
      <c r="P653" s="6">
        <f>Table1[[#This Row],[Profit]]/Table1[[#This Row],[Sales]]</f>
        <v>0.15247624532104812</v>
      </c>
      <c r="Q653" s="1" t="s">
        <v>33</v>
      </c>
      <c r="R653" s="1" t="s">
        <v>61</v>
      </c>
      <c r="S653" s="1" t="s">
        <v>2659</v>
      </c>
      <c r="T653" s="1" t="s">
        <v>2707</v>
      </c>
      <c r="U653" s="1">
        <v>58601</v>
      </c>
      <c r="V653" s="9">
        <v>42061</v>
      </c>
      <c r="W653" s="13" t="str">
        <f>TEXT(Table1[[#This Row],[Order Date]],"mmmm")</f>
        <v>February</v>
      </c>
      <c r="X653" s="7" t="str">
        <f>TEXT(Table1[[#This Row],[Order Date]],"yyyy")</f>
        <v>2015</v>
      </c>
      <c r="Y653" s="9">
        <v>42063</v>
      </c>
      <c r="Z653" s="1">
        <v>5.2955000000000005</v>
      </c>
      <c r="AA653" s="1">
        <v>6</v>
      </c>
      <c r="AB653" s="1">
        <v>34.729999999999997</v>
      </c>
      <c r="AC653" s="1">
        <v>86545</v>
      </c>
      <c r="AD653" s="6" t="e">
        <f>IF(COUNTIF(#REF!,Orders!AC1689)&gt;0,"Returned","Not Returned")</f>
        <v>#REF!</v>
      </c>
      <c r="AE653" s="37" t="str">
        <f>TEXT(Table1[[#This Row],[Order Date]],"mmmm-yyy")</f>
        <v>February-2015</v>
      </c>
    </row>
    <row r="654" spans="1:31" ht="12.75" customHeight="1" thickTop="1" thickBot="1" x14ac:dyDescent="0.25">
      <c r="A654" s="10">
        <v>18170</v>
      </c>
      <c r="B654" s="11" t="s">
        <v>47</v>
      </c>
      <c r="C654" s="11">
        <v>0.03</v>
      </c>
      <c r="D654" s="11">
        <v>40.98</v>
      </c>
      <c r="E654" s="11">
        <v>7.47</v>
      </c>
      <c r="F654" s="11">
        <v>2979</v>
      </c>
      <c r="G654" s="6" t="str">
        <f>IF(COUNTIF(Table1[Customer ID],Table1[[#This Row],[Customer ID]])&gt;1,"Repeat Customer","One-Time Customer")</f>
        <v>Repeat Customer</v>
      </c>
      <c r="H654" s="11" t="s">
        <v>2706</v>
      </c>
      <c r="I654" s="11" t="s">
        <v>49</v>
      </c>
      <c r="J654" s="11" t="s">
        <v>28</v>
      </c>
      <c r="K654" s="11" t="s">
        <v>29</v>
      </c>
      <c r="L654" s="11" t="s">
        <v>109</v>
      </c>
      <c r="M654" s="11" t="s">
        <v>59</v>
      </c>
      <c r="N654" s="11" t="s">
        <v>1373</v>
      </c>
      <c r="O654" s="11">
        <v>0.37</v>
      </c>
      <c r="P654" s="6">
        <f>Table1[[#This Row],[Profit]]/Table1[[#This Row],[Sales]]</f>
        <v>0.69</v>
      </c>
      <c r="Q654" s="11" t="s">
        <v>33</v>
      </c>
      <c r="R654" s="11" t="s">
        <v>61</v>
      </c>
      <c r="S654" s="11" t="s">
        <v>2659</v>
      </c>
      <c r="T654" s="11" t="s">
        <v>2707</v>
      </c>
      <c r="U654" s="11">
        <v>58601</v>
      </c>
      <c r="V654" s="12">
        <v>42061</v>
      </c>
      <c r="W654" s="13" t="str">
        <f>TEXT(Table1[[#This Row],[Order Date]],"mmmm")</f>
        <v>February</v>
      </c>
      <c r="X654" s="7" t="str">
        <f>TEXT(Table1[[#This Row],[Order Date]],"yyyy")</f>
        <v>2015</v>
      </c>
      <c r="Y654" s="12">
        <v>42062</v>
      </c>
      <c r="Z654" s="11">
        <v>170.79569999999998</v>
      </c>
      <c r="AA654" s="11">
        <v>6</v>
      </c>
      <c r="AB654" s="11">
        <v>247.53</v>
      </c>
      <c r="AC654" s="11">
        <v>86545</v>
      </c>
      <c r="AD654" s="6" t="e">
        <f>IF(COUNTIF(#REF!,Orders!AC1690)&gt;0,"Returned","Not Returned")</f>
        <v>#REF!</v>
      </c>
      <c r="AE654" s="37" t="str">
        <f>TEXT(Table1[[#This Row],[Order Date]],"mmmm-yyy")</f>
        <v>February-2015</v>
      </c>
    </row>
    <row r="655" spans="1:31" ht="12.75" customHeight="1" thickTop="1" thickBot="1" x14ac:dyDescent="0.25">
      <c r="A655" s="8">
        <v>20516</v>
      </c>
      <c r="B655" s="1" t="s">
        <v>56</v>
      </c>
      <c r="C655" s="1">
        <v>7.0000000000000007E-2</v>
      </c>
      <c r="D655" s="1">
        <v>8.33</v>
      </c>
      <c r="E655" s="1">
        <v>1.99</v>
      </c>
      <c r="F655" s="1">
        <v>3063</v>
      </c>
      <c r="G655" s="6" t="str">
        <f>IF(COUNTIF(Table1[Customer ID],Table1[[#This Row],[Customer ID]])&gt;1,"Repeat Customer","One-Time Customer")</f>
        <v>Repeat Customer</v>
      </c>
      <c r="H655" s="1" t="s">
        <v>2759</v>
      </c>
      <c r="I655" s="1" t="s">
        <v>49</v>
      </c>
      <c r="J655" s="1" t="s">
        <v>114</v>
      </c>
      <c r="K655" s="1" t="s">
        <v>77</v>
      </c>
      <c r="L655" s="1" t="s">
        <v>180</v>
      </c>
      <c r="M655" s="1" t="s">
        <v>51</v>
      </c>
      <c r="N655" s="1" t="s">
        <v>414</v>
      </c>
      <c r="O655" s="1">
        <v>0.52</v>
      </c>
      <c r="P655" s="6">
        <f>Table1[[#This Row],[Profit]]/Table1[[#This Row],[Sales]]</f>
        <v>0.23766905330151153</v>
      </c>
      <c r="Q655" s="1" t="s">
        <v>33</v>
      </c>
      <c r="R655" s="1" t="s">
        <v>34</v>
      </c>
      <c r="S655" s="1" t="s">
        <v>35</v>
      </c>
      <c r="T655" s="1" t="s">
        <v>2760</v>
      </c>
      <c r="U655" s="1">
        <v>98034</v>
      </c>
      <c r="V655" s="9">
        <v>42061</v>
      </c>
      <c r="W655" s="13" t="str">
        <f>TEXT(Table1[[#This Row],[Order Date]],"mmmm")</f>
        <v>February</v>
      </c>
      <c r="X655" s="7" t="str">
        <f>TEXT(Table1[[#This Row],[Order Date]],"yyyy")</f>
        <v>2015</v>
      </c>
      <c r="Y655" s="9">
        <v>42063</v>
      </c>
      <c r="Z655" s="1">
        <v>11.95</v>
      </c>
      <c r="AA655" s="1">
        <v>6</v>
      </c>
      <c r="AB655" s="1">
        <v>50.28</v>
      </c>
      <c r="AC655" s="1">
        <v>88447</v>
      </c>
      <c r="AD655" s="6" t="e">
        <f>IF(COUNTIF(#REF!,Orders!AC1733)&gt;0,"Returned","Not Returned")</f>
        <v>#REF!</v>
      </c>
      <c r="AE655" s="37" t="str">
        <f>TEXT(Table1[[#This Row],[Order Date]],"mmmm-yyy")</f>
        <v>February-2015</v>
      </c>
    </row>
    <row r="656" spans="1:31" ht="12.75" customHeight="1" thickTop="1" thickBot="1" x14ac:dyDescent="0.25">
      <c r="A656" s="10">
        <v>20517</v>
      </c>
      <c r="B656" s="11" t="s">
        <v>56</v>
      </c>
      <c r="C656" s="11">
        <v>0.03</v>
      </c>
      <c r="D656" s="11">
        <v>499.99</v>
      </c>
      <c r="E656" s="11">
        <v>24.49</v>
      </c>
      <c r="F656" s="11">
        <v>3063</v>
      </c>
      <c r="G656" s="6" t="str">
        <f>IF(COUNTIF(Table1[Customer ID],Table1[[#This Row],[Customer ID]])&gt;1,"Repeat Customer","One-Time Customer")</f>
        <v>Repeat Customer</v>
      </c>
      <c r="H656" s="11" t="s">
        <v>2759</v>
      </c>
      <c r="I656" s="11" t="s">
        <v>49</v>
      </c>
      <c r="J656" s="11" t="s">
        <v>114</v>
      </c>
      <c r="K656" s="11" t="s">
        <v>77</v>
      </c>
      <c r="L656" s="11" t="s">
        <v>587</v>
      </c>
      <c r="M656" s="11" t="s">
        <v>236</v>
      </c>
      <c r="N656" s="11" t="s">
        <v>2761</v>
      </c>
      <c r="O656" s="11">
        <v>0.36</v>
      </c>
      <c r="P656" s="6">
        <f>Table1[[#This Row],[Profit]]/Table1[[#This Row],[Sales]]</f>
        <v>0.69</v>
      </c>
      <c r="Q656" s="11" t="s">
        <v>33</v>
      </c>
      <c r="R656" s="11" t="s">
        <v>34</v>
      </c>
      <c r="S656" s="11" t="s">
        <v>35</v>
      </c>
      <c r="T656" s="11" t="s">
        <v>2760</v>
      </c>
      <c r="U656" s="11">
        <v>98034</v>
      </c>
      <c r="V656" s="12">
        <v>42061</v>
      </c>
      <c r="W656" s="13" t="str">
        <f>TEXT(Table1[[#This Row],[Order Date]],"mmmm")</f>
        <v>February</v>
      </c>
      <c r="X656" s="7" t="str">
        <f>TEXT(Table1[[#This Row],[Order Date]],"yyyy")</f>
        <v>2015</v>
      </c>
      <c r="Y656" s="12">
        <v>42062</v>
      </c>
      <c r="Z656" s="11">
        <v>1773.6104999999998</v>
      </c>
      <c r="AA656" s="11">
        <v>5</v>
      </c>
      <c r="AB656" s="11">
        <v>2570.4499999999998</v>
      </c>
      <c r="AC656" s="11">
        <v>88447</v>
      </c>
      <c r="AD656" s="6" t="e">
        <f>IF(COUNTIF(#REF!,Orders!AC1734)&gt;0,"Returned","Not Returned")</f>
        <v>#REF!</v>
      </c>
      <c r="AE656" s="37" t="str">
        <f>TEXT(Table1[[#This Row],[Order Date]],"mmmm-yyy")</f>
        <v>February-2015</v>
      </c>
    </row>
    <row r="657" spans="1:31" ht="12.75" customHeight="1" thickTop="1" thickBot="1" x14ac:dyDescent="0.25">
      <c r="A657" s="8">
        <v>23629</v>
      </c>
      <c r="B657" s="1" t="s">
        <v>106</v>
      </c>
      <c r="C657" s="1">
        <v>0.06</v>
      </c>
      <c r="D657" s="1">
        <v>130.97999999999999</v>
      </c>
      <c r="E657" s="1">
        <v>54.74</v>
      </c>
      <c r="F657" s="1">
        <v>751</v>
      </c>
      <c r="G657" s="6" t="str">
        <f>IF(COUNTIF(Table1[Customer ID],Table1[[#This Row],[Customer ID]])&gt;1,"Repeat Customer","One-Time Customer")</f>
        <v>One-Time Customer</v>
      </c>
      <c r="H657" s="1" t="s">
        <v>882</v>
      </c>
      <c r="I657" s="1" t="s">
        <v>39</v>
      </c>
      <c r="J657" s="1" t="s">
        <v>28</v>
      </c>
      <c r="K657" s="1" t="s">
        <v>41</v>
      </c>
      <c r="L657" s="1" t="s">
        <v>191</v>
      </c>
      <c r="M657" s="1" t="s">
        <v>121</v>
      </c>
      <c r="N657" s="1" t="s">
        <v>405</v>
      </c>
      <c r="O657" s="1">
        <v>0.69</v>
      </c>
      <c r="P657" s="6">
        <f>Table1[[#This Row],[Profit]]/Table1[[#This Row],[Sales]]</f>
        <v>3.5856573705179286E-2</v>
      </c>
      <c r="Q657" s="1" t="s">
        <v>33</v>
      </c>
      <c r="R657" s="1" t="s">
        <v>136</v>
      </c>
      <c r="S657" s="1" t="s">
        <v>613</v>
      </c>
      <c r="T657" s="1" t="s">
        <v>883</v>
      </c>
      <c r="U657" s="1">
        <v>40324</v>
      </c>
      <c r="V657" s="9">
        <v>42062</v>
      </c>
      <c r="W657" s="13" t="str">
        <f>TEXT(Table1[[#This Row],[Order Date]],"mmmm")</f>
        <v>February</v>
      </c>
      <c r="X657" s="7" t="str">
        <f>TEXT(Table1[[#This Row],[Order Date]],"yyyy")</f>
        <v>2015</v>
      </c>
      <c r="Y657" s="9">
        <v>42069</v>
      </c>
      <c r="Z657" s="1">
        <v>14.76</v>
      </c>
      <c r="AA657" s="1">
        <v>3</v>
      </c>
      <c r="AB657" s="1">
        <v>411.64</v>
      </c>
      <c r="AC657" s="1">
        <v>91201</v>
      </c>
      <c r="AD657" s="6" t="e">
        <f>IF(COUNTIF(#REF!,Orders!AC431)&gt;0,"Returned","Not Returned")</f>
        <v>#REF!</v>
      </c>
      <c r="AE657" s="37" t="str">
        <f>TEXT(Table1[[#This Row],[Order Date]],"mmmm-yyy")</f>
        <v>February-2015</v>
      </c>
    </row>
    <row r="658" spans="1:31" ht="12.75" customHeight="1" thickTop="1" thickBot="1" x14ac:dyDescent="0.25">
      <c r="A658" s="8">
        <v>20167</v>
      </c>
      <c r="B658" s="1" t="s">
        <v>25</v>
      </c>
      <c r="C658" s="1">
        <v>0.02</v>
      </c>
      <c r="D658" s="1">
        <v>40.99</v>
      </c>
      <c r="E658" s="1">
        <v>17.48</v>
      </c>
      <c r="F658" s="1">
        <v>1005</v>
      </c>
      <c r="G658" s="6" t="str">
        <f>IF(COUNTIF(Table1[Customer ID],Table1[[#This Row],[Customer ID]])&gt;1,"Repeat Customer","One-Time Customer")</f>
        <v>Repeat Customer</v>
      </c>
      <c r="H658" s="1" t="s">
        <v>1105</v>
      </c>
      <c r="I658" s="1" t="s">
        <v>49</v>
      </c>
      <c r="J658" s="1" t="s">
        <v>58</v>
      </c>
      <c r="K658" s="1" t="s">
        <v>29</v>
      </c>
      <c r="L658" s="1" t="s">
        <v>93</v>
      </c>
      <c r="M658" s="1" t="s">
        <v>59</v>
      </c>
      <c r="N658" s="1" t="s">
        <v>1106</v>
      </c>
      <c r="O658" s="1">
        <v>0.36</v>
      </c>
      <c r="P658" s="6">
        <f>Table1[[#This Row],[Profit]]/Table1[[#This Row],[Sales]]</f>
        <v>0.57983523247372248</v>
      </c>
      <c r="Q658" s="1" t="s">
        <v>33</v>
      </c>
      <c r="R658" s="1" t="s">
        <v>61</v>
      </c>
      <c r="S658" s="1" t="s">
        <v>178</v>
      </c>
      <c r="T658" s="1" t="s">
        <v>766</v>
      </c>
      <c r="U658" s="1">
        <v>60089</v>
      </c>
      <c r="V658" s="9">
        <v>42062</v>
      </c>
      <c r="W658" s="13" t="str">
        <f>TEXT(Table1[[#This Row],[Order Date]],"mmmm")</f>
        <v>February</v>
      </c>
      <c r="X658" s="7" t="str">
        <f>TEXT(Table1[[#This Row],[Order Date]],"yyyy")</f>
        <v>2015</v>
      </c>
      <c r="Y658" s="9">
        <v>42063</v>
      </c>
      <c r="Z658" s="1">
        <v>551.09280000000001</v>
      </c>
      <c r="AA658" s="1">
        <v>23</v>
      </c>
      <c r="AB658" s="1">
        <v>950.43</v>
      </c>
      <c r="AC658" s="1">
        <v>90044</v>
      </c>
      <c r="AD658" s="6" t="e">
        <f>IF(COUNTIF(#REF!,Orders!AC559)&gt;0,"Returned","Not Returned")</f>
        <v>#REF!</v>
      </c>
      <c r="AE658" s="37" t="str">
        <f>TEXT(Table1[[#This Row],[Order Date]],"mmmm-yyy")</f>
        <v>February-2015</v>
      </c>
    </row>
    <row r="659" spans="1:31" ht="12.75" customHeight="1" thickTop="1" thickBot="1" x14ac:dyDescent="0.25">
      <c r="A659" s="10">
        <v>6711</v>
      </c>
      <c r="B659" s="11" t="s">
        <v>25</v>
      </c>
      <c r="C659" s="11">
        <v>0</v>
      </c>
      <c r="D659" s="11">
        <v>6.68</v>
      </c>
      <c r="E659" s="11">
        <v>5.66</v>
      </c>
      <c r="F659" s="11">
        <v>1044</v>
      </c>
      <c r="G659" s="6" t="str">
        <f>IF(COUNTIF(Table1[Customer ID],Table1[[#This Row],[Customer ID]])&gt;1,"Repeat Customer","One-Time Customer")</f>
        <v>Repeat Customer</v>
      </c>
      <c r="H659" s="11" t="s">
        <v>1161</v>
      </c>
      <c r="I659" s="11" t="s">
        <v>49</v>
      </c>
      <c r="J659" s="11" t="s">
        <v>40</v>
      </c>
      <c r="K659" s="11" t="s">
        <v>29</v>
      </c>
      <c r="L659" s="11" t="s">
        <v>93</v>
      </c>
      <c r="M659" s="11" t="s">
        <v>59</v>
      </c>
      <c r="N659" s="11" t="s">
        <v>1164</v>
      </c>
      <c r="O659" s="11">
        <v>0.37</v>
      </c>
      <c r="P659" s="6">
        <f>Table1[[#This Row],[Profit]]/Table1[[#This Row],[Sales]]</f>
        <v>-0.12461937155814706</v>
      </c>
      <c r="Q659" s="11" t="s">
        <v>33</v>
      </c>
      <c r="R659" s="11" t="s">
        <v>34</v>
      </c>
      <c r="S659" s="11" t="s">
        <v>45</v>
      </c>
      <c r="T659" s="11" t="s">
        <v>663</v>
      </c>
      <c r="U659" s="11">
        <v>90004</v>
      </c>
      <c r="V659" s="12">
        <v>42062</v>
      </c>
      <c r="W659" s="13" t="str">
        <f>TEXT(Table1[[#This Row],[Order Date]],"mmmm")</f>
        <v>February</v>
      </c>
      <c r="X659" s="7" t="str">
        <f>TEXT(Table1[[#This Row],[Order Date]],"yyyy")</f>
        <v>2015</v>
      </c>
      <c r="Y659" s="12">
        <v>42063</v>
      </c>
      <c r="Z659" s="11">
        <v>-76.94</v>
      </c>
      <c r="AA659" s="11">
        <v>90</v>
      </c>
      <c r="AB659" s="11">
        <v>617.4</v>
      </c>
      <c r="AC659" s="11">
        <v>47813</v>
      </c>
      <c r="AD659" s="6" t="e">
        <f>IF(COUNTIF(#REF!,Orders!AC590)&gt;0,"Returned","Not Returned")</f>
        <v>#REF!</v>
      </c>
      <c r="AE659" s="37" t="str">
        <f>TEXT(Table1[[#This Row],[Order Date]],"mmmm-yyy")</f>
        <v>February-2015</v>
      </c>
    </row>
    <row r="660" spans="1:31" ht="12.75" customHeight="1" thickTop="1" thickBot="1" x14ac:dyDescent="0.25">
      <c r="A660" s="8">
        <v>24711</v>
      </c>
      <c r="B660" s="1" t="s">
        <v>25</v>
      </c>
      <c r="C660" s="1">
        <v>0</v>
      </c>
      <c r="D660" s="1">
        <v>6.68</v>
      </c>
      <c r="E660" s="1">
        <v>5.66</v>
      </c>
      <c r="F660" s="1">
        <v>1047</v>
      </c>
      <c r="G660" s="6" t="str">
        <f>IF(COUNTIF(Table1[Customer ID],Table1[[#This Row],[Customer ID]])&gt;1,"Repeat Customer","One-Time Customer")</f>
        <v>One-Time Customer</v>
      </c>
      <c r="H660" s="1" t="s">
        <v>1165</v>
      </c>
      <c r="I660" s="1" t="s">
        <v>49</v>
      </c>
      <c r="J660" s="1" t="s">
        <v>40</v>
      </c>
      <c r="K660" s="1" t="s">
        <v>29</v>
      </c>
      <c r="L660" s="1" t="s">
        <v>93</v>
      </c>
      <c r="M660" s="1" t="s">
        <v>59</v>
      </c>
      <c r="N660" s="1" t="s">
        <v>1164</v>
      </c>
      <c r="O660" s="1">
        <v>0.37</v>
      </c>
      <c r="P660" s="6">
        <f>Table1[[#This Row],[Profit]]/Table1[[#This Row],[Sales]]</f>
        <v>-0.25357332995309928</v>
      </c>
      <c r="Q660" s="1" t="s">
        <v>33</v>
      </c>
      <c r="R660" s="1" t="s">
        <v>53</v>
      </c>
      <c r="S660" s="1" t="s">
        <v>193</v>
      </c>
      <c r="T660" s="1" t="s">
        <v>194</v>
      </c>
      <c r="U660" s="1">
        <v>2109</v>
      </c>
      <c r="V660" s="9">
        <v>42062</v>
      </c>
      <c r="W660" s="13" t="str">
        <f>TEXT(Table1[[#This Row],[Order Date]],"mmmm")</f>
        <v>February</v>
      </c>
      <c r="X660" s="7" t="str">
        <f>TEXT(Table1[[#This Row],[Order Date]],"yyyy")</f>
        <v>2015</v>
      </c>
      <c r="Y660" s="9">
        <v>42063</v>
      </c>
      <c r="Z660" s="1">
        <v>-40.008800000000001</v>
      </c>
      <c r="AA660" s="1">
        <v>23</v>
      </c>
      <c r="AB660" s="1">
        <v>157.78</v>
      </c>
      <c r="AC660" s="1">
        <v>89389</v>
      </c>
      <c r="AD660" s="6" t="e">
        <f>IF(COUNTIF(#REF!,Orders!AC591)&gt;0,"Returned","Not Returned")</f>
        <v>#REF!</v>
      </c>
      <c r="AE660" s="37" t="str">
        <f>TEXT(Table1[[#This Row],[Order Date]],"mmmm-yyy")</f>
        <v>February-2015</v>
      </c>
    </row>
    <row r="661" spans="1:31" ht="12.75" customHeight="1" thickTop="1" thickBot="1" x14ac:dyDescent="0.25">
      <c r="A661" s="10">
        <v>19477</v>
      </c>
      <c r="B661" s="11" t="s">
        <v>106</v>
      </c>
      <c r="C661" s="11">
        <v>0.04</v>
      </c>
      <c r="D661" s="11">
        <v>8.5</v>
      </c>
      <c r="E661" s="11">
        <v>1.99</v>
      </c>
      <c r="F661" s="11">
        <v>1754</v>
      </c>
      <c r="G661" s="6" t="str">
        <f>IF(COUNTIF(Table1[Customer ID],Table1[[#This Row],[Customer ID]])&gt;1,"Repeat Customer","One-Time Customer")</f>
        <v>Repeat Customer</v>
      </c>
      <c r="H661" s="11" t="s">
        <v>1767</v>
      </c>
      <c r="I661" s="11" t="s">
        <v>49</v>
      </c>
      <c r="J661" s="11" t="s">
        <v>114</v>
      </c>
      <c r="K661" s="11" t="s">
        <v>77</v>
      </c>
      <c r="L661" s="11" t="s">
        <v>180</v>
      </c>
      <c r="M661" s="11" t="s">
        <v>51</v>
      </c>
      <c r="N661" s="11" t="s">
        <v>847</v>
      </c>
      <c r="O661" s="11">
        <v>0.49</v>
      </c>
      <c r="P661" s="6">
        <f>Table1[[#This Row],[Profit]]/Table1[[#This Row],[Sales]]</f>
        <v>0.36497596356582612</v>
      </c>
      <c r="Q661" s="11" t="s">
        <v>33</v>
      </c>
      <c r="R661" s="11" t="s">
        <v>34</v>
      </c>
      <c r="S661" s="11" t="s">
        <v>45</v>
      </c>
      <c r="T661" s="11" t="s">
        <v>1768</v>
      </c>
      <c r="U661" s="11">
        <v>90503</v>
      </c>
      <c r="V661" s="12">
        <v>42062</v>
      </c>
      <c r="W661" s="13" t="str">
        <f>TEXT(Table1[[#This Row],[Order Date]],"mmmm")</f>
        <v>February</v>
      </c>
      <c r="X661" s="7" t="str">
        <f>TEXT(Table1[[#This Row],[Order Date]],"yyyy")</f>
        <v>2015</v>
      </c>
      <c r="Y661" s="12">
        <v>42063</v>
      </c>
      <c r="Z661" s="11">
        <v>43.275199999999998</v>
      </c>
      <c r="AA661" s="11">
        <v>14</v>
      </c>
      <c r="AB661" s="11">
        <v>118.57</v>
      </c>
      <c r="AC661" s="11">
        <v>90178</v>
      </c>
      <c r="AD661" s="6" t="e">
        <f>IF(COUNTIF(#REF!,Orders!AC988)&gt;0,"Returned","Not Returned")</f>
        <v>#REF!</v>
      </c>
      <c r="AE661" s="37" t="str">
        <f>TEXT(Table1[[#This Row],[Order Date]],"mmmm-yyy")</f>
        <v>February-2015</v>
      </c>
    </row>
    <row r="662" spans="1:31" ht="12.75" customHeight="1" thickTop="1" thickBot="1" x14ac:dyDescent="0.25">
      <c r="A662" s="8">
        <v>19478</v>
      </c>
      <c r="B662" s="1" t="s">
        <v>106</v>
      </c>
      <c r="C662" s="1">
        <v>0.1</v>
      </c>
      <c r="D662" s="1">
        <v>15.99</v>
      </c>
      <c r="E662" s="1">
        <v>9.4</v>
      </c>
      <c r="F662" s="1">
        <v>1754</v>
      </c>
      <c r="G662" s="6" t="str">
        <f>IF(COUNTIF(Table1[Customer ID],Table1[[#This Row],[Customer ID]])&gt;1,"Repeat Customer","One-Time Customer")</f>
        <v>Repeat Customer</v>
      </c>
      <c r="H662" s="1" t="s">
        <v>1767</v>
      </c>
      <c r="I662" s="1" t="s">
        <v>49</v>
      </c>
      <c r="J662" s="1" t="s">
        <v>114</v>
      </c>
      <c r="K662" s="1" t="s">
        <v>77</v>
      </c>
      <c r="L662" s="1" t="s">
        <v>85</v>
      </c>
      <c r="M662" s="1" t="s">
        <v>59</v>
      </c>
      <c r="N662" s="1" t="s">
        <v>1769</v>
      </c>
      <c r="O662" s="1">
        <v>0.49</v>
      </c>
      <c r="P662" s="6">
        <f>Table1[[#This Row],[Profit]]/Table1[[#This Row],[Sales]]</f>
        <v>-0.4557017742544357</v>
      </c>
      <c r="Q662" s="1" t="s">
        <v>33</v>
      </c>
      <c r="R662" s="1" t="s">
        <v>34</v>
      </c>
      <c r="S662" s="1" t="s">
        <v>45</v>
      </c>
      <c r="T662" s="1" t="s">
        <v>1768</v>
      </c>
      <c r="U662" s="1">
        <v>90503</v>
      </c>
      <c r="V662" s="9">
        <v>42062</v>
      </c>
      <c r="W662" s="13" t="str">
        <f>TEXT(Table1[[#This Row],[Order Date]],"mmmm")</f>
        <v>February</v>
      </c>
      <c r="X662" s="7" t="str">
        <f>TEXT(Table1[[#This Row],[Order Date]],"yyyy")</f>
        <v>2015</v>
      </c>
      <c r="Y662" s="9">
        <v>42062</v>
      </c>
      <c r="Z662" s="1">
        <v>-36.214620000000004</v>
      </c>
      <c r="AA662" s="1">
        <v>5</v>
      </c>
      <c r="AB662" s="1">
        <v>79.47</v>
      </c>
      <c r="AC662" s="1">
        <v>90178</v>
      </c>
      <c r="AD662" s="6" t="e">
        <f>IF(COUNTIF(#REF!,Orders!AC989)&gt;0,"Returned","Not Returned")</f>
        <v>#REF!</v>
      </c>
      <c r="AE662" s="37" t="str">
        <f>TEXT(Table1[[#This Row],[Order Date]],"mmmm-yyy")</f>
        <v>February-2015</v>
      </c>
    </row>
    <row r="663" spans="1:31" ht="12.75" customHeight="1" thickTop="1" thickBot="1" x14ac:dyDescent="0.25">
      <c r="A663" s="10">
        <v>19479</v>
      </c>
      <c r="B663" s="11" t="s">
        <v>106</v>
      </c>
      <c r="C663" s="11">
        <v>0.09</v>
      </c>
      <c r="D663" s="11">
        <v>95.99</v>
      </c>
      <c r="E663" s="11">
        <v>8.99</v>
      </c>
      <c r="F663" s="11">
        <v>1754</v>
      </c>
      <c r="G663" s="6" t="str">
        <f>IF(COUNTIF(Table1[Customer ID],Table1[[#This Row],[Customer ID]])&gt;1,"Repeat Customer","One-Time Customer")</f>
        <v>Repeat Customer</v>
      </c>
      <c r="H663" s="11" t="s">
        <v>1767</v>
      </c>
      <c r="I663" s="11" t="s">
        <v>49</v>
      </c>
      <c r="J663" s="11" t="s">
        <v>114</v>
      </c>
      <c r="K663" s="11" t="s">
        <v>77</v>
      </c>
      <c r="L663" s="11" t="s">
        <v>78</v>
      </c>
      <c r="M663" s="11" t="s">
        <v>59</v>
      </c>
      <c r="N663" s="11" t="s">
        <v>1770</v>
      </c>
      <c r="O663" s="11">
        <v>0.56999999999999995</v>
      </c>
      <c r="P663" s="6">
        <f>Table1[[#This Row],[Profit]]/Table1[[#This Row],[Sales]]</f>
        <v>1.1211835225098842E-2</v>
      </c>
      <c r="Q663" s="11" t="s">
        <v>33</v>
      </c>
      <c r="R663" s="11" t="s">
        <v>34</v>
      </c>
      <c r="S663" s="11" t="s">
        <v>45</v>
      </c>
      <c r="T663" s="11" t="s">
        <v>1768</v>
      </c>
      <c r="U663" s="11">
        <v>90503</v>
      </c>
      <c r="V663" s="12">
        <v>42062</v>
      </c>
      <c r="W663" s="13" t="str">
        <f>TEXT(Table1[[#This Row],[Order Date]],"mmmm")</f>
        <v>February</v>
      </c>
      <c r="X663" s="7" t="str">
        <f>TEXT(Table1[[#This Row],[Order Date]],"yyyy")</f>
        <v>2015</v>
      </c>
      <c r="Y663" s="12">
        <v>42066</v>
      </c>
      <c r="Z663" s="11">
        <v>7.032960000000001</v>
      </c>
      <c r="AA663" s="11">
        <v>8</v>
      </c>
      <c r="AB663" s="11">
        <v>627.28</v>
      </c>
      <c r="AC663" s="11">
        <v>90178</v>
      </c>
      <c r="AD663" s="6" t="e">
        <f>IF(COUNTIF(#REF!,Orders!AC990)&gt;0,"Returned","Not Returned")</f>
        <v>#REF!</v>
      </c>
      <c r="AE663" s="37" t="str">
        <f>TEXT(Table1[[#This Row],[Order Date]],"mmmm-yyy")</f>
        <v>February-2015</v>
      </c>
    </row>
    <row r="664" spans="1:31" ht="12.75" customHeight="1" thickTop="1" thickBot="1" x14ac:dyDescent="0.25">
      <c r="A664" s="8">
        <v>18962</v>
      </c>
      <c r="B664" s="1" t="s">
        <v>47</v>
      </c>
      <c r="C664" s="1">
        <v>0.03</v>
      </c>
      <c r="D664" s="1">
        <v>11.99</v>
      </c>
      <c r="E664" s="1">
        <v>5.99</v>
      </c>
      <c r="F664" s="1">
        <v>1916</v>
      </c>
      <c r="G664" s="6" t="str">
        <f>IF(COUNTIF(Table1[Customer ID],Table1[[#This Row],[Customer ID]])&gt;1,"Repeat Customer","One-Time Customer")</f>
        <v>Repeat Customer</v>
      </c>
      <c r="H664" s="1" t="s">
        <v>1867</v>
      </c>
      <c r="I664" s="1" t="s">
        <v>49</v>
      </c>
      <c r="J664" s="1" t="s">
        <v>40</v>
      </c>
      <c r="K664" s="1" t="s">
        <v>77</v>
      </c>
      <c r="L664" s="1" t="s">
        <v>85</v>
      </c>
      <c r="M664" s="1" t="s">
        <v>86</v>
      </c>
      <c r="N664" s="1" t="s">
        <v>1868</v>
      </c>
      <c r="O664" s="1">
        <v>0.36</v>
      </c>
      <c r="P664" s="6">
        <f>Table1[[#This Row],[Profit]]/Table1[[#This Row],[Sales]]</f>
        <v>-2.5803846153846157</v>
      </c>
      <c r="Q664" s="1" t="s">
        <v>33</v>
      </c>
      <c r="R664" s="1" t="s">
        <v>136</v>
      </c>
      <c r="S664" s="1" t="s">
        <v>958</v>
      </c>
      <c r="T664" s="1" t="s">
        <v>1869</v>
      </c>
      <c r="U664" s="1">
        <v>72209</v>
      </c>
      <c r="V664" s="9">
        <v>42062</v>
      </c>
      <c r="W664" s="13" t="str">
        <f>TEXT(Table1[[#This Row],[Order Date]],"mmmm")</f>
        <v>February</v>
      </c>
      <c r="X664" s="7" t="str">
        <f>TEXT(Table1[[#This Row],[Order Date]],"yyyy")</f>
        <v>2015</v>
      </c>
      <c r="Y664" s="9">
        <v>42063</v>
      </c>
      <c r="Z664" s="1">
        <v>-216.02980000000002</v>
      </c>
      <c r="AA664" s="1">
        <v>7</v>
      </c>
      <c r="AB664" s="1">
        <v>83.72</v>
      </c>
      <c r="AC664" s="1">
        <v>85893</v>
      </c>
      <c r="AD664" s="6" t="e">
        <f>IF(COUNTIF(#REF!,Orders!AC1057)&gt;0,"Returned","Not Returned")</f>
        <v>#REF!</v>
      </c>
      <c r="AE664" s="37" t="str">
        <f>TEXT(Table1[[#This Row],[Order Date]],"mmmm-yyy")</f>
        <v>February-2015</v>
      </c>
    </row>
    <row r="665" spans="1:31" ht="12.75" customHeight="1" thickTop="1" thickBot="1" x14ac:dyDescent="0.25">
      <c r="A665" s="8">
        <v>22580</v>
      </c>
      <c r="B665" s="1" t="s">
        <v>56</v>
      </c>
      <c r="C665" s="1">
        <v>0.04</v>
      </c>
      <c r="D665" s="1">
        <v>2.08</v>
      </c>
      <c r="E665" s="1">
        <v>1.49</v>
      </c>
      <c r="F665" s="1">
        <v>2466</v>
      </c>
      <c r="G665" s="6" t="str">
        <f>IF(COUNTIF(Table1[Customer ID],Table1[[#This Row],[Customer ID]])&gt;1,"Repeat Customer","One-Time Customer")</f>
        <v>Repeat Customer</v>
      </c>
      <c r="H665" s="1" t="s">
        <v>2319</v>
      </c>
      <c r="I665" s="1" t="s">
        <v>49</v>
      </c>
      <c r="J665" s="1" t="s">
        <v>28</v>
      </c>
      <c r="K665" s="1" t="s">
        <v>29</v>
      </c>
      <c r="L665" s="1" t="s">
        <v>109</v>
      </c>
      <c r="M665" s="1" t="s">
        <v>59</v>
      </c>
      <c r="N665" s="1" t="s">
        <v>1350</v>
      </c>
      <c r="O665" s="1">
        <v>0.36</v>
      </c>
      <c r="P665" s="6">
        <f>Table1[[#This Row],[Profit]]/Table1[[#This Row],[Sales]]</f>
        <v>-0.25183209207853757</v>
      </c>
      <c r="Q665" s="1" t="s">
        <v>33</v>
      </c>
      <c r="R665" s="1" t="s">
        <v>61</v>
      </c>
      <c r="S665" s="1" t="s">
        <v>300</v>
      </c>
      <c r="T665" s="1" t="s">
        <v>2320</v>
      </c>
      <c r="U665" s="1">
        <v>49783</v>
      </c>
      <c r="V665" s="9">
        <v>42062</v>
      </c>
      <c r="W665" s="13" t="str">
        <f>TEXT(Table1[[#This Row],[Order Date]],"mmmm")</f>
        <v>February</v>
      </c>
      <c r="X665" s="7" t="str">
        <f>TEXT(Table1[[#This Row],[Order Date]],"yyyy")</f>
        <v>2015</v>
      </c>
      <c r="Y665" s="9">
        <v>42063</v>
      </c>
      <c r="Z665" s="1">
        <v>-3.71956</v>
      </c>
      <c r="AA665" s="1">
        <v>7</v>
      </c>
      <c r="AB665" s="1">
        <v>14.77</v>
      </c>
      <c r="AC665" s="1">
        <v>88136</v>
      </c>
      <c r="AD665" s="6" t="e">
        <f>IF(COUNTIF(#REF!,Orders!AC1381)&gt;0,"Returned","Not Returned")</f>
        <v>#REF!</v>
      </c>
      <c r="AE665" s="37" t="str">
        <f>TEXT(Table1[[#This Row],[Order Date]],"mmmm-yyy")</f>
        <v>February-2015</v>
      </c>
    </row>
    <row r="666" spans="1:31" ht="12.75" customHeight="1" thickTop="1" thickBot="1" x14ac:dyDescent="0.25">
      <c r="A666" s="10">
        <v>22582</v>
      </c>
      <c r="B666" s="11" t="s">
        <v>56</v>
      </c>
      <c r="C666" s="11">
        <v>0.02</v>
      </c>
      <c r="D666" s="11">
        <v>53.98</v>
      </c>
      <c r="E666" s="11">
        <v>5.5</v>
      </c>
      <c r="F666" s="11">
        <v>2466</v>
      </c>
      <c r="G666" s="6" t="str">
        <f>IF(COUNTIF(Table1[Customer ID],Table1[[#This Row],[Customer ID]])&gt;1,"Repeat Customer","One-Time Customer")</f>
        <v>Repeat Customer</v>
      </c>
      <c r="H666" s="11" t="s">
        <v>2319</v>
      </c>
      <c r="I666" s="11" t="s">
        <v>27</v>
      </c>
      <c r="J666" s="11" t="s">
        <v>28</v>
      </c>
      <c r="K666" s="11" t="s">
        <v>77</v>
      </c>
      <c r="L666" s="11" t="s">
        <v>180</v>
      </c>
      <c r="M666" s="11" t="s">
        <v>59</v>
      </c>
      <c r="N666" s="11" t="s">
        <v>2321</v>
      </c>
      <c r="O666" s="11">
        <v>0.62</v>
      </c>
      <c r="P666" s="6">
        <f>Table1[[#This Row],[Profit]]/Table1[[#This Row],[Sales]]</f>
        <v>0.23263751055141108</v>
      </c>
      <c r="Q666" s="11" t="s">
        <v>33</v>
      </c>
      <c r="R666" s="11" t="s">
        <v>61</v>
      </c>
      <c r="S666" s="11" t="s">
        <v>300</v>
      </c>
      <c r="T666" s="11" t="s">
        <v>2320</v>
      </c>
      <c r="U666" s="11">
        <v>49783</v>
      </c>
      <c r="V666" s="12">
        <v>42062</v>
      </c>
      <c r="W666" s="13" t="str">
        <f>TEXT(Table1[[#This Row],[Order Date]],"mmmm")</f>
        <v>February</v>
      </c>
      <c r="X666" s="7" t="str">
        <f>TEXT(Table1[[#This Row],[Order Date]],"yyyy")</f>
        <v>2015</v>
      </c>
      <c r="Y666" s="12">
        <v>42063</v>
      </c>
      <c r="Z666" s="11">
        <v>101.97200000000001</v>
      </c>
      <c r="AA666" s="11">
        <v>8</v>
      </c>
      <c r="AB666" s="11">
        <v>438.33</v>
      </c>
      <c r="AC666" s="11">
        <v>88136</v>
      </c>
      <c r="AD666" s="6" t="e">
        <f>IF(COUNTIF(#REF!,Orders!AC1382)&gt;0,"Returned","Not Returned")</f>
        <v>#REF!</v>
      </c>
      <c r="AE666" s="37" t="str">
        <f>TEXT(Table1[[#This Row],[Order Date]],"mmmm-yyy")</f>
        <v>February-2015</v>
      </c>
    </row>
    <row r="667" spans="1:31" ht="12.75" customHeight="1" thickTop="1" thickBot="1" x14ac:dyDescent="0.25">
      <c r="A667" s="8">
        <v>22583</v>
      </c>
      <c r="B667" s="1" t="s">
        <v>56</v>
      </c>
      <c r="C667" s="1">
        <v>0.05</v>
      </c>
      <c r="D667" s="1">
        <v>4.9800000000000004</v>
      </c>
      <c r="E667" s="1">
        <v>5.0199999999999996</v>
      </c>
      <c r="F667" s="1">
        <v>2466</v>
      </c>
      <c r="G667" s="6" t="str">
        <f>IF(COUNTIF(Table1[Customer ID],Table1[[#This Row],[Customer ID]])&gt;1,"Repeat Customer","One-Time Customer")</f>
        <v>Repeat Customer</v>
      </c>
      <c r="H667" s="1" t="s">
        <v>2319</v>
      </c>
      <c r="I667" s="1" t="s">
        <v>49</v>
      </c>
      <c r="J667" s="1" t="s">
        <v>28</v>
      </c>
      <c r="K667" s="1" t="s">
        <v>29</v>
      </c>
      <c r="L667" s="1" t="s">
        <v>93</v>
      </c>
      <c r="M667" s="1" t="s">
        <v>59</v>
      </c>
      <c r="N667" s="1" t="s">
        <v>2322</v>
      </c>
      <c r="O667" s="1">
        <v>0.38</v>
      </c>
      <c r="P667" s="6">
        <f>Table1[[#This Row],[Profit]]/Table1[[#This Row],[Sales]]</f>
        <v>-0.43649435843610596</v>
      </c>
      <c r="Q667" s="1" t="s">
        <v>33</v>
      </c>
      <c r="R667" s="1" t="s">
        <v>61</v>
      </c>
      <c r="S667" s="1" t="s">
        <v>300</v>
      </c>
      <c r="T667" s="1" t="s">
        <v>2320</v>
      </c>
      <c r="U667" s="1">
        <v>49783</v>
      </c>
      <c r="V667" s="9">
        <v>42062</v>
      </c>
      <c r="W667" s="13" t="str">
        <f>TEXT(Table1[[#This Row],[Order Date]],"mmmm")</f>
        <v>February</v>
      </c>
      <c r="X667" s="7" t="str">
        <f>TEXT(Table1[[#This Row],[Order Date]],"yyyy")</f>
        <v>2015</v>
      </c>
      <c r="Y667" s="9">
        <v>42062</v>
      </c>
      <c r="Z667" s="1">
        <v>-16.634799999999998</v>
      </c>
      <c r="AA667" s="1">
        <v>7</v>
      </c>
      <c r="AB667" s="1">
        <v>38.11</v>
      </c>
      <c r="AC667" s="1">
        <v>88136</v>
      </c>
      <c r="AD667" s="6" t="e">
        <f>IF(COUNTIF(#REF!,Orders!AC1383)&gt;0,"Returned","Not Returned")</f>
        <v>#REF!</v>
      </c>
      <c r="AE667" s="37" t="str">
        <f>TEXT(Table1[[#This Row],[Order Date]],"mmmm-yyy")</f>
        <v>February-2015</v>
      </c>
    </row>
    <row r="668" spans="1:31" ht="12.75" customHeight="1" thickTop="1" thickBot="1" x14ac:dyDescent="0.25">
      <c r="A668" s="8">
        <v>20789</v>
      </c>
      <c r="B668" s="1" t="s">
        <v>37</v>
      </c>
      <c r="C668" s="1">
        <v>0</v>
      </c>
      <c r="D668" s="1">
        <v>8.5</v>
      </c>
      <c r="E668" s="1">
        <v>1.99</v>
      </c>
      <c r="F668" s="1">
        <v>719</v>
      </c>
      <c r="G668" s="6" t="str">
        <f>IF(COUNTIF(Table1[Customer ID],Table1[[#This Row],[Customer ID]])&gt;1,"Repeat Customer","One-Time Customer")</f>
        <v>Repeat Customer</v>
      </c>
      <c r="H668" s="1" t="s">
        <v>846</v>
      </c>
      <c r="I668" s="1" t="s">
        <v>49</v>
      </c>
      <c r="J668" s="1" t="s">
        <v>28</v>
      </c>
      <c r="K668" s="1" t="s">
        <v>77</v>
      </c>
      <c r="L668" s="1" t="s">
        <v>180</v>
      </c>
      <c r="M668" s="1" t="s">
        <v>51</v>
      </c>
      <c r="N668" s="1" t="s">
        <v>847</v>
      </c>
      <c r="O668" s="1">
        <v>0.49</v>
      </c>
      <c r="P668" s="6">
        <f>Table1[[#This Row],[Profit]]/Table1[[#This Row],[Sales]]</f>
        <v>0.58679427402862994</v>
      </c>
      <c r="Q668" s="1" t="s">
        <v>33</v>
      </c>
      <c r="R668" s="1" t="s">
        <v>34</v>
      </c>
      <c r="S668" s="1" t="s">
        <v>533</v>
      </c>
      <c r="T668" s="1" t="s">
        <v>848</v>
      </c>
      <c r="U668" s="1">
        <v>89041</v>
      </c>
      <c r="V668" s="9">
        <v>42063</v>
      </c>
      <c r="W668" s="13" t="str">
        <f>TEXT(Table1[[#This Row],[Order Date]],"mmmm")</f>
        <v>February</v>
      </c>
      <c r="X668" s="7" t="str">
        <f>TEXT(Table1[[#This Row],[Order Date]],"yyyy")</f>
        <v>2015</v>
      </c>
      <c r="Y668" s="9">
        <v>42065</v>
      </c>
      <c r="Z668" s="1">
        <v>71.735600000000005</v>
      </c>
      <c r="AA668" s="1">
        <v>14</v>
      </c>
      <c r="AB668" s="1">
        <v>122.25</v>
      </c>
      <c r="AC668" s="1">
        <v>89344</v>
      </c>
      <c r="AD668" s="6" t="e">
        <f>IF(COUNTIF(#REF!,Orders!AC413)&gt;0,"Returned","Not Returned")</f>
        <v>#REF!</v>
      </c>
      <c r="AE668" s="37" t="str">
        <f>TEXT(Table1[[#This Row],[Order Date]],"mmmm-yyy")</f>
        <v>February-2015</v>
      </c>
    </row>
    <row r="669" spans="1:31" ht="12.75" customHeight="1" thickTop="1" thickBot="1" x14ac:dyDescent="0.25">
      <c r="A669" s="10">
        <v>20790</v>
      </c>
      <c r="B669" s="11" t="s">
        <v>37</v>
      </c>
      <c r="C669" s="11">
        <v>0.03</v>
      </c>
      <c r="D669" s="11">
        <v>95.43</v>
      </c>
      <c r="E669" s="11">
        <v>19.989999999999998</v>
      </c>
      <c r="F669" s="11">
        <v>719</v>
      </c>
      <c r="G669" s="6" t="str">
        <f>IF(COUNTIF(Table1[Customer ID],Table1[[#This Row],[Customer ID]])&gt;1,"Repeat Customer","One-Time Customer")</f>
        <v>Repeat Customer</v>
      </c>
      <c r="H669" s="11" t="s">
        <v>846</v>
      </c>
      <c r="I669" s="11" t="s">
        <v>49</v>
      </c>
      <c r="J669" s="11" t="s">
        <v>28</v>
      </c>
      <c r="K669" s="11" t="s">
        <v>29</v>
      </c>
      <c r="L669" s="11" t="s">
        <v>141</v>
      </c>
      <c r="M669" s="11" t="s">
        <v>59</v>
      </c>
      <c r="N669" s="11" t="s">
        <v>849</v>
      </c>
      <c r="O669" s="11">
        <v>0.79</v>
      </c>
      <c r="P669" s="6">
        <f>Table1[[#This Row],[Profit]]/Table1[[#This Row],[Sales]]</f>
        <v>-0.38488427386093454</v>
      </c>
      <c r="Q669" s="11" t="s">
        <v>33</v>
      </c>
      <c r="R669" s="11" t="s">
        <v>34</v>
      </c>
      <c r="S669" s="11" t="s">
        <v>533</v>
      </c>
      <c r="T669" s="11" t="s">
        <v>848</v>
      </c>
      <c r="U669" s="11">
        <v>89041</v>
      </c>
      <c r="V669" s="12">
        <v>42063</v>
      </c>
      <c r="W669" s="13" t="str">
        <f>TEXT(Table1[[#This Row],[Order Date]],"mmmm")</f>
        <v>February</v>
      </c>
      <c r="X669" s="7" t="str">
        <f>TEXT(Table1[[#This Row],[Order Date]],"yyyy")</f>
        <v>2015</v>
      </c>
      <c r="Y669" s="12">
        <v>42065</v>
      </c>
      <c r="Z669" s="11">
        <v>-79.320800000000006</v>
      </c>
      <c r="AA669" s="11">
        <v>2</v>
      </c>
      <c r="AB669" s="11">
        <v>206.09</v>
      </c>
      <c r="AC669" s="11">
        <v>89344</v>
      </c>
      <c r="AD669" s="6" t="e">
        <f>IF(COUNTIF(#REF!,Orders!AC414)&gt;0,"Returned","Not Returned")</f>
        <v>#REF!</v>
      </c>
      <c r="AE669" s="37" t="str">
        <f>TEXT(Table1[[#This Row],[Order Date]],"mmmm-yyy")</f>
        <v>February-2015</v>
      </c>
    </row>
    <row r="670" spans="1:31" ht="12.75" customHeight="1" thickTop="1" thickBot="1" x14ac:dyDescent="0.25">
      <c r="A670" s="8">
        <v>20536</v>
      </c>
      <c r="B670" s="1" t="s">
        <v>106</v>
      </c>
      <c r="C670" s="1">
        <v>0.03</v>
      </c>
      <c r="D670" s="1">
        <v>284.98</v>
      </c>
      <c r="E670" s="1">
        <v>69.55</v>
      </c>
      <c r="F670" s="1">
        <v>972</v>
      </c>
      <c r="G670" s="6" t="str">
        <f>IF(COUNTIF(Table1[Customer ID],Table1[[#This Row],[Customer ID]])&gt;1,"Repeat Customer","One-Time Customer")</f>
        <v>Repeat Customer</v>
      </c>
      <c r="H670" s="1" t="s">
        <v>1081</v>
      </c>
      <c r="I670" s="1" t="s">
        <v>39</v>
      </c>
      <c r="J670" s="1" t="s">
        <v>28</v>
      </c>
      <c r="K670" s="1" t="s">
        <v>41</v>
      </c>
      <c r="L670" s="1" t="s">
        <v>42</v>
      </c>
      <c r="M670" s="1" t="s">
        <v>43</v>
      </c>
      <c r="N670" s="1" t="s">
        <v>1082</v>
      </c>
      <c r="O670" s="1">
        <v>0.6</v>
      </c>
      <c r="P670" s="6">
        <f>Table1[[#This Row],[Profit]]/Table1[[#This Row],[Sales]]</f>
        <v>-0.18822693661403339</v>
      </c>
      <c r="Q670" s="1" t="s">
        <v>33</v>
      </c>
      <c r="R670" s="1" t="s">
        <v>34</v>
      </c>
      <c r="S670" s="1" t="s">
        <v>45</v>
      </c>
      <c r="T670" s="1" t="s">
        <v>1083</v>
      </c>
      <c r="U670" s="1">
        <v>92503</v>
      </c>
      <c r="V670" s="9">
        <v>42063</v>
      </c>
      <c r="W670" s="13" t="str">
        <f>TEXT(Table1[[#This Row],[Order Date]],"mmmm")</f>
        <v>February</v>
      </c>
      <c r="X670" s="7" t="str">
        <f>TEXT(Table1[[#This Row],[Order Date]],"yyyy")</f>
        <v>2015</v>
      </c>
      <c r="Y670" s="9">
        <v>42068</v>
      </c>
      <c r="Z670" s="1">
        <v>-116.584</v>
      </c>
      <c r="AA670" s="1">
        <v>2</v>
      </c>
      <c r="AB670" s="1">
        <v>619.38</v>
      </c>
      <c r="AC670" s="1">
        <v>87259</v>
      </c>
      <c r="AD670" s="6" t="e">
        <f>IF(COUNTIF(#REF!,Orders!AC547)&gt;0,"Returned","Not Returned")</f>
        <v>#REF!</v>
      </c>
      <c r="AE670" s="37" t="str">
        <f>TEXT(Table1[[#This Row],[Order Date]],"mmmm-yyy")</f>
        <v>February-2015</v>
      </c>
    </row>
    <row r="671" spans="1:31" ht="12.75" customHeight="1" thickTop="1" thickBot="1" x14ac:dyDescent="0.25">
      <c r="A671" s="10">
        <v>20537</v>
      </c>
      <c r="B671" s="11" t="s">
        <v>106</v>
      </c>
      <c r="C671" s="11">
        <v>0</v>
      </c>
      <c r="D671" s="11">
        <v>12.99</v>
      </c>
      <c r="E671" s="11">
        <v>14.37</v>
      </c>
      <c r="F671" s="11">
        <v>972</v>
      </c>
      <c r="G671" s="6" t="str">
        <f>IF(COUNTIF(Table1[Customer ID],Table1[[#This Row],[Customer ID]])&gt;1,"Repeat Customer","One-Time Customer")</f>
        <v>Repeat Customer</v>
      </c>
      <c r="H671" s="11" t="s">
        <v>1081</v>
      </c>
      <c r="I671" s="11" t="s">
        <v>49</v>
      </c>
      <c r="J671" s="11" t="s">
        <v>28</v>
      </c>
      <c r="K671" s="11" t="s">
        <v>41</v>
      </c>
      <c r="L671" s="11" t="s">
        <v>50</v>
      </c>
      <c r="M671" s="11" t="s">
        <v>236</v>
      </c>
      <c r="N671" s="11" t="s">
        <v>568</v>
      </c>
      <c r="O671" s="11">
        <v>0.73</v>
      </c>
      <c r="P671" s="6">
        <f>Table1[[#This Row],[Profit]]/Table1[[#This Row],[Sales]]</f>
        <v>0.69</v>
      </c>
      <c r="Q671" s="11" t="s">
        <v>33</v>
      </c>
      <c r="R671" s="11" t="s">
        <v>34</v>
      </c>
      <c r="S671" s="11" t="s">
        <v>45</v>
      </c>
      <c r="T671" s="11" t="s">
        <v>1083</v>
      </c>
      <c r="U671" s="11">
        <v>92503</v>
      </c>
      <c r="V671" s="12">
        <v>42063</v>
      </c>
      <c r="W671" s="13" t="str">
        <f>TEXT(Table1[[#This Row],[Order Date]],"mmmm")</f>
        <v>February</v>
      </c>
      <c r="X671" s="7" t="str">
        <f>TEXT(Table1[[#This Row],[Order Date]],"yyyy")</f>
        <v>2015</v>
      </c>
      <c r="Y671" s="12">
        <v>42063</v>
      </c>
      <c r="Z671" s="11">
        <v>12.896100000000001</v>
      </c>
      <c r="AA671" s="11">
        <v>1</v>
      </c>
      <c r="AB671" s="11">
        <v>18.690000000000001</v>
      </c>
      <c r="AC671" s="11">
        <v>87259</v>
      </c>
      <c r="AD671" s="6" t="e">
        <f>IF(COUNTIF(#REF!,Orders!AC548)&gt;0,"Returned","Not Returned")</f>
        <v>#REF!</v>
      </c>
      <c r="AE671" s="37" t="str">
        <f>TEXT(Table1[[#This Row],[Order Date]],"mmmm-yyy")</f>
        <v>February-2015</v>
      </c>
    </row>
    <row r="672" spans="1:31" ht="12.75" customHeight="1" thickTop="1" thickBot="1" x14ac:dyDescent="0.25">
      <c r="A672" s="8">
        <v>22745</v>
      </c>
      <c r="B672" s="1" t="s">
        <v>37</v>
      </c>
      <c r="C672" s="1">
        <v>0.05</v>
      </c>
      <c r="D672" s="1">
        <v>9.65</v>
      </c>
      <c r="E672" s="1">
        <v>6.22</v>
      </c>
      <c r="F672" s="1">
        <v>1482</v>
      </c>
      <c r="G672" s="6" t="str">
        <f>IF(COUNTIF(Table1[Customer ID],Table1[[#This Row],[Customer ID]])&gt;1,"Repeat Customer","One-Time Customer")</f>
        <v>Repeat Customer</v>
      </c>
      <c r="H672" s="1" t="s">
        <v>1520</v>
      </c>
      <c r="I672" s="1" t="s">
        <v>49</v>
      </c>
      <c r="J672" s="1" t="s">
        <v>28</v>
      </c>
      <c r="K672" s="1" t="s">
        <v>41</v>
      </c>
      <c r="L672" s="1" t="s">
        <v>50</v>
      </c>
      <c r="M672" s="1" t="s">
        <v>59</v>
      </c>
      <c r="N672" s="1" t="s">
        <v>327</v>
      </c>
      <c r="O672" s="1">
        <v>0.55000000000000004</v>
      </c>
      <c r="P672" s="6">
        <f>Table1[[#This Row],[Profit]]/Table1[[#This Row],[Sales]]</f>
        <v>-9.6756971058543681E-2</v>
      </c>
      <c r="Q672" s="1" t="s">
        <v>33</v>
      </c>
      <c r="R672" s="1" t="s">
        <v>61</v>
      </c>
      <c r="S672" s="1" t="s">
        <v>300</v>
      </c>
      <c r="T672" s="1" t="s">
        <v>1485</v>
      </c>
      <c r="U672" s="1">
        <v>48708</v>
      </c>
      <c r="V672" s="9">
        <v>42063</v>
      </c>
      <c r="W672" s="13" t="str">
        <f>TEXT(Table1[[#This Row],[Order Date]],"mmmm")</f>
        <v>February</v>
      </c>
      <c r="X672" s="7" t="str">
        <f>TEXT(Table1[[#This Row],[Order Date]],"yyyy")</f>
        <v>2015</v>
      </c>
      <c r="Y672" s="9">
        <v>42063</v>
      </c>
      <c r="Z672" s="1">
        <v>-14.6432</v>
      </c>
      <c r="AA672" s="1">
        <v>15</v>
      </c>
      <c r="AB672" s="1">
        <v>151.34</v>
      </c>
      <c r="AC672" s="1">
        <v>91363</v>
      </c>
      <c r="AD672" s="6" t="e">
        <f>IF(COUNTIF(#REF!,Orders!AC835)&gt;0,"Returned","Not Returned")</f>
        <v>#REF!</v>
      </c>
      <c r="AE672" s="37" t="str">
        <f>TEXT(Table1[[#This Row],[Order Date]],"mmmm-yyy")</f>
        <v>February-2015</v>
      </c>
    </row>
    <row r="673" spans="1:31" ht="12.75" customHeight="1" thickTop="1" thickBot="1" x14ac:dyDescent="0.25">
      <c r="A673" s="8">
        <v>22712</v>
      </c>
      <c r="B673" s="1" t="s">
        <v>106</v>
      </c>
      <c r="C673" s="1">
        <v>0.09</v>
      </c>
      <c r="D673" s="1">
        <v>14.2</v>
      </c>
      <c r="E673" s="1">
        <v>5.3</v>
      </c>
      <c r="F673" s="1">
        <v>2220</v>
      </c>
      <c r="G673" s="6" t="str">
        <f>IF(COUNTIF(Table1[Customer ID],Table1[[#This Row],[Customer ID]])&gt;1,"Repeat Customer","One-Time Customer")</f>
        <v>One-Time Customer</v>
      </c>
      <c r="H673" s="1" t="s">
        <v>2119</v>
      </c>
      <c r="I673" s="1" t="s">
        <v>49</v>
      </c>
      <c r="J673" s="1" t="s">
        <v>114</v>
      </c>
      <c r="K673" s="1" t="s">
        <v>41</v>
      </c>
      <c r="L673" s="1" t="s">
        <v>50</v>
      </c>
      <c r="M673" s="1" t="s">
        <v>31</v>
      </c>
      <c r="N673" s="1" t="s">
        <v>730</v>
      </c>
      <c r="O673" s="1">
        <v>0.46</v>
      </c>
      <c r="P673" s="6">
        <f>Table1[[#This Row],[Profit]]/Table1[[#This Row],[Sales]]</f>
        <v>-5.8956063907044305</v>
      </c>
      <c r="Q673" s="1" t="s">
        <v>33</v>
      </c>
      <c r="R673" s="1" t="s">
        <v>136</v>
      </c>
      <c r="S673" s="1" t="s">
        <v>362</v>
      </c>
      <c r="T673" s="1" t="s">
        <v>2120</v>
      </c>
      <c r="U673" s="1">
        <v>34787</v>
      </c>
      <c r="V673" s="9">
        <v>42063</v>
      </c>
      <c r="W673" s="13" t="str">
        <f>TEXT(Table1[[#This Row],[Order Date]],"mmmm")</f>
        <v>February</v>
      </c>
      <c r="X673" s="7" t="str">
        <f>TEXT(Table1[[#This Row],[Order Date]],"yyyy")</f>
        <v>2015</v>
      </c>
      <c r="Y673" s="9">
        <v>42064</v>
      </c>
      <c r="Z673" s="1">
        <v>-324.73</v>
      </c>
      <c r="AA673" s="1">
        <v>4</v>
      </c>
      <c r="AB673" s="1">
        <v>55.08</v>
      </c>
      <c r="AC673" s="1">
        <v>91036</v>
      </c>
      <c r="AD673" s="6" t="e">
        <f>IF(COUNTIF(#REF!,Orders!AC1235)&gt;0,"Returned","Not Returned")</f>
        <v>#REF!</v>
      </c>
      <c r="AE673" s="37" t="str">
        <f>TEXT(Table1[[#This Row],[Order Date]],"mmmm-yyy")</f>
        <v>February-2015</v>
      </c>
    </row>
    <row r="674" spans="1:31" ht="12.75" customHeight="1" thickTop="1" thickBot="1" x14ac:dyDescent="0.25">
      <c r="A674" s="8">
        <v>20976</v>
      </c>
      <c r="B674" s="1" t="s">
        <v>56</v>
      </c>
      <c r="C674" s="1">
        <v>0.01</v>
      </c>
      <c r="D674" s="1">
        <v>6.48</v>
      </c>
      <c r="E674" s="1">
        <v>6.57</v>
      </c>
      <c r="F674" s="1">
        <v>2587</v>
      </c>
      <c r="G674" s="6" t="str">
        <f>IF(COUNTIF(Table1[Customer ID],Table1[[#This Row],[Customer ID]])&gt;1,"Repeat Customer","One-Time Customer")</f>
        <v>Repeat Customer</v>
      </c>
      <c r="H674" s="1" t="s">
        <v>2417</v>
      </c>
      <c r="I674" s="1" t="s">
        <v>27</v>
      </c>
      <c r="J674" s="1" t="s">
        <v>40</v>
      </c>
      <c r="K674" s="1" t="s">
        <v>29</v>
      </c>
      <c r="L674" s="1" t="s">
        <v>93</v>
      </c>
      <c r="M674" s="1" t="s">
        <v>59</v>
      </c>
      <c r="N674" s="1" t="s">
        <v>2418</v>
      </c>
      <c r="O674" s="1">
        <v>0.37</v>
      </c>
      <c r="P674" s="6">
        <f>Table1[[#This Row],[Profit]]/Table1[[#This Row],[Sales]]</f>
        <v>-0.36395525307048426</v>
      </c>
      <c r="Q674" s="1" t="s">
        <v>33</v>
      </c>
      <c r="R674" s="1" t="s">
        <v>61</v>
      </c>
      <c r="S674" s="1" t="s">
        <v>1858</v>
      </c>
      <c r="T674" s="1" t="s">
        <v>2419</v>
      </c>
      <c r="U674" s="1">
        <v>54220</v>
      </c>
      <c r="V674" s="9">
        <v>42063</v>
      </c>
      <c r="W674" s="13" t="str">
        <f>TEXT(Table1[[#This Row],[Order Date]],"mmmm")</f>
        <v>February</v>
      </c>
      <c r="X674" s="7" t="str">
        <f>TEXT(Table1[[#This Row],[Order Date]],"yyyy")</f>
        <v>2015</v>
      </c>
      <c r="Y674" s="9">
        <v>42063</v>
      </c>
      <c r="Z674" s="1">
        <v>-46.5244</v>
      </c>
      <c r="AA674" s="1">
        <v>18</v>
      </c>
      <c r="AB674" s="1">
        <v>127.83</v>
      </c>
      <c r="AC674" s="1">
        <v>91166</v>
      </c>
      <c r="AD674" s="6" t="e">
        <f>IF(COUNTIF(#REF!,Orders!AC1471)&gt;0,"Returned","Not Returned")</f>
        <v>#REF!</v>
      </c>
      <c r="AE674" s="37" t="str">
        <f>TEXT(Table1[[#This Row],[Order Date]],"mmmm-yyy")</f>
        <v>February-2015</v>
      </c>
    </row>
    <row r="675" spans="1:31" ht="12.75" customHeight="1" thickTop="1" thickBot="1" x14ac:dyDescent="0.25">
      <c r="A675" s="8">
        <v>23238</v>
      </c>
      <c r="B675" s="1" t="s">
        <v>56</v>
      </c>
      <c r="C675" s="1">
        <v>0.05</v>
      </c>
      <c r="D675" s="1">
        <v>20.99</v>
      </c>
      <c r="E675" s="1">
        <v>4.8099999999999996</v>
      </c>
      <c r="F675" s="1">
        <v>2861</v>
      </c>
      <c r="G675" s="6" t="str">
        <f>IF(COUNTIF(Table1[Customer ID],Table1[[#This Row],[Customer ID]])&gt;1,"Repeat Customer","One-Time Customer")</f>
        <v>One-Time Customer</v>
      </c>
      <c r="H675" s="1" t="s">
        <v>2611</v>
      </c>
      <c r="I675" s="1" t="s">
        <v>49</v>
      </c>
      <c r="J675" s="1" t="s">
        <v>28</v>
      </c>
      <c r="K675" s="1" t="s">
        <v>77</v>
      </c>
      <c r="L675" s="1" t="s">
        <v>78</v>
      </c>
      <c r="M675" s="1" t="s">
        <v>86</v>
      </c>
      <c r="N675" s="1" t="s">
        <v>475</v>
      </c>
      <c r="O675" s="1">
        <v>0.57999999999999996</v>
      </c>
      <c r="P675" s="6">
        <f>Table1[[#This Row],[Profit]]/Table1[[#This Row],[Sales]]</f>
        <v>2.4578849721706864E-2</v>
      </c>
      <c r="Q675" s="1" t="s">
        <v>33</v>
      </c>
      <c r="R675" s="1" t="s">
        <v>61</v>
      </c>
      <c r="S675" s="1" t="s">
        <v>183</v>
      </c>
      <c r="T675" s="1" t="s">
        <v>2612</v>
      </c>
      <c r="U675" s="1">
        <v>67601</v>
      </c>
      <c r="V675" s="9">
        <v>42063</v>
      </c>
      <c r="W675" s="13" t="str">
        <f>TEXT(Table1[[#This Row],[Order Date]],"mmmm")</f>
        <v>February</v>
      </c>
      <c r="X675" s="7" t="str">
        <f>TEXT(Table1[[#This Row],[Order Date]],"yyyy")</f>
        <v>2015</v>
      </c>
      <c r="Y675" s="9">
        <v>42063</v>
      </c>
      <c r="Z675" s="1">
        <v>4.9017600000000003</v>
      </c>
      <c r="AA675" s="1">
        <v>11</v>
      </c>
      <c r="AB675" s="1">
        <v>199.43</v>
      </c>
      <c r="AC675" s="1">
        <v>88280</v>
      </c>
      <c r="AD675" s="6" t="e">
        <f>IF(COUNTIF(#REF!,Orders!AC1613)&gt;0,"Returned","Not Returned")</f>
        <v>#REF!</v>
      </c>
      <c r="AE675" s="37" t="str">
        <f>TEXT(Table1[[#This Row],[Order Date]],"mmmm-yyy")</f>
        <v>February-2015</v>
      </c>
    </row>
    <row r="676" spans="1:31" ht="12.75" customHeight="1" thickTop="1" thickBot="1" x14ac:dyDescent="0.25">
      <c r="A676" s="10">
        <v>20827</v>
      </c>
      <c r="B676" s="11" t="s">
        <v>37</v>
      </c>
      <c r="C676" s="11">
        <v>0.05</v>
      </c>
      <c r="D676" s="11">
        <v>34.979999999999997</v>
      </c>
      <c r="E676" s="11">
        <v>7.53</v>
      </c>
      <c r="F676" s="11">
        <v>2908</v>
      </c>
      <c r="G676" s="6" t="str">
        <f>IF(COUNTIF(Table1[Customer ID],Table1[[#This Row],[Customer ID]])&gt;1,"Repeat Customer","One-Time Customer")</f>
        <v>Repeat Customer</v>
      </c>
      <c r="H676" s="11" t="s">
        <v>2655</v>
      </c>
      <c r="I676" s="11" t="s">
        <v>27</v>
      </c>
      <c r="J676" s="11" t="s">
        <v>40</v>
      </c>
      <c r="K676" s="11" t="s">
        <v>77</v>
      </c>
      <c r="L676" s="11" t="s">
        <v>180</v>
      </c>
      <c r="M676" s="11" t="s">
        <v>59</v>
      </c>
      <c r="N676" s="11" t="s">
        <v>505</v>
      </c>
      <c r="O676" s="11">
        <v>0.76</v>
      </c>
      <c r="P676" s="6">
        <f>Table1[[#This Row],[Profit]]/Table1[[#This Row],[Sales]]</f>
        <v>-5.6216699938046399E-2</v>
      </c>
      <c r="Q676" s="11" t="s">
        <v>33</v>
      </c>
      <c r="R676" s="11" t="s">
        <v>53</v>
      </c>
      <c r="S676" s="11" t="s">
        <v>154</v>
      </c>
      <c r="T676" s="11" t="s">
        <v>2656</v>
      </c>
      <c r="U676" s="11">
        <v>44125</v>
      </c>
      <c r="V676" s="12">
        <v>42063</v>
      </c>
      <c r="W676" s="13" t="str">
        <f>TEXT(Table1[[#This Row],[Order Date]],"mmmm")</f>
        <v>February</v>
      </c>
      <c r="X676" s="7" t="str">
        <f>TEXT(Table1[[#This Row],[Order Date]],"yyyy")</f>
        <v>2015</v>
      </c>
      <c r="Y676" s="12">
        <v>42066</v>
      </c>
      <c r="Z676" s="11">
        <v>-32.666400000000003</v>
      </c>
      <c r="AA676" s="11">
        <v>16</v>
      </c>
      <c r="AB676" s="11">
        <v>581.08000000000004</v>
      </c>
      <c r="AC676" s="11">
        <v>88157</v>
      </c>
      <c r="AD676" s="6" t="e">
        <f>IF(COUNTIF(#REF!,Orders!AC1654)&gt;0,"Returned","Not Returned")</f>
        <v>#REF!</v>
      </c>
      <c r="AE676" s="37" t="str">
        <f>TEXT(Table1[[#This Row],[Order Date]],"mmmm-yyy")</f>
        <v>February-2015</v>
      </c>
    </row>
    <row r="677" spans="1:31" ht="12.75" customHeight="1" thickTop="1" thickBot="1" x14ac:dyDescent="0.25">
      <c r="A677" s="8">
        <v>20828</v>
      </c>
      <c r="B677" s="1" t="s">
        <v>37</v>
      </c>
      <c r="C677" s="1">
        <v>0</v>
      </c>
      <c r="D677" s="1">
        <v>3.14</v>
      </c>
      <c r="E677" s="1">
        <v>1.92</v>
      </c>
      <c r="F677" s="1">
        <v>2908</v>
      </c>
      <c r="G677" s="6" t="str">
        <f>IF(COUNTIF(Table1[Customer ID],Table1[[#This Row],[Customer ID]])&gt;1,"Repeat Customer","One-Time Customer")</f>
        <v>Repeat Customer</v>
      </c>
      <c r="H677" s="1" t="s">
        <v>2655</v>
      </c>
      <c r="I677" s="1" t="s">
        <v>49</v>
      </c>
      <c r="J677" s="1" t="s">
        <v>40</v>
      </c>
      <c r="K677" s="1" t="s">
        <v>29</v>
      </c>
      <c r="L677" s="1" t="s">
        <v>174</v>
      </c>
      <c r="M677" s="1" t="s">
        <v>31</v>
      </c>
      <c r="N677" s="1" t="s">
        <v>2657</v>
      </c>
      <c r="O677" s="1">
        <v>0.84</v>
      </c>
      <c r="P677" s="6">
        <f>Table1[[#This Row],[Profit]]/Table1[[#This Row],[Sales]]</f>
        <v>-0.47712313839447879</v>
      </c>
      <c r="Q677" s="1" t="s">
        <v>33</v>
      </c>
      <c r="R677" s="1" t="s">
        <v>53</v>
      </c>
      <c r="S677" s="1" t="s">
        <v>154</v>
      </c>
      <c r="T677" s="1" t="s">
        <v>2656</v>
      </c>
      <c r="U677" s="1">
        <v>44125</v>
      </c>
      <c r="V677" s="9">
        <v>42063</v>
      </c>
      <c r="W677" s="13" t="str">
        <f>TEXT(Table1[[#This Row],[Order Date]],"mmmm")</f>
        <v>February</v>
      </c>
      <c r="X677" s="7" t="str">
        <f>TEXT(Table1[[#This Row],[Order Date]],"yyyy")</f>
        <v>2015</v>
      </c>
      <c r="Y677" s="9">
        <v>42065</v>
      </c>
      <c r="Z677" s="1">
        <v>-13.135200000000001</v>
      </c>
      <c r="AA677" s="1">
        <v>8</v>
      </c>
      <c r="AB677" s="1">
        <v>27.53</v>
      </c>
      <c r="AC677" s="1">
        <v>88157</v>
      </c>
      <c r="AD677" s="6" t="e">
        <f>IF(COUNTIF(#REF!,Orders!AC1655)&gt;0,"Returned","Not Returned")</f>
        <v>#REF!</v>
      </c>
      <c r="AE677" s="37" t="str">
        <f>TEXT(Table1[[#This Row],[Order Date]],"mmmm-yyy")</f>
        <v>February-2015</v>
      </c>
    </row>
    <row r="678" spans="1:31" ht="12.75" customHeight="1" thickTop="1" thickBot="1" x14ac:dyDescent="0.25">
      <c r="A678" s="8">
        <v>18166</v>
      </c>
      <c r="B678" s="1" t="s">
        <v>56</v>
      </c>
      <c r="C678" s="1">
        <v>0</v>
      </c>
      <c r="D678" s="1">
        <v>6.37</v>
      </c>
      <c r="E678" s="1">
        <v>5.19</v>
      </c>
      <c r="F678" s="1">
        <v>2923</v>
      </c>
      <c r="G678" s="6" t="str">
        <f>IF(COUNTIF(Table1[Customer ID],Table1[[#This Row],[Customer ID]])&gt;1,"Repeat Customer","One-Time Customer")</f>
        <v>One-Time Customer</v>
      </c>
      <c r="H678" s="1" t="s">
        <v>2662</v>
      </c>
      <c r="I678" s="1" t="s">
        <v>49</v>
      </c>
      <c r="J678" s="1" t="s">
        <v>114</v>
      </c>
      <c r="K678" s="1" t="s">
        <v>29</v>
      </c>
      <c r="L678" s="1" t="s">
        <v>109</v>
      </c>
      <c r="M678" s="1" t="s">
        <v>59</v>
      </c>
      <c r="N678" s="1" t="s">
        <v>623</v>
      </c>
      <c r="O678" s="1">
        <v>0.38</v>
      </c>
      <c r="P678" s="6">
        <f>Table1[[#This Row],[Profit]]/Table1[[#This Row],[Sales]]</f>
        <v>-0.27217243107769423</v>
      </c>
      <c r="Q678" s="1" t="s">
        <v>33</v>
      </c>
      <c r="R678" s="1" t="s">
        <v>53</v>
      </c>
      <c r="S678" s="1" t="s">
        <v>415</v>
      </c>
      <c r="T678" s="1" t="s">
        <v>2663</v>
      </c>
      <c r="U678" s="1">
        <v>21740</v>
      </c>
      <c r="V678" s="9">
        <v>42063</v>
      </c>
      <c r="W678" s="13" t="str">
        <f>TEXT(Table1[[#This Row],[Order Date]],"mmmm")</f>
        <v>February</v>
      </c>
      <c r="X678" s="7" t="str">
        <f>TEXT(Table1[[#This Row],[Order Date]],"yyyy")</f>
        <v>2015</v>
      </c>
      <c r="Y678" s="9">
        <v>42065</v>
      </c>
      <c r="Z678" s="1">
        <v>-27.1492</v>
      </c>
      <c r="AA678" s="1">
        <v>15</v>
      </c>
      <c r="AB678" s="1">
        <v>99.75</v>
      </c>
      <c r="AC678" s="1">
        <v>86592</v>
      </c>
      <c r="AD678" s="6" t="e">
        <f>IF(COUNTIF(#REF!,Orders!AC1659)&gt;0,"Returned","Not Returned")</f>
        <v>#REF!</v>
      </c>
      <c r="AE678" s="37" t="str">
        <f>TEXT(Table1[[#This Row],[Order Date]],"mmmm-yyy")</f>
        <v>February-2015</v>
      </c>
    </row>
    <row r="679" spans="1:31" ht="12.75" customHeight="1" thickTop="1" thickBot="1" x14ac:dyDescent="0.25">
      <c r="A679" s="10">
        <v>21313</v>
      </c>
      <c r="B679" s="11" t="s">
        <v>37</v>
      </c>
      <c r="C679" s="11">
        <v>0.1</v>
      </c>
      <c r="D679" s="11">
        <v>11.55</v>
      </c>
      <c r="E679" s="11">
        <v>2.36</v>
      </c>
      <c r="F679" s="11">
        <v>2931</v>
      </c>
      <c r="G679" s="6" t="str">
        <f>IF(COUNTIF(Table1[Customer ID],Table1[[#This Row],[Customer ID]])&gt;1,"Repeat Customer","One-Time Customer")</f>
        <v>One-Time Customer</v>
      </c>
      <c r="H679" s="11" t="s">
        <v>2670</v>
      </c>
      <c r="I679" s="11" t="s">
        <v>49</v>
      </c>
      <c r="J679" s="11" t="s">
        <v>58</v>
      </c>
      <c r="K679" s="11" t="s">
        <v>29</v>
      </c>
      <c r="L679" s="11" t="s">
        <v>30</v>
      </c>
      <c r="M679" s="11" t="s">
        <v>31</v>
      </c>
      <c r="N679" s="11" t="s">
        <v>312</v>
      </c>
      <c r="O679" s="11">
        <v>0.55000000000000004</v>
      </c>
      <c r="P679" s="6">
        <f>Table1[[#This Row],[Profit]]/Table1[[#This Row],[Sales]]</f>
        <v>0.51386315091699197</v>
      </c>
      <c r="Q679" s="11" t="s">
        <v>33</v>
      </c>
      <c r="R679" s="11" t="s">
        <v>34</v>
      </c>
      <c r="S679" s="11" t="s">
        <v>45</v>
      </c>
      <c r="T679" s="11" t="s">
        <v>2671</v>
      </c>
      <c r="U679" s="11">
        <v>95630</v>
      </c>
      <c r="V679" s="12">
        <v>42063</v>
      </c>
      <c r="W679" s="13" t="str">
        <f>TEXT(Table1[[#This Row],[Order Date]],"mmmm")</f>
        <v>February</v>
      </c>
      <c r="X679" s="7" t="str">
        <f>TEXT(Table1[[#This Row],[Order Date]],"yyyy")</f>
        <v>2015</v>
      </c>
      <c r="Y679" s="12">
        <v>42063</v>
      </c>
      <c r="Z679" s="11">
        <v>69.767200000000003</v>
      </c>
      <c r="AA679" s="11">
        <v>12</v>
      </c>
      <c r="AB679" s="11">
        <v>135.77000000000001</v>
      </c>
      <c r="AC679" s="11">
        <v>87619</v>
      </c>
      <c r="AD679" s="6" t="e">
        <f>IF(COUNTIF(#REF!,Orders!AC1664)&gt;0,"Returned","Not Returned")</f>
        <v>#REF!</v>
      </c>
      <c r="AE679" s="37" t="str">
        <f>TEXT(Table1[[#This Row],[Order Date]],"mmmm-yyy")</f>
        <v>February-2015</v>
      </c>
    </row>
    <row r="680" spans="1:31" ht="12.75" customHeight="1" thickTop="1" thickBot="1" x14ac:dyDescent="0.25">
      <c r="A680" s="8">
        <v>2063</v>
      </c>
      <c r="B680" s="1" t="s">
        <v>106</v>
      </c>
      <c r="C680" s="1">
        <v>0.06</v>
      </c>
      <c r="D680" s="1">
        <v>19.23</v>
      </c>
      <c r="E680" s="1">
        <v>6.15</v>
      </c>
      <c r="F680" s="1">
        <v>3075</v>
      </c>
      <c r="G680" s="6" t="str">
        <f>IF(COUNTIF(Table1[Customer ID],Table1[[#This Row],[Customer ID]])&gt;1,"Repeat Customer","One-Time Customer")</f>
        <v>One-Time Customer</v>
      </c>
      <c r="H680" s="1" t="s">
        <v>2770</v>
      </c>
      <c r="I680" s="1" t="s">
        <v>49</v>
      </c>
      <c r="J680" s="1" t="s">
        <v>28</v>
      </c>
      <c r="K680" s="1" t="s">
        <v>41</v>
      </c>
      <c r="L680" s="1" t="s">
        <v>50</v>
      </c>
      <c r="M680" s="1" t="s">
        <v>51</v>
      </c>
      <c r="N680" s="1" t="s">
        <v>472</v>
      </c>
      <c r="O680" s="1">
        <v>0.44</v>
      </c>
      <c r="P680" s="6">
        <f>Table1[[#This Row],[Profit]]/Table1[[#This Row],[Sales]]</f>
        <v>-0.3</v>
      </c>
      <c r="Q680" s="1" t="s">
        <v>33</v>
      </c>
      <c r="R680" s="1" t="s">
        <v>34</v>
      </c>
      <c r="S680" s="1" t="s">
        <v>45</v>
      </c>
      <c r="T680" s="1" t="s">
        <v>663</v>
      </c>
      <c r="U680" s="1">
        <v>90061</v>
      </c>
      <c r="V680" s="9">
        <v>42063</v>
      </c>
      <c r="W680" s="13" t="str">
        <f>TEXT(Table1[[#This Row],[Order Date]],"mmmm")</f>
        <v>February</v>
      </c>
      <c r="X680" s="7" t="str">
        <f>TEXT(Table1[[#This Row],[Order Date]],"yyyy")</f>
        <v>2015</v>
      </c>
      <c r="Y680" s="9">
        <v>42063</v>
      </c>
      <c r="Z680" s="1">
        <v>-25.38</v>
      </c>
      <c r="AA680" s="1">
        <v>4</v>
      </c>
      <c r="AB680" s="1">
        <v>84.6</v>
      </c>
      <c r="AC680" s="1">
        <v>14756</v>
      </c>
      <c r="AD680" s="6" t="e">
        <f>IF(COUNTIF(#REF!,Orders!AC1741)&gt;0,"Returned","Not Returned")</f>
        <v>#REF!</v>
      </c>
      <c r="AE680" s="37" t="str">
        <f>TEXT(Table1[[#This Row],[Order Date]],"mmmm-yyy")</f>
        <v>February-2015</v>
      </c>
    </row>
    <row r="681" spans="1:31" ht="12.75" customHeight="1" thickTop="1" thickBot="1" x14ac:dyDescent="0.25">
      <c r="A681" s="8">
        <v>18930</v>
      </c>
      <c r="B681" s="1" t="s">
        <v>106</v>
      </c>
      <c r="C681" s="1">
        <v>0.06</v>
      </c>
      <c r="D681" s="1">
        <v>2.89</v>
      </c>
      <c r="E681" s="1">
        <v>0.5</v>
      </c>
      <c r="F681" s="1">
        <v>3098</v>
      </c>
      <c r="G681" s="6" t="str">
        <f>IF(COUNTIF(Table1[Customer ID],Table1[[#This Row],[Customer ID]])&gt;1,"Repeat Customer","One-Time Customer")</f>
        <v>Repeat Customer</v>
      </c>
      <c r="H681" s="1" t="s">
        <v>2793</v>
      </c>
      <c r="I681" s="1" t="s">
        <v>49</v>
      </c>
      <c r="J681" s="1" t="s">
        <v>114</v>
      </c>
      <c r="K681" s="1" t="s">
        <v>29</v>
      </c>
      <c r="L681" s="1" t="s">
        <v>134</v>
      </c>
      <c r="M681" s="1" t="s">
        <v>59</v>
      </c>
      <c r="N681" s="1" t="s">
        <v>789</v>
      </c>
      <c r="O681" s="1">
        <v>0.38</v>
      </c>
      <c r="P681" s="6">
        <f>Table1[[#This Row],[Profit]]/Table1[[#This Row],[Sales]]</f>
        <v>0.69</v>
      </c>
      <c r="Q681" s="1" t="s">
        <v>33</v>
      </c>
      <c r="R681" s="1" t="s">
        <v>53</v>
      </c>
      <c r="S681" s="1" t="s">
        <v>71</v>
      </c>
      <c r="T681" s="1" t="s">
        <v>2794</v>
      </c>
      <c r="U681" s="1">
        <v>11967</v>
      </c>
      <c r="V681" s="9">
        <v>42063</v>
      </c>
      <c r="W681" s="13" t="str">
        <f>TEXT(Table1[[#This Row],[Order Date]],"mmmm")</f>
        <v>February</v>
      </c>
      <c r="X681" s="7" t="str">
        <f>TEXT(Table1[[#This Row],[Order Date]],"yyyy")</f>
        <v>2015</v>
      </c>
      <c r="Y681" s="9">
        <v>42063</v>
      </c>
      <c r="Z681" s="1">
        <v>9.611699999999999</v>
      </c>
      <c r="AA681" s="1">
        <v>5</v>
      </c>
      <c r="AB681" s="1">
        <v>13.93</v>
      </c>
      <c r="AC681" s="1">
        <v>89316</v>
      </c>
      <c r="AD681" s="6" t="e">
        <f>IF(COUNTIF(#REF!,Orders!AC1765)&gt;0,"Returned","Not Returned")</f>
        <v>#REF!</v>
      </c>
      <c r="AE681" s="37" t="str">
        <f>TEXT(Table1[[#This Row],[Order Date]],"mmmm-yyy")</f>
        <v>February-2015</v>
      </c>
    </row>
    <row r="682" spans="1:31" ht="12.75" customHeight="1" thickTop="1" thickBot="1" x14ac:dyDescent="0.25">
      <c r="A682" s="8">
        <v>24723</v>
      </c>
      <c r="B682" s="1" t="s">
        <v>56</v>
      </c>
      <c r="C682" s="1">
        <v>0.04</v>
      </c>
      <c r="D682" s="1">
        <v>17.239999999999998</v>
      </c>
      <c r="E682" s="1">
        <v>3.26</v>
      </c>
      <c r="F682" s="1">
        <v>3151</v>
      </c>
      <c r="G682" s="6" t="str">
        <f>IF(COUNTIF(Table1[Customer ID],Table1[[#This Row],[Customer ID]])&gt;1,"Repeat Customer","One-Time Customer")</f>
        <v>Repeat Customer</v>
      </c>
      <c r="H682" s="1" t="s">
        <v>2844</v>
      </c>
      <c r="I682" s="1" t="s">
        <v>49</v>
      </c>
      <c r="J682" s="1" t="s">
        <v>40</v>
      </c>
      <c r="K682" s="1" t="s">
        <v>29</v>
      </c>
      <c r="L682" s="1" t="s">
        <v>174</v>
      </c>
      <c r="M682" s="1" t="s">
        <v>51</v>
      </c>
      <c r="N682" s="1" t="s">
        <v>2847</v>
      </c>
      <c r="O682" s="1">
        <v>0.56000000000000005</v>
      </c>
      <c r="P682" s="6">
        <f>Table1[[#This Row],[Profit]]/Table1[[#This Row],[Sales]]</f>
        <v>0.39908026755852843</v>
      </c>
      <c r="Q682" s="1" t="s">
        <v>33</v>
      </c>
      <c r="R682" s="1" t="s">
        <v>34</v>
      </c>
      <c r="S682" s="1" t="s">
        <v>45</v>
      </c>
      <c r="T682" s="1" t="s">
        <v>2846</v>
      </c>
      <c r="U682" s="1">
        <v>92277</v>
      </c>
      <c r="V682" s="9">
        <v>42063</v>
      </c>
      <c r="W682" s="13" t="str">
        <f>TEXT(Table1[[#This Row],[Order Date]],"mmmm")</f>
        <v>February</v>
      </c>
      <c r="X682" s="7" t="str">
        <f>TEXT(Table1[[#This Row],[Order Date]],"yyyy")</f>
        <v>2015</v>
      </c>
      <c r="Y682" s="9">
        <v>42063</v>
      </c>
      <c r="Z682" s="1">
        <v>47.73</v>
      </c>
      <c r="AA682" s="1">
        <v>7</v>
      </c>
      <c r="AB682" s="1">
        <v>119.6</v>
      </c>
      <c r="AC682" s="1">
        <v>88546</v>
      </c>
      <c r="AD682" s="6" t="e">
        <f>IF(COUNTIF(#REF!,Orders!AC1805)&gt;0,"Returned","Not Returned")</f>
        <v>#REF!</v>
      </c>
      <c r="AE682" s="37" t="str">
        <f>TEXT(Table1[[#This Row],[Order Date]],"mmmm-yyy")</f>
        <v>February-2015</v>
      </c>
    </row>
    <row r="683" spans="1:31" ht="12.75" customHeight="1" thickTop="1" thickBot="1" x14ac:dyDescent="0.25">
      <c r="A683" s="10">
        <v>23906</v>
      </c>
      <c r="B683" s="11" t="s">
        <v>106</v>
      </c>
      <c r="C683" s="11">
        <v>0.1</v>
      </c>
      <c r="D683" s="11">
        <v>120.98</v>
      </c>
      <c r="E683" s="11">
        <v>9.07</v>
      </c>
      <c r="F683" s="11">
        <v>3355</v>
      </c>
      <c r="G683" s="6" t="str">
        <f>IF(COUNTIF(Table1[Customer ID],Table1[[#This Row],[Customer ID]])&gt;1,"Repeat Customer","One-Time Customer")</f>
        <v>Repeat Customer</v>
      </c>
      <c r="H683" s="11" t="s">
        <v>2987</v>
      </c>
      <c r="I683" s="11" t="s">
        <v>49</v>
      </c>
      <c r="J683" s="11" t="s">
        <v>28</v>
      </c>
      <c r="K683" s="11" t="s">
        <v>29</v>
      </c>
      <c r="L683" s="11" t="s">
        <v>109</v>
      </c>
      <c r="M683" s="11" t="s">
        <v>59</v>
      </c>
      <c r="N683" s="11" t="s">
        <v>1323</v>
      </c>
      <c r="O683" s="11">
        <v>0.35</v>
      </c>
      <c r="P683" s="6">
        <f>Table1[[#This Row],[Profit]]/Table1[[#This Row],[Sales]]</f>
        <v>0.69</v>
      </c>
      <c r="Q683" s="11" t="s">
        <v>33</v>
      </c>
      <c r="R683" s="11" t="s">
        <v>34</v>
      </c>
      <c r="S683" s="11" t="s">
        <v>45</v>
      </c>
      <c r="T683" s="11" t="s">
        <v>2988</v>
      </c>
      <c r="U683" s="11">
        <v>93010</v>
      </c>
      <c r="V683" s="12">
        <v>42063</v>
      </c>
      <c r="W683" s="13" t="str">
        <f>TEXT(Table1[[#This Row],[Order Date]],"mmmm")</f>
        <v>February</v>
      </c>
      <c r="X683" s="7" t="str">
        <f>TEXT(Table1[[#This Row],[Order Date]],"yyyy")</f>
        <v>2015</v>
      </c>
      <c r="Y683" s="12">
        <v>42072</v>
      </c>
      <c r="Z683" s="11">
        <v>379.3965</v>
      </c>
      <c r="AA683" s="11">
        <v>5</v>
      </c>
      <c r="AB683" s="11">
        <v>549.85</v>
      </c>
      <c r="AC683" s="11">
        <v>88587</v>
      </c>
      <c r="AD683" s="6" t="e">
        <f>IF(COUNTIF(#REF!,Orders!AC1914)&gt;0,"Returned","Not Returned")</f>
        <v>#REF!</v>
      </c>
      <c r="AE683" s="37" t="str">
        <f>TEXT(Table1[[#This Row],[Order Date]],"mmmm-yyy")</f>
        <v>February-2015</v>
      </c>
    </row>
    <row r="684" spans="1:31" ht="12.75" customHeight="1" thickTop="1" thickBot="1" x14ac:dyDescent="0.25">
      <c r="A684" s="8">
        <v>23907</v>
      </c>
      <c r="B684" s="1" t="s">
        <v>106</v>
      </c>
      <c r="C684" s="1">
        <v>0.08</v>
      </c>
      <c r="D684" s="1">
        <v>8.32</v>
      </c>
      <c r="E684" s="1">
        <v>2.38</v>
      </c>
      <c r="F684" s="1">
        <v>3355</v>
      </c>
      <c r="G684" s="6" t="str">
        <f>IF(COUNTIF(Table1[Customer ID],Table1[[#This Row],[Customer ID]])&gt;1,"Repeat Customer","One-Time Customer")</f>
        <v>Repeat Customer</v>
      </c>
      <c r="H684" s="1" t="s">
        <v>2987</v>
      </c>
      <c r="I684" s="1" t="s">
        <v>27</v>
      </c>
      <c r="J684" s="1" t="s">
        <v>28</v>
      </c>
      <c r="K684" s="1" t="s">
        <v>77</v>
      </c>
      <c r="L684" s="1" t="s">
        <v>180</v>
      </c>
      <c r="M684" s="1" t="s">
        <v>51</v>
      </c>
      <c r="N684" s="1" t="s">
        <v>607</v>
      </c>
      <c r="O684" s="1">
        <v>0.74</v>
      </c>
      <c r="P684" s="6">
        <f>Table1[[#This Row],[Profit]]/Table1[[#This Row],[Sales]]</f>
        <v>-0.85384772402531117</v>
      </c>
      <c r="Q684" s="1" t="s">
        <v>33</v>
      </c>
      <c r="R684" s="1" t="s">
        <v>34</v>
      </c>
      <c r="S684" s="1" t="s">
        <v>45</v>
      </c>
      <c r="T684" s="1" t="s">
        <v>2988</v>
      </c>
      <c r="U684" s="1">
        <v>93010</v>
      </c>
      <c r="V684" s="9">
        <v>42063</v>
      </c>
      <c r="W684" s="13" t="str">
        <f>TEXT(Table1[[#This Row],[Order Date]],"mmmm")</f>
        <v>February</v>
      </c>
      <c r="X684" s="7" t="str">
        <f>TEXT(Table1[[#This Row],[Order Date]],"yyyy")</f>
        <v>2015</v>
      </c>
      <c r="Y684" s="9">
        <v>42067</v>
      </c>
      <c r="Z684" s="1">
        <v>-41.83</v>
      </c>
      <c r="AA684" s="1">
        <v>6</v>
      </c>
      <c r="AB684" s="1">
        <v>48.99</v>
      </c>
      <c r="AC684" s="1">
        <v>88587</v>
      </c>
      <c r="AD684" s="6" t="e">
        <f>IF(COUNTIF(#REF!,Orders!AC1915)&gt;0,"Returned","Not Returned")</f>
        <v>#REF!</v>
      </c>
      <c r="AE684" s="37" t="str">
        <f>TEXT(Table1[[#This Row],[Order Date]],"mmmm-yyy")</f>
        <v>February-2015</v>
      </c>
    </row>
    <row r="685" spans="1:31" ht="12.75" customHeight="1" thickTop="1" thickBot="1" x14ac:dyDescent="0.25">
      <c r="A685" s="10">
        <v>23908</v>
      </c>
      <c r="B685" s="11" t="s">
        <v>106</v>
      </c>
      <c r="C685" s="11">
        <v>0.1</v>
      </c>
      <c r="D685" s="11">
        <v>125.99</v>
      </c>
      <c r="E685" s="11">
        <v>4.2</v>
      </c>
      <c r="F685" s="11">
        <v>3355</v>
      </c>
      <c r="G685" s="6" t="str">
        <f>IF(COUNTIF(Table1[Customer ID],Table1[[#This Row],[Customer ID]])&gt;1,"Repeat Customer","One-Time Customer")</f>
        <v>Repeat Customer</v>
      </c>
      <c r="H685" s="11" t="s">
        <v>2987</v>
      </c>
      <c r="I685" s="11" t="s">
        <v>49</v>
      </c>
      <c r="J685" s="11" t="s">
        <v>28</v>
      </c>
      <c r="K685" s="11" t="s">
        <v>77</v>
      </c>
      <c r="L685" s="11" t="s">
        <v>78</v>
      </c>
      <c r="M685" s="11" t="s">
        <v>59</v>
      </c>
      <c r="N685" s="11" t="s">
        <v>2798</v>
      </c>
      <c r="O685" s="11">
        <v>0.59</v>
      </c>
      <c r="P685" s="6">
        <f>Table1[[#This Row],[Profit]]/Table1[[#This Row],[Sales]]</f>
        <v>0.54650876111649205</v>
      </c>
      <c r="Q685" s="11" t="s">
        <v>33</v>
      </c>
      <c r="R685" s="11" t="s">
        <v>34</v>
      </c>
      <c r="S685" s="11" t="s">
        <v>45</v>
      </c>
      <c r="T685" s="11" t="s">
        <v>2988</v>
      </c>
      <c r="U685" s="11">
        <v>93010</v>
      </c>
      <c r="V685" s="12">
        <v>42063</v>
      </c>
      <c r="W685" s="13" t="str">
        <f>TEXT(Table1[[#This Row],[Order Date]],"mmmm")</f>
        <v>February</v>
      </c>
      <c r="X685" s="7" t="str">
        <f>TEXT(Table1[[#This Row],[Order Date]],"yyyy")</f>
        <v>2015</v>
      </c>
      <c r="Y685" s="12">
        <v>42063</v>
      </c>
      <c r="Z685" s="11">
        <v>372.40199999999999</v>
      </c>
      <c r="AA685" s="11">
        <v>7</v>
      </c>
      <c r="AB685" s="11">
        <v>681.42</v>
      </c>
      <c r="AC685" s="11">
        <v>88587</v>
      </c>
      <c r="AD685" s="6" t="e">
        <f>IF(COUNTIF(#REF!,Orders!AC1916)&gt;0,"Returned","Not Returned")</f>
        <v>#REF!</v>
      </c>
      <c r="AE685" s="37" t="str">
        <f>TEXT(Table1[[#This Row],[Order Date]],"mmmm-yyy")</f>
        <v>February-2015</v>
      </c>
    </row>
    <row r="686" spans="1:31" ht="12.75" customHeight="1" thickTop="1" thickBot="1" x14ac:dyDescent="0.25">
      <c r="A686" s="10">
        <v>24459</v>
      </c>
      <c r="B686" s="11" t="s">
        <v>47</v>
      </c>
      <c r="C686" s="11">
        <v>0.09</v>
      </c>
      <c r="D686" s="11">
        <v>90.98</v>
      </c>
      <c r="E686" s="11">
        <v>56.2</v>
      </c>
      <c r="F686" s="11">
        <v>946</v>
      </c>
      <c r="G686" s="6" t="str">
        <f>IF(COUNTIF(Table1[Customer ID],Table1[[#This Row],[Customer ID]])&gt;1,"Repeat Customer","One-Time Customer")</f>
        <v>One-Time Customer</v>
      </c>
      <c r="H686" s="11" t="s">
        <v>1060</v>
      </c>
      <c r="I686" s="11" t="s">
        <v>27</v>
      </c>
      <c r="J686" s="11" t="s">
        <v>40</v>
      </c>
      <c r="K686" s="11" t="s">
        <v>41</v>
      </c>
      <c r="L686" s="11" t="s">
        <v>50</v>
      </c>
      <c r="M686" s="11" t="s">
        <v>86</v>
      </c>
      <c r="N686" s="11" t="s">
        <v>1061</v>
      </c>
      <c r="O686" s="11">
        <v>0.74</v>
      </c>
      <c r="P686" s="6">
        <f>Table1[[#This Row],[Profit]]/Table1[[#This Row],[Sales]]</f>
        <v>-0.8809945916833104</v>
      </c>
      <c r="Q686" s="11" t="s">
        <v>33</v>
      </c>
      <c r="R686" s="11" t="s">
        <v>53</v>
      </c>
      <c r="S686" s="11" t="s">
        <v>188</v>
      </c>
      <c r="T686" s="11" t="s">
        <v>511</v>
      </c>
      <c r="U686" s="11">
        <v>4210</v>
      </c>
      <c r="V686" s="12">
        <v>42064</v>
      </c>
      <c r="W686" s="13" t="str">
        <f>TEXT(Table1[[#This Row],[Order Date]],"mmmm")</f>
        <v>March</v>
      </c>
      <c r="X686" s="7" t="str">
        <f>TEXT(Table1[[#This Row],[Order Date]],"yyyy")</f>
        <v>2015</v>
      </c>
      <c r="Y686" s="12">
        <v>42065</v>
      </c>
      <c r="Z686" s="11">
        <v>-1570.32</v>
      </c>
      <c r="AA686" s="11">
        <v>20</v>
      </c>
      <c r="AB686" s="11">
        <v>1782.44</v>
      </c>
      <c r="AC686" s="11">
        <v>86566</v>
      </c>
      <c r="AD686" s="6" t="e">
        <f>IF(COUNTIF(#REF!,Orders!AC532)&gt;0,"Returned","Not Returned")</f>
        <v>#REF!</v>
      </c>
      <c r="AE686" s="37" t="str">
        <f>TEXT(Table1[[#This Row],[Order Date]],"mmmm-yyy")</f>
        <v>March-2015</v>
      </c>
    </row>
    <row r="687" spans="1:31" ht="12.75" customHeight="1" thickTop="1" thickBot="1" x14ac:dyDescent="0.25">
      <c r="A687" s="10">
        <v>21184</v>
      </c>
      <c r="B687" s="11" t="s">
        <v>47</v>
      </c>
      <c r="C687" s="11">
        <v>0.09</v>
      </c>
      <c r="D687" s="11">
        <v>28.48</v>
      </c>
      <c r="E687" s="11">
        <v>1.99</v>
      </c>
      <c r="F687" s="11">
        <v>1014</v>
      </c>
      <c r="G687" s="6" t="str">
        <f>IF(COUNTIF(Table1[Customer ID],Table1[[#This Row],[Customer ID]])&gt;1,"Repeat Customer","One-Time Customer")</f>
        <v>Repeat Customer</v>
      </c>
      <c r="H687" s="11" t="s">
        <v>1113</v>
      </c>
      <c r="I687" s="11" t="s">
        <v>49</v>
      </c>
      <c r="J687" s="11" t="s">
        <v>40</v>
      </c>
      <c r="K687" s="11" t="s">
        <v>77</v>
      </c>
      <c r="L687" s="11" t="s">
        <v>180</v>
      </c>
      <c r="M687" s="11" t="s">
        <v>51</v>
      </c>
      <c r="N687" s="11" t="s">
        <v>407</v>
      </c>
      <c r="O687" s="11">
        <v>0.4</v>
      </c>
      <c r="P687" s="6">
        <f>Table1[[#This Row],[Profit]]/Table1[[#This Row],[Sales]]</f>
        <v>-0.1070737341574577</v>
      </c>
      <c r="Q687" s="11" t="s">
        <v>33</v>
      </c>
      <c r="R687" s="11" t="s">
        <v>136</v>
      </c>
      <c r="S687" s="11" t="s">
        <v>958</v>
      </c>
      <c r="T687" s="11" t="s">
        <v>1114</v>
      </c>
      <c r="U687" s="11">
        <v>72022</v>
      </c>
      <c r="V687" s="12">
        <v>42064</v>
      </c>
      <c r="W687" s="13" t="str">
        <f>TEXT(Table1[[#This Row],[Order Date]],"mmmm")</f>
        <v>March</v>
      </c>
      <c r="X687" s="7" t="str">
        <f>TEXT(Table1[[#This Row],[Order Date]],"yyyy")</f>
        <v>2015</v>
      </c>
      <c r="Y687" s="12">
        <v>42065</v>
      </c>
      <c r="Z687" s="11">
        <v>-17.149999999999999</v>
      </c>
      <c r="AA687" s="11">
        <v>6</v>
      </c>
      <c r="AB687" s="11">
        <v>160.16999999999999</v>
      </c>
      <c r="AC687" s="11">
        <v>88387</v>
      </c>
      <c r="AD687" s="6" t="e">
        <f>IF(COUNTIF(#REF!,Orders!AC562)&gt;0,"Returned","Not Returned")</f>
        <v>#REF!</v>
      </c>
      <c r="AE687" s="37" t="str">
        <f>TEXT(Table1[[#This Row],[Order Date]],"mmmm-yyy")</f>
        <v>March-2015</v>
      </c>
    </row>
    <row r="688" spans="1:31" ht="12.75" customHeight="1" thickTop="1" thickBot="1" x14ac:dyDescent="0.25">
      <c r="A688" s="8">
        <v>21185</v>
      </c>
      <c r="B688" s="1" t="s">
        <v>47</v>
      </c>
      <c r="C688" s="1">
        <v>0</v>
      </c>
      <c r="D688" s="1">
        <v>2.08</v>
      </c>
      <c r="E688" s="1">
        <v>5.33</v>
      </c>
      <c r="F688" s="1">
        <v>1014</v>
      </c>
      <c r="G688" s="6" t="str">
        <f>IF(COUNTIF(Table1[Customer ID],Table1[[#This Row],[Customer ID]])&gt;1,"Repeat Customer","One-Time Customer")</f>
        <v>Repeat Customer</v>
      </c>
      <c r="H688" s="1" t="s">
        <v>1113</v>
      </c>
      <c r="I688" s="1" t="s">
        <v>49</v>
      </c>
      <c r="J688" s="1" t="s">
        <v>40</v>
      </c>
      <c r="K688" s="1" t="s">
        <v>41</v>
      </c>
      <c r="L688" s="1" t="s">
        <v>50</v>
      </c>
      <c r="M688" s="1" t="s">
        <v>59</v>
      </c>
      <c r="N688" s="1" t="s">
        <v>744</v>
      </c>
      <c r="O688" s="1">
        <v>0.43</v>
      </c>
      <c r="P688" s="6">
        <f>Table1[[#This Row],[Profit]]/Table1[[#This Row],[Sales]]</f>
        <v>-3.954484605087015</v>
      </c>
      <c r="Q688" s="1" t="s">
        <v>33</v>
      </c>
      <c r="R688" s="1" t="s">
        <v>136</v>
      </c>
      <c r="S688" s="1" t="s">
        <v>958</v>
      </c>
      <c r="T688" s="1" t="s">
        <v>1114</v>
      </c>
      <c r="U688" s="1">
        <v>72022</v>
      </c>
      <c r="V688" s="9">
        <v>42064</v>
      </c>
      <c r="W688" s="13" t="str">
        <f>TEXT(Table1[[#This Row],[Order Date]],"mmmm")</f>
        <v>March</v>
      </c>
      <c r="X688" s="7" t="str">
        <f>TEXT(Table1[[#This Row],[Order Date]],"yyyy")</f>
        <v>2015</v>
      </c>
      <c r="Y688" s="9">
        <v>42066</v>
      </c>
      <c r="Z688" s="1">
        <v>-29.540000000000003</v>
      </c>
      <c r="AA688" s="1">
        <v>3</v>
      </c>
      <c r="AB688" s="1">
        <v>7.47</v>
      </c>
      <c r="AC688" s="1">
        <v>88387</v>
      </c>
      <c r="AD688" s="6" t="e">
        <f>IF(COUNTIF(#REF!,Orders!AC563)&gt;0,"Returned","Not Returned")</f>
        <v>#REF!</v>
      </c>
      <c r="AE688" s="37" t="str">
        <f>TEXT(Table1[[#This Row],[Order Date]],"mmmm-yyy")</f>
        <v>March-2015</v>
      </c>
    </row>
    <row r="689" spans="1:31" ht="12.75" customHeight="1" thickTop="1" thickBot="1" x14ac:dyDescent="0.25">
      <c r="A689" s="10">
        <v>21186</v>
      </c>
      <c r="B689" s="11" t="s">
        <v>47</v>
      </c>
      <c r="C689" s="11">
        <v>0.06</v>
      </c>
      <c r="D689" s="11">
        <v>45.99</v>
      </c>
      <c r="E689" s="11">
        <v>4.99</v>
      </c>
      <c r="F689" s="11">
        <v>1014</v>
      </c>
      <c r="G689" s="6" t="str">
        <f>IF(COUNTIF(Table1[Customer ID],Table1[[#This Row],[Customer ID]])&gt;1,"Repeat Customer","One-Time Customer")</f>
        <v>Repeat Customer</v>
      </c>
      <c r="H689" s="11" t="s">
        <v>1113</v>
      </c>
      <c r="I689" s="11" t="s">
        <v>27</v>
      </c>
      <c r="J689" s="11" t="s">
        <v>40</v>
      </c>
      <c r="K689" s="11" t="s">
        <v>77</v>
      </c>
      <c r="L689" s="11" t="s">
        <v>78</v>
      </c>
      <c r="M689" s="11" t="s">
        <v>59</v>
      </c>
      <c r="N689" s="11" t="s">
        <v>1115</v>
      </c>
      <c r="O689" s="11">
        <v>0.56000000000000005</v>
      </c>
      <c r="P689" s="6">
        <f>Table1[[#This Row],[Profit]]/Table1[[#This Row],[Sales]]</f>
        <v>-0.88936112834065961</v>
      </c>
      <c r="Q689" s="11" t="s">
        <v>33</v>
      </c>
      <c r="R689" s="11" t="s">
        <v>136</v>
      </c>
      <c r="S689" s="11" t="s">
        <v>958</v>
      </c>
      <c r="T689" s="11" t="s">
        <v>1114</v>
      </c>
      <c r="U689" s="11">
        <v>72022</v>
      </c>
      <c r="V689" s="12">
        <v>42064</v>
      </c>
      <c r="W689" s="13" t="str">
        <f>TEXT(Table1[[#This Row],[Order Date]],"mmmm")</f>
        <v>March</v>
      </c>
      <c r="X689" s="7" t="str">
        <f>TEXT(Table1[[#This Row],[Order Date]],"yyyy")</f>
        <v>2015</v>
      </c>
      <c r="Y689" s="12">
        <v>42065</v>
      </c>
      <c r="Z689" s="11">
        <v>-329.78399999999999</v>
      </c>
      <c r="AA689" s="11">
        <v>10</v>
      </c>
      <c r="AB689" s="11">
        <v>370.81</v>
      </c>
      <c r="AC689" s="11">
        <v>88387</v>
      </c>
      <c r="AD689" s="6" t="e">
        <f>IF(COUNTIF(#REF!,Orders!AC564)&gt;0,"Returned","Not Returned")</f>
        <v>#REF!</v>
      </c>
      <c r="AE689" s="37" t="str">
        <f>TEXT(Table1[[#This Row],[Order Date]],"mmmm-yyy")</f>
        <v>March-2015</v>
      </c>
    </row>
    <row r="690" spans="1:31" ht="12.75" customHeight="1" thickTop="1" thickBot="1" x14ac:dyDescent="0.25">
      <c r="A690" s="8">
        <v>20628</v>
      </c>
      <c r="B690" s="1" t="s">
        <v>47</v>
      </c>
      <c r="C690" s="1">
        <v>7.0000000000000007E-2</v>
      </c>
      <c r="D690" s="1">
        <v>40.98</v>
      </c>
      <c r="E690" s="1">
        <v>7.47</v>
      </c>
      <c r="F690" s="1">
        <v>1279</v>
      </c>
      <c r="G690" s="6" t="str">
        <f>IF(COUNTIF(Table1[Customer ID],Table1[[#This Row],[Customer ID]])&gt;1,"Repeat Customer","One-Time Customer")</f>
        <v>Repeat Customer</v>
      </c>
      <c r="H690" s="1" t="s">
        <v>1372</v>
      </c>
      <c r="I690" s="1" t="s">
        <v>49</v>
      </c>
      <c r="J690" s="1" t="s">
        <v>28</v>
      </c>
      <c r="K690" s="1" t="s">
        <v>29</v>
      </c>
      <c r="L690" s="1" t="s">
        <v>109</v>
      </c>
      <c r="M690" s="1" t="s">
        <v>59</v>
      </c>
      <c r="N690" s="1" t="s">
        <v>1373</v>
      </c>
      <c r="O690" s="1">
        <v>0.37</v>
      </c>
      <c r="P690" s="6">
        <f>Table1[[#This Row],[Profit]]/Table1[[#This Row],[Sales]]</f>
        <v>0.67034798534798534</v>
      </c>
      <c r="Q690" s="1" t="s">
        <v>33</v>
      </c>
      <c r="R690" s="1" t="s">
        <v>61</v>
      </c>
      <c r="S690" s="1" t="s">
        <v>703</v>
      </c>
      <c r="T690" s="1" t="s">
        <v>1374</v>
      </c>
      <c r="U690" s="1">
        <v>46324</v>
      </c>
      <c r="V690" s="9">
        <v>42064</v>
      </c>
      <c r="W690" s="13" t="str">
        <f>TEXT(Table1[[#This Row],[Order Date]],"mmmm")</f>
        <v>March</v>
      </c>
      <c r="X690" s="7" t="str">
        <f>TEXT(Table1[[#This Row],[Order Date]],"yyyy")</f>
        <v>2015</v>
      </c>
      <c r="Y690" s="9">
        <v>42065</v>
      </c>
      <c r="Z690" s="1">
        <v>54.901500000000006</v>
      </c>
      <c r="AA690" s="1">
        <v>2</v>
      </c>
      <c r="AB690" s="1">
        <v>81.900000000000006</v>
      </c>
      <c r="AC690" s="1">
        <v>90114</v>
      </c>
      <c r="AD690" s="6" t="e">
        <f>IF(COUNTIF(#REF!,Orders!AC733)&gt;0,"Returned","Not Returned")</f>
        <v>#REF!</v>
      </c>
      <c r="AE690" s="37" t="str">
        <f>TEXT(Table1[[#This Row],[Order Date]],"mmmm-yyy")</f>
        <v>March-2015</v>
      </c>
    </row>
    <row r="691" spans="1:31" ht="12.75" customHeight="1" thickTop="1" thickBot="1" x14ac:dyDescent="0.25">
      <c r="A691" s="8">
        <v>2628</v>
      </c>
      <c r="B691" s="1" t="s">
        <v>47</v>
      </c>
      <c r="C691" s="1">
        <v>7.0000000000000007E-2</v>
      </c>
      <c r="D691" s="1">
        <v>40.98</v>
      </c>
      <c r="E691" s="1">
        <v>7.47</v>
      </c>
      <c r="F691" s="1">
        <v>1280</v>
      </c>
      <c r="G691" s="6" t="str">
        <f>IF(COUNTIF(Table1[Customer ID],Table1[[#This Row],[Customer ID]])&gt;1,"Repeat Customer","One-Time Customer")</f>
        <v>One-Time Customer</v>
      </c>
      <c r="H691" s="1" t="s">
        <v>1375</v>
      </c>
      <c r="I691" s="1" t="s">
        <v>49</v>
      </c>
      <c r="J691" s="1" t="s">
        <v>28</v>
      </c>
      <c r="K691" s="1" t="s">
        <v>29</v>
      </c>
      <c r="L691" s="1" t="s">
        <v>109</v>
      </c>
      <c r="M691" s="1" t="s">
        <v>59</v>
      </c>
      <c r="N691" s="1" t="s">
        <v>1373</v>
      </c>
      <c r="O691" s="1">
        <v>0.37</v>
      </c>
      <c r="P691" s="6">
        <f>Table1[[#This Row],[Profit]]/Table1[[#This Row],[Sales]]</f>
        <v>0.16758188089496659</v>
      </c>
      <c r="Q691" s="1" t="s">
        <v>33</v>
      </c>
      <c r="R691" s="1" t="s">
        <v>34</v>
      </c>
      <c r="S691" s="1" t="s">
        <v>35</v>
      </c>
      <c r="T691" s="1" t="s">
        <v>209</v>
      </c>
      <c r="U691" s="1">
        <v>98119</v>
      </c>
      <c r="V691" s="9">
        <v>42064</v>
      </c>
      <c r="W691" s="13" t="str">
        <f>TEXT(Table1[[#This Row],[Order Date]],"mmmm")</f>
        <v>March</v>
      </c>
      <c r="X691" s="7" t="str">
        <f>TEXT(Table1[[#This Row],[Order Date]],"yyyy")</f>
        <v>2015</v>
      </c>
      <c r="Y691" s="9">
        <v>42065</v>
      </c>
      <c r="Z691" s="1">
        <v>54.901500000000006</v>
      </c>
      <c r="AA691" s="1">
        <v>8</v>
      </c>
      <c r="AB691" s="1">
        <v>327.61</v>
      </c>
      <c r="AC691" s="1">
        <v>19042</v>
      </c>
      <c r="AD691" s="6" t="e">
        <f>IF(COUNTIF(#REF!,Orders!AC735)&gt;0,"Returned","Not Returned")</f>
        <v>#REF!</v>
      </c>
      <c r="AE691" s="37" t="str">
        <f>TEXT(Table1[[#This Row],[Order Date]],"mmmm-yyy")</f>
        <v>March-2015</v>
      </c>
    </row>
    <row r="692" spans="1:31" ht="12.75" customHeight="1" thickTop="1" thickBot="1" x14ac:dyDescent="0.25">
      <c r="A692" s="10">
        <v>19130</v>
      </c>
      <c r="B692" s="11" t="s">
        <v>25</v>
      </c>
      <c r="C692" s="11">
        <v>0.02</v>
      </c>
      <c r="D692" s="11">
        <v>11.34</v>
      </c>
      <c r="E692" s="11">
        <v>11.25</v>
      </c>
      <c r="F692" s="11">
        <v>1561</v>
      </c>
      <c r="G692" s="6" t="str">
        <f>IF(COUNTIF(Table1[Customer ID],Table1[[#This Row],[Customer ID]])&gt;1,"Repeat Customer","One-Time Customer")</f>
        <v>Repeat Customer</v>
      </c>
      <c r="H692" s="11" t="s">
        <v>1588</v>
      </c>
      <c r="I692" s="11" t="s">
        <v>49</v>
      </c>
      <c r="J692" s="11" t="s">
        <v>28</v>
      </c>
      <c r="K692" s="11" t="s">
        <v>29</v>
      </c>
      <c r="L692" s="11" t="s">
        <v>93</v>
      </c>
      <c r="M692" s="11" t="s">
        <v>59</v>
      </c>
      <c r="N692" s="11" t="s">
        <v>1589</v>
      </c>
      <c r="O692" s="11">
        <v>0.36</v>
      </c>
      <c r="P692" s="6">
        <f>Table1[[#This Row],[Profit]]/Table1[[#This Row],[Sales]]</f>
        <v>-1.4677068557919621</v>
      </c>
      <c r="Q692" s="11" t="s">
        <v>33</v>
      </c>
      <c r="R692" s="11" t="s">
        <v>61</v>
      </c>
      <c r="S692" s="11" t="s">
        <v>130</v>
      </c>
      <c r="T692" s="11" t="s">
        <v>1444</v>
      </c>
      <c r="U692" s="11">
        <v>76063</v>
      </c>
      <c r="V692" s="12">
        <v>42064</v>
      </c>
      <c r="W692" s="13" t="str">
        <f>TEXT(Table1[[#This Row],[Order Date]],"mmmm")</f>
        <v>March</v>
      </c>
      <c r="X692" s="7" t="str">
        <f>TEXT(Table1[[#This Row],[Order Date]],"yyyy")</f>
        <v>2015</v>
      </c>
      <c r="Y692" s="12">
        <v>42065</v>
      </c>
      <c r="Z692" s="11">
        <v>-155.21</v>
      </c>
      <c r="AA692" s="11">
        <v>9</v>
      </c>
      <c r="AB692" s="11">
        <v>105.75</v>
      </c>
      <c r="AC692" s="11">
        <v>88093</v>
      </c>
      <c r="AD692" s="6" t="e">
        <f>IF(COUNTIF(#REF!,Orders!AC876)&gt;0,"Returned","Not Returned")</f>
        <v>#REF!</v>
      </c>
      <c r="AE692" s="37" t="str">
        <f>TEXT(Table1[[#This Row],[Order Date]],"mmmm-yyy")</f>
        <v>March-2015</v>
      </c>
    </row>
    <row r="693" spans="1:31" ht="12.75" customHeight="1" thickTop="1" thickBot="1" x14ac:dyDescent="0.25">
      <c r="A693" s="10">
        <v>25608</v>
      </c>
      <c r="B693" s="11" t="s">
        <v>25</v>
      </c>
      <c r="C693" s="11">
        <v>0.06</v>
      </c>
      <c r="D693" s="11">
        <v>19.98</v>
      </c>
      <c r="E693" s="11">
        <v>10.49</v>
      </c>
      <c r="F693" s="11">
        <v>1764</v>
      </c>
      <c r="G693" s="6" t="str">
        <f>IF(COUNTIF(Table1[Customer ID],Table1[[#This Row],[Customer ID]])&gt;1,"Repeat Customer","One-Time Customer")</f>
        <v>Repeat Customer</v>
      </c>
      <c r="H693" s="11" t="s">
        <v>1771</v>
      </c>
      <c r="I693" s="11" t="s">
        <v>49</v>
      </c>
      <c r="J693" s="11" t="s">
        <v>114</v>
      </c>
      <c r="K693" s="11" t="s">
        <v>41</v>
      </c>
      <c r="L693" s="11" t="s">
        <v>50</v>
      </c>
      <c r="M693" s="11" t="s">
        <v>59</v>
      </c>
      <c r="N693" s="11" t="s">
        <v>1774</v>
      </c>
      <c r="O693" s="11">
        <v>0.49</v>
      </c>
      <c r="P693" s="6">
        <f>Table1[[#This Row],[Profit]]/Table1[[#This Row],[Sales]]</f>
        <v>4.9741433684821512</v>
      </c>
      <c r="Q693" s="11" t="s">
        <v>33</v>
      </c>
      <c r="R693" s="11" t="s">
        <v>136</v>
      </c>
      <c r="S693" s="11" t="s">
        <v>362</v>
      </c>
      <c r="T693" s="11" t="s">
        <v>1773</v>
      </c>
      <c r="U693" s="11">
        <v>34698</v>
      </c>
      <c r="V693" s="12">
        <v>42064</v>
      </c>
      <c r="W693" s="13" t="str">
        <f>TEXT(Table1[[#This Row],[Order Date]],"mmmm")</f>
        <v>March</v>
      </c>
      <c r="X693" s="7" t="str">
        <f>TEXT(Table1[[#This Row],[Order Date]],"yyyy")</f>
        <v>2015</v>
      </c>
      <c r="Y693" s="12">
        <v>42066</v>
      </c>
      <c r="Z693" s="11">
        <v>514.17719999999997</v>
      </c>
      <c r="AA693" s="11">
        <v>5</v>
      </c>
      <c r="AB693" s="11">
        <v>103.37</v>
      </c>
      <c r="AC693" s="11">
        <v>89776</v>
      </c>
      <c r="AD693" s="6" t="e">
        <f>IF(COUNTIF(#REF!,Orders!AC992)&gt;0,"Returned","Not Returned")</f>
        <v>#REF!</v>
      </c>
      <c r="AE693" s="37" t="str">
        <f>TEXT(Table1[[#This Row],[Order Date]],"mmmm-yyy")</f>
        <v>March-2015</v>
      </c>
    </row>
    <row r="694" spans="1:31" ht="12.75" customHeight="1" thickTop="1" thickBot="1" x14ac:dyDescent="0.25">
      <c r="A694" s="8">
        <v>25609</v>
      </c>
      <c r="B694" s="1" t="s">
        <v>25</v>
      </c>
      <c r="C694" s="1">
        <v>0.08</v>
      </c>
      <c r="D694" s="1">
        <v>1.76</v>
      </c>
      <c r="E694" s="1">
        <v>4.8600000000000003</v>
      </c>
      <c r="F694" s="1">
        <v>1764</v>
      </c>
      <c r="G694" s="6" t="str">
        <f>IF(COUNTIF(Table1[Customer ID],Table1[[#This Row],[Customer ID]])&gt;1,"Repeat Customer","One-Time Customer")</f>
        <v>Repeat Customer</v>
      </c>
      <c r="H694" s="1" t="s">
        <v>1771</v>
      </c>
      <c r="I694" s="1" t="s">
        <v>49</v>
      </c>
      <c r="J694" s="1" t="s">
        <v>114</v>
      </c>
      <c r="K694" s="1" t="s">
        <v>41</v>
      </c>
      <c r="L694" s="1" t="s">
        <v>50</v>
      </c>
      <c r="M694" s="1" t="s">
        <v>59</v>
      </c>
      <c r="N694" s="1" t="s">
        <v>1775</v>
      </c>
      <c r="O694" s="1">
        <v>0.41</v>
      </c>
      <c r="P694" s="6">
        <f>Table1[[#This Row],[Profit]]/Table1[[#This Row],[Sales]]</f>
        <v>5.8591745400298354</v>
      </c>
      <c r="Q694" s="1" t="s">
        <v>33</v>
      </c>
      <c r="R694" s="1" t="s">
        <v>136</v>
      </c>
      <c r="S694" s="1" t="s">
        <v>362</v>
      </c>
      <c r="T694" s="1" t="s">
        <v>1773</v>
      </c>
      <c r="U694" s="1">
        <v>34698</v>
      </c>
      <c r="V694" s="9">
        <v>42064</v>
      </c>
      <c r="W694" s="13" t="str">
        <f>TEXT(Table1[[#This Row],[Order Date]],"mmmm")</f>
        <v>March</v>
      </c>
      <c r="X694" s="7" t="str">
        <f>TEXT(Table1[[#This Row],[Order Date]],"yyyy")</f>
        <v>2015</v>
      </c>
      <c r="Y694" s="9">
        <v>42065</v>
      </c>
      <c r="Z694" s="1">
        <v>235.65599999999998</v>
      </c>
      <c r="AA694" s="1">
        <v>23</v>
      </c>
      <c r="AB694" s="1">
        <v>40.22</v>
      </c>
      <c r="AC694" s="1">
        <v>89776</v>
      </c>
      <c r="AD694" s="6" t="e">
        <f>IF(COUNTIF(#REF!,Orders!AC993)&gt;0,"Returned","Not Returned")</f>
        <v>#REF!</v>
      </c>
      <c r="AE694" s="37" t="str">
        <f>TEXT(Table1[[#This Row],[Order Date]],"mmmm-yyy")</f>
        <v>March-2015</v>
      </c>
    </row>
    <row r="695" spans="1:31" ht="12.75" customHeight="1" thickTop="1" thickBot="1" x14ac:dyDescent="0.25">
      <c r="A695" s="10">
        <v>18284</v>
      </c>
      <c r="B695" s="11" t="s">
        <v>37</v>
      </c>
      <c r="C695" s="11">
        <v>0.09</v>
      </c>
      <c r="D695" s="11">
        <v>5.78</v>
      </c>
      <c r="E695" s="11">
        <v>5.67</v>
      </c>
      <c r="F695" s="11">
        <v>1882</v>
      </c>
      <c r="G695" s="6" t="str">
        <f>IF(COUNTIF(Table1[Customer ID],Table1[[#This Row],[Customer ID]])&gt;1,"Repeat Customer","One-Time Customer")</f>
        <v>One-Time Customer</v>
      </c>
      <c r="H695" s="11" t="s">
        <v>1845</v>
      </c>
      <c r="I695" s="11" t="s">
        <v>49</v>
      </c>
      <c r="J695" s="11" t="s">
        <v>40</v>
      </c>
      <c r="K695" s="11" t="s">
        <v>29</v>
      </c>
      <c r="L695" s="11" t="s">
        <v>93</v>
      </c>
      <c r="M695" s="11" t="s">
        <v>59</v>
      </c>
      <c r="N695" s="11" t="s">
        <v>636</v>
      </c>
      <c r="O695" s="11">
        <v>0.36</v>
      </c>
      <c r="P695" s="6">
        <f>Table1[[#This Row],[Profit]]/Table1[[#This Row],[Sales]]</f>
        <v>-0.70132158590308369</v>
      </c>
      <c r="Q695" s="11" t="s">
        <v>33</v>
      </c>
      <c r="R695" s="11" t="s">
        <v>53</v>
      </c>
      <c r="S695" s="11" t="s">
        <v>54</v>
      </c>
      <c r="T695" s="11" t="s">
        <v>1846</v>
      </c>
      <c r="U695" s="11">
        <v>7036</v>
      </c>
      <c r="V695" s="12">
        <v>42064</v>
      </c>
      <c r="W695" s="13" t="str">
        <f>TEXT(Table1[[#This Row],[Order Date]],"mmmm")</f>
        <v>March</v>
      </c>
      <c r="X695" s="7" t="str">
        <f>TEXT(Table1[[#This Row],[Order Date]],"yyyy")</f>
        <v>2015</v>
      </c>
      <c r="Y695" s="12">
        <v>42066</v>
      </c>
      <c r="Z695" s="11">
        <v>-7.96</v>
      </c>
      <c r="AA695" s="11">
        <v>1</v>
      </c>
      <c r="AB695" s="11">
        <v>11.35</v>
      </c>
      <c r="AC695" s="11">
        <v>87378</v>
      </c>
      <c r="AD695" s="6" t="e">
        <f>IF(COUNTIF(#REF!,Orders!AC1046)&gt;0,"Returned","Not Returned")</f>
        <v>#REF!</v>
      </c>
      <c r="AE695" s="37" t="str">
        <f>TEXT(Table1[[#This Row],[Order Date]],"mmmm-yyy")</f>
        <v>March-2015</v>
      </c>
    </row>
    <row r="696" spans="1:31" ht="12.75" customHeight="1" thickTop="1" thickBot="1" x14ac:dyDescent="0.25">
      <c r="A696" s="8">
        <v>18283</v>
      </c>
      <c r="B696" s="1" t="s">
        <v>37</v>
      </c>
      <c r="C696" s="1">
        <v>0.05</v>
      </c>
      <c r="D696" s="1">
        <v>535.64</v>
      </c>
      <c r="E696" s="1">
        <v>14.7</v>
      </c>
      <c r="F696" s="1">
        <v>1885</v>
      </c>
      <c r="G696" s="6" t="str">
        <f>IF(COUNTIF(Table1[Customer ID],Table1[[#This Row],[Customer ID]])&gt;1,"Repeat Customer","One-Time Customer")</f>
        <v>One-Time Customer</v>
      </c>
      <c r="H696" s="1" t="s">
        <v>1847</v>
      </c>
      <c r="I696" s="1" t="s">
        <v>39</v>
      </c>
      <c r="J696" s="1" t="s">
        <v>40</v>
      </c>
      <c r="K696" s="1" t="s">
        <v>77</v>
      </c>
      <c r="L696" s="1" t="s">
        <v>85</v>
      </c>
      <c r="M696" s="1" t="s">
        <v>43</v>
      </c>
      <c r="N696" s="1" t="s">
        <v>1848</v>
      </c>
      <c r="O696" s="1">
        <v>0.59</v>
      </c>
      <c r="P696" s="6">
        <f>Table1[[#This Row],[Profit]]/Table1[[#This Row],[Sales]]</f>
        <v>0.62702764223015739</v>
      </c>
      <c r="Q696" s="1" t="s">
        <v>33</v>
      </c>
      <c r="R696" s="1" t="s">
        <v>53</v>
      </c>
      <c r="S696" s="1" t="s">
        <v>469</v>
      </c>
      <c r="T696" s="1" t="s">
        <v>1849</v>
      </c>
      <c r="U696" s="1">
        <v>2806</v>
      </c>
      <c r="V696" s="9">
        <v>42064</v>
      </c>
      <c r="W696" s="13" t="str">
        <f>TEXT(Table1[[#This Row],[Order Date]],"mmmm")</f>
        <v>March</v>
      </c>
      <c r="X696" s="7" t="str">
        <f>TEXT(Table1[[#This Row],[Order Date]],"yyyy")</f>
        <v>2015</v>
      </c>
      <c r="Y696" s="9">
        <v>42066</v>
      </c>
      <c r="Z696" s="1">
        <v>4407.4399999999996</v>
      </c>
      <c r="AA696" s="1">
        <v>15</v>
      </c>
      <c r="AB696" s="1">
        <v>7029.1</v>
      </c>
      <c r="AC696" s="1">
        <v>87378</v>
      </c>
      <c r="AD696" s="6" t="e">
        <f>IF(COUNTIF(#REF!,Orders!AC1047)&gt;0,"Returned","Not Returned")</f>
        <v>#REF!</v>
      </c>
      <c r="AE696" s="37" t="str">
        <f>TEXT(Table1[[#This Row],[Order Date]],"mmmm-yyy")</f>
        <v>March-2015</v>
      </c>
    </row>
    <row r="697" spans="1:31" ht="12.75" customHeight="1" thickTop="1" thickBot="1" x14ac:dyDescent="0.25">
      <c r="A697" s="10">
        <v>19967</v>
      </c>
      <c r="B697" s="11" t="s">
        <v>25</v>
      </c>
      <c r="C697" s="11">
        <v>0.08</v>
      </c>
      <c r="D697" s="11">
        <v>22.23</v>
      </c>
      <c r="E697" s="11">
        <v>3.63</v>
      </c>
      <c r="F697" s="11">
        <v>1917</v>
      </c>
      <c r="G697" s="6" t="str">
        <f>IF(COUNTIF(Table1[Customer ID],Table1[[#This Row],[Customer ID]])&gt;1,"Repeat Customer","One-Time Customer")</f>
        <v>Repeat Customer</v>
      </c>
      <c r="H697" s="11" t="s">
        <v>1870</v>
      </c>
      <c r="I697" s="11" t="s">
        <v>49</v>
      </c>
      <c r="J697" s="11" t="s">
        <v>40</v>
      </c>
      <c r="K697" s="11" t="s">
        <v>41</v>
      </c>
      <c r="L697" s="11" t="s">
        <v>50</v>
      </c>
      <c r="M697" s="11" t="s">
        <v>51</v>
      </c>
      <c r="N697" s="11" t="s">
        <v>1873</v>
      </c>
      <c r="O697" s="11">
        <v>0.52</v>
      </c>
      <c r="P697" s="6">
        <f>Table1[[#This Row],[Profit]]/Table1[[#This Row],[Sales]]</f>
        <v>-0.14077877620881471</v>
      </c>
      <c r="Q697" s="11" t="s">
        <v>33</v>
      </c>
      <c r="R697" s="11" t="s">
        <v>136</v>
      </c>
      <c r="S697" s="11" t="s">
        <v>958</v>
      </c>
      <c r="T697" s="11" t="s">
        <v>1872</v>
      </c>
      <c r="U697" s="11">
        <v>72113</v>
      </c>
      <c r="V697" s="12">
        <v>42064</v>
      </c>
      <c r="W697" s="13" t="str">
        <f>TEXT(Table1[[#This Row],[Order Date]],"mmmm")</f>
        <v>March</v>
      </c>
      <c r="X697" s="7" t="str">
        <f>TEXT(Table1[[#This Row],[Order Date]],"yyyy")</f>
        <v>2015</v>
      </c>
      <c r="Y697" s="12">
        <v>42066</v>
      </c>
      <c r="Z697" s="11">
        <v>-29.61</v>
      </c>
      <c r="AA697" s="11">
        <v>10</v>
      </c>
      <c r="AB697" s="11">
        <v>210.33</v>
      </c>
      <c r="AC697" s="11">
        <v>85897</v>
      </c>
      <c r="AD697" s="6" t="e">
        <f>IF(COUNTIF(#REF!,Orders!AC1060)&gt;0,"Returned","Not Returned")</f>
        <v>#REF!</v>
      </c>
      <c r="AE697" s="37" t="str">
        <f>TEXT(Table1[[#This Row],[Order Date]],"mmmm-yyy")</f>
        <v>March-2015</v>
      </c>
    </row>
    <row r="698" spans="1:31" ht="12.75" customHeight="1" thickTop="1" thickBot="1" x14ac:dyDescent="0.25">
      <c r="A698" s="10">
        <v>19566</v>
      </c>
      <c r="B698" s="11" t="s">
        <v>106</v>
      </c>
      <c r="C698" s="11">
        <v>0.09</v>
      </c>
      <c r="D698" s="11">
        <v>90.97</v>
      </c>
      <c r="E698" s="11">
        <v>14</v>
      </c>
      <c r="F698" s="11">
        <v>2437</v>
      </c>
      <c r="G698" s="6" t="str">
        <f>IF(COUNTIF(Table1[Customer ID],Table1[[#This Row],[Customer ID]])&gt;1,"Repeat Customer","One-Time Customer")</f>
        <v>One-Time Customer</v>
      </c>
      <c r="H698" s="11" t="s">
        <v>2290</v>
      </c>
      <c r="I698" s="11" t="s">
        <v>39</v>
      </c>
      <c r="J698" s="11" t="s">
        <v>40</v>
      </c>
      <c r="K698" s="11" t="s">
        <v>77</v>
      </c>
      <c r="L698" s="11" t="s">
        <v>85</v>
      </c>
      <c r="M698" s="11" t="s">
        <v>43</v>
      </c>
      <c r="N698" s="11" t="s">
        <v>1805</v>
      </c>
      <c r="O698" s="11">
        <v>0.36</v>
      </c>
      <c r="P698" s="6">
        <f>Table1[[#This Row],[Profit]]/Table1[[#This Row],[Sales]]</f>
        <v>0.13573076923076943</v>
      </c>
      <c r="Q698" s="11" t="s">
        <v>33</v>
      </c>
      <c r="R698" s="11" t="s">
        <v>61</v>
      </c>
      <c r="S698" s="11" t="s">
        <v>1858</v>
      </c>
      <c r="T698" s="11" t="s">
        <v>2291</v>
      </c>
      <c r="U698" s="11">
        <v>53150</v>
      </c>
      <c r="V698" s="12">
        <v>42064</v>
      </c>
      <c r="W698" s="13" t="str">
        <f>TEXT(Table1[[#This Row],[Order Date]],"mmmm")</f>
        <v>March</v>
      </c>
      <c r="X698" s="7" t="str">
        <f>TEXT(Table1[[#This Row],[Order Date]],"yyyy")</f>
        <v>2015</v>
      </c>
      <c r="Y698" s="12">
        <v>42066</v>
      </c>
      <c r="Z698" s="11">
        <v>35.290000000000049</v>
      </c>
      <c r="AA698" s="11">
        <v>3</v>
      </c>
      <c r="AB698" s="11">
        <v>260</v>
      </c>
      <c r="AC698" s="11">
        <v>90301</v>
      </c>
      <c r="AD698" s="6" t="e">
        <f>IF(COUNTIF(#REF!,Orders!AC1362)&gt;0,"Returned","Not Returned")</f>
        <v>#REF!</v>
      </c>
      <c r="AE698" s="37" t="str">
        <f>TEXT(Table1[[#This Row],[Order Date]],"mmmm-yyy")</f>
        <v>March-2015</v>
      </c>
    </row>
    <row r="699" spans="1:31" ht="12.75" customHeight="1" thickTop="1" thickBot="1" x14ac:dyDescent="0.25">
      <c r="A699" s="8">
        <v>21198</v>
      </c>
      <c r="B699" s="1" t="s">
        <v>56</v>
      </c>
      <c r="C699" s="1">
        <v>0.06</v>
      </c>
      <c r="D699" s="1">
        <v>3499.99</v>
      </c>
      <c r="E699" s="1">
        <v>24.49</v>
      </c>
      <c r="F699" s="1">
        <v>2454</v>
      </c>
      <c r="G699" s="6" t="str">
        <f>IF(COUNTIF(Table1[Customer ID],Table1[[#This Row],[Customer ID]])&gt;1,"Repeat Customer","One-Time Customer")</f>
        <v>One-Time Customer</v>
      </c>
      <c r="H699" s="1" t="s">
        <v>2303</v>
      </c>
      <c r="I699" s="1" t="s">
        <v>27</v>
      </c>
      <c r="J699" s="1" t="s">
        <v>28</v>
      </c>
      <c r="K699" s="1" t="s">
        <v>77</v>
      </c>
      <c r="L699" s="1" t="s">
        <v>587</v>
      </c>
      <c r="M699" s="1" t="s">
        <v>236</v>
      </c>
      <c r="N699" s="1" t="s">
        <v>1309</v>
      </c>
      <c r="O699" s="1">
        <v>0.37</v>
      </c>
      <c r="P699" s="6">
        <f>Table1[[#This Row],[Profit]]/Table1[[#This Row],[Sales]]</f>
        <v>-1.9275099428777448E-2</v>
      </c>
      <c r="Q699" s="1" t="s">
        <v>33</v>
      </c>
      <c r="R699" s="1" t="s">
        <v>136</v>
      </c>
      <c r="S699" s="1" t="s">
        <v>1278</v>
      </c>
      <c r="T699" s="1" t="s">
        <v>2304</v>
      </c>
      <c r="U699" s="1">
        <v>35244</v>
      </c>
      <c r="V699" s="9">
        <v>42064</v>
      </c>
      <c r="W699" s="13" t="str">
        <f>TEXT(Table1[[#This Row],[Order Date]],"mmmm")</f>
        <v>March</v>
      </c>
      <c r="X699" s="7" t="str">
        <f>TEXT(Table1[[#This Row],[Order Date]],"yyyy")</f>
        <v>2015</v>
      </c>
      <c r="Y699" s="9">
        <v>42067</v>
      </c>
      <c r="Z699" s="1">
        <v>-68.432000000000002</v>
      </c>
      <c r="AA699" s="1">
        <v>1</v>
      </c>
      <c r="AB699" s="1">
        <v>3550.28</v>
      </c>
      <c r="AC699" s="1">
        <v>89219</v>
      </c>
      <c r="AD699" s="6" t="e">
        <f>IF(COUNTIF(#REF!,Orders!AC1369)&gt;0,"Returned","Not Returned")</f>
        <v>#REF!</v>
      </c>
      <c r="AE699" s="37" t="str">
        <f>TEXT(Table1[[#This Row],[Order Date]],"mmmm-yyy")</f>
        <v>March-2015</v>
      </c>
    </row>
    <row r="700" spans="1:31" ht="12.75" customHeight="1" thickTop="1" thickBot="1" x14ac:dyDescent="0.25">
      <c r="A700" s="10">
        <v>21863</v>
      </c>
      <c r="B700" s="11" t="s">
        <v>47</v>
      </c>
      <c r="C700" s="11">
        <v>0.1</v>
      </c>
      <c r="D700" s="11">
        <v>6.74</v>
      </c>
      <c r="E700" s="11">
        <v>1.72</v>
      </c>
      <c r="F700" s="11">
        <v>2718</v>
      </c>
      <c r="G700" s="6" t="str">
        <f>IF(COUNTIF(Table1[Customer ID],Table1[[#This Row],[Customer ID]])&gt;1,"Repeat Customer","One-Time Customer")</f>
        <v>One-Time Customer</v>
      </c>
      <c r="H700" s="11" t="s">
        <v>2511</v>
      </c>
      <c r="I700" s="11" t="s">
        <v>49</v>
      </c>
      <c r="J700" s="11" t="s">
        <v>114</v>
      </c>
      <c r="K700" s="11" t="s">
        <v>29</v>
      </c>
      <c r="L700" s="11" t="s">
        <v>93</v>
      </c>
      <c r="M700" s="11" t="s">
        <v>31</v>
      </c>
      <c r="N700" s="11" t="s">
        <v>2512</v>
      </c>
      <c r="O700" s="11">
        <v>0.35</v>
      </c>
      <c r="P700" s="6">
        <f>Table1[[#This Row],[Profit]]/Table1[[#This Row],[Sales]]</f>
        <v>0.66629316491799939</v>
      </c>
      <c r="Q700" s="11" t="s">
        <v>33</v>
      </c>
      <c r="R700" s="11" t="s">
        <v>61</v>
      </c>
      <c r="S700" s="11" t="s">
        <v>178</v>
      </c>
      <c r="T700" s="11" t="s">
        <v>2510</v>
      </c>
      <c r="U700" s="11">
        <v>60438</v>
      </c>
      <c r="V700" s="12">
        <v>42064</v>
      </c>
      <c r="W700" s="13" t="str">
        <f>TEXT(Table1[[#This Row],[Order Date]],"mmmm")</f>
        <v>March</v>
      </c>
      <c r="X700" s="7" t="str">
        <f>TEXT(Table1[[#This Row],[Order Date]],"yyyy")</f>
        <v>2015</v>
      </c>
      <c r="Y700" s="12">
        <v>42066</v>
      </c>
      <c r="Z700" s="11">
        <v>65.41</v>
      </c>
      <c r="AA700" s="11">
        <v>15</v>
      </c>
      <c r="AB700" s="11">
        <v>98.17</v>
      </c>
      <c r="AC700" s="11">
        <v>89394</v>
      </c>
      <c r="AD700" s="6" t="e">
        <f>IF(COUNTIF(#REF!,Orders!AC1540)&gt;0,"Returned","Not Returned")</f>
        <v>#REF!</v>
      </c>
      <c r="AE700" s="37" t="str">
        <f>TEXT(Table1[[#This Row],[Order Date]],"mmmm-yyy")</f>
        <v>March-2015</v>
      </c>
    </row>
    <row r="701" spans="1:31" ht="12.75" customHeight="1" thickTop="1" thickBot="1" x14ac:dyDescent="0.25">
      <c r="A701" s="8">
        <v>21017</v>
      </c>
      <c r="B701" s="1" t="s">
        <v>37</v>
      </c>
      <c r="C701" s="1">
        <v>0</v>
      </c>
      <c r="D701" s="1">
        <v>3.69</v>
      </c>
      <c r="E701" s="1">
        <v>0.5</v>
      </c>
      <c r="F701" s="1">
        <v>64</v>
      </c>
      <c r="G701" s="6" t="str">
        <f>IF(COUNTIF(Table1[Customer ID],Table1[[#This Row],[Customer ID]])&gt;1,"Repeat Customer","One-Time Customer")</f>
        <v>Repeat Customer</v>
      </c>
      <c r="H701" s="1" t="s">
        <v>133</v>
      </c>
      <c r="I701" s="1" t="s">
        <v>49</v>
      </c>
      <c r="J701" s="1" t="s">
        <v>58</v>
      </c>
      <c r="K701" s="1" t="s">
        <v>29</v>
      </c>
      <c r="L701" s="1" t="s">
        <v>134</v>
      </c>
      <c r="M701" s="1" t="s">
        <v>59</v>
      </c>
      <c r="N701" s="1" t="s">
        <v>135</v>
      </c>
      <c r="O701" s="1">
        <v>0.38</v>
      </c>
      <c r="P701" s="6">
        <f>Table1[[#This Row],[Profit]]/Table1[[#This Row],[Sales]]</f>
        <v>-9.3822749999999999</v>
      </c>
      <c r="Q701" s="1" t="s">
        <v>33</v>
      </c>
      <c r="R701" s="1" t="s">
        <v>136</v>
      </c>
      <c r="S701" s="1" t="s">
        <v>137</v>
      </c>
      <c r="T701" s="1" t="s">
        <v>138</v>
      </c>
      <c r="U701" s="1">
        <v>24153</v>
      </c>
      <c r="V701" s="9">
        <v>42065</v>
      </c>
      <c r="W701" s="13" t="str">
        <f>TEXT(Table1[[#This Row],[Order Date]],"mmmm")</f>
        <v>March</v>
      </c>
      <c r="X701" s="7" t="str">
        <f>TEXT(Table1[[#This Row],[Order Date]],"yyyy")</f>
        <v>2015</v>
      </c>
      <c r="Y701" s="9">
        <v>42067</v>
      </c>
      <c r="Z701" s="1">
        <v>-37.5291</v>
      </c>
      <c r="AA701" s="1">
        <v>1</v>
      </c>
      <c r="AB701" s="1">
        <v>4</v>
      </c>
      <c r="AC701" s="1">
        <v>87406</v>
      </c>
      <c r="AD701" s="6" t="e">
        <f>IF(COUNTIF(#REF!,Orders!AC35)&gt;0,"Returned","Not Returned")</f>
        <v>#REF!</v>
      </c>
      <c r="AE701" s="37" t="str">
        <f>TEXT(Table1[[#This Row],[Order Date]],"mmmm-yyy")</f>
        <v>March-2015</v>
      </c>
    </row>
    <row r="702" spans="1:31" ht="12.75" customHeight="1" thickTop="1" thickBot="1" x14ac:dyDescent="0.25">
      <c r="A702" s="10">
        <v>21019</v>
      </c>
      <c r="B702" s="11" t="s">
        <v>37</v>
      </c>
      <c r="C702" s="11">
        <v>0.02</v>
      </c>
      <c r="D702" s="11">
        <v>175.99</v>
      </c>
      <c r="E702" s="11">
        <v>4.99</v>
      </c>
      <c r="F702" s="11">
        <v>64</v>
      </c>
      <c r="G702" s="6" t="str">
        <f>IF(COUNTIF(Table1[Customer ID],Table1[[#This Row],[Customer ID]])&gt;1,"Repeat Customer","One-Time Customer")</f>
        <v>Repeat Customer</v>
      </c>
      <c r="H702" s="11" t="s">
        <v>133</v>
      </c>
      <c r="I702" s="11" t="s">
        <v>27</v>
      </c>
      <c r="J702" s="11" t="s">
        <v>58</v>
      </c>
      <c r="K702" s="11" t="s">
        <v>77</v>
      </c>
      <c r="L702" s="11" t="s">
        <v>78</v>
      </c>
      <c r="M702" s="11" t="s">
        <v>59</v>
      </c>
      <c r="N702" s="11" t="s">
        <v>139</v>
      </c>
      <c r="O702" s="11">
        <v>0.59</v>
      </c>
      <c r="P702" s="6">
        <f>Table1[[#This Row],[Profit]]/Table1[[#This Row],[Sales]]</f>
        <v>0.17207527975584944</v>
      </c>
      <c r="Q702" s="11" t="s">
        <v>33</v>
      </c>
      <c r="R702" s="11" t="s">
        <v>136</v>
      </c>
      <c r="S702" s="11" t="s">
        <v>137</v>
      </c>
      <c r="T702" s="11" t="s">
        <v>138</v>
      </c>
      <c r="U702" s="11">
        <v>24153</v>
      </c>
      <c r="V702" s="12">
        <v>42065</v>
      </c>
      <c r="W702" s="13" t="str">
        <f>TEXT(Table1[[#This Row],[Order Date]],"mmmm")</f>
        <v>March</v>
      </c>
      <c r="X702" s="7" t="str">
        <f>TEXT(Table1[[#This Row],[Order Date]],"yyyy")</f>
        <v>2015</v>
      </c>
      <c r="Y702" s="12">
        <v>42065</v>
      </c>
      <c r="Z702" s="11">
        <v>101.49</v>
      </c>
      <c r="AA702" s="11">
        <v>4</v>
      </c>
      <c r="AB702" s="11">
        <v>589.79999999999995</v>
      </c>
      <c r="AC702" s="11">
        <v>87406</v>
      </c>
      <c r="AD702" s="6" t="e">
        <f>IF(COUNTIF(#REF!,Orders!AC36)&gt;0,"Returned","Not Returned")</f>
        <v>#REF!</v>
      </c>
      <c r="AE702" s="37" t="str">
        <f>TEXT(Table1[[#This Row],[Order Date]],"mmmm-yyy")</f>
        <v>March-2015</v>
      </c>
    </row>
    <row r="703" spans="1:31" ht="12.75" customHeight="1" thickTop="1" thickBot="1" x14ac:dyDescent="0.25">
      <c r="A703" s="10">
        <v>25599</v>
      </c>
      <c r="B703" s="11" t="s">
        <v>37</v>
      </c>
      <c r="C703" s="11">
        <v>0</v>
      </c>
      <c r="D703" s="11">
        <v>8.33</v>
      </c>
      <c r="E703" s="11">
        <v>1.99</v>
      </c>
      <c r="F703" s="11">
        <v>2877</v>
      </c>
      <c r="G703" s="6" t="str">
        <f>IF(COUNTIF(Table1[Customer ID],Table1[[#This Row],[Customer ID]])&gt;1,"Repeat Customer","One-Time Customer")</f>
        <v>One-Time Customer</v>
      </c>
      <c r="H703" s="11" t="s">
        <v>2627</v>
      </c>
      <c r="I703" s="11" t="s">
        <v>27</v>
      </c>
      <c r="J703" s="11" t="s">
        <v>114</v>
      </c>
      <c r="K703" s="11" t="s">
        <v>77</v>
      </c>
      <c r="L703" s="11" t="s">
        <v>180</v>
      </c>
      <c r="M703" s="11" t="s">
        <v>51</v>
      </c>
      <c r="N703" s="11" t="s">
        <v>414</v>
      </c>
      <c r="O703" s="11">
        <v>0.52</v>
      </c>
      <c r="P703" s="6">
        <f>Table1[[#This Row],[Profit]]/Table1[[#This Row],[Sales]]</f>
        <v>0.69</v>
      </c>
      <c r="Q703" s="11" t="s">
        <v>33</v>
      </c>
      <c r="R703" s="11" t="s">
        <v>53</v>
      </c>
      <c r="S703" s="11" t="s">
        <v>154</v>
      </c>
      <c r="T703" s="11" t="s">
        <v>2628</v>
      </c>
      <c r="U703" s="11">
        <v>44070</v>
      </c>
      <c r="V703" s="12">
        <v>42065</v>
      </c>
      <c r="W703" s="13" t="str">
        <f>TEXT(Table1[[#This Row],[Order Date]],"mmmm")</f>
        <v>March</v>
      </c>
      <c r="X703" s="7" t="str">
        <f>TEXT(Table1[[#This Row],[Order Date]],"yyyy")</f>
        <v>2015</v>
      </c>
      <c r="Y703" s="12">
        <v>42067</v>
      </c>
      <c r="Z703" s="11">
        <v>74.181899999999999</v>
      </c>
      <c r="AA703" s="11">
        <v>12</v>
      </c>
      <c r="AB703" s="11">
        <v>107.51</v>
      </c>
      <c r="AC703" s="11">
        <v>91492</v>
      </c>
      <c r="AD703" s="6" t="e">
        <f>IF(COUNTIF(#REF!,Orders!AC1626)&gt;0,"Returned","Not Returned")</f>
        <v>#REF!</v>
      </c>
      <c r="AE703" s="37" t="str">
        <f>TEXT(Table1[[#This Row],[Order Date]],"mmmm-yyy")</f>
        <v>March-2015</v>
      </c>
    </row>
    <row r="704" spans="1:31" ht="12.75" customHeight="1" thickTop="1" thickBot="1" x14ac:dyDescent="0.25">
      <c r="A704" s="8">
        <v>7599</v>
      </c>
      <c r="B704" s="1" t="s">
        <v>37</v>
      </c>
      <c r="C704" s="1">
        <v>0</v>
      </c>
      <c r="D704" s="1">
        <v>8.33</v>
      </c>
      <c r="E704" s="1">
        <v>1.99</v>
      </c>
      <c r="F704" s="1">
        <v>2878</v>
      </c>
      <c r="G704" s="6" t="str">
        <f>IF(COUNTIF(Table1[Customer ID],Table1[[#This Row],[Customer ID]])&gt;1,"Repeat Customer","One-Time Customer")</f>
        <v>One-Time Customer</v>
      </c>
      <c r="H704" s="1" t="s">
        <v>2629</v>
      </c>
      <c r="I704" s="1" t="s">
        <v>27</v>
      </c>
      <c r="J704" s="1" t="s">
        <v>114</v>
      </c>
      <c r="K704" s="1" t="s">
        <v>77</v>
      </c>
      <c r="L704" s="1" t="s">
        <v>180</v>
      </c>
      <c r="M704" s="1" t="s">
        <v>51</v>
      </c>
      <c r="N704" s="1" t="s">
        <v>414</v>
      </c>
      <c r="O704" s="1">
        <v>0.52</v>
      </c>
      <c r="P704" s="6">
        <f>Table1[[#This Row],[Profit]]/Table1[[#This Row],[Sales]]</f>
        <v>0.19547354421962573</v>
      </c>
      <c r="Q704" s="1" t="s">
        <v>33</v>
      </c>
      <c r="R704" s="1" t="s">
        <v>34</v>
      </c>
      <c r="S704" s="1" t="s">
        <v>35</v>
      </c>
      <c r="T704" s="1" t="s">
        <v>209</v>
      </c>
      <c r="U704" s="1">
        <v>98107</v>
      </c>
      <c r="V704" s="9">
        <v>42065</v>
      </c>
      <c r="W704" s="13" t="str">
        <f>TEXT(Table1[[#This Row],[Order Date]],"mmmm")</f>
        <v>March</v>
      </c>
      <c r="X704" s="7" t="str">
        <f>TEXT(Table1[[#This Row],[Order Date]],"yyyy")</f>
        <v>2015</v>
      </c>
      <c r="Y704" s="9">
        <v>42067</v>
      </c>
      <c r="Z704" s="1">
        <v>82.31</v>
      </c>
      <c r="AA704" s="1">
        <v>47</v>
      </c>
      <c r="AB704" s="1">
        <v>421.08</v>
      </c>
      <c r="AC704" s="1">
        <v>54369</v>
      </c>
      <c r="AD704" s="6" t="e">
        <f>IF(COUNTIF(#REF!,Orders!AC1627)&gt;0,"Returned","Not Returned")</f>
        <v>#REF!</v>
      </c>
      <c r="AE704" s="37" t="str">
        <f>TEXT(Table1[[#This Row],[Order Date]],"mmmm-yyy")</f>
        <v>March-2015</v>
      </c>
    </row>
    <row r="705" spans="1:31" ht="12.75" customHeight="1" thickTop="1" thickBot="1" x14ac:dyDescent="0.25">
      <c r="A705" s="8">
        <v>25239</v>
      </c>
      <c r="B705" s="1" t="s">
        <v>37</v>
      </c>
      <c r="C705" s="1">
        <v>0.06</v>
      </c>
      <c r="D705" s="1">
        <v>355.98</v>
      </c>
      <c r="E705" s="1">
        <v>58.92</v>
      </c>
      <c r="F705" s="1">
        <v>3067</v>
      </c>
      <c r="G705" s="6" t="str">
        <f>IF(COUNTIF(Table1[Customer ID],Table1[[#This Row],[Customer ID]])&gt;1,"Repeat Customer","One-Time Customer")</f>
        <v>One-Time Customer</v>
      </c>
      <c r="H705" s="1" t="s">
        <v>2765</v>
      </c>
      <c r="I705" s="1" t="s">
        <v>39</v>
      </c>
      <c r="J705" s="1" t="s">
        <v>114</v>
      </c>
      <c r="K705" s="1" t="s">
        <v>41</v>
      </c>
      <c r="L705" s="1" t="s">
        <v>42</v>
      </c>
      <c r="M705" s="1" t="s">
        <v>43</v>
      </c>
      <c r="N705" s="1" t="s">
        <v>1294</v>
      </c>
      <c r="O705" s="1">
        <v>0.64</v>
      </c>
      <c r="P705" s="6">
        <f>Table1[[#This Row],[Profit]]/Table1[[#This Row],[Sales]]</f>
        <v>0.32656191015477543</v>
      </c>
      <c r="Q705" s="1" t="s">
        <v>33</v>
      </c>
      <c r="R705" s="1" t="s">
        <v>53</v>
      </c>
      <c r="S705" s="1" t="s">
        <v>154</v>
      </c>
      <c r="T705" s="1" t="s">
        <v>2766</v>
      </c>
      <c r="U705" s="1">
        <v>44515</v>
      </c>
      <c r="V705" s="9">
        <v>42065</v>
      </c>
      <c r="W705" s="13" t="str">
        <f>TEXT(Table1[[#This Row],[Order Date]],"mmmm")</f>
        <v>March</v>
      </c>
      <c r="X705" s="7" t="str">
        <f>TEXT(Table1[[#This Row],[Order Date]],"yyyy")</f>
        <v>2015</v>
      </c>
      <c r="Y705" s="9">
        <v>42066</v>
      </c>
      <c r="Z705" s="1">
        <v>1660.92</v>
      </c>
      <c r="AA705" s="1">
        <v>14</v>
      </c>
      <c r="AB705" s="1">
        <v>5086.08</v>
      </c>
      <c r="AC705" s="1">
        <v>91376</v>
      </c>
      <c r="AD705" s="6" t="e">
        <f>IF(COUNTIF(#REF!,Orders!AC1737)&gt;0,"Returned","Not Returned")</f>
        <v>#REF!</v>
      </c>
      <c r="AE705" s="37" t="str">
        <f>TEXT(Table1[[#This Row],[Order Date]],"mmmm-yyy")</f>
        <v>March-2015</v>
      </c>
    </row>
    <row r="706" spans="1:31" ht="12.75" customHeight="1" thickTop="1" thickBot="1" x14ac:dyDescent="0.25">
      <c r="A706" s="10">
        <v>24464</v>
      </c>
      <c r="B706" s="11" t="s">
        <v>25</v>
      </c>
      <c r="C706" s="11">
        <v>0.08</v>
      </c>
      <c r="D706" s="11">
        <v>170.98</v>
      </c>
      <c r="E706" s="11">
        <v>35.89</v>
      </c>
      <c r="F706" s="11">
        <v>3187</v>
      </c>
      <c r="G706" s="6" t="str">
        <f>IF(COUNTIF(Table1[Customer ID],Table1[[#This Row],[Customer ID]])&gt;1,"Repeat Customer","One-Time Customer")</f>
        <v>One-Time Customer</v>
      </c>
      <c r="H706" s="11" t="s">
        <v>2867</v>
      </c>
      <c r="I706" s="11" t="s">
        <v>39</v>
      </c>
      <c r="J706" s="11" t="s">
        <v>58</v>
      </c>
      <c r="K706" s="11" t="s">
        <v>41</v>
      </c>
      <c r="L706" s="11" t="s">
        <v>191</v>
      </c>
      <c r="M706" s="11" t="s">
        <v>121</v>
      </c>
      <c r="N706" s="11" t="s">
        <v>1047</v>
      </c>
      <c r="O706" s="11">
        <v>0.66</v>
      </c>
      <c r="P706" s="6">
        <f>Table1[[#This Row],[Profit]]/Table1[[#This Row],[Sales]]</f>
        <v>-0.60062161620212551</v>
      </c>
      <c r="Q706" s="11" t="s">
        <v>33</v>
      </c>
      <c r="R706" s="11" t="s">
        <v>136</v>
      </c>
      <c r="S706" s="11" t="s">
        <v>362</v>
      </c>
      <c r="T706" s="11" t="s">
        <v>2868</v>
      </c>
      <c r="U706" s="11">
        <v>33569</v>
      </c>
      <c r="V706" s="12">
        <v>42065</v>
      </c>
      <c r="W706" s="13" t="str">
        <f>TEXT(Table1[[#This Row],[Order Date]],"mmmm")</f>
        <v>March</v>
      </c>
      <c r="X706" s="7" t="str">
        <f>TEXT(Table1[[#This Row],[Order Date]],"yyyy")</f>
        <v>2015</v>
      </c>
      <c r="Y706" s="12">
        <v>42067</v>
      </c>
      <c r="Z706" s="11">
        <v>-119.812</v>
      </c>
      <c r="AA706" s="11">
        <v>1</v>
      </c>
      <c r="AB706" s="11">
        <v>199.48</v>
      </c>
      <c r="AC706" s="11">
        <v>89025</v>
      </c>
      <c r="AD706" s="6" t="e">
        <f>IF(COUNTIF(#REF!,Orders!AC1826)&gt;0,"Returned","Not Returned")</f>
        <v>#REF!</v>
      </c>
      <c r="AE706" s="37" t="str">
        <f>TEXT(Table1[[#This Row],[Order Date]],"mmmm-yyy")</f>
        <v>March-2015</v>
      </c>
    </row>
    <row r="707" spans="1:31" ht="12.75" customHeight="1" thickTop="1" thickBot="1" x14ac:dyDescent="0.25">
      <c r="A707" s="10">
        <v>25351</v>
      </c>
      <c r="B707" s="11" t="s">
        <v>37</v>
      </c>
      <c r="C707" s="11">
        <v>0.05</v>
      </c>
      <c r="D707" s="11">
        <v>10.98</v>
      </c>
      <c r="E707" s="11">
        <v>4.8</v>
      </c>
      <c r="F707" s="11">
        <v>428</v>
      </c>
      <c r="G707" s="6" t="str">
        <f>IF(COUNTIF(Table1[Customer ID],Table1[[#This Row],[Customer ID]])&gt;1,"Repeat Customer","One-Time Customer")</f>
        <v>Repeat Customer</v>
      </c>
      <c r="H707" s="11" t="s">
        <v>532</v>
      </c>
      <c r="I707" s="11" t="s">
        <v>49</v>
      </c>
      <c r="J707" s="11" t="s">
        <v>28</v>
      </c>
      <c r="K707" s="11" t="s">
        <v>29</v>
      </c>
      <c r="L707" s="11" t="s">
        <v>69</v>
      </c>
      <c r="M707" s="11" t="s">
        <v>59</v>
      </c>
      <c r="N707" s="11" t="s">
        <v>536</v>
      </c>
      <c r="O707" s="11">
        <v>0.36</v>
      </c>
      <c r="P707" s="6">
        <f>Table1[[#This Row],[Profit]]/Table1[[#This Row],[Sales]]</f>
        <v>0.37275307473982972</v>
      </c>
      <c r="Q707" s="11" t="s">
        <v>33</v>
      </c>
      <c r="R707" s="11" t="s">
        <v>34</v>
      </c>
      <c r="S707" s="11" t="s">
        <v>533</v>
      </c>
      <c r="T707" s="11" t="s">
        <v>534</v>
      </c>
      <c r="U707" s="11">
        <v>89701</v>
      </c>
      <c r="V707" s="12">
        <v>42066</v>
      </c>
      <c r="W707" s="13" t="str">
        <f>TEXT(Table1[[#This Row],[Order Date]],"mmmm")</f>
        <v>March</v>
      </c>
      <c r="X707" s="7" t="str">
        <f>TEXT(Table1[[#This Row],[Order Date]],"yyyy")</f>
        <v>2015</v>
      </c>
      <c r="Y707" s="12">
        <v>42068</v>
      </c>
      <c r="Z707" s="11">
        <v>90.62</v>
      </c>
      <c r="AA707" s="11">
        <v>22</v>
      </c>
      <c r="AB707" s="11">
        <v>243.11</v>
      </c>
      <c r="AC707" s="11">
        <v>88480</v>
      </c>
      <c r="AD707" s="6" t="e">
        <f>IF(COUNTIF(#REF!,Orders!AC228)&gt;0,"Returned","Not Returned")</f>
        <v>#REF!</v>
      </c>
      <c r="AE707" s="37" t="str">
        <f>TEXT(Table1[[#This Row],[Order Date]],"mmmm-yyy")</f>
        <v>March-2015</v>
      </c>
    </row>
    <row r="708" spans="1:31" ht="12.75" customHeight="1" thickTop="1" thickBot="1" x14ac:dyDescent="0.25">
      <c r="A708" s="10">
        <v>19751</v>
      </c>
      <c r="B708" s="11" t="s">
        <v>106</v>
      </c>
      <c r="C708" s="11">
        <v>0.08</v>
      </c>
      <c r="D708" s="11">
        <v>2.08</v>
      </c>
      <c r="E708" s="11">
        <v>5.33</v>
      </c>
      <c r="F708" s="11">
        <v>1686</v>
      </c>
      <c r="G708" s="6" t="str">
        <f>IF(COUNTIF(Table1[Customer ID],Table1[[#This Row],[Customer ID]])&gt;1,"Repeat Customer","One-Time Customer")</f>
        <v>One-Time Customer</v>
      </c>
      <c r="H708" s="11" t="s">
        <v>1689</v>
      </c>
      <c r="I708" s="11" t="s">
        <v>49</v>
      </c>
      <c r="J708" s="11" t="s">
        <v>28</v>
      </c>
      <c r="K708" s="11" t="s">
        <v>41</v>
      </c>
      <c r="L708" s="11" t="s">
        <v>50</v>
      </c>
      <c r="M708" s="11" t="s">
        <v>59</v>
      </c>
      <c r="N708" s="11" t="s">
        <v>744</v>
      </c>
      <c r="O708" s="11">
        <v>0.43</v>
      </c>
      <c r="P708" s="6">
        <f>Table1[[#This Row],[Profit]]/Table1[[#This Row],[Sales]]</f>
        <v>-6.5587188612099636</v>
      </c>
      <c r="Q708" s="11" t="s">
        <v>33</v>
      </c>
      <c r="R708" s="11" t="s">
        <v>61</v>
      </c>
      <c r="S708" s="11" t="s">
        <v>178</v>
      </c>
      <c r="T708" s="11" t="s">
        <v>1690</v>
      </c>
      <c r="U708" s="11">
        <v>60123</v>
      </c>
      <c r="V708" s="12">
        <v>42066</v>
      </c>
      <c r="W708" s="13" t="str">
        <f>TEXT(Table1[[#This Row],[Order Date]],"mmmm")</f>
        <v>March</v>
      </c>
      <c r="X708" s="7" t="str">
        <f>TEXT(Table1[[#This Row],[Order Date]],"yyyy")</f>
        <v>2015</v>
      </c>
      <c r="Y708" s="12">
        <v>42073</v>
      </c>
      <c r="Z708" s="11">
        <v>-129.01</v>
      </c>
      <c r="AA708" s="11">
        <v>9</v>
      </c>
      <c r="AB708" s="11">
        <v>19.670000000000002</v>
      </c>
      <c r="AC708" s="11">
        <v>86973</v>
      </c>
      <c r="AD708" s="6" t="e">
        <f>IF(COUNTIF(#REF!,Orders!AC938)&gt;0,"Returned","Not Returned")</f>
        <v>#REF!</v>
      </c>
      <c r="AE708" s="37" t="str">
        <f>TEXT(Table1[[#This Row],[Order Date]],"mmmm-yyy")</f>
        <v>March-2015</v>
      </c>
    </row>
    <row r="709" spans="1:31" ht="12.75" customHeight="1" thickTop="1" thickBot="1" x14ac:dyDescent="0.25">
      <c r="A709" s="8">
        <v>19611</v>
      </c>
      <c r="B709" s="1" t="s">
        <v>56</v>
      </c>
      <c r="C709" s="1">
        <v>0.06</v>
      </c>
      <c r="D709" s="1">
        <v>175.99</v>
      </c>
      <c r="E709" s="1">
        <v>8.99</v>
      </c>
      <c r="F709" s="1">
        <v>91</v>
      </c>
      <c r="G709" s="6" t="str">
        <f>IF(COUNTIF(Table1[Customer ID],Table1[[#This Row],[Customer ID]])&gt;1,"Repeat Customer","One-Time Customer")</f>
        <v>Repeat Customer</v>
      </c>
      <c r="H709" s="1" t="s">
        <v>164</v>
      </c>
      <c r="I709" s="1" t="s">
        <v>49</v>
      </c>
      <c r="J709" s="1" t="s">
        <v>28</v>
      </c>
      <c r="K709" s="1" t="s">
        <v>77</v>
      </c>
      <c r="L709" s="1" t="s">
        <v>78</v>
      </c>
      <c r="M709" s="1" t="s">
        <v>59</v>
      </c>
      <c r="N709" s="1" t="s">
        <v>168</v>
      </c>
      <c r="O709" s="1">
        <v>0.56999999999999995</v>
      </c>
      <c r="P709" s="6">
        <f>Table1[[#This Row],[Profit]]/Table1[[#This Row],[Sales]]</f>
        <v>0.60398063938778601</v>
      </c>
      <c r="Q709" s="1" t="s">
        <v>33</v>
      </c>
      <c r="R709" s="1" t="s">
        <v>34</v>
      </c>
      <c r="S709" s="1" t="s">
        <v>45</v>
      </c>
      <c r="T709" s="1" t="s">
        <v>166</v>
      </c>
      <c r="U709" s="1">
        <v>94591</v>
      </c>
      <c r="V709" s="9">
        <v>42067</v>
      </c>
      <c r="W709" s="13" t="str">
        <f>TEXT(Table1[[#This Row],[Order Date]],"mmmm")</f>
        <v>March</v>
      </c>
      <c r="X709" s="7" t="str">
        <f>TEXT(Table1[[#This Row],[Order Date]],"yyyy")</f>
        <v>2015</v>
      </c>
      <c r="Y709" s="9">
        <v>42069</v>
      </c>
      <c r="Z709" s="1">
        <v>2031.5070000000001</v>
      </c>
      <c r="AA709" s="1">
        <v>23</v>
      </c>
      <c r="AB709" s="1">
        <v>3363.53</v>
      </c>
      <c r="AC709" s="1">
        <v>87177</v>
      </c>
      <c r="AD709" s="6" t="e">
        <f>IF(COUNTIF(#REF!,Orders!AC51)&gt;0,"Returned","Not Returned")</f>
        <v>#REF!</v>
      </c>
      <c r="AE709" s="37" t="str">
        <f>TEXT(Table1[[#This Row],[Order Date]],"mmmm-yyy")</f>
        <v>March-2015</v>
      </c>
    </row>
    <row r="710" spans="1:31" ht="12.75" customHeight="1" thickTop="1" thickBot="1" x14ac:dyDescent="0.25">
      <c r="A710" s="8">
        <v>21966</v>
      </c>
      <c r="B710" s="1" t="s">
        <v>47</v>
      </c>
      <c r="C710" s="1">
        <v>0.02</v>
      </c>
      <c r="D710" s="1">
        <v>280.98</v>
      </c>
      <c r="E710" s="1">
        <v>57</v>
      </c>
      <c r="F710" s="1">
        <v>568</v>
      </c>
      <c r="G710" s="6" t="str">
        <f>IF(COUNTIF(Table1[Customer ID],Table1[[#This Row],[Customer ID]])&gt;1,"Repeat Customer","One-Time Customer")</f>
        <v>Repeat Customer</v>
      </c>
      <c r="H710" s="1" t="s">
        <v>669</v>
      </c>
      <c r="I710" s="1" t="s">
        <v>39</v>
      </c>
      <c r="J710" s="1" t="s">
        <v>114</v>
      </c>
      <c r="K710" s="1" t="s">
        <v>41</v>
      </c>
      <c r="L710" s="1" t="s">
        <v>42</v>
      </c>
      <c r="M710" s="1" t="s">
        <v>43</v>
      </c>
      <c r="N710" s="1" t="s">
        <v>670</v>
      </c>
      <c r="O710" s="1">
        <v>0.78</v>
      </c>
      <c r="P710" s="6">
        <f>Table1[[#This Row],[Profit]]/Table1[[#This Row],[Sales]]</f>
        <v>1.0115651079965269</v>
      </c>
      <c r="Q710" s="1" t="s">
        <v>33</v>
      </c>
      <c r="R710" s="1" t="s">
        <v>136</v>
      </c>
      <c r="S710" s="1" t="s">
        <v>671</v>
      </c>
      <c r="T710" s="1" t="s">
        <v>443</v>
      </c>
      <c r="U710" s="1">
        <v>39701</v>
      </c>
      <c r="V710" s="9">
        <v>42067</v>
      </c>
      <c r="W710" s="13" t="str">
        <f>TEXT(Table1[[#This Row],[Order Date]],"mmmm")</f>
        <v>March</v>
      </c>
      <c r="X710" s="7" t="str">
        <f>TEXT(Table1[[#This Row],[Order Date]],"yyyy")</f>
        <v>2015</v>
      </c>
      <c r="Y710" s="9">
        <v>42068</v>
      </c>
      <c r="Z710" s="1">
        <v>1141.7939999999999</v>
      </c>
      <c r="AA710" s="1">
        <v>4</v>
      </c>
      <c r="AB710" s="1">
        <v>1128.74</v>
      </c>
      <c r="AC710" s="1">
        <v>88879</v>
      </c>
      <c r="AD710" s="6" t="e">
        <f>IF(COUNTIF(#REF!,Orders!AC305)&gt;0,"Returned","Not Returned")</f>
        <v>#REF!</v>
      </c>
      <c r="AE710" s="37" t="str">
        <f>TEXT(Table1[[#This Row],[Order Date]],"mmmm-yyy")</f>
        <v>March-2015</v>
      </c>
    </row>
    <row r="711" spans="1:31" ht="12.75" customHeight="1" thickTop="1" thickBot="1" x14ac:dyDescent="0.25">
      <c r="A711" s="8">
        <v>21609</v>
      </c>
      <c r="B711" s="1" t="s">
        <v>56</v>
      </c>
      <c r="C711" s="1">
        <v>0.01</v>
      </c>
      <c r="D711" s="1">
        <v>3.95</v>
      </c>
      <c r="E711" s="1">
        <v>5.13</v>
      </c>
      <c r="F711" s="1">
        <v>679</v>
      </c>
      <c r="G711" s="6" t="str">
        <f>IF(COUNTIF(Table1[Customer ID],Table1[[#This Row],[Customer ID]])&gt;1,"Repeat Customer","One-Time Customer")</f>
        <v>Repeat Customer</v>
      </c>
      <c r="H711" s="1" t="s">
        <v>800</v>
      </c>
      <c r="I711" s="1" t="s">
        <v>49</v>
      </c>
      <c r="J711" s="1" t="s">
        <v>28</v>
      </c>
      <c r="K711" s="1" t="s">
        <v>29</v>
      </c>
      <c r="L711" s="1" t="s">
        <v>257</v>
      </c>
      <c r="M711" s="1" t="s">
        <v>59</v>
      </c>
      <c r="N711" s="1" t="s">
        <v>801</v>
      </c>
      <c r="O711" s="1">
        <v>0.59</v>
      </c>
      <c r="P711" s="6">
        <f>Table1[[#This Row],[Profit]]/Table1[[#This Row],[Sales]]</f>
        <v>-1.9713155291790307</v>
      </c>
      <c r="Q711" s="1" t="s">
        <v>33</v>
      </c>
      <c r="R711" s="1" t="s">
        <v>34</v>
      </c>
      <c r="S711" s="1" t="s">
        <v>35</v>
      </c>
      <c r="T711" s="1" t="s">
        <v>802</v>
      </c>
      <c r="U711" s="1">
        <v>98387</v>
      </c>
      <c r="V711" s="9">
        <v>42067</v>
      </c>
      <c r="W711" s="13" t="str">
        <f>TEXT(Table1[[#This Row],[Order Date]],"mmmm")</f>
        <v>March</v>
      </c>
      <c r="X711" s="7" t="str">
        <f>TEXT(Table1[[#This Row],[Order Date]],"yyyy")</f>
        <v>2015</v>
      </c>
      <c r="Y711" s="9">
        <v>42068</v>
      </c>
      <c r="Z711" s="1">
        <v>-19.93</v>
      </c>
      <c r="AA711" s="1">
        <v>2</v>
      </c>
      <c r="AB711" s="1">
        <v>10.11</v>
      </c>
      <c r="AC711" s="1">
        <v>88890</v>
      </c>
      <c r="AD711" s="6" t="e">
        <f>IF(COUNTIF(#REF!,Orders!AC375)&gt;0,"Returned","Not Returned")</f>
        <v>#REF!</v>
      </c>
      <c r="AE711" s="37" t="str">
        <f>TEXT(Table1[[#This Row],[Order Date]],"mmmm-yyy")</f>
        <v>March-2015</v>
      </c>
    </row>
    <row r="712" spans="1:31" ht="12.75" customHeight="1" thickTop="1" thickBot="1" x14ac:dyDescent="0.25">
      <c r="A712" s="10">
        <v>21610</v>
      </c>
      <c r="B712" s="11" t="s">
        <v>56</v>
      </c>
      <c r="C712" s="11">
        <v>0.02</v>
      </c>
      <c r="D712" s="11">
        <v>367.99</v>
      </c>
      <c r="E712" s="11">
        <v>19.989999999999998</v>
      </c>
      <c r="F712" s="11">
        <v>679</v>
      </c>
      <c r="G712" s="6" t="str">
        <f>IF(COUNTIF(Table1[Customer ID],Table1[[#This Row],[Customer ID]])&gt;1,"Repeat Customer","One-Time Customer")</f>
        <v>Repeat Customer</v>
      </c>
      <c r="H712" s="11" t="s">
        <v>800</v>
      </c>
      <c r="I712" s="11" t="s">
        <v>49</v>
      </c>
      <c r="J712" s="11" t="s">
        <v>28</v>
      </c>
      <c r="K712" s="11" t="s">
        <v>29</v>
      </c>
      <c r="L712" s="11" t="s">
        <v>109</v>
      </c>
      <c r="M712" s="11" t="s">
        <v>59</v>
      </c>
      <c r="N712" s="11" t="s">
        <v>803</v>
      </c>
      <c r="O712" s="11">
        <v>0.4</v>
      </c>
      <c r="P712" s="6">
        <f>Table1[[#This Row],[Profit]]/Table1[[#This Row],[Sales]]</f>
        <v>0.69</v>
      </c>
      <c r="Q712" s="11" t="s">
        <v>33</v>
      </c>
      <c r="R712" s="11" t="s">
        <v>34</v>
      </c>
      <c r="S712" s="11" t="s">
        <v>35</v>
      </c>
      <c r="T712" s="11" t="s">
        <v>802</v>
      </c>
      <c r="U712" s="11">
        <v>98387</v>
      </c>
      <c r="V712" s="12">
        <v>42067</v>
      </c>
      <c r="W712" s="13" t="str">
        <f>TEXT(Table1[[#This Row],[Order Date]],"mmmm")</f>
        <v>March</v>
      </c>
      <c r="X712" s="7" t="str">
        <f>TEXT(Table1[[#This Row],[Order Date]],"yyyy")</f>
        <v>2015</v>
      </c>
      <c r="Y712" s="12">
        <v>42068</v>
      </c>
      <c r="Z712" s="11">
        <v>4568.6072999999997</v>
      </c>
      <c r="AA712" s="11">
        <v>17</v>
      </c>
      <c r="AB712" s="11">
        <v>6621.17</v>
      </c>
      <c r="AC712" s="11">
        <v>88890</v>
      </c>
      <c r="AD712" s="6" t="e">
        <f>IF(COUNTIF(#REF!,Orders!AC376)&gt;0,"Returned","Not Returned")</f>
        <v>#REF!</v>
      </c>
      <c r="AE712" s="37" t="str">
        <f>TEXT(Table1[[#This Row],[Order Date]],"mmmm-yyy")</f>
        <v>March-2015</v>
      </c>
    </row>
    <row r="713" spans="1:31" ht="12.75" customHeight="1" thickTop="1" thickBot="1" x14ac:dyDescent="0.25">
      <c r="A713" s="8">
        <v>21612</v>
      </c>
      <c r="B713" s="1" t="s">
        <v>56</v>
      </c>
      <c r="C713" s="1">
        <v>0.04</v>
      </c>
      <c r="D713" s="1">
        <v>95.99</v>
      </c>
      <c r="E713" s="1">
        <v>4.9000000000000004</v>
      </c>
      <c r="F713" s="1">
        <v>680</v>
      </c>
      <c r="G713" s="6" t="str">
        <f>IF(COUNTIF(Table1[Customer ID],Table1[[#This Row],[Customer ID]])&gt;1,"Repeat Customer","One-Time Customer")</f>
        <v>One-Time Customer</v>
      </c>
      <c r="H713" s="1" t="s">
        <v>804</v>
      </c>
      <c r="I713" s="1" t="s">
        <v>49</v>
      </c>
      <c r="J713" s="1" t="s">
        <v>28</v>
      </c>
      <c r="K713" s="1" t="s">
        <v>77</v>
      </c>
      <c r="L713" s="1" t="s">
        <v>78</v>
      </c>
      <c r="M713" s="1" t="s">
        <v>59</v>
      </c>
      <c r="N713" s="1" t="s">
        <v>254</v>
      </c>
      <c r="O713" s="1">
        <v>0.56000000000000005</v>
      </c>
      <c r="P713" s="6">
        <f>Table1[[#This Row],[Profit]]/Table1[[#This Row],[Sales]]</f>
        <v>-1.0175151706202223</v>
      </c>
      <c r="Q713" s="1" t="s">
        <v>33</v>
      </c>
      <c r="R713" s="1" t="s">
        <v>34</v>
      </c>
      <c r="S713" s="1" t="s">
        <v>35</v>
      </c>
      <c r="T713" s="1" t="s">
        <v>805</v>
      </c>
      <c r="U713" s="1">
        <v>99207</v>
      </c>
      <c r="V713" s="9">
        <v>42067</v>
      </c>
      <c r="W713" s="13" t="str">
        <f>TEXT(Table1[[#This Row],[Order Date]],"mmmm")</f>
        <v>March</v>
      </c>
      <c r="X713" s="7" t="str">
        <f>TEXT(Table1[[#This Row],[Order Date]],"yyyy")</f>
        <v>2015</v>
      </c>
      <c r="Y713" s="9">
        <v>42069</v>
      </c>
      <c r="Z713" s="1">
        <v>-258.22500000000002</v>
      </c>
      <c r="AA713" s="1">
        <v>3</v>
      </c>
      <c r="AB713" s="1">
        <v>253.78</v>
      </c>
      <c r="AC713" s="1">
        <v>88890</v>
      </c>
      <c r="AD713" s="6" t="e">
        <f>IF(COUNTIF(#REF!,Orders!AC377)&gt;0,"Returned","Not Returned")</f>
        <v>#REF!</v>
      </c>
      <c r="AE713" s="37" t="str">
        <f>TEXT(Table1[[#This Row],[Order Date]],"mmmm-yyy")</f>
        <v>March-2015</v>
      </c>
    </row>
    <row r="714" spans="1:31" ht="12.75" customHeight="1" thickTop="1" thickBot="1" x14ac:dyDescent="0.25">
      <c r="A714" s="10">
        <v>19380</v>
      </c>
      <c r="B714" s="11" t="s">
        <v>106</v>
      </c>
      <c r="C714" s="11">
        <v>0.06</v>
      </c>
      <c r="D714" s="11">
        <v>10.14</v>
      </c>
      <c r="E714" s="11">
        <v>2.27</v>
      </c>
      <c r="F714" s="11">
        <v>1005</v>
      </c>
      <c r="G714" s="6" t="str">
        <f>IF(COUNTIF(Table1[Customer ID],Table1[[#This Row],[Customer ID]])&gt;1,"Repeat Customer","One-Time Customer")</f>
        <v>Repeat Customer</v>
      </c>
      <c r="H714" s="11" t="s">
        <v>1105</v>
      </c>
      <c r="I714" s="11" t="s">
        <v>49</v>
      </c>
      <c r="J714" s="11" t="s">
        <v>58</v>
      </c>
      <c r="K714" s="11" t="s">
        <v>29</v>
      </c>
      <c r="L714" s="11" t="s">
        <v>93</v>
      </c>
      <c r="M714" s="11" t="s">
        <v>31</v>
      </c>
      <c r="N714" s="11" t="s">
        <v>270</v>
      </c>
      <c r="O714" s="11">
        <v>0.36</v>
      </c>
      <c r="P714" s="6">
        <f>Table1[[#This Row],[Profit]]/Table1[[#This Row],[Sales]]</f>
        <v>-0.31855500821018062</v>
      </c>
      <c r="Q714" s="11" t="s">
        <v>33</v>
      </c>
      <c r="R714" s="11" t="s">
        <v>61</v>
      </c>
      <c r="S714" s="11" t="s">
        <v>178</v>
      </c>
      <c r="T714" s="11" t="s">
        <v>766</v>
      </c>
      <c r="U714" s="11">
        <v>60089</v>
      </c>
      <c r="V714" s="12">
        <v>42067</v>
      </c>
      <c r="W714" s="13" t="str">
        <f>TEXT(Table1[[#This Row],[Order Date]],"mmmm")</f>
        <v>March</v>
      </c>
      <c r="X714" s="7" t="str">
        <f>TEXT(Table1[[#This Row],[Order Date]],"yyyy")</f>
        <v>2015</v>
      </c>
      <c r="Y714" s="12">
        <v>42067</v>
      </c>
      <c r="Z714" s="11">
        <v>-3.88</v>
      </c>
      <c r="AA714" s="11">
        <v>1</v>
      </c>
      <c r="AB714" s="11">
        <v>12.18</v>
      </c>
      <c r="AC714" s="11">
        <v>90043</v>
      </c>
      <c r="AD714" s="6" t="e">
        <f>IF(COUNTIF(#REF!,Orders!AC558)&gt;0,"Returned","Not Returned")</f>
        <v>#REF!</v>
      </c>
      <c r="AE714" s="37" t="str">
        <f>TEXT(Table1[[#This Row],[Order Date]],"mmmm-yyy")</f>
        <v>March-2015</v>
      </c>
    </row>
    <row r="715" spans="1:31" ht="12.75" customHeight="1" thickTop="1" thickBot="1" x14ac:dyDescent="0.25">
      <c r="A715" s="10">
        <v>20798</v>
      </c>
      <c r="B715" s="11" t="s">
        <v>106</v>
      </c>
      <c r="C715" s="11">
        <v>0.1</v>
      </c>
      <c r="D715" s="11">
        <v>205.99</v>
      </c>
      <c r="E715" s="11">
        <v>8.99</v>
      </c>
      <c r="F715" s="11">
        <v>2358</v>
      </c>
      <c r="G715" s="6" t="str">
        <f>IF(COUNTIF(Table1[Customer ID],Table1[[#This Row],[Customer ID]])&gt;1,"Repeat Customer","One-Time Customer")</f>
        <v>Repeat Customer</v>
      </c>
      <c r="H715" s="11" t="s">
        <v>2228</v>
      </c>
      <c r="I715" s="11" t="s">
        <v>49</v>
      </c>
      <c r="J715" s="11" t="s">
        <v>28</v>
      </c>
      <c r="K715" s="11" t="s">
        <v>77</v>
      </c>
      <c r="L715" s="11" t="s">
        <v>78</v>
      </c>
      <c r="M715" s="11" t="s">
        <v>59</v>
      </c>
      <c r="N715" s="11" t="s">
        <v>107</v>
      </c>
      <c r="O715" s="11">
        <v>0.56000000000000005</v>
      </c>
      <c r="P715" s="6">
        <f>Table1[[#This Row],[Profit]]/Table1[[#This Row],[Sales]]</f>
        <v>0.45283716345265235</v>
      </c>
      <c r="Q715" s="11" t="s">
        <v>33</v>
      </c>
      <c r="R715" s="11" t="s">
        <v>136</v>
      </c>
      <c r="S715" s="11" t="s">
        <v>362</v>
      </c>
      <c r="T715" s="11" t="s">
        <v>2056</v>
      </c>
      <c r="U715" s="11">
        <v>33311</v>
      </c>
      <c r="V715" s="12">
        <v>42067</v>
      </c>
      <c r="W715" s="13" t="str">
        <f>TEXT(Table1[[#This Row],[Order Date]],"mmmm")</f>
        <v>March</v>
      </c>
      <c r="X715" s="7" t="str">
        <f>TEXT(Table1[[#This Row],[Order Date]],"yyyy")</f>
        <v>2015</v>
      </c>
      <c r="Y715" s="12">
        <v>42071</v>
      </c>
      <c r="Z715" s="11">
        <v>147</v>
      </c>
      <c r="AA715" s="11">
        <v>2</v>
      </c>
      <c r="AB715" s="11">
        <v>324.62</v>
      </c>
      <c r="AC715" s="11">
        <v>88267</v>
      </c>
      <c r="AD715" s="6" t="e">
        <f>IF(COUNTIF(#REF!,Orders!AC1314)&gt;0,"Returned","Not Returned")</f>
        <v>#REF!</v>
      </c>
      <c r="AE715" s="37" t="str">
        <f>TEXT(Table1[[#This Row],[Order Date]],"mmmm-yyy")</f>
        <v>March-2015</v>
      </c>
    </row>
    <row r="716" spans="1:31" ht="12.75" customHeight="1" thickTop="1" thickBot="1" x14ac:dyDescent="0.25">
      <c r="A716" s="10">
        <v>21719</v>
      </c>
      <c r="B716" s="11" t="s">
        <v>47</v>
      </c>
      <c r="C716" s="11">
        <v>0.08</v>
      </c>
      <c r="D716" s="11">
        <v>5.4</v>
      </c>
      <c r="E716" s="11">
        <v>7.78</v>
      </c>
      <c r="F716" s="11">
        <v>3133</v>
      </c>
      <c r="G716" s="6" t="str">
        <f>IF(COUNTIF(Table1[Customer ID],Table1[[#This Row],[Customer ID]])&gt;1,"Repeat Customer","One-Time Customer")</f>
        <v>Repeat Customer</v>
      </c>
      <c r="H716" s="11" t="s">
        <v>2821</v>
      </c>
      <c r="I716" s="11" t="s">
        <v>49</v>
      </c>
      <c r="J716" s="11" t="s">
        <v>28</v>
      </c>
      <c r="K716" s="11" t="s">
        <v>29</v>
      </c>
      <c r="L716" s="11" t="s">
        <v>109</v>
      </c>
      <c r="M716" s="11" t="s">
        <v>59</v>
      </c>
      <c r="N716" s="11" t="s">
        <v>310</v>
      </c>
      <c r="O716" s="11">
        <v>0.37</v>
      </c>
      <c r="P716" s="6">
        <f>Table1[[#This Row],[Profit]]/Table1[[#This Row],[Sales]]</f>
        <v>-1.7383826429980274</v>
      </c>
      <c r="Q716" s="11" t="s">
        <v>33</v>
      </c>
      <c r="R716" s="11" t="s">
        <v>61</v>
      </c>
      <c r="S716" s="11" t="s">
        <v>178</v>
      </c>
      <c r="T716" s="11" t="s">
        <v>2822</v>
      </c>
      <c r="U716" s="11">
        <v>60540</v>
      </c>
      <c r="V716" s="12">
        <v>42067</v>
      </c>
      <c r="W716" s="13" t="str">
        <f>TEXT(Table1[[#This Row],[Order Date]],"mmmm")</f>
        <v>March</v>
      </c>
      <c r="X716" s="7" t="str">
        <f>TEXT(Table1[[#This Row],[Order Date]],"yyyy")</f>
        <v>2015</v>
      </c>
      <c r="Y716" s="12">
        <v>42067</v>
      </c>
      <c r="Z716" s="11">
        <v>-44.067999999999998</v>
      </c>
      <c r="AA716" s="11">
        <v>4</v>
      </c>
      <c r="AB716" s="11">
        <v>25.35</v>
      </c>
      <c r="AC716" s="11">
        <v>86792</v>
      </c>
      <c r="AD716" s="6" t="e">
        <f>IF(COUNTIF(#REF!,Orders!AC1786)&gt;0,"Returned","Not Returned")</f>
        <v>#REF!</v>
      </c>
      <c r="AE716" s="37" t="str">
        <f>TEXT(Table1[[#This Row],[Order Date]],"mmmm-yyy")</f>
        <v>March-2015</v>
      </c>
    </row>
    <row r="717" spans="1:31" ht="12.75" customHeight="1" thickTop="1" thickBot="1" x14ac:dyDescent="0.25">
      <c r="A717" s="8">
        <v>21720</v>
      </c>
      <c r="B717" s="1" t="s">
        <v>47</v>
      </c>
      <c r="C717" s="1">
        <v>0.09</v>
      </c>
      <c r="D717" s="1">
        <v>8.4600000000000009</v>
      </c>
      <c r="E717" s="1">
        <v>8.99</v>
      </c>
      <c r="F717" s="1">
        <v>3133</v>
      </c>
      <c r="G717" s="6" t="str">
        <f>IF(COUNTIF(Table1[Customer ID],Table1[[#This Row],[Customer ID]])&gt;1,"Repeat Customer","One-Time Customer")</f>
        <v>Repeat Customer</v>
      </c>
      <c r="H717" s="1" t="s">
        <v>2821</v>
      </c>
      <c r="I717" s="1" t="s">
        <v>27</v>
      </c>
      <c r="J717" s="1" t="s">
        <v>28</v>
      </c>
      <c r="K717" s="1" t="s">
        <v>77</v>
      </c>
      <c r="L717" s="1" t="s">
        <v>180</v>
      </c>
      <c r="M717" s="1" t="s">
        <v>51</v>
      </c>
      <c r="N717" s="1" t="s">
        <v>2824</v>
      </c>
      <c r="O717" s="1">
        <v>0.79</v>
      </c>
      <c r="P717" s="6">
        <f>Table1[[#This Row],[Profit]]/Table1[[#This Row],[Sales]]</f>
        <v>-2.2320675105485233</v>
      </c>
      <c r="Q717" s="1" t="s">
        <v>33</v>
      </c>
      <c r="R717" s="1" t="s">
        <v>61</v>
      </c>
      <c r="S717" s="1" t="s">
        <v>178</v>
      </c>
      <c r="T717" s="1" t="s">
        <v>2822</v>
      </c>
      <c r="U717" s="1">
        <v>60540</v>
      </c>
      <c r="V717" s="9">
        <v>42067</v>
      </c>
      <c r="W717" s="13" t="str">
        <f>TEXT(Table1[[#This Row],[Order Date]],"mmmm")</f>
        <v>March</v>
      </c>
      <c r="X717" s="7" t="str">
        <f>TEXT(Table1[[#This Row],[Order Date]],"yyyy")</f>
        <v>2015</v>
      </c>
      <c r="Y717" s="9">
        <v>42070</v>
      </c>
      <c r="Z717" s="1">
        <v>-100.51</v>
      </c>
      <c r="AA717" s="1">
        <v>5</v>
      </c>
      <c r="AB717" s="1">
        <v>45.03</v>
      </c>
      <c r="AC717" s="1">
        <v>86792</v>
      </c>
      <c r="AD717" s="6" t="e">
        <f>IF(COUNTIF(#REF!,Orders!AC1787)&gt;0,"Returned","Not Returned")</f>
        <v>#REF!</v>
      </c>
      <c r="AE717" s="37" t="str">
        <f>TEXT(Table1[[#This Row],[Order Date]],"mmmm-yyy")</f>
        <v>March-2015</v>
      </c>
    </row>
    <row r="718" spans="1:31" ht="12.75" customHeight="1" thickTop="1" thickBot="1" x14ac:dyDescent="0.25">
      <c r="A718" s="10">
        <v>21721</v>
      </c>
      <c r="B718" s="11" t="s">
        <v>47</v>
      </c>
      <c r="C718" s="11">
        <v>0.21</v>
      </c>
      <c r="D718" s="11">
        <v>14.98</v>
      </c>
      <c r="E718" s="11">
        <v>8.99</v>
      </c>
      <c r="F718" s="11">
        <v>3133</v>
      </c>
      <c r="G718" s="6" t="str">
        <f>IF(COUNTIF(Table1[Customer ID],Table1[[#This Row],[Customer ID]])&gt;1,"Repeat Customer","One-Time Customer")</f>
        <v>Repeat Customer</v>
      </c>
      <c r="H718" s="11" t="s">
        <v>2821</v>
      </c>
      <c r="I718" s="11" t="s">
        <v>49</v>
      </c>
      <c r="J718" s="11" t="s">
        <v>28</v>
      </c>
      <c r="K718" s="11" t="s">
        <v>41</v>
      </c>
      <c r="L718" s="11" t="s">
        <v>50</v>
      </c>
      <c r="M718" s="11" t="s">
        <v>51</v>
      </c>
      <c r="N718" s="11" t="s">
        <v>2598</v>
      </c>
      <c r="O718" s="11">
        <v>0.39</v>
      </c>
      <c r="P718" s="6">
        <f>Table1[[#This Row],[Profit]]/Table1[[#This Row],[Sales]]</f>
        <v>-0.1153571196464548</v>
      </c>
      <c r="Q718" s="11" t="s">
        <v>33</v>
      </c>
      <c r="R718" s="11" t="s">
        <v>61</v>
      </c>
      <c r="S718" s="11" t="s">
        <v>178</v>
      </c>
      <c r="T718" s="11" t="s">
        <v>2822</v>
      </c>
      <c r="U718" s="11">
        <v>60540</v>
      </c>
      <c r="V718" s="12">
        <v>42067</v>
      </c>
      <c r="W718" s="13" t="str">
        <f>TEXT(Table1[[#This Row],[Order Date]],"mmmm")</f>
        <v>March</v>
      </c>
      <c r="X718" s="7" t="str">
        <f>TEXT(Table1[[#This Row],[Order Date]],"yyyy")</f>
        <v>2015</v>
      </c>
      <c r="Y718" s="12">
        <v>42068</v>
      </c>
      <c r="Z718" s="11">
        <v>-17.75</v>
      </c>
      <c r="AA718" s="11">
        <v>10</v>
      </c>
      <c r="AB718" s="11">
        <v>153.87</v>
      </c>
      <c r="AC718" s="11">
        <v>86792</v>
      </c>
      <c r="AD718" s="6" t="e">
        <f>IF(COUNTIF(#REF!,Orders!AC1788)&gt;0,"Returned","Not Returned")</f>
        <v>#REF!</v>
      </c>
      <c r="AE718" s="37" t="str">
        <f>TEXT(Table1[[#This Row],[Order Date]],"mmmm-yyy")</f>
        <v>March-2015</v>
      </c>
    </row>
    <row r="719" spans="1:31" ht="12.75" customHeight="1" thickTop="1" thickBot="1" x14ac:dyDescent="0.25">
      <c r="A719" s="8">
        <v>21722</v>
      </c>
      <c r="B719" s="1" t="s">
        <v>47</v>
      </c>
      <c r="C719" s="1">
        <v>0.04</v>
      </c>
      <c r="D719" s="1">
        <v>155.99</v>
      </c>
      <c r="E719" s="1">
        <v>8.08</v>
      </c>
      <c r="F719" s="1">
        <v>3133</v>
      </c>
      <c r="G719" s="6" t="str">
        <f>IF(COUNTIF(Table1[Customer ID],Table1[[#This Row],[Customer ID]])&gt;1,"Repeat Customer","One-Time Customer")</f>
        <v>Repeat Customer</v>
      </c>
      <c r="H719" s="1" t="s">
        <v>2821</v>
      </c>
      <c r="I719" s="1" t="s">
        <v>49</v>
      </c>
      <c r="J719" s="1" t="s">
        <v>28</v>
      </c>
      <c r="K719" s="1" t="s">
        <v>77</v>
      </c>
      <c r="L719" s="1" t="s">
        <v>78</v>
      </c>
      <c r="M719" s="1" t="s">
        <v>59</v>
      </c>
      <c r="N719" s="1" t="s">
        <v>2825</v>
      </c>
      <c r="O719" s="1">
        <v>0.6</v>
      </c>
      <c r="P719" s="6">
        <f>Table1[[#This Row],[Profit]]/Table1[[#This Row],[Sales]]</f>
        <v>0.49099498987619322</v>
      </c>
      <c r="Q719" s="1" t="s">
        <v>33</v>
      </c>
      <c r="R719" s="1" t="s">
        <v>61</v>
      </c>
      <c r="S719" s="1" t="s">
        <v>178</v>
      </c>
      <c r="T719" s="1" t="s">
        <v>2822</v>
      </c>
      <c r="U719" s="1">
        <v>60540</v>
      </c>
      <c r="V719" s="9">
        <v>42067</v>
      </c>
      <c r="W719" s="13" t="str">
        <f>TEXT(Table1[[#This Row],[Order Date]],"mmmm")</f>
        <v>March</v>
      </c>
      <c r="X719" s="7" t="str">
        <f>TEXT(Table1[[#This Row],[Order Date]],"yyyy")</f>
        <v>2015</v>
      </c>
      <c r="Y719" s="9">
        <v>42068</v>
      </c>
      <c r="Z719" s="1">
        <v>1374.9480000000001</v>
      </c>
      <c r="AA719" s="1">
        <v>22</v>
      </c>
      <c r="AB719" s="1">
        <v>2800.33</v>
      </c>
      <c r="AC719" s="1">
        <v>86792</v>
      </c>
      <c r="AD719" s="6" t="e">
        <f>IF(COUNTIF(#REF!,Orders!AC1789)&gt;0,"Returned","Not Returned")</f>
        <v>#REF!</v>
      </c>
      <c r="AE719" s="37" t="str">
        <f>TEXT(Table1[[#This Row],[Order Date]],"mmmm-yyy")</f>
        <v>March-2015</v>
      </c>
    </row>
    <row r="720" spans="1:31" ht="12.75" customHeight="1" thickTop="1" thickBot="1" x14ac:dyDescent="0.25">
      <c r="A720" s="8">
        <v>25449</v>
      </c>
      <c r="B720" s="1" t="s">
        <v>56</v>
      </c>
      <c r="C720" s="1">
        <v>0.02</v>
      </c>
      <c r="D720" s="1">
        <v>34.979999999999997</v>
      </c>
      <c r="E720" s="1">
        <v>7.53</v>
      </c>
      <c r="F720" s="1">
        <v>392</v>
      </c>
      <c r="G720" s="6" t="str">
        <f>IF(COUNTIF(Table1[Customer ID],Table1[[#This Row],[Customer ID]])&gt;1,"Repeat Customer","One-Time Customer")</f>
        <v>Repeat Customer</v>
      </c>
      <c r="H720" s="1" t="s">
        <v>504</v>
      </c>
      <c r="I720" s="1" t="s">
        <v>49</v>
      </c>
      <c r="J720" s="1" t="s">
        <v>28</v>
      </c>
      <c r="K720" s="1" t="s">
        <v>77</v>
      </c>
      <c r="L720" s="1" t="s">
        <v>180</v>
      </c>
      <c r="M720" s="1" t="s">
        <v>59</v>
      </c>
      <c r="N720" s="1" t="s">
        <v>505</v>
      </c>
      <c r="O720" s="1">
        <v>0.76</v>
      </c>
      <c r="P720" s="6">
        <f>Table1[[#This Row],[Profit]]/Table1[[#This Row],[Sales]]</f>
        <v>-4.2970936490850384</v>
      </c>
      <c r="Q720" s="1" t="s">
        <v>33</v>
      </c>
      <c r="R720" s="1" t="s">
        <v>61</v>
      </c>
      <c r="S720" s="1" t="s">
        <v>506</v>
      </c>
      <c r="T720" s="1" t="s">
        <v>507</v>
      </c>
      <c r="U720" s="1">
        <v>63105</v>
      </c>
      <c r="V720" s="9">
        <v>42068</v>
      </c>
      <c r="W720" s="13" t="str">
        <f>TEXT(Table1[[#This Row],[Order Date]],"mmmm")</f>
        <v>March</v>
      </c>
      <c r="X720" s="7" t="str">
        <f>TEXT(Table1[[#This Row],[Order Date]],"yyyy")</f>
        <v>2015</v>
      </c>
      <c r="Y720" s="9">
        <v>42070</v>
      </c>
      <c r="Z720" s="1">
        <v>-159.68</v>
      </c>
      <c r="AA720" s="1">
        <v>1</v>
      </c>
      <c r="AB720" s="1">
        <v>37.159999999999997</v>
      </c>
      <c r="AC720" s="1">
        <v>86383</v>
      </c>
      <c r="AD720" s="6" t="e">
        <f>IF(COUNTIF(#REF!,Orders!AC215)&gt;0,"Returned","Not Returned")</f>
        <v>#REF!</v>
      </c>
      <c r="AE720" s="37" t="str">
        <f>TEXT(Table1[[#This Row],[Order Date]],"mmmm-yyy")</f>
        <v>March-2015</v>
      </c>
    </row>
    <row r="721" spans="1:31" ht="12.75" customHeight="1" thickTop="1" thickBot="1" x14ac:dyDescent="0.25">
      <c r="A721" s="10">
        <v>25450</v>
      </c>
      <c r="B721" s="11" t="s">
        <v>56</v>
      </c>
      <c r="C721" s="11">
        <v>0.01</v>
      </c>
      <c r="D721" s="11">
        <v>19.989999999999998</v>
      </c>
      <c r="E721" s="11">
        <v>11.17</v>
      </c>
      <c r="F721" s="11">
        <v>392</v>
      </c>
      <c r="G721" s="6" t="str">
        <f>IF(COUNTIF(Table1[Customer ID],Table1[[#This Row],[Customer ID]])&gt;1,"Repeat Customer","One-Time Customer")</f>
        <v>Repeat Customer</v>
      </c>
      <c r="H721" s="11" t="s">
        <v>504</v>
      </c>
      <c r="I721" s="11" t="s">
        <v>49</v>
      </c>
      <c r="J721" s="11" t="s">
        <v>28</v>
      </c>
      <c r="K721" s="11" t="s">
        <v>41</v>
      </c>
      <c r="L721" s="11" t="s">
        <v>50</v>
      </c>
      <c r="M721" s="11" t="s">
        <v>236</v>
      </c>
      <c r="N721" s="11" t="s">
        <v>508</v>
      </c>
      <c r="O721" s="11">
        <v>0.6</v>
      </c>
      <c r="P721" s="6">
        <f>Table1[[#This Row],[Profit]]/Table1[[#This Row],[Sales]]</f>
        <v>0.63940435280641472</v>
      </c>
      <c r="Q721" s="11" t="s">
        <v>33</v>
      </c>
      <c r="R721" s="11" t="s">
        <v>61</v>
      </c>
      <c r="S721" s="11" t="s">
        <v>506</v>
      </c>
      <c r="T721" s="11" t="s">
        <v>507</v>
      </c>
      <c r="U721" s="11">
        <v>63105</v>
      </c>
      <c r="V721" s="12">
        <v>42068</v>
      </c>
      <c r="W721" s="13" t="str">
        <f>TEXT(Table1[[#This Row],[Order Date]],"mmmm")</f>
        <v>March</v>
      </c>
      <c r="X721" s="7" t="str">
        <f>TEXT(Table1[[#This Row],[Order Date]],"yyyy")</f>
        <v>2015</v>
      </c>
      <c r="Y721" s="12">
        <v>42071</v>
      </c>
      <c r="Z721" s="11">
        <v>27.91</v>
      </c>
      <c r="AA721" s="11">
        <v>2</v>
      </c>
      <c r="AB721" s="11">
        <v>43.65</v>
      </c>
      <c r="AC721" s="11">
        <v>86383</v>
      </c>
      <c r="AD721" s="6" t="e">
        <f>IF(COUNTIF(#REF!,Orders!AC216)&gt;0,"Returned","Not Returned")</f>
        <v>#REF!</v>
      </c>
      <c r="AE721" s="37" t="str">
        <f>TEXT(Table1[[#This Row],[Order Date]],"mmmm-yyy")</f>
        <v>March-2015</v>
      </c>
    </row>
    <row r="722" spans="1:31" ht="12.75" customHeight="1" thickTop="1" thickBot="1" x14ac:dyDescent="0.25">
      <c r="A722" s="10">
        <v>18808</v>
      </c>
      <c r="B722" s="11" t="s">
        <v>106</v>
      </c>
      <c r="C722" s="11">
        <v>0.08</v>
      </c>
      <c r="D722" s="11">
        <v>296.18</v>
      </c>
      <c r="E722" s="11">
        <v>54.12</v>
      </c>
      <c r="F722" s="11">
        <v>670</v>
      </c>
      <c r="G722" s="6" t="str">
        <f>IF(COUNTIF(Table1[Customer ID],Table1[[#This Row],[Customer ID]])&gt;1,"Repeat Customer","One-Time Customer")</f>
        <v>One-Time Customer</v>
      </c>
      <c r="H722" s="11" t="s">
        <v>792</v>
      </c>
      <c r="I722" s="11" t="s">
        <v>39</v>
      </c>
      <c r="J722" s="11" t="s">
        <v>40</v>
      </c>
      <c r="K722" s="11" t="s">
        <v>41</v>
      </c>
      <c r="L722" s="11" t="s">
        <v>152</v>
      </c>
      <c r="M722" s="11" t="s">
        <v>121</v>
      </c>
      <c r="N722" s="11" t="s">
        <v>153</v>
      </c>
      <c r="O722" s="11">
        <v>0.76</v>
      </c>
      <c r="P722" s="6">
        <f>Table1[[#This Row],[Profit]]/Table1[[#This Row],[Sales]]</f>
        <v>-0.13094187339576585</v>
      </c>
      <c r="Q722" s="11" t="s">
        <v>33</v>
      </c>
      <c r="R722" s="11" t="s">
        <v>136</v>
      </c>
      <c r="S722" s="11" t="s">
        <v>137</v>
      </c>
      <c r="T722" s="11" t="s">
        <v>639</v>
      </c>
      <c r="U722" s="11">
        <v>22025</v>
      </c>
      <c r="V722" s="12">
        <v>42068</v>
      </c>
      <c r="W722" s="13" t="str">
        <f>TEXT(Table1[[#This Row],[Order Date]],"mmmm")</f>
        <v>March</v>
      </c>
      <c r="X722" s="7" t="str">
        <f>TEXT(Table1[[#This Row],[Order Date]],"yyyy")</f>
        <v>2015</v>
      </c>
      <c r="Y722" s="12">
        <v>42075</v>
      </c>
      <c r="Z722" s="11">
        <v>-187.22199999999998</v>
      </c>
      <c r="AA722" s="11">
        <v>5</v>
      </c>
      <c r="AB722" s="11">
        <v>1429.81</v>
      </c>
      <c r="AC722" s="11">
        <v>88474</v>
      </c>
      <c r="AD722" s="6" t="e">
        <f>IF(COUNTIF(#REF!,Orders!AC370)&gt;0,"Returned","Not Returned")</f>
        <v>#REF!</v>
      </c>
      <c r="AE722" s="37" t="str">
        <f>TEXT(Table1[[#This Row],[Order Date]],"mmmm-yyy")</f>
        <v>March-2015</v>
      </c>
    </row>
    <row r="723" spans="1:31" ht="12.75" customHeight="1" thickTop="1" thickBot="1" x14ac:dyDescent="0.25">
      <c r="A723" s="8">
        <v>20880</v>
      </c>
      <c r="B723" s="1" t="s">
        <v>37</v>
      </c>
      <c r="C723" s="1">
        <v>0.08</v>
      </c>
      <c r="D723" s="1">
        <v>10.91</v>
      </c>
      <c r="E723" s="1">
        <v>2.99</v>
      </c>
      <c r="F723" s="1">
        <v>1014</v>
      </c>
      <c r="G723" s="6" t="str">
        <f>IF(COUNTIF(Table1[Customer ID],Table1[[#This Row],[Customer ID]])&gt;1,"Repeat Customer","One-Time Customer")</f>
        <v>Repeat Customer</v>
      </c>
      <c r="H723" s="1" t="s">
        <v>1113</v>
      </c>
      <c r="I723" s="1" t="s">
        <v>49</v>
      </c>
      <c r="J723" s="1" t="s">
        <v>40</v>
      </c>
      <c r="K723" s="1" t="s">
        <v>29</v>
      </c>
      <c r="L723" s="1" t="s">
        <v>109</v>
      </c>
      <c r="M723" s="1" t="s">
        <v>59</v>
      </c>
      <c r="N723" s="1" t="s">
        <v>1116</v>
      </c>
      <c r="O723" s="1">
        <v>0.38</v>
      </c>
      <c r="P723" s="6">
        <f>Table1[[#This Row],[Profit]]/Table1[[#This Row],[Sales]]</f>
        <v>-1.7501458454871242E-2</v>
      </c>
      <c r="Q723" s="1" t="s">
        <v>33</v>
      </c>
      <c r="R723" s="1" t="s">
        <v>136</v>
      </c>
      <c r="S723" s="1" t="s">
        <v>958</v>
      </c>
      <c r="T723" s="1" t="s">
        <v>1114</v>
      </c>
      <c r="U723" s="1">
        <v>72022</v>
      </c>
      <c r="V723" s="9">
        <v>42068</v>
      </c>
      <c r="W723" s="13" t="str">
        <f>TEXT(Table1[[#This Row],[Order Date]],"mmmm")</f>
        <v>March</v>
      </c>
      <c r="X723" s="7" t="str">
        <f>TEXT(Table1[[#This Row],[Order Date]],"yyyy")</f>
        <v>2015</v>
      </c>
      <c r="Y723" s="9">
        <v>42069</v>
      </c>
      <c r="Z723" s="1">
        <v>-2.1</v>
      </c>
      <c r="AA723" s="1">
        <v>11</v>
      </c>
      <c r="AB723" s="1">
        <v>119.99</v>
      </c>
      <c r="AC723" s="1">
        <v>88388</v>
      </c>
      <c r="AD723" s="6" t="e">
        <f>IF(COUNTIF(#REF!,Orders!AC565)&gt;0,"Returned","Not Returned")</f>
        <v>#REF!</v>
      </c>
      <c r="AE723" s="37" t="str">
        <f>TEXT(Table1[[#This Row],[Order Date]],"mmmm-yyy")</f>
        <v>March-2015</v>
      </c>
    </row>
    <row r="724" spans="1:31" ht="12.75" customHeight="1" thickTop="1" thickBot="1" x14ac:dyDescent="0.25">
      <c r="A724" s="10">
        <v>25005</v>
      </c>
      <c r="B724" s="11" t="s">
        <v>37</v>
      </c>
      <c r="C724" s="11">
        <v>0</v>
      </c>
      <c r="D724" s="11">
        <v>442.14</v>
      </c>
      <c r="E724" s="11">
        <v>14.7</v>
      </c>
      <c r="F724" s="11">
        <v>1279</v>
      </c>
      <c r="G724" s="6" t="str">
        <f>IF(COUNTIF(Table1[Customer ID],Table1[[#This Row],[Customer ID]])&gt;1,"Repeat Customer","One-Time Customer")</f>
        <v>Repeat Customer</v>
      </c>
      <c r="H724" s="11" t="s">
        <v>1372</v>
      </c>
      <c r="I724" s="11" t="s">
        <v>39</v>
      </c>
      <c r="J724" s="11" t="s">
        <v>28</v>
      </c>
      <c r="K724" s="11" t="s">
        <v>77</v>
      </c>
      <c r="L724" s="11" t="s">
        <v>85</v>
      </c>
      <c r="M724" s="11" t="s">
        <v>43</v>
      </c>
      <c r="N724" s="11" t="s">
        <v>336</v>
      </c>
      <c r="O724" s="11">
        <v>0.56000000000000005</v>
      </c>
      <c r="P724" s="6">
        <f>Table1[[#This Row],[Profit]]/Table1[[#This Row],[Sales]]</f>
        <v>0.21401503836404448</v>
      </c>
      <c r="Q724" s="11" t="s">
        <v>33</v>
      </c>
      <c r="R724" s="11" t="s">
        <v>61</v>
      </c>
      <c r="S724" s="11" t="s">
        <v>703</v>
      </c>
      <c r="T724" s="11" t="s">
        <v>1374</v>
      </c>
      <c r="U724" s="11">
        <v>46324</v>
      </c>
      <c r="V724" s="12">
        <v>42068</v>
      </c>
      <c r="W724" s="13" t="str">
        <f>TEXT(Table1[[#This Row],[Order Date]],"mmmm")</f>
        <v>March</v>
      </c>
      <c r="X724" s="7" t="str">
        <f>TEXT(Table1[[#This Row],[Order Date]],"yyyy")</f>
        <v>2015</v>
      </c>
      <c r="Y724" s="12">
        <v>42068</v>
      </c>
      <c r="Z724" s="11">
        <v>501.51</v>
      </c>
      <c r="AA724" s="11">
        <v>5</v>
      </c>
      <c r="AB724" s="11">
        <v>2343.34</v>
      </c>
      <c r="AC724" s="11">
        <v>90115</v>
      </c>
      <c r="AD724" s="6" t="e">
        <f>IF(COUNTIF(#REF!,Orders!AC734)&gt;0,"Returned","Not Returned")</f>
        <v>#REF!</v>
      </c>
      <c r="AE724" s="37" t="str">
        <f>TEXT(Table1[[#This Row],[Order Date]],"mmmm-yyy")</f>
        <v>March-2015</v>
      </c>
    </row>
    <row r="725" spans="1:31" ht="12.75" customHeight="1" thickTop="1" thickBot="1" x14ac:dyDescent="0.25">
      <c r="A725" s="10">
        <v>19810</v>
      </c>
      <c r="B725" s="11" t="s">
        <v>37</v>
      </c>
      <c r="C725" s="11">
        <v>0.05</v>
      </c>
      <c r="D725" s="11">
        <v>9.7799999999999994</v>
      </c>
      <c r="E725" s="11">
        <v>1.39</v>
      </c>
      <c r="F725" s="11">
        <v>1432</v>
      </c>
      <c r="G725" s="6" t="str">
        <f>IF(COUNTIF(Table1[Customer ID],Table1[[#This Row],[Customer ID]])&gt;1,"Repeat Customer","One-Time Customer")</f>
        <v>Repeat Customer</v>
      </c>
      <c r="H725" s="11" t="s">
        <v>1486</v>
      </c>
      <c r="I725" s="11" t="s">
        <v>49</v>
      </c>
      <c r="J725" s="11" t="s">
        <v>28</v>
      </c>
      <c r="K725" s="11" t="s">
        <v>29</v>
      </c>
      <c r="L725" s="11" t="s">
        <v>69</v>
      </c>
      <c r="M725" s="11" t="s">
        <v>59</v>
      </c>
      <c r="N725" s="11" t="s">
        <v>1265</v>
      </c>
      <c r="O725" s="11">
        <v>0.39</v>
      </c>
      <c r="P725" s="6">
        <f>Table1[[#This Row],[Profit]]/Table1[[#This Row],[Sales]]</f>
        <v>0.69</v>
      </c>
      <c r="Q725" s="11" t="s">
        <v>33</v>
      </c>
      <c r="R725" s="11" t="s">
        <v>61</v>
      </c>
      <c r="S725" s="11" t="s">
        <v>703</v>
      </c>
      <c r="T725" s="11" t="s">
        <v>1474</v>
      </c>
      <c r="U725" s="11">
        <v>46203</v>
      </c>
      <c r="V725" s="12">
        <v>42068</v>
      </c>
      <c r="W725" s="13" t="str">
        <f>TEXT(Table1[[#This Row],[Order Date]],"mmmm")</f>
        <v>March</v>
      </c>
      <c r="X725" s="7" t="str">
        <f>TEXT(Table1[[#This Row],[Order Date]],"yyyy")</f>
        <v>2015</v>
      </c>
      <c r="Y725" s="12">
        <v>42069</v>
      </c>
      <c r="Z725" s="11">
        <v>74.278499999999994</v>
      </c>
      <c r="AA725" s="11">
        <v>11</v>
      </c>
      <c r="AB725" s="11">
        <v>107.65</v>
      </c>
      <c r="AC725" s="11">
        <v>86826</v>
      </c>
      <c r="AD725" s="6" t="e">
        <f>IF(COUNTIF(#REF!,Orders!AC812)&gt;0,"Returned","Not Returned")</f>
        <v>#REF!</v>
      </c>
      <c r="AE725" s="37" t="str">
        <f>TEXT(Table1[[#This Row],[Order Date]],"mmmm-yyy")</f>
        <v>March-2015</v>
      </c>
    </row>
    <row r="726" spans="1:31" ht="12.75" customHeight="1" thickTop="1" thickBot="1" x14ac:dyDescent="0.25">
      <c r="A726" s="10">
        <v>19811</v>
      </c>
      <c r="B726" s="11" t="s">
        <v>37</v>
      </c>
      <c r="C726" s="11">
        <v>0.02</v>
      </c>
      <c r="D726" s="11">
        <v>3.28</v>
      </c>
      <c r="E726" s="11">
        <v>3.97</v>
      </c>
      <c r="F726" s="11">
        <v>1433</v>
      </c>
      <c r="G726" s="6" t="str">
        <f>IF(COUNTIF(Table1[Customer ID],Table1[[#This Row],[Customer ID]])&gt;1,"Repeat Customer","One-Time Customer")</f>
        <v>Repeat Customer</v>
      </c>
      <c r="H726" s="11" t="s">
        <v>1487</v>
      </c>
      <c r="I726" s="11" t="s">
        <v>27</v>
      </c>
      <c r="J726" s="11" t="s">
        <v>28</v>
      </c>
      <c r="K726" s="11" t="s">
        <v>29</v>
      </c>
      <c r="L726" s="11" t="s">
        <v>30</v>
      </c>
      <c r="M726" s="11" t="s">
        <v>31</v>
      </c>
      <c r="N726" s="11" t="s">
        <v>1009</v>
      </c>
      <c r="O726" s="11">
        <v>0.56000000000000005</v>
      </c>
      <c r="P726" s="6">
        <f>Table1[[#This Row],[Profit]]/Table1[[#This Row],[Sales]]</f>
        <v>-2.6381709741550696</v>
      </c>
      <c r="Q726" s="11" t="s">
        <v>33</v>
      </c>
      <c r="R726" s="11" t="s">
        <v>61</v>
      </c>
      <c r="S726" s="11" t="s">
        <v>703</v>
      </c>
      <c r="T726" s="11" t="s">
        <v>1488</v>
      </c>
      <c r="U726" s="11">
        <v>47130</v>
      </c>
      <c r="V726" s="12">
        <v>42068</v>
      </c>
      <c r="W726" s="13" t="str">
        <f>TEXT(Table1[[#This Row],[Order Date]],"mmmm")</f>
        <v>March</v>
      </c>
      <c r="X726" s="7" t="str">
        <f>TEXT(Table1[[#This Row],[Order Date]],"yyyy")</f>
        <v>2015</v>
      </c>
      <c r="Y726" s="12">
        <v>42069</v>
      </c>
      <c r="Z726" s="11">
        <v>-66.349999999999994</v>
      </c>
      <c r="AA726" s="11">
        <v>7</v>
      </c>
      <c r="AB726" s="11">
        <v>25.15</v>
      </c>
      <c r="AC726" s="11">
        <v>86826</v>
      </c>
      <c r="AD726" s="6" t="e">
        <f>IF(COUNTIF(#REF!,Orders!AC814)&gt;0,"Returned","Not Returned")</f>
        <v>#REF!</v>
      </c>
      <c r="AE726" s="37" t="str">
        <f>TEXT(Table1[[#This Row],[Order Date]],"mmmm-yyy")</f>
        <v>March-2015</v>
      </c>
    </row>
    <row r="727" spans="1:31" ht="12.75" customHeight="1" thickTop="1" thickBot="1" x14ac:dyDescent="0.25">
      <c r="A727" s="10">
        <v>25251</v>
      </c>
      <c r="B727" s="11" t="s">
        <v>37</v>
      </c>
      <c r="C727" s="11">
        <v>0.03</v>
      </c>
      <c r="D727" s="11">
        <v>5.78</v>
      </c>
      <c r="E727" s="11">
        <v>5.37</v>
      </c>
      <c r="F727" s="11">
        <v>2006</v>
      </c>
      <c r="G727" s="6" t="str">
        <f>IF(COUNTIF(Table1[Customer ID],Table1[[#This Row],[Customer ID]])&gt;1,"Repeat Customer","One-Time Customer")</f>
        <v>One-Time Customer</v>
      </c>
      <c r="H727" s="11" t="s">
        <v>1944</v>
      </c>
      <c r="I727" s="11" t="s">
        <v>49</v>
      </c>
      <c r="J727" s="11" t="s">
        <v>40</v>
      </c>
      <c r="K727" s="11" t="s">
        <v>29</v>
      </c>
      <c r="L727" s="11" t="s">
        <v>93</v>
      </c>
      <c r="M727" s="11" t="s">
        <v>59</v>
      </c>
      <c r="N727" s="11" t="s">
        <v>1945</v>
      </c>
      <c r="O727" s="11">
        <v>0.36</v>
      </c>
      <c r="P727" s="6">
        <f>Table1[[#This Row],[Profit]]/Table1[[#This Row],[Sales]]</f>
        <v>-0.71809113579687145</v>
      </c>
      <c r="Q727" s="11" t="s">
        <v>33</v>
      </c>
      <c r="R727" s="11" t="s">
        <v>34</v>
      </c>
      <c r="S727" s="11" t="s">
        <v>255</v>
      </c>
      <c r="T727" s="11" t="s">
        <v>1946</v>
      </c>
      <c r="U727" s="11">
        <v>81301</v>
      </c>
      <c r="V727" s="12">
        <v>42068</v>
      </c>
      <c r="W727" s="13" t="str">
        <f>TEXT(Table1[[#This Row],[Order Date]],"mmmm")</f>
        <v>March</v>
      </c>
      <c r="X727" s="7" t="str">
        <f>TEXT(Table1[[#This Row],[Order Date]],"yyyy")</f>
        <v>2015</v>
      </c>
      <c r="Y727" s="12">
        <v>42069</v>
      </c>
      <c r="Z727" s="11">
        <v>-63.35</v>
      </c>
      <c r="AA727" s="11">
        <v>15</v>
      </c>
      <c r="AB727" s="11">
        <v>88.22</v>
      </c>
      <c r="AC727" s="11">
        <v>88798</v>
      </c>
      <c r="AD727" s="6" t="e">
        <f>IF(COUNTIF(#REF!,Orders!AC1114)&gt;0,"Returned","Not Returned")</f>
        <v>#REF!</v>
      </c>
      <c r="AE727" s="37" t="str">
        <f>TEXT(Table1[[#This Row],[Order Date]],"mmmm-yyy")</f>
        <v>March-2015</v>
      </c>
    </row>
    <row r="728" spans="1:31" ht="12.75" customHeight="1" thickTop="1" thickBot="1" x14ac:dyDescent="0.25">
      <c r="A728" s="8">
        <v>22827</v>
      </c>
      <c r="B728" s="1" t="s">
        <v>25</v>
      </c>
      <c r="C728" s="1">
        <v>0.05</v>
      </c>
      <c r="D728" s="1">
        <v>3.28</v>
      </c>
      <c r="E728" s="1">
        <v>3.97</v>
      </c>
      <c r="F728" s="1">
        <v>2376</v>
      </c>
      <c r="G728" s="6" t="str">
        <f>IF(COUNTIF(Table1[Customer ID],Table1[[#This Row],[Customer ID]])&gt;1,"Repeat Customer","One-Time Customer")</f>
        <v>Repeat Customer</v>
      </c>
      <c r="H728" s="1" t="s">
        <v>2240</v>
      </c>
      <c r="I728" s="1" t="s">
        <v>49</v>
      </c>
      <c r="J728" s="1" t="s">
        <v>28</v>
      </c>
      <c r="K728" s="1" t="s">
        <v>29</v>
      </c>
      <c r="L728" s="1" t="s">
        <v>30</v>
      </c>
      <c r="M728" s="1" t="s">
        <v>31</v>
      </c>
      <c r="N728" s="1" t="s">
        <v>1793</v>
      </c>
      <c r="O728" s="1">
        <v>0.56000000000000005</v>
      </c>
      <c r="P728" s="6">
        <f>Table1[[#This Row],[Profit]]/Table1[[#This Row],[Sales]]</f>
        <v>-1.635503344754446</v>
      </c>
      <c r="Q728" s="1" t="s">
        <v>33</v>
      </c>
      <c r="R728" s="1" t="s">
        <v>34</v>
      </c>
      <c r="S728" s="1" t="s">
        <v>1741</v>
      </c>
      <c r="T728" s="1" t="s">
        <v>1742</v>
      </c>
      <c r="U728" s="1">
        <v>83843</v>
      </c>
      <c r="V728" s="9">
        <v>42068</v>
      </c>
      <c r="W728" s="13" t="str">
        <f>TEXT(Table1[[#This Row],[Order Date]],"mmmm")</f>
        <v>March</v>
      </c>
      <c r="X728" s="7" t="str">
        <f>TEXT(Table1[[#This Row],[Order Date]],"yyyy")</f>
        <v>2015</v>
      </c>
      <c r="Y728" s="9">
        <v>42069</v>
      </c>
      <c r="Z728" s="1">
        <v>-100.24</v>
      </c>
      <c r="AA728" s="1">
        <v>18</v>
      </c>
      <c r="AB728" s="1">
        <v>61.29</v>
      </c>
      <c r="AC728" s="1">
        <v>91321</v>
      </c>
      <c r="AD728" s="6" t="e">
        <f>IF(COUNTIF(#REF!,Orders!AC1321)&gt;0,"Returned","Not Returned")</f>
        <v>#REF!</v>
      </c>
      <c r="AE728" s="37" t="str">
        <f>TEXT(Table1[[#This Row],[Order Date]],"mmmm-yyy")</f>
        <v>March-2015</v>
      </c>
    </row>
    <row r="729" spans="1:31" ht="12.75" customHeight="1" thickTop="1" thickBot="1" x14ac:dyDescent="0.25">
      <c r="A729" s="10">
        <v>22828</v>
      </c>
      <c r="B729" s="11" t="s">
        <v>25</v>
      </c>
      <c r="C729" s="11">
        <v>0.03</v>
      </c>
      <c r="D729" s="11">
        <v>6.98</v>
      </c>
      <c r="E729" s="11">
        <v>9.69</v>
      </c>
      <c r="F729" s="11">
        <v>2376</v>
      </c>
      <c r="G729" s="6" t="str">
        <f>IF(COUNTIF(Table1[Customer ID],Table1[[#This Row],[Customer ID]])&gt;1,"Repeat Customer","One-Time Customer")</f>
        <v>Repeat Customer</v>
      </c>
      <c r="H729" s="11" t="s">
        <v>2240</v>
      </c>
      <c r="I729" s="11" t="s">
        <v>49</v>
      </c>
      <c r="J729" s="11" t="s">
        <v>28</v>
      </c>
      <c r="K729" s="11" t="s">
        <v>29</v>
      </c>
      <c r="L729" s="11" t="s">
        <v>141</v>
      </c>
      <c r="M729" s="11" t="s">
        <v>59</v>
      </c>
      <c r="N729" s="11" t="s">
        <v>2241</v>
      </c>
      <c r="O729" s="11">
        <v>0.83</v>
      </c>
      <c r="P729" s="6">
        <f>Table1[[#This Row],[Profit]]/Table1[[#This Row],[Sales]]</f>
        <v>-2.4060467246907926</v>
      </c>
      <c r="Q729" s="11" t="s">
        <v>33</v>
      </c>
      <c r="R729" s="11" t="s">
        <v>34</v>
      </c>
      <c r="S729" s="11" t="s">
        <v>1741</v>
      </c>
      <c r="T729" s="11" t="s">
        <v>1742</v>
      </c>
      <c r="U729" s="11">
        <v>83843</v>
      </c>
      <c r="V729" s="12">
        <v>42068</v>
      </c>
      <c r="W729" s="13" t="str">
        <f>TEXT(Table1[[#This Row],[Order Date]],"mmmm")</f>
        <v>March</v>
      </c>
      <c r="X729" s="7" t="str">
        <f>TEXT(Table1[[#This Row],[Order Date]],"yyyy")</f>
        <v>2015</v>
      </c>
      <c r="Y729" s="12">
        <v>42070</v>
      </c>
      <c r="Z729" s="11">
        <v>-262.62</v>
      </c>
      <c r="AA729" s="11">
        <v>15</v>
      </c>
      <c r="AB729" s="11">
        <v>109.15</v>
      </c>
      <c r="AC729" s="11">
        <v>91321</v>
      </c>
      <c r="AD729" s="6" t="e">
        <f>IF(COUNTIF(#REF!,Orders!AC1322)&gt;0,"Returned","Not Returned")</f>
        <v>#REF!</v>
      </c>
      <c r="AE729" s="37" t="str">
        <f>TEXT(Table1[[#This Row],[Order Date]],"mmmm-yyy")</f>
        <v>March-2015</v>
      </c>
    </row>
    <row r="730" spans="1:31" ht="12.75" customHeight="1" thickTop="1" thickBot="1" x14ac:dyDescent="0.25">
      <c r="A730" s="10">
        <v>18354</v>
      </c>
      <c r="B730" s="11" t="s">
        <v>47</v>
      </c>
      <c r="C730" s="11">
        <v>0.05</v>
      </c>
      <c r="D730" s="11">
        <v>107.53</v>
      </c>
      <c r="E730" s="11">
        <v>5.81</v>
      </c>
      <c r="F730" s="11">
        <v>2696</v>
      </c>
      <c r="G730" s="6" t="str">
        <f>IF(COUNTIF(Table1[Customer ID],Table1[[#This Row],[Customer ID]])&gt;1,"Repeat Customer","One-Time Customer")</f>
        <v>One-Time Customer</v>
      </c>
      <c r="H730" s="11" t="s">
        <v>2493</v>
      </c>
      <c r="I730" s="11" t="s">
        <v>49</v>
      </c>
      <c r="J730" s="11" t="s">
        <v>40</v>
      </c>
      <c r="K730" s="11" t="s">
        <v>41</v>
      </c>
      <c r="L730" s="11" t="s">
        <v>50</v>
      </c>
      <c r="M730" s="11" t="s">
        <v>86</v>
      </c>
      <c r="N730" s="11" t="s">
        <v>1653</v>
      </c>
      <c r="O730" s="11">
        <v>0.65</v>
      </c>
      <c r="P730" s="6">
        <f>Table1[[#This Row],[Profit]]/Table1[[#This Row],[Sales]]</f>
        <v>-0.14588853357697582</v>
      </c>
      <c r="Q730" s="11" t="s">
        <v>33</v>
      </c>
      <c r="R730" s="11" t="s">
        <v>136</v>
      </c>
      <c r="S730" s="11" t="s">
        <v>1278</v>
      </c>
      <c r="T730" s="11" t="s">
        <v>2494</v>
      </c>
      <c r="U730" s="11">
        <v>35401</v>
      </c>
      <c r="V730" s="12">
        <v>42068</v>
      </c>
      <c r="W730" s="13" t="str">
        <f>TEXT(Table1[[#This Row],[Order Date]],"mmmm")</f>
        <v>March</v>
      </c>
      <c r="X730" s="7" t="str">
        <f>TEXT(Table1[[#This Row],[Order Date]],"yyyy")</f>
        <v>2015</v>
      </c>
      <c r="Y730" s="12">
        <v>42069</v>
      </c>
      <c r="Z730" s="11">
        <v>-89.418000000000006</v>
      </c>
      <c r="AA730" s="11">
        <v>6</v>
      </c>
      <c r="AB730" s="11">
        <v>612.91999999999996</v>
      </c>
      <c r="AC730" s="11">
        <v>87676</v>
      </c>
      <c r="AD730" s="6" t="e">
        <f>IF(COUNTIF(#REF!,Orders!AC1528)&gt;0,"Returned","Not Returned")</f>
        <v>#REF!</v>
      </c>
      <c r="AE730" s="37" t="str">
        <f>TEXT(Table1[[#This Row],[Order Date]],"mmmm-yyy")</f>
        <v>March-2015</v>
      </c>
    </row>
    <row r="731" spans="1:31" ht="12.75" customHeight="1" thickTop="1" thickBot="1" x14ac:dyDescent="0.25">
      <c r="A731" s="8">
        <v>19575</v>
      </c>
      <c r="B731" s="1" t="s">
        <v>106</v>
      </c>
      <c r="C731" s="1">
        <v>0.04</v>
      </c>
      <c r="D731" s="1">
        <v>4.55</v>
      </c>
      <c r="E731" s="1">
        <v>1.49</v>
      </c>
      <c r="F731" s="1">
        <v>2944</v>
      </c>
      <c r="G731" s="6" t="str">
        <f>IF(COUNTIF(Table1[Customer ID],Table1[[#This Row],[Customer ID]])&gt;1,"Repeat Customer","One-Time Customer")</f>
        <v>One-Time Customer</v>
      </c>
      <c r="H731" s="1" t="s">
        <v>2677</v>
      </c>
      <c r="I731" s="1" t="s">
        <v>49</v>
      </c>
      <c r="J731" s="1" t="s">
        <v>28</v>
      </c>
      <c r="K731" s="1" t="s">
        <v>29</v>
      </c>
      <c r="L731" s="1" t="s">
        <v>109</v>
      </c>
      <c r="M731" s="1" t="s">
        <v>59</v>
      </c>
      <c r="N731" s="1" t="s">
        <v>1441</v>
      </c>
      <c r="O731" s="1">
        <v>0.35</v>
      </c>
      <c r="P731" s="6">
        <f>Table1[[#This Row],[Profit]]/Table1[[#This Row],[Sales]]</f>
        <v>0.47343933054393306</v>
      </c>
      <c r="Q731" s="1" t="s">
        <v>33</v>
      </c>
      <c r="R731" s="1" t="s">
        <v>61</v>
      </c>
      <c r="S731" s="1" t="s">
        <v>300</v>
      </c>
      <c r="T731" s="1" t="s">
        <v>1929</v>
      </c>
      <c r="U731" s="1">
        <v>48640</v>
      </c>
      <c r="V731" s="9">
        <v>42068</v>
      </c>
      <c r="W731" s="13" t="str">
        <f>TEXT(Table1[[#This Row],[Order Date]],"mmmm")</f>
        <v>March</v>
      </c>
      <c r="X731" s="7" t="str">
        <f>TEXT(Table1[[#This Row],[Order Date]],"yyyy")</f>
        <v>2015</v>
      </c>
      <c r="Y731" s="9">
        <v>42070</v>
      </c>
      <c r="Z731" s="1">
        <v>28.288</v>
      </c>
      <c r="AA731" s="1">
        <v>13</v>
      </c>
      <c r="AB731" s="1">
        <v>59.75</v>
      </c>
      <c r="AC731" s="1">
        <v>90309</v>
      </c>
      <c r="AD731" s="6" t="e">
        <f>IF(COUNTIF(#REF!,Orders!AC1669)&gt;0,"Returned","Not Returned")</f>
        <v>#REF!</v>
      </c>
      <c r="AE731" s="37" t="str">
        <f>TEXT(Table1[[#This Row],[Order Date]],"mmmm-yyy")</f>
        <v>March-2015</v>
      </c>
    </row>
    <row r="732" spans="1:31" ht="12.75" customHeight="1" thickTop="1" thickBot="1" x14ac:dyDescent="0.25">
      <c r="A732" s="8">
        <v>25282</v>
      </c>
      <c r="B732" s="1" t="s">
        <v>56</v>
      </c>
      <c r="C732" s="1">
        <v>0.03</v>
      </c>
      <c r="D732" s="1">
        <v>85.99</v>
      </c>
      <c r="E732" s="1">
        <v>0.99</v>
      </c>
      <c r="F732" s="1">
        <v>3003</v>
      </c>
      <c r="G732" s="6" t="str">
        <f>IF(COUNTIF(Table1[Customer ID],Table1[[#This Row],[Customer ID]])&gt;1,"Repeat Customer","One-Time Customer")</f>
        <v>One-Time Customer</v>
      </c>
      <c r="H732" s="1" t="s">
        <v>2723</v>
      </c>
      <c r="I732" s="1" t="s">
        <v>49</v>
      </c>
      <c r="J732" s="1" t="s">
        <v>40</v>
      </c>
      <c r="K732" s="1" t="s">
        <v>77</v>
      </c>
      <c r="L732" s="1" t="s">
        <v>78</v>
      </c>
      <c r="M732" s="1" t="s">
        <v>31</v>
      </c>
      <c r="N732" s="1" t="s">
        <v>417</v>
      </c>
      <c r="O732" s="1">
        <v>0.55000000000000004</v>
      </c>
      <c r="P732" s="6">
        <f>Table1[[#This Row],[Profit]]/Table1[[#This Row],[Sales]]</f>
        <v>0.69</v>
      </c>
      <c r="Q732" s="1" t="s">
        <v>33</v>
      </c>
      <c r="R732" s="1" t="s">
        <v>34</v>
      </c>
      <c r="S732" s="1" t="s">
        <v>1741</v>
      </c>
      <c r="T732" s="1" t="s">
        <v>2724</v>
      </c>
      <c r="U732" s="1">
        <v>83814</v>
      </c>
      <c r="V732" s="9">
        <v>42068</v>
      </c>
      <c r="W732" s="13" t="str">
        <f>TEXT(Table1[[#This Row],[Order Date]],"mmmm")</f>
        <v>March</v>
      </c>
      <c r="X732" s="7" t="str">
        <f>TEXT(Table1[[#This Row],[Order Date]],"yyyy")</f>
        <v>2015</v>
      </c>
      <c r="Y732" s="9">
        <v>42069</v>
      </c>
      <c r="Z732" s="1">
        <v>1037.1044999999999</v>
      </c>
      <c r="AA732" s="1">
        <v>20</v>
      </c>
      <c r="AB732" s="1">
        <v>1503.05</v>
      </c>
      <c r="AC732" s="1">
        <v>91586</v>
      </c>
      <c r="AD732" s="6" t="e">
        <f>IF(COUNTIF(#REF!,Orders!AC1703)&gt;0,"Returned","Not Returned")</f>
        <v>#REF!</v>
      </c>
      <c r="AE732" s="37" t="str">
        <f>TEXT(Table1[[#This Row],[Order Date]],"mmmm-yyy")</f>
        <v>March-2015</v>
      </c>
    </row>
    <row r="733" spans="1:31" ht="12.75" customHeight="1" thickTop="1" thickBot="1" x14ac:dyDescent="0.25">
      <c r="A733" s="8">
        <v>23188</v>
      </c>
      <c r="B733" s="1" t="s">
        <v>25</v>
      </c>
      <c r="C733" s="1">
        <v>0.06</v>
      </c>
      <c r="D733" s="1">
        <v>276.2</v>
      </c>
      <c r="E733" s="1">
        <v>24.49</v>
      </c>
      <c r="F733" s="1">
        <v>3048</v>
      </c>
      <c r="G733" s="6" t="str">
        <f>IF(COUNTIF(Table1[Customer ID],Table1[[#This Row],[Customer ID]])&gt;1,"Repeat Customer","One-Time Customer")</f>
        <v>One-Time Customer</v>
      </c>
      <c r="H733" s="1" t="s">
        <v>2756</v>
      </c>
      <c r="I733" s="1" t="s">
        <v>27</v>
      </c>
      <c r="J733" s="1" t="s">
        <v>28</v>
      </c>
      <c r="K733" s="1" t="s">
        <v>41</v>
      </c>
      <c r="L733" s="1" t="s">
        <v>42</v>
      </c>
      <c r="M733" s="1" t="s">
        <v>236</v>
      </c>
      <c r="N733" s="1" t="s">
        <v>438</v>
      </c>
      <c r="O733" s="1"/>
      <c r="P733" s="6">
        <f>Table1[[#This Row],[Profit]]/Table1[[#This Row],[Sales]]</f>
        <v>0.44717608482471199</v>
      </c>
      <c r="Q733" s="1" t="s">
        <v>33</v>
      </c>
      <c r="R733" s="1" t="s">
        <v>34</v>
      </c>
      <c r="S733" s="1" t="s">
        <v>45</v>
      </c>
      <c r="T733" s="1" t="s">
        <v>2757</v>
      </c>
      <c r="U733" s="1">
        <v>94704</v>
      </c>
      <c r="V733" s="9">
        <v>42068</v>
      </c>
      <c r="W733" s="13" t="str">
        <f>TEXT(Table1[[#This Row],[Order Date]],"mmmm")</f>
        <v>March</v>
      </c>
      <c r="X733" s="7" t="str">
        <f>TEXT(Table1[[#This Row],[Order Date]],"yyyy")</f>
        <v>2015</v>
      </c>
      <c r="Y733" s="9">
        <v>42070</v>
      </c>
      <c r="Z733" s="1">
        <v>1167.3800000000001</v>
      </c>
      <c r="AA733" s="1">
        <v>10</v>
      </c>
      <c r="AB733" s="1">
        <v>2610.56</v>
      </c>
      <c r="AC733" s="1">
        <v>89789</v>
      </c>
      <c r="AD733" s="6" t="e">
        <f>IF(COUNTIF(#REF!,Orders!AC1731)&gt;0,"Returned","Not Returned")</f>
        <v>#REF!</v>
      </c>
      <c r="AE733" s="37" t="str">
        <f>TEXT(Table1[[#This Row],[Order Date]],"mmmm-yyy")</f>
        <v>March-2015</v>
      </c>
    </row>
    <row r="734" spans="1:31" ht="12.75" customHeight="1" thickTop="1" thickBot="1" x14ac:dyDescent="0.25">
      <c r="A734" s="10">
        <v>19325</v>
      </c>
      <c r="B734" s="11" t="s">
        <v>106</v>
      </c>
      <c r="C734" s="11">
        <v>0.06</v>
      </c>
      <c r="D734" s="11">
        <v>4.18</v>
      </c>
      <c r="E734" s="11">
        <v>2.99</v>
      </c>
      <c r="F734" s="11">
        <v>688</v>
      </c>
      <c r="G734" s="6" t="str">
        <f>IF(COUNTIF(Table1[Customer ID],Table1[[#This Row],[Customer ID]])&gt;1,"Repeat Customer","One-Time Customer")</f>
        <v>Repeat Customer</v>
      </c>
      <c r="H734" s="11" t="s">
        <v>809</v>
      </c>
      <c r="I734" s="11" t="s">
        <v>49</v>
      </c>
      <c r="J734" s="11" t="s">
        <v>58</v>
      </c>
      <c r="K734" s="11" t="s">
        <v>29</v>
      </c>
      <c r="L734" s="11" t="s">
        <v>109</v>
      </c>
      <c r="M734" s="11" t="s">
        <v>59</v>
      </c>
      <c r="N734" s="11" t="s">
        <v>812</v>
      </c>
      <c r="O734" s="11">
        <v>0.37</v>
      </c>
      <c r="P734" s="6">
        <f>Table1[[#This Row],[Profit]]/Table1[[#This Row],[Sales]]</f>
        <v>-0.59601686972821</v>
      </c>
      <c r="Q734" s="11" t="s">
        <v>33</v>
      </c>
      <c r="R734" s="11" t="s">
        <v>61</v>
      </c>
      <c r="S734" s="11" t="s">
        <v>506</v>
      </c>
      <c r="T734" s="11" t="s">
        <v>811</v>
      </c>
      <c r="U734" s="11">
        <v>63116</v>
      </c>
      <c r="V734" s="12">
        <v>42069</v>
      </c>
      <c r="W734" s="13" t="str">
        <f>TEXT(Table1[[#This Row],[Order Date]],"mmmm")</f>
        <v>March</v>
      </c>
      <c r="X734" s="7" t="str">
        <f>TEXT(Table1[[#This Row],[Order Date]],"yyyy")</f>
        <v>2015</v>
      </c>
      <c r="Y734" s="12">
        <v>42071</v>
      </c>
      <c r="Z734" s="11">
        <v>-12.719000000000001</v>
      </c>
      <c r="AA734" s="11">
        <v>5</v>
      </c>
      <c r="AB734" s="11">
        <v>21.34</v>
      </c>
      <c r="AC734" s="11">
        <v>88504</v>
      </c>
      <c r="AD734" s="6" t="e">
        <f>IF(COUNTIF(#REF!,Orders!AC380)&gt;0,"Returned","Not Returned")</f>
        <v>#REF!</v>
      </c>
      <c r="AE734" s="37" t="str">
        <f>TEXT(Table1[[#This Row],[Order Date]],"mmmm-yyy")</f>
        <v>March-2015</v>
      </c>
    </row>
    <row r="735" spans="1:31" ht="12.75" customHeight="1" thickTop="1" thickBot="1" x14ac:dyDescent="0.25">
      <c r="A735" s="8">
        <v>24851</v>
      </c>
      <c r="B735" s="1" t="s">
        <v>106</v>
      </c>
      <c r="C735" s="1">
        <v>0.09</v>
      </c>
      <c r="D735" s="1">
        <v>6.48</v>
      </c>
      <c r="E735" s="1">
        <v>6.86</v>
      </c>
      <c r="F735" s="1">
        <v>797</v>
      </c>
      <c r="G735" s="6" t="str">
        <f>IF(COUNTIF(Table1[Customer ID],Table1[[#This Row],[Customer ID]])&gt;1,"Repeat Customer","One-Time Customer")</f>
        <v>Repeat Customer</v>
      </c>
      <c r="H735" s="1" t="s">
        <v>925</v>
      </c>
      <c r="I735" s="1" t="s">
        <v>49</v>
      </c>
      <c r="J735" s="1" t="s">
        <v>28</v>
      </c>
      <c r="K735" s="1" t="s">
        <v>29</v>
      </c>
      <c r="L735" s="1" t="s">
        <v>93</v>
      </c>
      <c r="M735" s="1" t="s">
        <v>59</v>
      </c>
      <c r="N735" s="1" t="s">
        <v>929</v>
      </c>
      <c r="O735" s="1">
        <v>0.37</v>
      </c>
      <c r="P735" s="6">
        <f>Table1[[#This Row],[Profit]]/Table1[[#This Row],[Sales]]</f>
        <v>-1.223073899371069</v>
      </c>
      <c r="Q735" s="1" t="s">
        <v>33</v>
      </c>
      <c r="R735" s="1" t="s">
        <v>34</v>
      </c>
      <c r="S735" s="1" t="s">
        <v>212</v>
      </c>
      <c r="T735" s="1" t="s">
        <v>927</v>
      </c>
      <c r="U735" s="1">
        <v>84067</v>
      </c>
      <c r="V735" s="9">
        <v>42069</v>
      </c>
      <c r="W735" s="13" t="str">
        <f>TEXT(Table1[[#This Row],[Order Date]],"mmmm")</f>
        <v>March</v>
      </c>
      <c r="X735" s="7" t="str">
        <f>TEXT(Table1[[#This Row],[Order Date]],"yyyy")</f>
        <v>2015</v>
      </c>
      <c r="Y735" s="9">
        <v>42071</v>
      </c>
      <c r="Z735" s="1">
        <v>-62.23</v>
      </c>
      <c r="AA735" s="1">
        <v>8</v>
      </c>
      <c r="AB735" s="1">
        <v>50.88</v>
      </c>
      <c r="AC735" s="1">
        <v>86870</v>
      </c>
      <c r="AD735" s="6" t="e">
        <f>IF(COUNTIF(#REF!,Orders!AC455)&gt;0,"Returned","Not Returned")</f>
        <v>#REF!</v>
      </c>
      <c r="AE735" s="37" t="str">
        <f>TEXT(Table1[[#This Row],[Order Date]],"mmmm-yyy")</f>
        <v>March-2015</v>
      </c>
    </row>
    <row r="736" spans="1:31" ht="12.75" customHeight="1" thickTop="1" thickBot="1" x14ac:dyDescent="0.25">
      <c r="A736" s="10">
        <v>24763</v>
      </c>
      <c r="B736" s="11" t="s">
        <v>47</v>
      </c>
      <c r="C736" s="11">
        <v>0.06</v>
      </c>
      <c r="D736" s="11">
        <v>6.48</v>
      </c>
      <c r="E736" s="11">
        <v>8.8800000000000008</v>
      </c>
      <c r="F736" s="11">
        <v>868</v>
      </c>
      <c r="G736" s="6" t="str">
        <f>IF(COUNTIF(Table1[Customer ID],Table1[[#This Row],[Customer ID]])&gt;1,"Repeat Customer","One-Time Customer")</f>
        <v>Repeat Customer</v>
      </c>
      <c r="H736" s="11" t="s">
        <v>984</v>
      </c>
      <c r="I736" s="11" t="s">
        <v>49</v>
      </c>
      <c r="J736" s="11" t="s">
        <v>28</v>
      </c>
      <c r="K736" s="11" t="s">
        <v>29</v>
      </c>
      <c r="L736" s="11" t="s">
        <v>93</v>
      </c>
      <c r="M736" s="11" t="s">
        <v>59</v>
      </c>
      <c r="N736" s="11" t="s">
        <v>988</v>
      </c>
      <c r="O736" s="11">
        <v>0.37</v>
      </c>
      <c r="P736" s="6">
        <f>Table1[[#This Row],[Profit]]/Table1[[#This Row],[Sales]]</f>
        <v>-1.8881291245925103</v>
      </c>
      <c r="Q736" s="11" t="s">
        <v>33</v>
      </c>
      <c r="R736" s="11" t="s">
        <v>61</v>
      </c>
      <c r="S736" s="11" t="s">
        <v>62</v>
      </c>
      <c r="T736" s="11" t="s">
        <v>986</v>
      </c>
      <c r="U736" s="11">
        <v>55126</v>
      </c>
      <c r="V736" s="12">
        <v>42069</v>
      </c>
      <c r="W736" s="13" t="str">
        <f>TEXT(Table1[[#This Row],[Order Date]],"mmmm")</f>
        <v>March</v>
      </c>
      <c r="X736" s="7" t="str">
        <f>TEXT(Table1[[#This Row],[Order Date]],"yyyy")</f>
        <v>2015</v>
      </c>
      <c r="Y736" s="12">
        <v>42070</v>
      </c>
      <c r="Z736" s="11">
        <v>-237.47</v>
      </c>
      <c r="AA736" s="11">
        <v>20</v>
      </c>
      <c r="AB736" s="11">
        <v>125.77</v>
      </c>
      <c r="AC736" s="11">
        <v>91195</v>
      </c>
      <c r="AD736" s="6" t="e">
        <f>IF(COUNTIF(#REF!,Orders!AC484)&gt;0,"Returned","Not Returned")</f>
        <v>#REF!</v>
      </c>
      <c r="AE736" s="37" t="str">
        <f>TEXT(Table1[[#This Row],[Order Date]],"mmmm-yyy")</f>
        <v>March-2015</v>
      </c>
    </row>
    <row r="737" spans="1:31" ht="12.75" customHeight="1" thickTop="1" thickBot="1" x14ac:dyDescent="0.25">
      <c r="A737" s="8">
        <v>24764</v>
      </c>
      <c r="B737" s="1" t="s">
        <v>47</v>
      </c>
      <c r="C737" s="1">
        <v>0.09</v>
      </c>
      <c r="D737" s="1">
        <v>349.45</v>
      </c>
      <c r="E737" s="1">
        <v>60</v>
      </c>
      <c r="F737" s="1">
        <v>868</v>
      </c>
      <c r="G737" s="6" t="str">
        <f>IF(COUNTIF(Table1[Customer ID],Table1[[#This Row],[Customer ID]])&gt;1,"Repeat Customer","One-Time Customer")</f>
        <v>Repeat Customer</v>
      </c>
      <c r="H737" s="1" t="s">
        <v>984</v>
      </c>
      <c r="I737" s="1" t="s">
        <v>39</v>
      </c>
      <c r="J737" s="1" t="s">
        <v>28</v>
      </c>
      <c r="K737" s="1" t="s">
        <v>41</v>
      </c>
      <c r="L737" s="1" t="s">
        <v>152</v>
      </c>
      <c r="M737" s="1" t="s">
        <v>43</v>
      </c>
      <c r="N737" s="1" t="s">
        <v>989</v>
      </c>
      <c r="O737" s="1"/>
      <c r="P737" s="6">
        <f>Table1[[#This Row],[Profit]]/Table1[[#This Row],[Sales]]</f>
        <v>-0.75173922806444526</v>
      </c>
      <c r="Q737" s="1" t="s">
        <v>33</v>
      </c>
      <c r="R737" s="1" t="s">
        <v>61</v>
      </c>
      <c r="S737" s="1" t="s">
        <v>62</v>
      </c>
      <c r="T737" s="1" t="s">
        <v>986</v>
      </c>
      <c r="U737" s="1">
        <v>55126</v>
      </c>
      <c r="V737" s="9">
        <v>42069</v>
      </c>
      <c r="W737" s="13" t="str">
        <f>TEXT(Table1[[#This Row],[Order Date]],"mmmm")</f>
        <v>March</v>
      </c>
      <c r="X737" s="7" t="str">
        <f>TEXT(Table1[[#This Row],[Order Date]],"yyyy")</f>
        <v>2015</v>
      </c>
      <c r="Y737" s="9">
        <v>42070</v>
      </c>
      <c r="Z737" s="1">
        <v>-2946.0509999999999</v>
      </c>
      <c r="AA737" s="1">
        <v>12</v>
      </c>
      <c r="AB737" s="1">
        <v>3918.98</v>
      </c>
      <c r="AC737" s="1">
        <v>91195</v>
      </c>
      <c r="AD737" s="6" t="e">
        <f>IF(COUNTIF(#REF!,Orders!AC485)&gt;0,"Returned","Not Returned")</f>
        <v>#REF!</v>
      </c>
      <c r="AE737" s="37" t="str">
        <f>TEXT(Table1[[#This Row],[Order Date]],"mmmm-yyy")</f>
        <v>March-2015</v>
      </c>
    </row>
    <row r="738" spans="1:31" ht="12.75" customHeight="1" thickTop="1" thickBot="1" x14ac:dyDescent="0.25">
      <c r="A738" s="8">
        <v>23479</v>
      </c>
      <c r="B738" s="1" t="s">
        <v>37</v>
      </c>
      <c r="C738" s="1">
        <v>0.03</v>
      </c>
      <c r="D738" s="1">
        <v>31.74</v>
      </c>
      <c r="E738" s="1">
        <v>12.62</v>
      </c>
      <c r="F738" s="1">
        <v>945</v>
      </c>
      <c r="G738" s="6" t="str">
        <f>IF(COUNTIF(Table1[Customer ID],Table1[[#This Row],[Customer ID]])&gt;1,"Repeat Customer","One-Time Customer")</f>
        <v>One-Time Customer</v>
      </c>
      <c r="H738" s="1" t="s">
        <v>1057</v>
      </c>
      <c r="I738" s="1" t="s">
        <v>49</v>
      </c>
      <c r="J738" s="1" t="s">
        <v>40</v>
      </c>
      <c r="K738" s="1" t="s">
        <v>29</v>
      </c>
      <c r="L738" s="1" t="s">
        <v>109</v>
      </c>
      <c r="M738" s="1" t="s">
        <v>59</v>
      </c>
      <c r="N738" s="1" t="s">
        <v>1058</v>
      </c>
      <c r="O738" s="1">
        <v>0.37</v>
      </c>
      <c r="P738" s="6">
        <f>Table1[[#This Row],[Profit]]/Table1[[#This Row],[Sales]]</f>
        <v>-4.3576494427558198E-2</v>
      </c>
      <c r="Q738" s="1" t="s">
        <v>33</v>
      </c>
      <c r="R738" s="1" t="s">
        <v>34</v>
      </c>
      <c r="S738" s="1" t="s">
        <v>45</v>
      </c>
      <c r="T738" s="1" t="s">
        <v>1059</v>
      </c>
      <c r="U738" s="1">
        <v>95070</v>
      </c>
      <c r="V738" s="9">
        <v>42069</v>
      </c>
      <c r="W738" s="13" t="str">
        <f>TEXT(Table1[[#This Row],[Order Date]],"mmmm")</f>
        <v>March</v>
      </c>
      <c r="X738" s="7" t="str">
        <f>TEXT(Table1[[#This Row],[Order Date]],"yyyy")</f>
        <v>2015</v>
      </c>
      <c r="Y738" s="9">
        <v>42069</v>
      </c>
      <c r="Z738" s="1">
        <v>-4.3009999999999939</v>
      </c>
      <c r="AA738" s="1">
        <v>3</v>
      </c>
      <c r="AB738" s="1">
        <v>98.7</v>
      </c>
      <c r="AC738" s="1">
        <v>86567</v>
      </c>
      <c r="AD738" s="6" t="e">
        <f>IF(COUNTIF(#REF!,Orders!AC531)&gt;0,"Returned","Not Returned")</f>
        <v>#REF!</v>
      </c>
      <c r="AE738" s="37" t="str">
        <f>TEXT(Table1[[#This Row],[Order Date]],"mmmm-yyy")</f>
        <v>March-2015</v>
      </c>
    </row>
    <row r="739" spans="1:31" ht="12.75" customHeight="1" thickTop="1" thickBot="1" x14ac:dyDescent="0.25">
      <c r="A739" s="10">
        <v>24894</v>
      </c>
      <c r="B739" s="11" t="s">
        <v>56</v>
      </c>
      <c r="C739" s="11">
        <v>7.0000000000000007E-2</v>
      </c>
      <c r="D739" s="11">
        <v>60.98</v>
      </c>
      <c r="E739" s="11">
        <v>49</v>
      </c>
      <c r="F739" s="11">
        <v>1771</v>
      </c>
      <c r="G739" s="6" t="str">
        <f>IF(COUNTIF(Table1[Customer ID],Table1[[#This Row],[Customer ID]])&gt;1,"Repeat Customer","One-Time Customer")</f>
        <v>One-Time Customer</v>
      </c>
      <c r="H739" s="11" t="s">
        <v>1780</v>
      </c>
      <c r="I739" s="11" t="s">
        <v>49</v>
      </c>
      <c r="J739" s="11" t="s">
        <v>40</v>
      </c>
      <c r="K739" s="11" t="s">
        <v>29</v>
      </c>
      <c r="L739" s="11" t="s">
        <v>257</v>
      </c>
      <c r="M739" s="11" t="s">
        <v>236</v>
      </c>
      <c r="N739" s="11" t="s">
        <v>1583</v>
      </c>
      <c r="O739" s="11">
        <v>0.59</v>
      </c>
      <c r="P739" s="6">
        <f>Table1[[#This Row],[Profit]]/Table1[[#This Row],[Sales]]</f>
        <v>-1.9696467318428943</v>
      </c>
      <c r="Q739" s="11" t="s">
        <v>33</v>
      </c>
      <c r="R739" s="11" t="s">
        <v>61</v>
      </c>
      <c r="S739" s="11" t="s">
        <v>178</v>
      </c>
      <c r="T739" s="11" t="s">
        <v>1614</v>
      </c>
      <c r="U739" s="11">
        <v>61032</v>
      </c>
      <c r="V739" s="12">
        <v>42069</v>
      </c>
      <c r="W739" s="13" t="str">
        <f>TEXT(Table1[[#This Row],[Order Date]],"mmmm")</f>
        <v>March</v>
      </c>
      <c r="X739" s="7" t="str">
        <f>TEXT(Table1[[#This Row],[Order Date]],"yyyy")</f>
        <v>2015</v>
      </c>
      <c r="Y739" s="12">
        <v>42070</v>
      </c>
      <c r="Z739" s="11">
        <v>-807.89</v>
      </c>
      <c r="AA739" s="11">
        <v>7</v>
      </c>
      <c r="AB739" s="11">
        <v>410.17</v>
      </c>
      <c r="AC739" s="11">
        <v>89106</v>
      </c>
      <c r="AD739" s="6" t="e">
        <f>IF(COUNTIF(#REF!,Orders!AC996)&gt;0,"Returned","Not Returned")</f>
        <v>#REF!</v>
      </c>
      <c r="AE739" s="37" t="str">
        <f>TEXT(Table1[[#This Row],[Order Date]],"mmmm-yyy")</f>
        <v>March-2015</v>
      </c>
    </row>
    <row r="740" spans="1:31" ht="12.75" customHeight="1" thickTop="1" thickBot="1" x14ac:dyDescent="0.25">
      <c r="A740" s="8">
        <v>21422</v>
      </c>
      <c r="B740" s="1" t="s">
        <v>106</v>
      </c>
      <c r="C740" s="1">
        <v>0.08</v>
      </c>
      <c r="D740" s="1">
        <v>230.98</v>
      </c>
      <c r="E740" s="1">
        <v>23.78</v>
      </c>
      <c r="F740" s="1">
        <v>2729</v>
      </c>
      <c r="G740" s="6" t="str">
        <f>IF(COUNTIF(Table1[Customer ID],Table1[[#This Row],[Customer ID]])&gt;1,"Repeat Customer","One-Time Customer")</f>
        <v>One-Time Customer</v>
      </c>
      <c r="H740" s="1" t="s">
        <v>2519</v>
      </c>
      <c r="I740" s="1" t="s">
        <v>39</v>
      </c>
      <c r="J740" s="1" t="s">
        <v>114</v>
      </c>
      <c r="K740" s="1" t="s">
        <v>41</v>
      </c>
      <c r="L740" s="1" t="s">
        <v>152</v>
      </c>
      <c r="M740" s="1" t="s">
        <v>121</v>
      </c>
      <c r="N740" s="1" t="s">
        <v>825</v>
      </c>
      <c r="O740" s="1">
        <v>0.6</v>
      </c>
      <c r="P740" s="6">
        <f>Table1[[#This Row],[Profit]]/Table1[[#This Row],[Sales]]</f>
        <v>0.54248486159169551</v>
      </c>
      <c r="Q740" s="1" t="s">
        <v>33</v>
      </c>
      <c r="R740" s="1" t="s">
        <v>34</v>
      </c>
      <c r="S740" s="1" t="s">
        <v>35</v>
      </c>
      <c r="T740" s="1" t="s">
        <v>566</v>
      </c>
      <c r="U740" s="1">
        <v>98226</v>
      </c>
      <c r="V740" s="9">
        <v>42069</v>
      </c>
      <c r="W740" s="13" t="str">
        <f>TEXT(Table1[[#This Row],[Order Date]],"mmmm")</f>
        <v>March</v>
      </c>
      <c r="X740" s="7" t="str">
        <f>TEXT(Table1[[#This Row],[Order Date]],"yyyy")</f>
        <v>2015</v>
      </c>
      <c r="Y740" s="9">
        <v>42073</v>
      </c>
      <c r="Z740" s="1">
        <v>501.69</v>
      </c>
      <c r="AA740" s="1">
        <v>4</v>
      </c>
      <c r="AB740" s="1">
        <v>924.8</v>
      </c>
      <c r="AC740" s="1">
        <v>88114</v>
      </c>
      <c r="AD740" s="6" t="e">
        <f>IF(COUNTIF(#REF!,Orders!AC1545)&gt;0,"Returned","Not Returned")</f>
        <v>#REF!</v>
      </c>
      <c r="AE740" s="37" t="str">
        <f>TEXT(Table1[[#This Row],[Order Date]],"mmmm-yyy")</f>
        <v>March-2015</v>
      </c>
    </row>
    <row r="741" spans="1:31" ht="12.75" customHeight="1" thickTop="1" thickBot="1" x14ac:dyDescent="0.25">
      <c r="A741" s="8">
        <v>23627</v>
      </c>
      <c r="B741" s="1" t="s">
        <v>47</v>
      </c>
      <c r="C741" s="1">
        <v>0.05</v>
      </c>
      <c r="D741" s="1">
        <v>9.99</v>
      </c>
      <c r="E741" s="1">
        <v>4.78</v>
      </c>
      <c r="F741" s="1">
        <v>3008</v>
      </c>
      <c r="G741" s="6" t="str">
        <f>IF(COUNTIF(Table1[Customer ID],Table1[[#This Row],[Customer ID]])&gt;1,"Repeat Customer","One-Time Customer")</f>
        <v>Repeat Customer</v>
      </c>
      <c r="H741" s="1" t="s">
        <v>2730</v>
      </c>
      <c r="I741" s="1" t="s">
        <v>49</v>
      </c>
      <c r="J741" s="1" t="s">
        <v>40</v>
      </c>
      <c r="K741" s="1" t="s">
        <v>29</v>
      </c>
      <c r="L741" s="1" t="s">
        <v>93</v>
      </c>
      <c r="M741" s="1" t="s">
        <v>59</v>
      </c>
      <c r="N741" s="1" t="s">
        <v>1811</v>
      </c>
      <c r="O741" s="1">
        <v>0.4</v>
      </c>
      <c r="P741" s="6">
        <f>Table1[[#This Row],[Profit]]/Table1[[#This Row],[Sales]]</f>
        <v>0.20307813345134482</v>
      </c>
      <c r="Q741" s="1" t="s">
        <v>33</v>
      </c>
      <c r="R741" s="1" t="s">
        <v>61</v>
      </c>
      <c r="S741" s="1" t="s">
        <v>62</v>
      </c>
      <c r="T741" s="1" t="s">
        <v>2731</v>
      </c>
      <c r="U741" s="1">
        <v>55343</v>
      </c>
      <c r="V741" s="9">
        <v>42069</v>
      </c>
      <c r="W741" s="13" t="str">
        <f>TEXT(Table1[[#This Row],[Order Date]],"mmmm")</f>
        <v>March</v>
      </c>
      <c r="X741" s="7" t="str">
        <f>TEXT(Table1[[#This Row],[Order Date]],"yyyy")</f>
        <v>2015</v>
      </c>
      <c r="Y741" s="9">
        <v>42070</v>
      </c>
      <c r="Z741" s="1">
        <v>41.3</v>
      </c>
      <c r="AA741" s="1">
        <v>20</v>
      </c>
      <c r="AB741" s="1">
        <v>203.37</v>
      </c>
      <c r="AC741" s="1">
        <v>89414</v>
      </c>
      <c r="AD741" s="6" t="e">
        <f>IF(COUNTIF(#REF!,Orders!AC1709)&gt;0,"Returned","Not Returned")</f>
        <v>#REF!</v>
      </c>
      <c r="AE741" s="37" t="str">
        <f>TEXT(Table1[[#This Row],[Order Date]],"mmmm-yyy")</f>
        <v>March-2015</v>
      </c>
    </row>
    <row r="742" spans="1:31" ht="12.75" customHeight="1" thickTop="1" thickBot="1" x14ac:dyDescent="0.25">
      <c r="A742" s="8">
        <v>18259</v>
      </c>
      <c r="B742" s="1" t="s">
        <v>37</v>
      </c>
      <c r="C742" s="1">
        <v>0.06</v>
      </c>
      <c r="D742" s="1">
        <v>113.98</v>
      </c>
      <c r="E742" s="1">
        <v>30</v>
      </c>
      <c r="F742" s="1">
        <v>3327</v>
      </c>
      <c r="G742" s="6" t="str">
        <f>IF(COUNTIF(Table1[Customer ID],Table1[[#This Row],[Customer ID]])&gt;1,"Repeat Customer","One-Time Customer")</f>
        <v>Repeat Customer</v>
      </c>
      <c r="H742" s="1" t="s">
        <v>2963</v>
      </c>
      <c r="I742" s="1" t="s">
        <v>39</v>
      </c>
      <c r="J742" s="1" t="s">
        <v>58</v>
      </c>
      <c r="K742" s="1" t="s">
        <v>41</v>
      </c>
      <c r="L742" s="1" t="s">
        <v>42</v>
      </c>
      <c r="M742" s="1" t="s">
        <v>43</v>
      </c>
      <c r="N742" s="1" t="s">
        <v>2964</v>
      </c>
      <c r="O742" s="1">
        <v>0.69</v>
      </c>
      <c r="P742" s="6">
        <f>Table1[[#This Row],[Profit]]/Table1[[#This Row],[Sales]]</f>
        <v>-0.35744370191497726</v>
      </c>
      <c r="Q742" s="1" t="s">
        <v>33</v>
      </c>
      <c r="R742" s="1" t="s">
        <v>61</v>
      </c>
      <c r="S742" s="1" t="s">
        <v>300</v>
      </c>
      <c r="T742" s="1" t="s">
        <v>2722</v>
      </c>
      <c r="U742" s="1">
        <v>48060</v>
      </c>
      <c r="V742" s="9">
        <v>42069</v>
      </c>
      <c r="W742" s="13" t="str">
        <f>TEXT(Table1[[#This Row],[Order Date]],"mmmm")</f>
        <v>March</v>
      </c>
      <c r="X742" s="7" t="str">
        <f>TEXT(Table1[[#This Row],[Order Date]],"yyyy")</f>
        <v>2015</v>
      </c>
      <c r="Y742" s="9">
        <v>42071</v>
      </c>
      <c r="Z742" s="1">
        <v>-127.3</v>
      </c>
      <c r="AA742" s="1">
        <v>3</v>
      </c>
      <c r="AB742" s="1">
        <v>356.14</v>
      </c>
      <c r="AC742" s="1">
        <v>87272</v>
      </c>
      <c r="AD742" s="6" t="e">
        <f>IF(COUNTIF(#REF!,Orders!AC1895)&gt;0,"Returned","Not Returned")</f>
        <v>#REF!</v>
      </c>
      <c r="AE742" s="37" t="str">
        <f>TEXT(Table1[[#This Row],[Order Date]],"mmmm-yyy")</f>
        <v>March-2015</v>
      </c>
    </row>
    <row r="743" spans="1:31" ht="12.75" customHeight="1" thickTop="1" thickBot="1" x14ac:dyDescent="0.25">
      <c r="A743" s="10">
        <v>18260</v>
      </c>
      <c r="B743" s="11" t="s">
        <v>37</v>
      </c>
      <c r="C743" s="11">
        <v>0.05</v>
      </c>
      <c r="D743" s="11">
        <v>6.48</v>
      </c>
      <c r="E743" s="11">
        <v>6.86</v>
      </c>
      <c r="F743" s="11">
        <v>3327</v>
      </c>
      <c r="G743" s="6" t="str">
        <f>IF(COUNTIF(Table1[Customer ID],Table1[[#This Row],[Customer ID]])&gt;1,"Repeat Customer","One-Time Customer")</f>
        <v>Repeat Customer</v>
      </c>
      <c r="H743" s="11" t="s">
        <v>2963</v>
      </c>
      <c r="I743" s="11" t="s">
        <v>49</v>
      </c>
      <c r="J743" s="11" t="s">
        <v>58</v>
      </c>
      <c r="K743" s="11" t="s">
        <v>29</v>
      </c>
      <c r="L743" s="11" t="s">
        <v>93</v>
      </c>
      <c r="M743" s="11" t="s">
        <v>59</v>
      </c>
      <c r="N743" s="11" t="s">
        <v>929</v>
      </c>
      <c r="O743" s="11">
        <v>0.37</v>
      </c>
      <c r="P743" s="6">
        <f>Table1[[#This Row],[Profit]]/Table1[[#This Row],[Sales]]</f>
        <v>-1.9486706056129988</v>
      </c>
      <c r="Q743" s="11" t="s">
        <v>33</v>
      </c>
      <c r="R743" s="11" t="s">
        <v>61</v>
      </c>
      <c r="S743" s="11" t="s">
        <v>300</v>
      </c>
      <c r="T743" s="11" t="s">
        <v>2722</v>
      </c>
      <c r="U743" s="11">
        <v>48060</v>
      </c>
      <c r="V743" s="12">
        <v>42069</v>
      </c>
      <c r="W743" s="13" t="str">
        <f>TEXT(Table1[[#This Row],[Order Date]],"mmmm")</f>
        <v>March</v>
      </c>
      <c r="X743" s="7" t="str">
        <f>TEXT(Table1[[#This Row],[Order Date]],"yyyy")</f>
        <v>2015</v>
      </c>
      <c r="Y743" s="12">
        <v>42071</v>
      </c>
      <c r="Z743" s="11">
        <v>-52.77</v>
      </c>
      <c r="AA743" s="11">
        <v>4</v>
      </c>
      <c r="AB743" s="11">
        <v>27.08</v>
      </c>
      <c r="AC743" s="11">
        <v>87272</v>
      </c>
      <c r="AD743" s="6" t="e">
        <f>IF(COUNTIF(#REF!,Orders!AC1896)&gt;0,"Returned","Not Returned")</f>
        <v>#REF!</v>
      </c>
      <c r="AE743" s="37" t="str">
        <f>TEXT(Table1[[#This Row],[Order Date]],"mmmm-yyy")</f>
        <v>March-2015</v>
      </c>
    </row>
    <row r="744" spans="1:31" ht="12.75" customHeight="1" thickTop="1" thickBot="1" x14ac:dyDescent="0.25">
      <c r="A744" s="8">
        <v>19383</v>
      </c>
      <c r="B744" s="1" t="s">
        <v>37</v>
      </c>
      <c r="C744" s="1">
        <v>7.0000000000000007E-2</v>
      </c>
      <c r="D744" s="1">
        <v>6.08</v>
      </c>
      <c r="E744" s="1">
        <v>0.91</v>
      </c>
      <c r="F744" s="1">
        <v>850</v>
      </c>
      <c r="G744" s="6" t="str">
        <f>IF(COUNTIF(Table1[Customer ID],Table1[[#This Row],[Customer ID]])&gt;1,"Repeat Customer","One-Time Customer")</f>
        <v>One-Time Customer</v>
      </c>
      <c r="H744" s="1" t="s">
        <v>965</v>
      </c>
      <c r="I744" s="1" t="s">
        <v>49</v>
      </c>
      <c r="J744" s="1" t="s">
        <v>28</v>
      </c>
      <c r="K744" s="1" t="s">
        <v>29</v>
      </c>
      <c r="L744" s="1" t="s">
        <v>30</v>
      </c>
      <c r="M744" s="1" t="s">
        <v>31</v>
      </c>
      <c r="N744" s="1" t="s">
        <v>966</v>
      </c>
      <c r="O744" s="1">
        <v>0.51</v>
      </c>
      <c r="P744" s="6">
        <f>Table1[[#This Row],[Profit]]/Table1[[#This Row],[Sales]]</f>
        <v>0.46639656816015251</v>
      </c>
      <c r="Q744" s="1" t="s">
        <v>33</v>
      </c>
      <c r="R744" s="1" t="s">
        <v>34</v>
      </c>
      <c r="S744" s="1" t="s">
        <v>45</v>
      </c>
      <c r="T744" s="1" t="s">
        <v>967</v>
      </c>
      <c r="U744" s="1">
        <v>93117</v>
      </c>
      <c r="V744" s="9">
        <v>42070</v>
      </c>
      <c r="W744" s="13" t="str">
        <f>TEXT(Table1[[#This Row],[Order Date]],"mmmm")</f>
        <v>March</v>
      </c>
      <c r="X744" s="7" t="str">
        <f>TEXT(Table1[[#This Row],[Order Date]],"yyyy")</f>
        <v>2015</v>
      </c>
      <c r="Y744" s="9">
        <v>42071</v>
      </c>
      <c r="Z744" s="1">
        <v>19.57</v>
      </c>
      <c r="AA744" s="1">
        <v>7</v>
      </c>
      <c r="AB744" s="1">
        <v>41.96</v>
      </c>
      <c r="AC744" s="1">
        <v>88569</v>
      </c>
      <c r="AD744" s="6" t="e">
        <f>IF(COUNTIF(#REF!,Orders!AC471)&gt;0,"Returned","Not Returned")</f>
        <v>#REF!</v>
      </c>
      <c r="AE744" s="37" t="str">
        <f>TEXT(Table1[[#This Row],[Order Date]],"mmmm-yyy")</f>
        <v>March-2015</v>
      </c>
    </row>
    <row r="745" spans="1:31" ht="12.75" customHeight="1" thickTop="1" thickBot="1" x14ac:dyDescent="0.25">
      <c r="A745" s="8">
        <v>19384</v>
      </c>
      <c r="B745" s="1" t="s">
        <v>37</v>
      </c>
      <c r="C745" s="1">
        <v>0.08</v>
      </c>
      <c r="D745" s="1">
        <v>19.899999999999999</v>
      </c>
      <c r="E745" s="1">
        <v>5.29</v>
      </c>
      <c r="F745" s="1">
        <v>851</v>
      </c>
      <c r="G745" s="6" t="str">
        <f>IF(COUNTIF(Table1[Customer ID],Table1[[#This Row],[Customer ID]])&gt;1,"Repeat Customer","One-Time Customer")</f>
        <v>Repeat Customer</v>
      </c>
      <c r="H745" s="1" t="s">
        <v>968</v>
      </c>
      <c r="I745" s="1" t="s">
        <v>49</v>
      </c>
      <c r="J745" s="1" t="s">
        <v>28</v>
      </c>
      <c r="K745" s="1" t="s">
        <v>29</v>
      </c>
      <c r="L745" s="1" t="s">
        <v>257</v>
      </c>
      <c r="M745" s="1" t="s">
        <v>86</v>
      </c>
      <c r="N745" s="1" t="s">
        <v>971</v>
      </c>
      <c r="O745" s="1">
        <v>0.4</v>
      </c>
      <c r="P745" s="6">
        <f>Table1[[#This Row],[Profit]]/Table1[[#This Row],[Sales]]</f>
        <v>0.44543791067121347</v>
      </c>
      <c r="Q745" s="1" t="s">
        <v>33</v>
      </c>
      <c r="R745" s="1" t="s">
        <v>34</v>
      </c>
      <c r="S745" s="1" t="s">
        <v>45</v>
      </c>
      <c r="T745" s="1" t="s">
        <v>970</v>
      </c>
      <c r="U745" s="1">
        <v>91745</v>
      </c>
      <c r="V745" s="9">
        <v>42070</v>
      </c>
      <c r="W745" s="13" t="str">
        <f>TEXT(Table1[[#This Row],[Order Date]],"mmmm")</f>
        <v>March</v>
      </c>
      <c r="X745" s="7" t="str">
        <f>TEXT(Table1[[#This Row],[Order Date]],"yyyy")</f>
        <v>2015</v>
      </c>
      <c r="Y745" s="9">
        <v>42072</v>
      </c>
      <c r="Z745" s="1">
        <v>107.11</v>
      </c>
      <c r="AA745" s="1">
        <v>13</v>
      </c>
      <c r="AB745" s="1">
        <v>240.46</v>
      </c>
      <c r="AC745" s="1">
        <v>88569</v>
      </c>
      <c r="AD745" s="6" t="e">
        <f>IF(COUNTIF(#REF!,Orders!AC473)&gt;0,"Returned","Not Returned")</f>
        <v>#REF!</v>
      </c>
      <c r="AE745" s="37" t="str">
        <f>TEXT(Table1[[#This Row],[Order Date]],"mmmm-yyy")</f>
        <v>March-2015</v>
      </c>
    </row>
    <row r="746" spans="1:31" ht="12.75" customHeight="1" thickTop="1" thickBot="1" x14ac:dyDescent="0.25">
      <c r="A746" s="10">
        <v>19385</v>
      </c>
      <c r="B746" s="11" t="s">
        <v>37</v>
      </c>
      <c r="C746" s="11">
        <v>0.02</v>
      </c>
      <c r="D746" s="11">
        <v>3.36</v>
      </c>
      <c r="E746" s="11">
        <v>6.27</v>
      </c>
      <c r="F746" s="11">
        <v>851</v>
      </c>
      <c r="G746" s="6" t="str">
        <f>IF(COUNTIF(Table1[Customer ID],Table1[[#This Row],[Customer ID]])&gt;1,"Repeat Customer","One-Time Customer")</f>
        <v>Repeat Customer</v>
      </c>
      <c r="H746" s="11" t="s">
        <v>968</v>
      </c>
      <c r="I746" s="11" t="s">
        <v>49</v>
      </c>
      <c r="J746" s="11" t="s">
        <v>28</v>
      </c>
      <c r="K746" s="11" t="s">
        <v>29</v>
      </c>
      <c r="L746" s="11" t="s">
        <v>109</v>
      </c>
      <c r="M746" s="11" t="s">
        <v>59</v>
      </c>
      <c r="N746" s="11" t="s">
        <v>586</v>
      </c>
      <c r="O746" s="11">
        <v>0.4</v>
      </c>
      <c r="P746" s="6">
        <f>Table1[[#This Row],[Profit]]/Table1[[#This Row],[Sales]]</f>
        <v>-2.9178455723542118</v>
      </c>
      <c r="Q746" s="11" t="s">
        <v>33</v>
      </c>
      <c r="R746" s="11" t="s">
        <v>34</v>
      </c>
      <c r="S746" s="11" t="s">
        <v>45</v>
      </c>
      <c r="T746" s="11" t="s">
        <v>970</v>
      </c>
      <c r="U746" s="11">
        <v>91745</v>
      </c>
      <c r="V746" s="12">
        <v>42070</v>
      </c>
      <c r="W746" s="13" t="str">
        <f>TEXT(Table1[[#This Row],[Order Date]],"mmmm")</f>
        <v>March</v>
      </c>
      <c r="X746" s="7" t="str">
        <f>TEXT(Table1[[#This Row],[Order Date]],"yyyy")</f>
        <v>2015</v>
      </c>
      <c r="Y746" s="12">
        <v>42072</v>
      </c>
      <c r="Z746" s="11">
        <v>-216.154</v>
      </c>
      <c r="AA746" s="11">
        <v>21</v>
      </c>
      <c r="AB746" s="11">
        <v>74.08</v>
      </c>
      <c r="AC746" s="11">
        <v>88569</v>
      </c>
      <c r="AD746" s="6" t="e">
        <f>IF(COUNTIF(#REF!,Orders!AC474)&gt;0,"Returned","Not Returned")</f>
        <v>#REF!</v>
      </c>
      <c r="AE746" s="37" t="str">
        <f>TEXT(Table1[[#This Row],[Order Date]],"mmmm-yyy")</f>
        <v>March-2015</v>
      </c>
    </row>
    <row r="747" spans="1:31" ht="12.75" customHeight="1" thickTop="1" thickBot="1" x14ac:dyDescent="0.25">
      <c r="A747" s="10">
        <v>24926</v>
      </c>
      <c r="B747" s="11" t="s">
        <v>47</v>
      </c>
      <c r="C747" s="11">
        <v>0.09</v>
      </c>
      <c r="D747" s="11">
        <v>517.48</v>
      </c>
      <c r="E747" s="11">
        <v>16.63</v>
      </c>
      <c r="F747" s="11">
        <v>1020</v>
      </c>
      <c r="G747" s="6" t="str">
        <f>IF(COUNTIF(Table1[Customer ID],Table1[[#This Row],[Customer ID]])&gt;1,"Repeat Customer","One-Time Customer")</f>
        <v>Repeat Customer</v>
      </c>
      <c r="H747" s="11" t="s">
        <v>1127</v>
      </c>
      <c r="I747" s="11" t="s">
        <v>39</v>
      </c>
      <c r="J747" s="11" t="s">
        <v>58</v>
      </c>
      <c r="K747" s="11" t="s">
        <v>77</v>
      </c>
      <c r="L747" s="11" t="s">
        <v>85</v>
      </c>
      <c r="M747" s="11" t="s">
        <v>121</v>
      </c>
      <c r="N747" s="11" t="s">
        <v>1128</v>
      </c>
      <c r="O747" s="11">
        <v>0.59</v>
      </c>
      <c r="P747" s="6">
        <f>Table1[[#This Row],[Profit]]/Table1[[#This Row],[Sales]]</f>
        <v>0.38621556652254796</v>
      </c>
      <c r="Q747" s="11" t="s">
        <v>33</v>
      </c>
      <c r="R747" s="11" t="s">
        <v>61</v>
      </c>
      <c r="S747" s="11" t="s">
        <v>183</v>
      </c>
      <c r="T747" s="11" t="s">
        <v>1129</v>
      </c>
      <c r="U747" s="11">
        <v>66762</v>
      </c>
      <c r="V747" s="12">
        <v>42070</v>
      </c>
      <c r="W747" s="13" t="str">
        <f>TEXT(Table1[[#This Row],[Order Date]],"mmmm")</f>
        <v>March</v>
      </c>
      <c r="X747" s="7" t="str">
        <f>TEXT(Table1[[#This Row],[Order Date]],"yyyy")</f>
        <v>2015</v>
      </c>
      <c r="Y747" s="12">
        <v>42070</v>
      </c>
      <c r="Z747" s="11">
        <v>909.36</v>
      </c>
      <c r="AA747" s="11">
        <v>5</v>
      </c>
      <c r="AB747" s="11">
        <v>2354.54</v>
      </c>
      <c r="AC747" s="11">
        <v>88632</v>
      </c>
      <c r="AD747" s="6" t="e">
        <f>IF(COUNTIF(#REF!,Orders!AC570)&gt;0,"Returned","Not Returned")</f>
        <v>#REF!</v>
      </c>
      <c r="AE747" s="37" t="str">
        <f>TEXT(Table1[[#This Row],[Order Date]],"mmmm-yyy")</f>
        <v>March-2015</v>
      </c>
    </row>
    <row r="748" spans="1:31" ht="12.75" customHeight="1" thickTop="1" thickBot="1" x14ac:dyDescent="0.25">
      <c r="A748" s="10">
        <v>18736</v>
      </c>
      <c r="B748" s="11" t="s">
        <v>106</v>
      </c>
      <c r="C748" s="11">
        <v>0.09</v>
      </c>
      <c r="D748" s="11">
        <v>5.34</v>
      </c>
      <c r="E748" s="11">
        <v>2.99</v>
      </c>
      <c r="F748" s="11">
        <v>693</v>
      </c>
      <c r="G748" s="6" t="str">
        <f>IF(COUNTIF(Table1[Customer ID],Table1[[#This Row],[Customer ID]])&gt;1,"Repeat Customer","One-Time Customer")</f>
        <v>Repeat Customer</v>
      </c>
      <c r="H748" s="11" t="s">
        <v>819</v>
      </c>
      <c r="I748" s="11" t="s">
        <v>27</v>
      </c>
      <c r="J748" s="11" t="s">
        <v>58</v>
      </c>
      <c r="K748" s="11" t="s">
        <v>29</v>
      </c>
      <c r="L748" s="11" t="s">
        <v>109</v>
      </c>
      <c r="M748" s="11" t="s">
        <v>59</v>
      </c>
      <c r="N748" s="11" t="s">
        <v>822</v>
      </c>
      <c r="O748" s="11">
        <v>0.38</v>
      </c>
      <c r="P748" s="6">
        <f>Table1[[#This Row],[Profit]]/Table1[[#This Row],[Sales]]</f>
        <v>9.974763406940064E-2</v>
      </c>
      <c r="Q748" s="11" t="s">
        <v>33</v>
      </c>
      <c r="R748" s="11" t="s">
        <v>34</v>
      </c>
      <c r="S748" s="11" t="s">
        <v>255</v>
      </c>
      <c r="T748" s="11" t="s">
        <v>821</v>
      </c>
      <c r="U748" s="11">
        <v>80229</v>
      </c>
      <c r="V748" s="12">
        <v>42071</v>
      </c>
      <c r="W748" s="13" t="str">
        <f>TEXT(Table1[[#This Row],[Order Date]],"mmmm")</f>
        <v>March</v>
      </c>
      <c r="X748" s="7" t="str">
        <f>TEXT(Table1[[#This Row],[Order Date]],"yyyy")</f>
        <v>2015</v>
      </c>
      <c r="Y748" s="12">
        <v>42078</v>
      </c>
      <c r="Z748" s="11">
        <v>9.4860000000000007</v>
      </c>
      <c r="AA748" s="11">
        <v>17</v>
      </c>
      <c r="AB748" s="11">
        <v>95.1</v>
      </c>
      <c r="AC748" s="11">
        <v>87812</v>
      </c>
      <c r="AD748" s="6" t="e">
        <f>IF(COUNTIF(#REF!,Orders!AC384)&gt;0,"Returned","Not Returned")</f>
        <v>#REF!</v>
      </c>
      <c r="AE748" s="37" t="str">
        <f>TEXT(Table1[[#This Row],[Order Date]],"mmmm-yyy")</f>
        <v>March-2015</v>
      </c>
    </row>
    <row r="749" spans="1:31" ht="12.75" customHeight="1" thickTop="1" thickBot="1" x14ac:dyDescent="0.25">
      <c r="A749" s="8">
        <v>18737</v>
      </c>
      <c r="B749" s="1" t="s">
        <v>106</v>
      </c>
      <c r="C749" s="1">
        <v>7.0000000000000007E-2</v>
      </c>
      <c r="D749" s="1">
        <v>140.97999999999999</v>
      </c>
      <c r="E749" s="1">
        <v>53.48</v>
      </c>
      <c r="F749" s="1">
        <v>693</v>
      </c>
      <c r="G749" s="6" t="str">
        <f>IF(COUNTIF(Table1[Customer ID],Table1[[#This Row],[Customer ID]])&gt;1,"Repeat Customer","One-Time Customer")</f>
        <v>Repeat Customer</v>
      </c>
      <c r="H749" s="1" t="s">
        <v>819</v>
      </c>
      <c r="I749" s="1" t="s">
        <v>39</v>
      </c>
      <c r="J749" s="1" t="s">
        <v>58</v>
      </c>
      <c r="K749" s="1" t="s">
        <v>41</v>
      </c>
      <c r="L749" s="1" t="s">
        <v>191</v>
      </c>
      <c r="M749" s="1" t="s">
        <v>121</v>
      </c>
      <c r="N749" s="1" t="s">
        <v>823</v>
      </c>
      <c r="O749" s="1">
        <v>0.65</v>
      </c>
      <c r="P749" s="6">
        <f>Table1[[#This Row],[Profit]]/Table1[[#This Row],[Sales]]</f>
        <v>-0.35883441761711621</v>
      </c>
      <c r="Q749" s="1" t="s">
        <v>33</v>
      </c>
      <c r="R749" s="1" t="s">
        <v>34</v>
      </c>
      <c r="S749" s="1" t="s">
        <v>255</v>
      </c>
      <c r="T749" s="1" t="s">
        <v>821</v>
      </c>
      <c r="U749" s="1">
        <v>80229</v>
      </c>
      <c r="V749" s="9">
        <v>42071</v>
      </c>
      <c r="W749" s="13" t="str">
        <f>TEXT(Table1[[#This Row],[Order Date]],"mmmm")</f>
        <v>March</v>
      </c>
      <c r="X749" s="7" t="str">
        <f>TEXT(Table1[[#This Row],[Order Date]],"yyyy")</f>
        <v>2015</v>
      </c>
      <c r="Y749" s="9">
        <v>42078</v>
      </c>
      <c r="Z749" s="1">
        <v>-263.64999999999998</v>
      </c>
      <c r="AA749" s="1">
        <v>5</v>
      </c>
      <c r="AB749" s="1">
        <v>734.74</v>
      </c>
      <c r="AC749" s="1">
        <v>87812</v>
      </c>
      <c r="AD749" s="6" t="e">
        <f>IF(COUNTIF(#REF!,Orders!AC385)&gt;0,"Returned","Not Returned")</f>
        <v>#REF!</v>
      </c>
      <c r="AE749" s="37" t="str">
        <f>TEXT(Table1[[#This Row],[Order Date]],"mmmm-yyy")</f>
        <v>March-2015</v>
      </c>
    </row>
    <row r="750" spans="1:31" ht="12.75" customHeight="1" thickTop="1" thickBot="1" x14ac:dyDescent="0.25">
      <c r="A750" s="10">
        <v>18738</v>
      </c>
      <c r="B750" s="11" t="s">
        <v>106</v>
      </c>
      <c r="C750" s="11">
        <v>0.06</v>
      </c>
      <c r="D750" s="11">
        <v>205.99</v>
      </c>
      <c r="E750" s="11">
        <v>5.26</v>
      </c>
      <c r="F750" s="11">
        <v>693</v>
      </c>
      <c r="G750" s="6" t="str">
        <f>IF(COUNTIF(Table1[Customer ID],Table1[[#This Row],[Customer ID]])&gt;1,"Repeat Customer","One-Time Customer")</f>
        <v>Repeat Customer</v>
      </c>
      <c r="H750" s="11" t="s">
        <v>819</v>
      </c>
      <c r="I750" s="11" t="s">
        <v>49</v>
      </c>
      <c r="J750" s="11" t="s">
        <v>58</v>
      </c>
      <c r="K750" s="11" t="s">
        <v>77</v>
      </c>
      <c r="L750" s="11" t="s">
        <v>78</v>
      </c>
      <c r="M750" s="11" t="s">
        <v>59</v>
      </c>
      <c r="N750" s="11" t="s">
        <v>824</v>
      </c>
      <c r="O750" s="11">
        <v>0.56000000000000005</v>
      </c>
      <c r="P750" s="6">
        <f>Table1[[#This Row],[Profit]]/Table1[[#This Row],[Sales]]</f>
        <v>0.47277878982616967</v>
      </c>
      <c r="Q750" s="11" t="s">
        <v>33</v>
      </c>
      <c r="R750" s="11" t="s">
        <v>34</v>
      </c>
      <c r="S750" s="11" t="s">
        <v>255</v>
      </c>
      <c r="T750" s="11" t="s">
        <v>821</v>
      </c>
      <c r="U750" s="11">
        <v>80229</v>
      </c>
      <c r="V750" s="12">
        <v>42071</v>
      </c>
      <c r="W750" s="13" t="str">
        <f>TEXT(Table1[[#This Row],[Order Date]],"mmmm")</f>
        <v>March</v>
      </c>
      <c r="X750" s="7" t="str">
        <f>TEXT(Table1[[#This Row],[Order Date]],"yyyy")</f>
        <v>2015</v>
      </c>
      <c r="Y750" s="12">
        <v>42078</v>
      </c>
      <c r="Z750" s="11">
        <v>890.18100000000004</v>
      </c>
      <c r="AA750" s="11">
        <v>11</v>
      </c>
      <c r="AB750" s="11">
        <v>1882.87</v>
      </c>
      <c r="AC750" s="11">
        <v>87812</v>
      </c>
      <c r="AD750" s="6" t="e">
        <f>IF(COUNTIF(#REF!,Orders!AC386)&gt;0,"Returned","Not Returned")</f>
        <v>#REF!</v>
      </c>
      <c r="AE750" s="37" t="str">
        <f>TEXT(Table1[[#This Row],[Order Date]],"mmmm-yyy")</f>
        <v>March-2015</v>
      </c>
    </row>
    <row r="751" spans="1:31" ht="12.75" customHeight="1" thickTop="1" thickBot="1" x14ac:dyDescent="0.25">
      <c r="A751" s="8">
        <v>19884</v>
      </c>
      <c r="B751" s="1" t="s">
        <v>106</v>
      </c>
      <c r="C751" s="1">
        <v>0.01</v>
      </c>
      <c r="D751" s="1">
        <v>300.98</v>
      </c>
      <c r="E751" s="1">
        <v>64.73</v>
      </c>
      <c r="F751" s="1">
        <v>1718</v>
      </c>
      <c r="G751" s="6" t="str">
        <f>IF(COUNTIF(Table1[Customer ID],Table1[[#This Row],[Customer ID]])&gt;1,"Repeat Customer","One-Time Customer")</f>
        <v>One-Time Customer</v>
      </c>
      <c r="H751" s="1" t="s">
        <v>1723</v>
      </c>
      <c r="I751" s="1" t="s">
        <v>39</v>
      </c>
      <c r="J751" s="1" t="s">
        <v>114</v>
      </c>
      <c r="K751" s="1" t="s">
        <v>41</v>
      </c>
      <c r="L751" s="1" t="s">
        <v>42</v>
      </c>
      <c r="M751" s="1" t="s">
        <v>43</v>
      </c>
      <c r="N751" s="1" t="s">
        <v>1489</v>
      </c>
      <c r="O751" s="1">
        <v>0.56000000000000005</v>
      </c>
      <c r="P751" s="6">
        <f>Table1[[#This Row],[Profit]]/Table1[[#This Row],[Sales]]</f>
        <v>-5.0171433264212535E-2</v>
      </c>
      <c r="Q751" s="1" t="s">
        <v>33</v>
      </c>
      <c r="R751" s="1" t="s">
        <v>136</v>
      </c>
      <c r="S751" s="1" t="s">
        <v>322</v>
      </c>
      <c r="T751" s="1" t="s">
        <v>1724</v>
      </c>
      <c r="U751" s="1">
        <v>27529</v>
      </c>
      <c r="V751" s="9">
        <v>42071</v>
      </c>
      <c r="W751" s="13" t="str">
        <f>TEXT(Table1[[#This Row],[Order Date]],"mmmm")</f>
        <v>March</v>
      </c>
      <c r="X751" s="7" t="str">
        <f>TEXT(Table1[[#This Row],[Order Date]],"yyyy")</f>
        <v>2015</v>
      </c>
      <c r="Y751" s="9">
        <v>42078</v>
      </c>
      <c r="Z751" s="1">
        <v>-48.873999999999995</v>
      </c>
      <c r="AA751" s="1">
        <v>3</v>
      </c>
      <c r="AB751" s="1">
        <v>974.14</v>
      </c>
      <c r="AC751" s="1">
        <v>90621</v>
      </c>
      <c r="AD751" s="6" t="e">
        <f>IF(COUNTIF(#REF!,Orders!AC957)&gt;0,"Returned","Not Returned")</f>
        <v>#REF!</v>
      </c>
      <c r="AE751" s="37" t="str">
        <f>TEXT(Table1[[#This Row],[Order Date]],"mmmm-yyy")</f>
        <v>March-2015</v>
      </c>
    </row>
    <row r="752" spans="1:31" ht="12.75" customHeight="1" thickTop="1" thickBot="1" x14ac:dyDescent="0.25">
      <c r="A752" s="8">
        <v>23271</v>
      </c>
      <c r="B752" s="1" t="s">
        <v>47</v>
      </c>
      <c r="C752" s="1">
        <v>0.02</v>
      </c>
      <c r="D752" s="1">
        <v>161.55000000000001</v>
      </c>
      <c r="E752" s="1">
        <v>19.989999999999998</v>
      </c>
      <c r="F752" s="1">
        <v>2750</v>
      </c>
      <c r="G752" s="6" t="str">
        <f>IF(COUNTIF(Table1[Customer ID],Table1[[#This Row],[Customer ID]])&gt;1,"Repeat Customer","One-Time Customer")</f>
        <v>One-Time Customer</v>
      </c>
      <c r="H752" s="1" t="s">
        <v>2530</v>
      </c>
      <c r="I752" s="1" t="s">
        <v>49</v>
      </c>
      <c r="J752" s="1" t="s">
        <v>58</v>
      </c>
      <c r="K752" s="1" t="s">
        <v>29</v>
      </c>
      <c r="L752" s="1" t="s">
        <v>141</v>
      </c>
      <c r="M752" s="1" t="s">
        <v>59</v>
      </c>
      <c r="N752" s="1" t="s">
        <v>161</v>
      </c>
      <c r="O752" s="1">
        <v>0.66</v>
      </c>
      <c r="P752" s="6">
        <f>Table1[[#This Row],[Profit]]/Table1[[#This Row],[Sales]]</f>
        <v>1.0105047064369459</v>
      </c>
      <c r="Q752" s="1" t="s">
        <v>33</v>
      </c>
      <c r="R752" s="1" t="s">
        <v>136</v>
      </c>
      <c r="S752" s="1" t="s">
        <v>137</v>
      </c>
      <c r="T752" s="1" t="s">
        <v>2531</v>
      </c>
      <c r="U752" s="1">
        <v>22980</v>
      </c>
      <c r="V752" s="9">
        <v>42071</v>
      </c>
      <c r="W752" s="13" t="str">
        <f>TEXT(Table1[[#This Row],[Order Date]],"mmmm")</f>
        <v>March</v>
      </c>
      <c r="X752" s="7" t="str">
        <f>TEXT(Table1[[#This Row],[Order Date]],"yyyy")</f>
        <v>2015</v>
      </c>
      <c r="Y752" s="9">
        <v>42071</v>
      </c>
      <c r="Z752" s="1">
        <v>664.51800000000003</v>
      </c>
      <c r="AA752" s="1">
        <v>4</v>
      </c>
      <c r="AB752" s="1">
        <v>657.61</v>
      </c>
      <c r="AC752" s="1">
        <v>91424</v>
      </c>
      <c r="AD752" s="6" t="e">
        <f>IF(COUNTIF(#REF!,Orders!AC1553)&gt;0,"Returned","Not Returned")</f>
        <v>#REF!</v>
      </c>
      <c r="AE752" s="37" t="str">
        <f>TEXT(Table1[[#This Row],[Order Date]],"mmmm-yyy")</f>
        <v>March-2015</v>
      </c>
    </row>
    <row r="753" spans="1:31" ht="12.75" customHeight="1" thickTop="1" thickBot="1" x14ac:dyDescent="0.25">
      <c r="A753" s="8">
        <v>23342</v>
      </c>
      <c r="B753" s="1" t="s">
        <v>47</v>
      </c>
      <c r="C753" s="1">
        <v>0.02</v>
      </c>
      <c r="D753" s="1">
        <v>11.55</v>
      </c>
      <c r="E753" s="1">
        <v>2.36</v>
      </c>
      <c r="F753" s="1">
        <v>2770</v>
      </c>
      <c r="G753" s="6" t="str">
        <f>IF(COUNTIF(Table1[Customer ID],Table1[[#This Row],[Customer ID]])&gt;1,"Repeat Customer","One-Time Customer")</f>
        <v>One-Time Customer</v>
      </c>
      <c r="H753" s="1" t="s">
        <v>2539</v>
      </c>
      <c r="I753" s="1" t="s">
        <v>49</v>
      </c>
      <c r="J753" s="1" t="s">
        <v>28</v>
      </c>
      <c r="K753" s="1" t="s">
        <v>29</v>
      </c>
      <c r="L753" s="1" t="s">
        <v>30</v>
      </c>
      <c r="M753" s="1" t="s">
        <v>31</v>
      </c>
      <c r="N753" s="1" t="s">
        <v>312</v>
      </c>
      <c r="O753" s="1">
        <v>0.55000000000000004</v>
      </c>
      <c r="P753" s="6">
        <f>Table1[[#This Row],[Profit]]/Table1[[#This Row],[Sales]]</f>
        <v>8.0823794897511423</v>
      </c>
      <c r="Q753" s="1" t="s">
        <v>33</v>
      </c>
      <c r="R753" s="1" t="s">
        <v>136</v>
      </c>
      <c r="S753" s="1" t="s">
        <v>387</v>
      </c>
      <c r="T753" s="1" t="s">
        <v>2540</v>
      </c>
      <c r="U753" s="1">
        <v>30338</v>
      </c>
      <c r="V753" s="9">
        <v>42071</v>
      </c>
      <c r="W753" s="13" t="str">
        <f>TEXT(Table1[[#This Row],[Order Date]],"mmmm")</f>
        <v>March</v>
      </c>
      <c r="X753" s="7" t="str">
        <f>TEXT(Table1[[#This Row],[Order Date]],"yyyy")</f>
        <v>2015</v>
      </c>
      <c r="Y753" s="9">
        <v>42073</v>
      </c>
      <c r="Z753" s="1">
        <v>1289.3819999999998</v>
      </c>
      <c r="AA753" s="1">
        <v>14</v>
      </c>
      <c r="AB753" s="1">
        <v>159.53</v>
      </c>
      <c r="AC753" s="1">
        <v>88975</v>
      </c>
      <c r="AD753" s="6" t="e">
        <f>IF(COUNTIF(#REF!,Orders!AC1557)&gt;0,"Returned","Not Returned")</f>
        <v>#REF!</v>
      </c>
      <c r="AE753" s="37" t="str">
        <f>TEXT(Table1[[#This Row],[Order Date]],"mmmm-yyy")</f>
        <v>March-2015</v>
      </c>
    </row>
    <row r="754" spans="1:31" ht="12.75" customHeight="1" thickTop="1" thickBot="1" x14ac:dyDescent="0.25">
      <c r="A754" s="10">
        <v>19191</v>
      </c>
      <c r="B754" s="11" t="s">
        <v>25</v>
      </c>
      <c r="C754" s="11">
        <v>7.0000000000000007E-2</v>
      </c>
      <c r="D754" s="11">
        <v>51.98</v>
      </c>
      <c r="E754" s="11">
        <v>10.17</v>
      </c>
      <c r="F754" s="11">
        <v>2837</v>
      </c>
      <c r="G754" s="6" t="str">
        <f>IF(COUNTIF(Table1[Customer ID],Table1[[#This Row],[Customer ID]])&gt;1,"Repeat Customer","One-Time Customer")</f>
        <v>Repeat Customer</v>
      </c>
      <c r="H754" s="11" t="s">
        <v>2594</v>
      </c>
      <c r="I754" s="11" t="s">
        <v>49</v>
      </c>
      <c r="J754" s="11" t="s">
        <v>40</v>
      </c>
      <c r="K754" s="11" t="s">
        <v>77</v>
      </c>
      <c r="L754" s="11" t="s">
        <v>85</v>
      </c>
      <c r="M754" s="11" t="s">
        <v>86</v>
      </c>
      <c r="N754" s="11" t="s">
        <v>1142</v>
      </c>
      <c r="O754" s="11">
        <v>0.37</v>
      </c>
      <c r="P754" s="6">
        <f>Table1[[#This Row],[Profit]]/Table1[[#This Row],[Sales]]</f>
        <v>0.69</v>
      </c>
      <c r="Q754" s="11" t="s">
        <v>33</v>
      </c>
      <c r="R754" s="11" t="s">
        <v>61</v>
      </c>
      <c r="S754" s="11" t="s">
        <v>304</v>
      </c>
      <c r="T754" s="11" t="s">
        <v>2595</v>
      </c>
      <c r="U754" s="11">
        <v>74133</v>
      </c>
      <c r="V754" s="12">
        <v>42071</v>
      </c>
      <c r="W754" s="13" t="str">
        <f>TEXT(Table1[[#This Row],[Order Date]],"mmmm")</f>
        <v>March</v>
      </c>
      <c r="X754" s="7" t="str">
        <f>TEXT(Table1[[#This Row],[Order Date]],"yyyy")</f>
        <v>2015</v>
      </c>
      <c r="Y754" s="12">
        <v>42073</v>
      </c>
      <c r="Z754" s="11">
        <v>439.78529999999995</v>
      </c>
      <c r="AA754" s="11">
        <v>13</v>
      </c>
      <c r="AB754" s="11">
        <v>637.37</v>
      </c>
      <c r="AC754" s="11">
        <v>89801</v>
      </c>
      <c r="AD754" s="6" t="e">
        <f>IF(COUNTIF(#REF!,Orders!AC1594)&gt;0,"Returned","Not Returned")</f>
        <v>#REF!</v>
      </c>
      <c r="AE754" s="37" t="str">
        <f>TEXT(Table1[[#This Row],[Order Date]],"mmmm-yyy")</f>
        <v>March-2015</v>
      </c>
    </row>
    <row r="755" spans="1:31" ht="12.75" customHeight="1" thickTop="1" thickBot="1" x14ac:dyDescent="0.25">
      <c r="A755" s="8">
        <v>19192</v>
      </c>
      <c r="B755" s="1" t="s">
        <v>25</v>
      </c>
      <c r="C755" s="1">
        <v>0.1</v>
      </c>
      <c r="D755" s="1">
        <v>80.97</v>
      </c>
      <c r="E755" s="1">
        <v>33.6</v>
      </c>
      <c r="F755" s="1">
        <v>2837</v>
      </c>
      <c r="G755" s="6" t="str">
        <f>IF(COUNTIF(Table1[Customer ID],Table1[[#This Row],[Customer ID]])&gt;1,"Repeat Customer","One-Time Customer")</f>
        <v>Repeat Customer</v>
      </c>
      <c r="H755" s="1" t="s">
        <v>2594</v>
      </c>
      <c r="I755" s="1" t="s">
        <v>39</v>
      </c>
      <c r="J755" s="1" t="s">
        <v>40</v>
      </c>
      <c r="K755" s="1" t="s">
        <v>77</v>
      </c>
      <c r="L755" s="1" t="s">
        <v>85</v>
      </c>
      <c r="M755" s="1" t="s">
        <v>43</v>
      </c>
      <c r="N755" s="1" t="s">
        <v>2032</v>
      </c>
      <c r="O755" s="1">
        <v>0.37</v>
      </c>
      <c r="P755" s="6">
        <f>Table1[[#This Row],[Profit]]/Table1[[#This Row],[Sales]]</f>
        <v>-0.6437685217091661</v>
      </c>
      <c r="Q755" s="1" t="s">
        <v>33</v>
      </c>
      <c r="R755" s="1" t="s">
        <v>61</v>
      </c>
      <c r="S755" s="1" t="s">
        <v>304</v>
      </c>
      <c r="T755" s="1" t="s">
        <v>2595</v>
      </c>
      <c r="U755" s="1">
        <v>74133</v>
      </c>
      <c r="V755" s="9">
        <v>42071</v>
      </c>
      <c r="W755" s="13" t="str">
        <f>TEXT(Table1[[#This Row],[Order Date]],"mmmm")</f>
        <v>March</v>
      </c>
      <c r="X755" s="7" t="str">
        <f>TEXT(Table1[[#This Row],[Order Date]],"yyyy")</f>
        <v>2015</v>
      </c>
      <c r="Y755" s="9">
        <v>42074</v>
      </c>
      <c r="Z755" s="1">
        <v>-149.4573</v>
      </c>
      <c r="AA755" s="1">
        <v>3</v>
      </c>
      <c r="AB755" s="1">
        <v>232.16</v>
      </c>
      <c r="AC755" s="1">
        <v>89801</v>
      </c>
      <c r="AD755" s="6" t="e">
        <f>IF(COUNTIF(#REF!,Orders!AC1595)&gt;0,"Returned","Not Returned")</f>
        <v>#REF!</v>
      </c>
      <c r="AE755" s="37" t="str">
        <f>TEXT(Table1[[#This Row],[Order Date]],"mmmm-yyy")</f>
        <v>March-2015</v>
      </c>
    </row>
    <row r="756" spans="1:31" ht="12.75" customHeight="1" thickTop="1" thickBot="1" x14ac:dyDescent="0.25">
      <c r="A756" s="10">
        <v>26176</v>
      </c>
      <c r="B756" s="11" t="s">
        <v>25</v>
      </c>
      <c r="C756" s="11">
        <v>0.04</v>
      </c>
      <c r="D756" s="11">
        <v>19.23</v>
      </c>
      <c r="E756" s="11">
        <v>6.15</v>
      </c>
      <c r="F756" s="11">
        <v>1075</v>
      </c>
      <c r="G756" s="6" t="str">
        <f>IF(COUNTIF(Table1[Customer ID],Table1[[#This Row],[Customer ID]])&gt;1,"Repeat Customer","One-Time Customer")</f>
        <v>One-Time Customer</v>
      </c>
      <c r="H756" s="11" t="s">
        <v>1188</v>
      </c>
      <c r="I756" s="11" t="s">
        <v>49</v>
      </c>
      <c r="J756" s="11" t="s">
        <v>40</v>
      </c>
      <c r="K756" s="11" t="s">
        <v>41</v>
      </c>
      <c r="L756" s="11" t="s">
        <v>50</v>
      </c>
      <c r="M756" s="11" t="s">
        <v>51</v>
      </c>
      <c r="N756" s="11" t="s">
        <v>472</v>
      </c>
      <c r="O756" s="11">
        <v>0.44</v>
      </c>
      <c r="P756" s="6">
        <f>Table1[[#This Row],[Profit]]/Table1[[#This Row],[Sales]]</f>
        <v>0.68999999999999984</v>
      </c>
      <c r="Q756" s="11" t="s">
        <v>33</v>
      </c>
      <c r="R756" s="11" t="s">
        <v>61</v>
      </c>
      <c r="S756" s="11" t="s">
        <v>178</v>
      </c>
      <c r="T756" s="11" t="s">
        <v>1189</v>
      </c>
      <c r="U756" s="11">
        <v>60441</v>
      </c>
      <c r="V756" s="12">
        <v>42072</v>
      </c>
      <c r="W756" s="13" t="str">
        <f>TEXT(Table1[[#This Row],[Order Date]],"mmmm")</f>
        <v>March</v>
      </c>
      <c r="X756" s="7" t="str">
        <f>TEXT(Table1[[#This Row],[Order Date]],"yyyy")</f>
        <v>2015</v>
      </c>
      <c r="Y756" s="12">
        <v>42073</v>
      </c>
      <c r="Z756" s="11">
        <v>152.43479999999997</v>
      </c>
      <c r="AA756" s="11">
        <v>11</v>
      </c>
      <c r="AB756" s="11">
        <v>220.92</v>
      </c>
      <c r="AC756" s="11">
        <v>86422</v>
      </c>
      <c r="AD756" s="6" t="e">
        <f>IF(COUNTIF(#REF!,Orders!AC604)&gt;0,"Returned","Not Returned")</f>
        <v>#REF!</v>
      </c>
      <c r="AE756" s="37" t="str">
        <f>TEXT(Table1[[#This Row],[Order Date]],"mmmm-yyy")</f>
        <v>March-2015</v>
      </c>
    </row>
    <row r="757" spans="1:31" ht="12.75" customHeight="1" thickTop="1" thickBot="1" x14ac:dyDescent="0.25">
      <c r="A757" s="8">
        <v>26361</v>
      </c>
      <c r="B757" s="1" t="s">
        <v>106</v>
      </c>
      <c r="C757" s="1">
        <v>0.01</v>
      </c>
      <c r="D757" s="1">
        <v>7.64</v>
      </c>
      <c r="E757" s="1">
        <v>1.39</v>
      </c>
      <c r="F757" s="1">
        <v>2258</v>
      </c>
      <c r="G757" s="6" t="str">
        <f>IF(COUNTIF(Table1[Customer ID],Table1[[#This Row],[Customer ID]])&gt;1,"Repeat Customer","One-Time Customer")</f>
        <v>Repeat Customer</v>
      </c>
      <c r="H757" s="1" t="s">
        <v>2137</v>
      </c>
      <c r="I757" s="1" t="s">
        <v>27</v>
      </c>
      <c r="J757" s="1" t="s">
        <v>28</v>
      </c>
      <c r="K757" s="1" t="s">
        <v>29</v>
      </c>
      <c r="L757" s="1" t="s">
        <v>69</v>
      </c>
      <c r="M757" s="1" t="s">
        <v>59</v>
      </c>
      <c r="N757" s="1" t="s">
        <v>1239</v>
      </c>
      <c r="O757" s="1">
        <v>0.36</v>
      </c>
      <c r="P757" s="6">
        <f>Table1[[#This Row],[Profit]]/Table1[[#This Row],[Sales]]</f>
        <v>-22.876408787010501</v>
      </c>
      <c r="Q757" s="1" t="s">
        <v>33</v>
      </c>
      <c r="R757" s="1" t="s">
        <v>136</v>
      </c>
      <c r="S757" s="1" t="s">
        <v>322</v>
      </c>
      <c r="T757" s="1" t="s">
        <v>2138</v>
      </c>
      <c r="U757" s="1">
        <v>27801</v>
      </c>
      <c r="V757" s="9">
        <v>42072</v>
      </c>
      <c r="W757" s="13" t="str">
        <f>TEXT(Table1[[#This Row],[Order Date]],"mmmm")</f>
        <v>March</v>
      </c>
      <c r="X757" s="7" t="str">
        <f>TEXT(Table1[[#This Row],[Order Date]],"yyyy")</f>
        <v>2015</v>
      </c>
      <c r="Y757" s="9">
        <v>42076</v>
      </c>
      <c r="Z757" s="1">
        <v>-1676.6119999999999</v>
      </c>
      <c r="AA757" s="1">
        <v>9</v>
      </c>
      <c r="AB757" s="1">
        <v>73.290000000000006</v>
      </c>
      <c r="AC757" s="1">
        <v>87962</v>
      </c>
      <c r="AD757" s="6" t="e">
        <f>IF(COUNTIF(#REF!,Orders!AC1245)&gt;0,"Returned","Not Returned")</f>
        <v>#REF!</v>
      </c>
      <c r="AE757" s="37" t="str">
        <f>TEXT(Table1[[#This Row],[Order Date]],"mmmm-yyy")</f>
        <v>March-2015</v>
      </c>
    </row>
    <row r="758" spans="1:31" ht="12.75" customHeight="1" thickTop="1" thickBot="1" x14ac:dyDescent="0.25">
      <c r="A758" s="10">
        <v>26362</v>
      </c>
      <c r="B758" s="11" t="s">
        <v>106</v>
      </c>
      <c r="C758" s="11">
        <v>7.0000000000000007E-2</v>
      </c>
      <c r="D758" s="11">
        <v>400.97</v>
      </c>
      <c r="E758" s="11">
        <v>48.26</v>
      </c>
      <c r="F758" s="11">
        <v>2258</v>
      </c>
      <c r="G758" s="6" t="str">
        <f>IF(COUNTIF(Table1[Customer ID],Table1[[#This Row],[Customer ID]])&gt;1,"Repeat Customer","One-Time Customer")</f>
        <v>Repeat Customer</v>
      </c>
      <c r="H758" s="11" t="s">
        <v>2137</v>
      </c>
      <c r="I758" s="11" t="s">
        <v>39</v>
      </c>
      <c r="J758" s="11" t="s">
        <v>28</v>
      </c>
      <c r="K758" s="11" t="s">
        <v>77</v>
      </c>
      <c r="L758" s="11" t="s">
        <v>85</v>
      </c>
      <c r="M758" s="11" t="s">
        <v>121</v>
      </c>
      <c r="N758" s="11" t="s">
        <v>1282</v>
      </c>
      <c r="O758" s="11">
        <v>0.36</v>
      </c>
      <c r="P758" s="6">
        <f>Table1[[#This Row],[Profit]]/Table1[[#This Row],[Sales]]</f>
        <v>1.5239082571285775E-2</v>
      </c>
      <c r="Q758" s="11" t="s">
        <v>33</v>
      </c>
      <c r="R758" s="11" t="s">
        <v>136</v>
      </c>
      <c r="S758" s="11" t="s">
        <v>322</v>
      </c>
      <c r="T758" s="11" t="s">
        <v>2138</v>
      </c>
      <c r="U758" s="11">
        <v>27801</v>
      </c>
      <c r="V758" s="12">
        <v>42072</v>
      </c>
      <c r="W758" s="13" t="str">
        <f>TEXT(Table1[[#This Row],[Order Date]],"mmmm")</f>
        <v>March</v>
      </c>
      <c r="X758" s="7" t="str">
        <f>TEXT(Table1[[#This Row],[Order Date]],"yyyy")</f>
        <v>2015</v>
      </c>
      <c r="Y758" s="12">
        <v>42076</v>
      </c>
      <c r="Z758" s="11">
        <v>45.127799999999993</v>
      </c>
      <c r="AA758" s="11">
        <v>8</v>
      </c>
      <c r="AB758" s="11">
        <v>2961.32</v>
      </c>
      <c r="AC758" s="11">
        <v>87962</v>
      </c>
      <c r="AD758" s="6" t="e">
        <f>IF(COUNTIF(#REF!,Orders!AC1246)&gt;0,"Returned","Not Returned")</f>
        <v>#REF!</v>
      </c>
      <c r="AE758" s="37" t="str">
        <f>TEXT(Table1[[#This Row],[Order Date]],"mmmm-yyy")</f>
        <v>March-2015</v>
      </c>
    </row>
    <row r="759" spans="1:31" ht="12.75" customHeight="1" thickTop="1" thickBot="1" x14ac:dyDescent="0.25">
      <c r="A759" s="10">
        <v>18551</v>
      </c>
      <c r="B759" s="11" t="s">
        <v>37</v>
      </c>
      <c r="C759" s="11">
        <v>0</v>
      </c>
      <c r="D759" s="11">
        <v>115.99</v>
      </c>
      <c r="E759" s="11">
        <v>2.5</v>
      </c>
      <c r="F759" s="11">
        <v>52</v>
      </c>
      <c r="G759" s="6" t="str">
        <f>IF(COUNTIF(Table1[Customer ID],Table1[[#This Row],[Customer ID]])&gt;1,"Repeat Customer","One-Time Customer")</f>
        <v>One-Time Customer</v>
      </c>
      <c r="H759" s="11" t="s">
        <v>117</v>
      </c>
      <c r="I759" s="11" t="s">
        <v>49</v>
      </c>
      <c r="J759" s="11" t="s">
        <v>28</v>
      </c>
      <c r="K759" s="11" t="s">
        <v>77</v>
      </c>
      <c r="L759" s="11" t="s">
        <v>78</v>
      </c>
      <c r="M759" s="11" t="s">
        <v>59</v>
      </c>
      <c r="N759" s="11" t="s">
        <v>118</v>
      </c>
      <c r="O759" s="11">
        <v>0.56999999999999995</v>
      </c>
      <c r="P759" s="6">
        <f>Table1[[#This Row],[Profit]]/Table1[[#This Row],[Sales]]</f>
        <v>0.25941885685123756</v>
      </c>
      <c r="Q759" s="11" t="s">
        <v>33</v>
      </c>
      <c r="R759" s="11" t="s">
        <v>34</v>
      </c>
      <c r="S759" s="11" t="s">
        <v>35</v>
      </c>
      <c r="T759" s="11" t="s">
        <v>119</v>
      </c>
      <c r="U759" s="11">
        <v>98373</v>
      </c>
      <c r="V759" s="12">
        <v>42073</v>
      </c>
      <c r="W759" s="13" t="str">
        <f>TEXT(Table1[[#This Row],[Order Date]],"mmmm")</f>
        <v>March</v>
      </c>
      <c r="X759" s="7" t="str">
        <f>TEXT(Table1[[#This Row],[Order Date]],"yyyy")</f>
        <v>2015</v>
      </c>
      <c r="Y759" s="12">
        <v>42073</v>
      </c>
      <c r="Z759" s="11">
        <v>162.666</v>
      </c>
      <c r="AA759" s="11">
        <v>6</v>
      </c>
      <c r="AB759" s="11">
        <v>627.04</v>
      </c>
      <c r="AC759" s="11">
        <v>88426</v>
      </c>
      <c r="AD759" s="6" t="e">
        <f>IF(COUNTIF(#REF!,Orders!AC28)&gt;0,"Returned","Not Returned")</f>
        <v>#REF!</v>
      </c>
      <c r="AE759" s="37" t="str">
        <f>TEXT(Table1[[#This Row],[Order Date]],"mmmm-yyy")</f>
        <v>March-2015</v>
      </c>
    </row>
    <row r="760" spans="1:31" ht="12.75" customHeight="1" thickTop="1" thickBot="1" x14ac:dyDescent="0.25">
      <c r="A760" s="10">
        <v>18552</v>
      </c>
      <c r="B760" s="11" t="s">
        <v>37</v>
      </c>
      <c r="C760" s="11">
        <v>0.02</v>
      </c>
      <c r="D760" s="11">
        <v>5.98</v>
      </c>
      <c r="E760" s="11">
        <v>5.79</v>
      </c>
      <c r="F760" s="11">
        <v>53</v>
      </c>
      <c r="G760" s="6" t="str">
        <f>IF(COUNTIF(Table1[Customer ID],Table1[[#This Row],[Customer ID]])&gt;1,"Repeat Customer","One-Time Customer")</f>
        <v>Repeat Customer</v>
      </c>
      <c r="H760" s="11" t="s">
        <v>120</v>
      </c>
      <c r="I760" s="11" t="s">
        <v>49</v>
      </c>
      <c r="J760" s="11" t="s">
        <v>28</v>
      </c>
      <c r="K760" s="11" t="s">
        <v>29</v>
      </c>
      <c r="L760" s="11" t="s">
        <v>93</v>
      </c>
      <c r="M760" s="11" t="s">
        <v>59</v>
      </c>
      <c r="N760" s="11" t="s">
        <v>123</v>
      </c>
      <c r="O760" s="11">
        <v>0.36</v>
      </c>
      <c r="P760" s="6">
        <f>Table1[[#This Row],[Profit]]/Table1[[#This Row],[Sales]]</f>
        <v>-0.61248752155368003</v>
      </c>
      <c r="Q760" s="11" t="s">
        <v>33</v>
      </c>
      <c r="R760" s="11" t="s">
        <v>34</v>
      </c>
      <c r="S760" s="11" t="s">
        <v>35</v>
      </c>
      <c r="T760" s="11" t="s">
        <v>116</v>
      </c>
      <c r="U760" s="11">
        <v>98052</v>
      </c>
      <c r="V760" s="12">
        <v>42073</v>
      </c>
      <c r="W760" s="13" t="str">
        <f>TEXT(Table1[[#This Row],[Order Date]],"mmmm")</f>
        <v>March</v>
      </c>
      <c r="X760" s="7" t="str">
        <f>TEXT(Table1[[#This Row],[Order Date]],"yyyy")</f>
        <v>2015</v>
      </c>
      <c r="Y760" s="12">
        <v>42074</v>
      </c>
      <c r="Z760" s="11">
        <v>-67.489999999999995</v>
      </c>
      <c r="AA760" s="11">
        <v>17</v>
      </c>
      <c r="AB760" s="11">
        <v>110.19</v>
      </c>
      <c r="AC760" s="11">
        <v>88426</v>
      </c>
      <c r="AD760" s="6" t="e">
        <f>IF(COUNTIF(#REF!,Orders!AC30)&gt;0,"Returned","Not Returned")</f>
        <v>#REF!</v>
      </c>
      <c r="AE760" s="37" t="str">
        <f>TEXT(Table1[[#This Row],[Order Date]],"mmmm-yyy")</f>
        <v>March-2015</v>
      </c>
    </row>
    <row r="761" spans="1:31" ht="12.75" customHeight="1" thickTop="1" thickBot="1" x14ac:dyDescent="0.25">
      <c r="A761" s="8">
        <v>19902</v>
      </c>
      <c r="B761" s="1" t="s">
        <v>56</v>
      </c>
      <c r="C761" s="1">
        <v>0.01</v>
      </c>
      <c r="D761" s="1">
        <v>99.99</v>
      </c>
      <c r="E761" s="1">
        <v>19.989999999999998</v>
      </c>
      <c r="F761" s="1">
        <v>2545</v>
      </c>
      <c r="G761" s="6" t="str">
        <f>IF(COUNTIF(Table1[Customer ID],Table1[[#This Row],[Customer ID]])&gt;1,"Repeat Customer","One-Time Customer")</f>
        <v>One-Time Customer</v>
      </c>
      <c r="H761" s="1" t="s">
        <v>2381</v>
      </c>
      <c r="I761" s="1" t="s">
        <v>27</v>
      </c>
      <c r="J761" s="1" t="s">
        <v>40</v>
      </c>
      <c r="K761" s="1" t="s">
        <v>77</v>
      </c>
      <c r="L761" s="1" t="s">
        <v>85</v>
      </c>
      <c r="M761" s="1" t="s">
        <v>59</v>
      </c>
      <c r="N761" s="1" t="s">
        <v>115</v>
      </c>
      <c r="O761" s="1">
        <v>0.52</v>
      </c>
      <c r="P761" s="6">
        <f>Table1[[#This Row],[Profit]]/Table1[[#This Row],[Sales]]</f>
        <v>0.44351167602719482</v>
      </c>
      <c r="Q761" s="1" t="s">
        <v>33</v>
      </c>
      <c r="R761" s="1" t="s">
        <v>136</v>
      </c>
      <c r="S761" s="1" t="s">
        <v>137</v>
      </c>
      <c r="T761" s="1" t="s">
        <v>1193</v>
      </c>
      <c r="U761" s="1">
        <v>22153</v>
      </c>
      <c r="V761" s="9">
        <v>42073</v>
      </c>
      <c r="W761" s="13" t="str">
        <f>TEXT(Table1[[#This Row],[Order Date]],"mmmm")</f>
        <v>March</v>
      </c>
      <c r="X761" s="7" t="str">
        <f>TEXT(Table1[[#This Row],[Order Date]],"yyyy")</f>
        <v>2015</v>
      </c>
      <c r="Y761" s="9">
        <v>42075</v>
      </c>
      <c r="Z761" s="1">
        <v>90.024000000000001</v>
      </c>
      <c r="AA761" s="1">
        <v>2</v>
      </c>
      <c r="AB761" s="1">
        <v>202.98</v>
      </c>
      <c r="AC761" s="1">
        <v>87915</v>
      </c>
      <c r="AD761" s="6" t="e">
        <f>IF(COUNTIF(#REF!,Orders!AC1437)&gt;0,"Returned","Not Returned")</f>
        <v>#REF!</v>
      </c>
      <c r="AE761" s="37" t="str">
        <f>TEXT(Table1[[#This Row],[Order Date]],"mmmm-yyy")</f>
        <v>March-2015</v>
      </c>
    </row>
    <row r="762" spans="1:31" ht="12.75" customHeight="1" thickTop="1" thickBot="1" x14ac:dyDescent="0.25">
      <c r="A762" s="8">
        <v>23213</v>
      </c>
      <c r="B762" s="1" t="s">
        <v>106</v>
      </c>
      <c r="C762" s="1">
        <v>0.09</v>
      </c>
      <c r="D762" s="1">
        <v>6783.02</v>
      </c>
      <c r="E762" s="1">
        <v>24.49</v>
      </c>
      <c r="F762" s="1">
        <v>2855</v>
      </c>
      <c r="G762" s="6" t="str">
        <f>IF(COUNTIF(Table1[Customer ID],Table1[[#This Row],[Customer ID]])&gt;1,"Repeat Customer","One-Time Customer")</f>
        <v>Repeat Customer</v>
      </c>
      <c r="H762" s="1" t="s">
        <v>2606</v>
      </c>
      <c r="I762" s="1" t="s">
        <v>49</v>
      </c>
      <c r="J762" s="1" t="s">
        <v>114</v>
      </c>
      <c r="K762" s="1" t="s">
        <v>77</v>
      </c>
      <c r="L762" s="1" t="s">
        <v>85</v>
      </c>
      <c r="M762" s="1" t="s">
        <v>236</v>
      </c>
      <c r="N762" s="1" t="s">
        <v>1277</v>
      </c>
      <c r="O762" s="1">
        <v>0.39</v>
      </c>
      <c r="P762" s="6">
        <f>Table1[[#This Row],[Profit]]/Table1[[#This Row],[Sales]]</f>
        <v>-2.245981829733164</v>
      </c>
      <c r="Q762" s="1" t="s">
        <v>33</v>
      </c>
      <c r="R762" s="1" t="s">
        <v>34</v>
      </c>
      <c r="S762" s="1" t="s">
        <v>35</v>
      </c>
      <c r="T762" s="1" t="s">
        <v>2607</v>
      </c>
      <c r="U762" s="1">
        <v>98198</v>
      </c>
      <c r="V762" s="9">
        <v>42073</v>
      </c>
      <c r="W762" s="13" t="str">
        <f>TEXT(Table1[[#This Row],[Order Date]],"mmmm")</f>
        <v>March</v>
      </c>
      <c r="X762" s="7" t="str">
        <f>TEXT(Table1[[#This Row],[Order Date]],"yyyy")</f>
        <v>2015</v>
      </c>
      <c r="Y762" s="9">
        <v>42077</v>
      </c>
      <c r="Z762" s="1">
        <v>-14140.7016</v>
      </c>
      <c r="AA762" s="1">
        <v>1</v>
      </c>
      <c r="AB762" s="1">
        <v>6296</v>
      </c>
      <c r="AC762" s="1">
        <v>87317</v>
      </c>
      <c r="AD762" s="6" t="e">
        <f>IF(COUNTIF(#REF!,Orders!AC1607)&gt;0,"Returned","Not Returned")</f>
        <v>#REF!</v>
      </c>
      <c r="AE762" s="37" t="str">
        <f>TEXT(Table1[[#This Row],[Order Date]],"mmmm-yyy")</f>
        <v>March-2015</v>
      </c>
    </row>
    <row r="763" spans="1:31" ht="12.75" customHeight="1" thickTop="1" thickBot="1" x14ac:dyDescent="0.25">
      <c r="A763" s="8">
        <v>22846</v>
      </c>
      <c r="B763" s="1" t="s">
        <v>56</v>
      </c>
      <c r="C763" s="1">
        <v>0.1</v>
      </c>
      <c r="D763" s="1">
        <v>4.9800000000000004</v>
      </c>
      <c r="E763" s="1">
        <v>7.54</v>
      </c>
      <c r="F763" s="1">
        <v>3194</v>
      </c>
      <c r="G763" s="6" t="str">
        <f>IF(COUNTIF(Table1[Customer ID],Table1[[#This Row],[Customer ID]])&gt;1,"Repeat Customer","One-Time Customer")</f>
        <v>Repeat Customer</v>
      </c>
      <c r="H763" s="1" t="s">
        <v>2871</v>
      </c>
      <c r="I763" s="1" t="s">
        <v>49</v>
      </c>
      <c r="J763" s="1" t="s">
        <v>114</v>
      </c>
      <c r="K763" s="1" t="s">
        <v>29</v>
      </c>
      <c r="L763" s="1" t="s">
        <v>93</v>
      </c>
      <c r="M763" s="1" t="s">
        <v>59</v>
      </c>
      <c r="N763" s="1" t="s">
        <v>2872</v>
      </c>
      <c r="O763" s="1">
        <v>0.38</v>
      </c>
      <c r="P763" s="6">
        <f>Table1[[#This Row],[Profit]]/Table1[[#This Row],[Sales]]</f>
        <v>1.0282390510948904</v>
      </c>
      <c r="Q763" s="1" t="s">
        <v>33</v>
      </c>
      <c r="R763" s="1" t="s">
        <v>136</v>
      </c>
      <c r="S763" s="1" t="s">
        <v>362</v>
      </c>
      <c r="T763" s="1" t="s">
        <v>951</v>
      </c>
      <c r="U763" s="1">
        <v>34609</v>
      </c>
      <c r="V763" s="9">
        <v>42073</v>
      </c>
      <c r="W763" s="13" t="str">
        <f>TEXT(Table1[[#This Row],[Order Date]],"mmmm")</f>
        <v>March</v>
      </c>
      <c r="X763" s="7" t="str">
        <f>TEXT(Table1[[#This Row],[Order Date]],"yyyy")</f>
        <v>2015</v>
      </c>
      <c r="Y763" s="9">
        <v>42074</v>
      </c>
      <c r="Z763" s="1">
        <v>45.077999999999996</v>
      </c>
      <c r="AA763" s="1">
        <v>9</v>
      </c>
      <c r="AB763" s="1">
        <v>43.84</v>
      </c>
      <c r="AC763" s="1">
        <v>89805</v>
      </c>
      <c r="AD763" s="6" t="e">
        <f>IF(COUNTIF(#REF!,Orders!AC1829)&gt;0,"Returned","Not Returned")</f>
        <v>#REF!</v>
      </c>
      <c r="AE763" s="37" t="str">
        <f>TEXT(Table1[[#This Row],[Order Date]],"mmmm-yyy")</f>
        <v>March-2015</v>
      </c>
    </row>
    <row r="764" spans="1:31" ht="12.75" customHeight="1" thickTop="1" thickBot="1" x14ac:dyDescent="0.25">
      <c r="A764" s="10">
        <v>22847</v>
      </c>
      <c r="B764" s="11" t="s">
        <v>56</v>
      </c>
      <c r="C764" s="11">
        <v>0</v>
      </c>
      <c r="D764" s="11">
        <v>22.84</v>
      </c>
      <c r="E764" s="11">
        <v>8.18</v>
      </c>
      <c r="F764" s="11">
        <v>3194</v>
      </c>
      <c r="G764" s="6" t="str">
        <f>IF(COUNTIF(Table1[Customer ID],Table1[[#This Row],[Customer ID]])&gt;1,"Repeat Customer","One-Time Customer")</f>
        <v>Repeat Customer</v>
      </c>
      <c r="H764" s="11" t="s">
        <v>2871</v>
      </c>
      <c r="I764" s="11" t="s">
        <v>49</v>
      </c>
      <c r="J764" s="11" t="s">
        <v>114</v>
      </c>
      <c r="K764" s="11" t="s">
        <v>29</v>
      </c>
      <c r="L764" s="11" t="s">
        <v>93</v>
      </c>
      <c r="M764" s="11" t="s">
        <v>59</v>
      </c>
      <c r="N764" s="11" t="s">
        <v>1842</v>
      </c>
      <c r="O764" s="11">
        <v>0.39</v>
      </c>
      <c r="P764" s="6">
        <f>Table1[[#This Row],[Profit]]/Table1[[#This Row],[Sales]]</f>
        <v>-0.7787216029349513</v>
      </c>
      <c r="Q764" s="11" t="s">
        <v>33</v>
      </c>
      <c r="R764" s="11" t="s">
        <v>136</v>
      </c>
      <c r="S764" s="11" t="s">
        <v>362</v>
      </c>
      <c r="T764" s="11" t="s">
        <v>951</v>
      </c>
      <c r="U764" s="11">
        <v>34609</v>
      </c>
      <c r="V764" s="12">
        <v>42073</v>
      </c>
      <c r="W764" s="13" t="str">
        <f>TEXT(Table1[[#This Row],[Order Date]],"mmmm")</f>
        <v>March</v>
      </c>
      <c r="X764" s="7" t="str">
        <f>TEXT(Table1[[#This Row],[Order Date]],"yyyy")</f>
        <v>2015</v>
      </c>
      <c r="Y764" s="12">
        <v>42075</v>
      </c>
      <c r="Z764" s="11">
        <v>-110.376</v>
      </c>
      <c r="AA764" s="11">
        <v>6</v>
      </c>
      <c r="AB764" s="11">
        <v>141.74</v>
      </c>
      <c r="AC764" s="11">
        <v>89805</v>
      </c>
      <c r="AD764" s="6" t="e">
        <f>IF(COUNTIF(#REF!,Orders!AC1830)&gt;0,"Returned","Not Returned")</f>
        <v>#REF!</v>
      </c>
      <c r="AE764" s="37" t="str">
        <f>TEXT(Table1[[#This Row],[Order Date]],"mmmm-yyy")</f>
        <v>March-2015</v>
      </c>
    </row>
    <row r="765" spans="1:31" ht="12.75" customHeight="1" thickTop="1" thickBot="1" x14ac:dyDescent="0.25">
      <c r="A765" s="10">
        <v>19679</v>
      </c>
      <c r="B765" s="11" t="s">
        <v>47</v>
      </c>
      <c r="C765" s="11">
        <v>0.06</v>
      </c>
      <c r="D765" s="11">
        <v>2.61</v>
      </c>
      <c r="E765" s="11">
        <v>0.5</v>
      </c>
      <c r="F765" s="11">
        <v>753</v>
      </c>
      <c r="G765" s="6" t="str">
        <f>IF(COUNTIF(Table1[Customer ID],Table1[[#This Row],[Customer ID]])&gt;1,"Repeat Customer","One-Time Customer")</f>
        <v>Repeat Customer</v>
      </c>
      <c r="H765" s="11" t="s">
        <v>884</v>
      </c>
      <c r="I765" s="11" t="s">
        <v>27</v>
      </c>
      <c r="J765" s="11" t="s">
        <v>28</v>
      </c>
      <c r="K765" s="11" t="s">
        <v>29</v>
      </c>
      <c r="L765" s="11" t="s">
        <v>134</v>
      </c>
      <c r="M765" s="11" t="s">
        <v>59</v>
      </c>
      <c r="N765" s="11" t="s">
        <v>885</v>
      </c>
      <c r="O765" s="11">
        <v>0.39</v>
      </c>
      <c r="P765" s="6">
        <f>Table1[[#This Row],[Profit]]/Table1[[#This Row],[Sales]]</f>
        <v>0.61682774303581578</v>
      </c>
      <c r="Q765" s="11" t="s">
        <v>33</v>
      </c>
      <c r="R765" s="11" t="s">
        <v>34</v>
      </c>
      <c r="S765" s="11" t="s">
        <v>378</v>
      </c>
      <c r="T765" s="11" t="s">
        <v>886</v>
      </c>
      <c r="U765" s="11">
        <v>86301</v>
      </c>
      <c r="V765" s="12">
        <v>42074</v>
      </c>
      <c r="W765" s="13" t="str">
        <f>TEXT(Table1[[#This Row],[Order Date]],"mmmm")</f>
        <v>March</v>
      </c>
      <c r="X765" s="7" t="str">
        <f>TEXT(Table1[[#This Row],[Order Date]],"yyyy")</f>
        <v>2015</v>
      </c>
      <c r="Y765" s="12">
        <v>42074</v>
      </c>
      <c r="Z765" s="11">
        <v>10.85</v>
      </c>
      <c r="AA765" s="11">
        <v>1</v>
      </c>
      <c r="AB765" s="11">
        <v>17.59</v>
      </c>
      <c r="AC765" s="11">
        <v>90438</v>
      </c>
      <c r="AD765" s="6" t="e">
        <f>IF(COUNTIF(#REF!,Orders!AC432)&gt;0,"Returned","Not Returned")</f>
        <v>#REF!</v>
      </c>
      <c r="AE765" s="37" t="str">
        <f>TEXT(Table1[[#This Row],[Order Date]],"mmmm-yyy")</f>
        <v>March-2015</v>
      </c>
    </row>
    <row r="766" spans="1:31" ht="12.75" customHeight="1" thickTop="1" thickBot="1" x14ac:dyDescent="0.25">
      <c r="A766" s="8">
        <v>19680</v>
      </c>
      <c r="B766" s="1" t="s">
        <v>47</v>
      </c>
      <c r="C766" s="1">
        <v>0.01</v>
      </c>
      <c r="D766" s="1">
        <v>6.35</v>
      </c>
      <c r="E766" s="1">
        <v>1.02</v>
      </c>
      <c r="F766" s="1">
        <v>753</v>
      </c>
      <c r="G766" s="6" t="str">
        <f>IF(COUNTIF(Table1[Customer ID],Table1[[#This Row],[Customer ID]])&gt;1,"Repeat Customer","One-Time Customer")</f>
        <v>Repeat Customer</v>
      </c>
      <c r="H766" s="1" t="s">
        <v>884</v>
      </c>
      <c r="I766" s="1" t="s">
        <v>49</v>
      </c>
      <c r="J766" s="1" t="s">
        <v>28</v>
      </c>
      <c r="K766" s="1" t="s">
        <v>29</v>
      </c>
      <c r="L766" s="1" t="s">
        <v>93</v>
      </c>
      <c r="M766" s="1" t="s">
        <v>31</v>
      </c>
      <c r="N766" s="1" t="s">
        <v>887</v>
      </c>
      <c r="O766" s="1">
        <v>0.39</v>
      </c>
      <c r="P766" s="6">
        <f>Table1[[#This Row],[Profit]]/Table1[[#This Row],[Sales]]</f>
        <v>0.69</v>
      </c>
      <c r="Q766" s="1" t="s">
        <v>33</v>
      </c>
      <c r="R766" s="1" t="s">
        <v>34</v>
      </c>
      <c r="S766" s="1" t="s">
        <v>378</v>
      </c>
      <c r="T766" s="1" t="s">
        <v>886</v>
      </c>
      <c r="U766" s="1">
        <v>86301</v>
      </c>
      <c r="V766" s="9">
        <v>42074</v>
      </c>
      <c r="W766" s="13" t="str">
        <f>TEXT(Table1[[#This Row],[Order Date]],"mmmm")</f>
        <v>March</v>
      </c>
      <c r="X766" s="7" t="str">
        <f>TEXT(Table1[[#This Row],[Order Date]],"yyyy")</f>
        <v>2015</v>
      </c>
      <c r="Y766" s="9">
        <v>42076</v>
      </c>
      <c r="Z766" s="1">
        <v>97.662599999999983</v>
      </c>
      <c r="AA766" s="1">
        <v>22</v>
      </c>
      <c r="AB766" s="1">
        <v>141.54</v>
      </c>
      <c r="AC766" s="1">
        <v>90438</v>
      </c>
      <c r="AD766" s="6" t="e">
        <f>IF(COUNTIF(#REF!,Orders!AC433)&gt;0,"Returned","Not Returned")</f>
        <v>#REF!</v>
      </c>
      <c r="AE766" s="37" t="str">
        <f>TEXT(Table1[[#This Row],[Order Date]],"mmmm-yyy")</f>
        <v>March-2015</v>
      </c>
    </row>
    <row r="767" spans="1:31" ht="12.75" customHeight="1" thickTop="1" thickBot="1" x14ac:dyDescent="0.25">
      <c r="A767" s="8">
        <v>18347</v>
      </c>
      <c r="B767" s="1" t="s">
        <v>37</v>
      </c>
      <c r="C767" s="1">
        <v>0.06</v>
      </c>
      <c r="D767" s="1">
        <v>8.6</v>
      </c>
      <c r="E767" s="1">
        <v>6.19</v>
      </c>
      <c r="F767" s="1">
        <v>796</v>
      </c>
      <c r="G767" s="6" t="str">
        <f>IF(COUNTIF(Table1[Customer ID],Table1[[#This Row],[Customer ID]])&gt;1,"Repeat Customer","One-Time Customer")</f>
        <v>Repeat Customer</v>
      </c>
      <c r="H767" s="1" t="s">
        <v>923</v>
      </c>
      <c r="I767" s="1" t="s">
        <v>49</v>
      </c>
      <c r="J767" s="1" t="s">
        <v>28</v>
      </c>
      <c r="K767" s="1" t="s">
        <v>29</v>
      </c>
      <c r="L767" s="1" t="s">
        <v>109</v>
      </c>
      <c r="M767" s="1" t="s">
        <v>59</v>
      </c>
      <c r="N767" s="1" t="s">
        <v>924</v>
      </c>
      <c r="O767" s="1">
        <v>0.38</v>
      </c>
      <c r="P767" s="6">
        <f>Table1[[#This Row],[Profit]]/Table1[[#This Row],[Sales]]</f>
        <v>-0.58079345088161205</v>
      </c>
      <c r="Q767" s="1" t="s">
        <v>33</v>
      </c>
      <c r="R767" s="1" t="s">
        <v>61</v>
      </c>
      <c r="S767" s="1" t="s">
        <v>496</v>
      </c>
      <c r="T767" s="1" t="s">
        <v>808</v>
      </c>
      <c r="U767" s="1">
        <v>68046</v>
      </c>
      <c r="V767" s="9">
        <v>42074</v>
      </c>
      <c r="W767" s="13" t="str">
        <f>TEXT(Table1[[#This Row],[Order Date]],"mmmm")</f>
        <v>March</v>
      </c>
      <c r="X767" s="7" t="str">
        <f>TEXT(Table1[[#This Row],[Order Date]],"yyyy")</f>
        <v>2015</v>
      </c>
      <c r="Y767" s="9">
        <v>42075</v>
      </c>
      <c r="Z767" s="1">
        <v>-46.115000000000002</v>
      </c>
      <c r="AA767" s="1">
        <v>9</v>
      </c>
      <c r="AB767" s="1">
        <v>79.400000000000006</v>
      </c>
      <c r="AC767" s="1">
        <v>86867</v>
      </c>
      <c r="AD767" s="6" t="e">
        <f>IF(COUNTIF(#REF!,Orders!AC451)&gt;0,"Returned","Not Returned")</f>
        <v>#REF!</v>
      </c>
      <c r="AE767" s="37" t="str">
        <f>TEXT(Table1[[#This Row],[Order Date]],"mmmm-yyy")</f>
        <v>March-2015</v>
      </c>
    </row>
    <row r="768" spans="1:31" ht="12.75" customHeight="1" thickTop="1" thickBot="1" x14ac:dyDescent="0.25">
      <c r="A768" s="10">
        <v>21806</v>
      </c>
      <c r="B768" s="11" t="s">
        <v>25</v>
      </c>
      <c r="C768" s="11">
        <v>0.06</v>
      </c>
      <c r="D768" s="11">
        <v>99.99</v>
      </c>
      <c r="E768" s="11">
        <v>19.989999999999998</v>
      </c>
      <c r="F768" s="11">
        <v>1484</v>
      </c>
      <c r="G768" s="6" t="str">
        <f>IF(COUNTIF(Table1[Customer ID],Table1[[#This Row],[Customer ID]])&gt;1,"Repeat Customer","One-Time Customer")</f>
        <v>Repeat Customer</v>
      </c>
      <c r="H768" s="11" t="s">
        <v>1521</v>
      </c>
      <c r="I768" s="11" t="s">
        <v>49</v>
      </c>
      <c r="J768" s="11" t="s">
        <v>40</v>
      </c>
      <c r="K768" s="11" t="s">
        <v>77</v>
      </c>
      <c r="L768" s="11" t="s">
        <v>180</v>
      </c>
      <c r="M768" s="11" t="s">
        <v>59</v>
      </c>
      <c r="N768" s="11" t="s">
        <v>1151</v>
      </c>
      <c r="O768" s="11">
        <v>0.52</v>
      </c>
      <c r="P768" s="6">
        <f>Table1[[#This Row],[Profit]]/Table1[[#This Row],[Sales]]</f>
        <v>-0.43949834619625139</v>
      </c>
      <c r="Q768" s="11" t="s">
        <v>33</v>
      </c>
      <c r="R768" s="11" t="s">
        <v>61</v>
      </c>
      <c r="S768" s="11" t="s">
        <v>178</v>
      </c>
      <c r="T768" s="11" t="s">
        <v>1522</v>
      </c>
      <c r="U768" s="11">
        <v>60016</v>
      </c>
      <c r="V768" s="12">
        <v>42074</v>
      </c>
      <c r="W768" s="13" t="str">
        <f>TEXT(Table1[[#This Row],[Order Date]],"mmmm")</f>
        <v>March</v>
      </c>
      <c r="X768" s="7" t="str">
        <f>TEXT(Table1[[#This Row],[Order Date]],"yyyy")</f>
        <v>2015</v>
      </c>
      <c r="Y768" s="12">
        <v>42077</v>
      </c>
      <c r="Z768" s="11">
        <v>-127.56</v>
      </c>
      <c r="AA768" s="11">
        <v>3</v>
      </c>
      <c r="AB768" s="11">
        <v>290.24</v>
      </c>
      <c r="AC768" s="11">
        <v>91235</v>
      </c>
      <c r="AD768" s="6" t="e">
        <f>IF(COUNTIF(#REF!,Orders!AC836)&gt;0,"Returned","Not Returned")</f>
        <v>#REF!</v>
      </c>
      <c r="AE768" s="37" t="str">
        <f>TEXT(Table1[[#This Row],[Order Date]],"mmmm-yyy")</f>
        <v>March-2015</v>
      </c>
    </row>
    <row r="769" spans="1:31" ht="12.75" customHeight="1" thickTop="1" thickBot="1" x14ac:dyDescent="0.25">
      <c r="A769" s="8">
        <v>21807</v>
      </c>
      <c r="B769" s="1" t="s">
        <v>25</v>
      </c>
      <c r="C769" s="1">
        <v>0</v>
      </c>
      <c r="D769" s="1">
        <v>193.17</v>
      </c>
      <c r="E769" s="1">
        <v>19.989999999999998</v>
      </c>
      <c r="F769" s="1">
        <v>1484</v>
      </c>
      <c r="G769" s="6" t="str">
        <f>IF(COUNTIF(Table1[Customer ID],Table1[[#This Row],[Customer ID]])&gt;1,"Repeat Customer","One-Time Customer")</f>
        <v>Repeat Customer</v>
      </c>
      <c r="H769" s="1" t="s">
        <v>1521</v>
      </c>
      <c r="I769" s="1" t="s">
        <v>49</v>
      </c>
      <c r="J769" s="1" t="s">
        <v>40</v>
      </c>
      <c r="K769" s="1" t="s">
        <v>29</v>
      </c>
      <c r="L769" s="1" t="s">
        <v>141</v>
      </c>
      <c r="M769" s="1" t="s">
        <v>59</v>
      </c>
      <c r="N769" s="1" t="s">
        <v>1523</v>
      </c>
      <c r="O769" s="1">
        <v>0.71</v>
      </c>
      <c r="P769" s="6">
        <f>Table1[[#This Row],[Profit]]/Table1[[#This Row],[Sales]]</f>
        <v>0.2904879555281038</v>
      </c>
      <c r="Q769" s="1" t="s">
        <v>33</v>
      </c>
      <c r="R769" s="1" t="s">
        <v>61</v>
      </c>
      <c r="S769" s="1" t="s">
        <v>178</v>
      </c>
      <c r="T769" s="1" t="s">
        <v>1522</v>
      </c>
      <c r="U769" s="1">
        <v>60016</v>
      </c>
      <c r="V769" s="9">
        <v>42074</v>
      </c>
      <c r="W769" s="13" t="str">
        <f>TEXT(Table1[[#This Row],[Order Date]],"mmmm")</f>
        <v>March</v>
      </c>
      <c r="X769" s="7" t="str">
        <f>TEXT(Table1[[#This Row],[Order Date]],"yyyy")</f>
        <v>2015</v>
      </c>
      <c r="Y769" s="9">
        <v>42075</v>
      </c>
      <c r="Z769" s="1">
        <v>282.18</v>
      </c>
      <c r="AA769" s="1">
        <v>5</v>
      </c>
      <c r="AB769" s="1">
        <v>971.4</v>
      </c>
      <c r="AC769" s="1">
        <v>91235</v>
      </c>
      <c r="AD769" s="6" t="e">
        <f>IF(COUNTIF(#REF!,Orders!AC837)&gt;0,"Returned","Not Returned")</f>
        <v>#REF!</v>
      </c>
      <c r="AE769" s="37" t="str">
        <f>TEXT(Table1[[#This Row],[Order Date]],"mmmm-yyy")</f>
        <v>March-2015</v>
      </c>
    </row>
    <row r="770" spans="1:31" ht="12.75" customHeight="1" thickTop="1" thickBot="1" x14ac:dyDescent="0.25">
      <c r="A770" s="10">
        <v>21808</v>
      </c>
      <c r="B770" s="11" t="s">
        <v>25</v>
      </c>
      <c r="C770" s="11">
        <v>0.08</v>
      </c>
      <c r="D770" s="11">
        <v>20.99</v>
      </c>
      <c r="E770" s="11">
        <v>3.3</v>
      </c>
      <c r="F770" s="11">
        <v>1484</v>
      </c>
      <c r="G770" s="6" t="str">
        <f>IF(COUNTIF(Table1[Customer ID],Table1[[#This Row],[Customer ID]])&gt;1,"Repeat Customer","One-Time Customer")</f>
        <v>Repeat Customer</v>
      </c>
      <c r="H770" s="11" t="s">
        <v>1521</v>
      </c>
      <c r="I770" s="11" t="s">
        <v>27</v>
      </c>
      <c r="J770" s="11" t="s">
        <v>40</v>
      </c>
      <c r="K770" s="11" t="s">
        <v>77</v>
      </c>
      <c r="L770" s="11" t="s">
        <v>78</v>
      </c>
      <c r="M770" s="11" t="s">
        <v>51</v>
      </c>
      <c r="N770" s="11" t="s">
        <v>895</v>
      </c>
      <c r="O770" s="11">
        <v>0.81</v>
      </c>
      <c r="P770" s="6">
        <f>Table1[[#This Row],[Profit]]/Table1[[#This Row],[Sales]]</f>
        <v>-0.49784507260606686</v>
      </c>
      <c r="Q770" s="11" t="s">
        <v>33</v>
      </c>
      <c r="R770" s="11" t="s">
        <v>61</v>
      </c>
      <c r="S770" s="11" t="s">
        <v>178</v>
      </c>
      <c r="T770" s="11" t="s">
        <v>1522</v>
      </c>
      <c r="U770" s="11">
        <v>60016</v>
      </c>
      <c r="V770" s="12">
        <v>42074</v>
      </c>
      <c r="W770" s="13" t="str">
        <f>TEXT(Table1[[#This Row],[Order Date]],"mmmm")</f>
        <v>March</v>
      </c>
      <c r="X770" s="7" t="str">
        <f>TEXT(Table1[[#This Row],[Order Date]],"yyyy")</f>
        <v>2015</v>
      </c>
      <c r="Y770" s="12">
        <v>42074</v>
      </c>
      <c r="Z770" s="11">
        <v>-96.337999999999994</v>
      </c>
      <c r="AA770" s="11">
        <v>11</v>
      </c>
      <c r="AB770" s="11">
        <v>193.51</v>
      </c>
      <c r="AC770" s="11">
        <v>91235</v>
      </c>
      <c r="AD770" s="6" t="e">
        <f>IF(COUNTIF(#REF!,Orders!AC838)&gt;0,"Returned","Not Returned")</f>
        <v>#REF!</v>
      </c>
      <c r="AE770" s="37" t="str">
        <f>TEXT(Table1[[#This Row],[Order Date]],"mmmm-yyy")</f>
        <v>March-2015</v>
      </c>
    </row>
    <row r="771" spans="1:31" ht="12.75" customHeight="1" thickTop="1" thickBot="1" x14ac:dyDescent="0.25">
      <c r="A771" s="8">
        <v>19472</v>
      </c>
      <c r="B771" s="1" t="s">
        <v>47</v>
      </c>
      <c r="C771" s="1">
        <v>0.06</v>
      </c>
      <c r="D771" s="1">
        <v>8.3699999999999992</v>
      </c>
      <c r="E771" s="1">
        <v>10.16</v>
      </c>
      <c r="F771" s="1">
        <v>1494</v>
      </c>
      <c r="G771" s="6" t="str">
        <f>IF(COUNTIF(Table1[Customer ID],Table1[[#This Row],[Customer ID]])&gt;1,"Repeat Customer","One-Time Customer")</f>
        <v>Repeat Customer</v>
      </c>
      <c r="H771" s="1" t="s">
        <v>1531</v>
      </c>
      <c r="I771" s="1" t="s">
        <v>49</v>
      </c>
      <c r="J771" s="1" t="s">
        <v>28</v>
      </c>
      <c r="K771" s="1" t="s">
        <v>41</v>
      </c>
      <c r="L771" s="1" t="s">
        <v>50</v>
      </c>
      <c r="M771" s="1" t="s">
        <v>236</v>
      </c>
      <c r="N771" s="1" t="s">
        <v>1213</v>
      </c>
      <c r="O771" s="1">
        <v>0.59</v>
      </c>
      <c r="P771" s="6">
        <f>Table1[[#This Row],[Profit]]/Table1[[#This Row],[Sales]]</f>
        <v>-1.6217330626744484</v>
      </c>
      <c r="Q771" s="1" t="s">
        <v>33</v>
      </c>
      <c r="R771" s="1" t="s">
        <v>53</v>
      </c>
      <c r="S771" s="1" t="s">
        <v>415</v>
      </c>
      <c r="T771" s="1" t="s">
        <v>1532</v>
      </c>
      <c r="U771" s="1">
        <v>21222</v>
      </c>
      <c r="V771" s="9">
        <v>42074</v>
      </c>
      <c r="W771" s="13" t="str">
        <f>TEXT(Table1[[#This Row],[Order Date]],"mmmm")</f>
        <v>March</v>
      </c>
      <c r="X771" s="7" t="str">
        <f>TEXT(Table1[[#This Row],[Order Date]],"yyyy")</f>
        <v>2015</v>
      </c>
      <c r="Y771" s="9">
        <v>42076</v>
      </c>
      <c r="Z771" s="1">
        <v>-255.65</v>
      </c>
      <c r="AA771" s="1">
        <v>18</v>
      </c>
      <c r="AB771" s="1">
        <v>157.63999999999999</v>
      </c>
      <c r="AC771" s="1">
        <v>85880</v>
      </c>
      <c r="AD771" s="6" t="e">
        <f>IF(COUNTIF(#REF!,Orders!AC843)&gt;0,"Returned","Not Returned")</f>
        <v>#REF!</v>
      </c>
      <c r="AE771" s="37" t="str">
        <f>TEXT(Table1[[#This Row],[Order Date]],"mmmm-yyy")</f>
        <v>March-2015</v>
      </c>
    </row>
    <row r="772" spans="1:31" ht="12.75" customHeight="1" thickTop="1" thickBot="1" x14ac:dyDescent="0.25">
      <c r="A772" s="10">
        <v>19473</v>
      </c>
      <c r="B772" s="11" t="s">
        <v>47</v>
      </c>
      <c r="C772" s="11">
        <v>0.09</v>
      </c>
      <c r="D772" s="11">
        <v>6.48</v>
      </c>
      <c r="E772" s="11">
        <v>9.17</v>
      </c>
      <c r="F772" s="11">
        <v>1494</v>
      </c>
      <c r="G772" s="6" t="str">
        <f>IF(COUNTIF(Table1[Customer ID],Table1[[#This Row],[Customer ID]])&gt;1,"Repeat Customer","One-Time Customer")</f>
        <v>Repeat Customer</v>
      </c>
      <c r="H772" s="11" t="s">
        <v>1531</v>
      </c>
      <c r="I772" s="11" t="s">
        <v>27</v>
      </c>
      <c r="J772" s="11" t="s">
        <v>28</v>
      </c>
      <c r="K772" s="11" t="s">
        <v>29</v>
      </c>
      <c r="L772" s="11" t="s">
        <v>93</v>
      </c>
      <c r="M772" s="11" t="s">
        <v>59</v>
      </c>
      <c r="N772" s="11" t="s">
        <v>294</v>
      </c>
      <c r="O772" s="11">
        <v>0.37</v>
      </c>
      <c r="P772" s="6">
        <f>Table1[[#This Row],[Profit]]/Table1[[#This Row],[Sales]]</f>
        <v>-1.8154648956356738</v>
      </c>
      <c r="Q772" s="11" t="s">
        <v>33</v>
      </c>
      <c r="R772" s="11" t="s">
        <v>53</v>
      </c>
      <c r="S772" s="11" t="s">
        <v>415</v>
      </c>
      <c r="T772" s="11" t="s">
        <v>1532</v>
      </c>
      <c r="U772" s="11">
        <v>21222</v>
      </c>
      <c r="V772" s="12">
        <v>42074</v>
      </c>
      <c r="W772" s="13" t="str">
        <f>TEXT(Table1[[#This Row],[Order Date]],"mmmm")</f>
        <v>March</v>
      </c>
      <c r="X772" s="7" t="str">
        <f>TEXT(Table1[[#This Row],[Order Date]],"yyyy")</f>
        <v>2015</v>
      </c>
      <c r="Y772" s="12">
        <v>42076</v>
      </c>
      <c r="Z772" s="11">
        <v>-76.540000000000006</v>
      </c>
      <c r="AA772" s="11">
        <v>6</v>
      </c>
      <c r="AB772" s="11">
        <v>42.16</v>
      </c>
      <c r="AC772" s="11">
        <v>85880</v>
      </c>
      <c r="AD772" s="6" t="e">
        <f>IF(COUNTIF(#REF!,Orders!AC844)&gt;0,"Returned","Not Returned")</f>
        <v>#REF!</v>
      </c>
      <c r="AE772" s="37" t="str">
        <f>TEXT(Table1[[#This Row],[Order Date]],"mmmm-yyy")</f>
        <v>March-2015</v>
      </c>
    </row>
    <row r="773" spans="1:31" ht="12.75" customHeight="1" thickTop="1" thickBot="1" x14ac:dyDescent="0.25">
      <c r="A773" s="8">
        <v>24286</v>
      </c>
      <c r="B773" s="1" t="s">
        <v>47</v>
      </c>
      <c r="C773" s="1">
        <v>0.09</v>
      </c>
      <c r="D773" s="1">
        <v>6.28</v>
      </c>
      <c r="E773" s="1">
        <v>5.29</v>
      </c>
      <c r="F773" s="1">
        <v>1497</v>
      </c>
      <c r="G773" s="6" t="str">
        <f>IF(COUNTIF(Table1[Customer ID],Table1[[#This Row],[Customer ID]])&gt;1,"Repeat Customer","One-Time Customer")</f>
        <v>Repeat Customer</v>
      </c>
      <c r="H773" s="1" t="s">
        <v>1533</v>
      </c>
      <c r="I773" s="1" t="s">
        <v>49</v>
      </c>
      <c r="J773" s="1" t="s">
        <v>28</v>
      </c>
      <c r="K773" s="1" t="s">
        <v>41</v>
      </c>
      <c r="L773" s="1" t="s">
        <v>50</v>
      </c>
      <c r="M773" s="1" t="s">
        <v>59</v>
      </c>
      <c r="N773" s="1" t="s">
        <v>440</v>
      </c>
      <c r="O773" s="1">
        <v>0.43</v>
      </c>
      <c r="P773" s="6">
        <f>Table1[[#This Row],[Profit]]/Table1[[#This Row],[Sales]]</f>
        <v>-0.71661931818181812</v>
      </c>
      <c r="Q773" s="1" t="s">
        <v>33</v>
      </c>
      <c r="R773" s="1" t="s">
        <v>53</v>
      </c>
      <c r="S773" s="1" t="s">
        <v>71</v>
      </c>
      <c r="T773" s="1" t="s">
        <v>1534</v>
      </c>
      <c r="U773" s="1">
        <v>14901</v>
      </c>
      <c r="V773" s="9">
        <v>42074</v>
      </c>
      <c r="W773" s="13" t="str">
        <f>TEXT(Table1[[#This Row],[Order Date]],"mmmm")</f>
        <v>March</v>
      </c>
      <c r="X773" s="7" t="str">
        <f>TEXT(Table1[[#This Row],[Order Date]],"yyyy")</f>
        <v>2015</v>
      </c>
      <c r="Y773" s="9">
        <v>42075</v>
      </c>
      <c r="Z773" s="1">
        <v>-10.09</v>
      </c>
      <c r="AA773" s="1">
        <v>2</v>
      </c>
      <c r="AB773" s="1">
        <v>14.08</v>
      </c>
      <c r="AC773" s="1">
        <v>85880</v>
      </c>
      <c r="AD773" s="6" t="e">
        <f>IF(COUNTIF(#REF!,Orders!AC845)&gt;0,"Returned","Not Returned")</f>
        <v>#REF!</v>
      </c>
      <c r="AE773" s="37" t="str">
        <f>TEXT(Table1[[#This Row],[Order Date]],"mmmm-yyy")</f>
        <v>March-2015</v>
      </c>
    </row>
    <row r="774" spans="1:31" ht="12.75" customHeight="1" thickTop="1" thickBot="1" x14ac:dyDescent="0.25">
      <c r="A774" s="10">
        <v>24287</v>
      </c>
      <c r="B774" s="11" t="s">
        <v>47</v>
      </c>
      <c r="C774" s="11">
        <v>0.03</v>
      </c>
      <c r="D774" s="11">
        <v>15.14</v>
      </c>
      <c r="E774" s="11">
        <v>4.53</v>
      </c>
      <c r="F774" s="11">
        <v>1497</v>
      </c>
      <c r="G774" s="6" t="str">
        <f>IF(COUNTIF(Table1[Customer ID],Table1[[#This Row],[Customer ID]])&gt;1,"Repeat Customer","One-Time Customer")</f>
        <v>Repeat Customer</v>
      </c>
      <c r="H774" s="11" t="s">
        <v>1533</v>
      </c>
      <c r="I774" s="11" t="s">
        <v>49</v>
      </c>
      <c r="J774" s="11" t="s">
        <v>28</v>
      </c>
      <c r="K774" s="11" t="s">
        <v>29</v>
      </c>
      <c r="L774" s="11" t="s">
        <v>141</v>
      </c>
      <c r="M774" s="11" t="s">
        <v>59</v>
      </c>
      <c r="N774" s="11" t="s">
        <v>1201</v>
      </c>
      <c r="O774" s="11">
        <v>0.81</v>
      </c>
      <c r="P774" s="6">
        <f>Table1[[#This Row],[Profit]]/Table1[[#This Row],[Sales]]</f>
        <v>-0.36174190784092236</v>
      </c>
      <c r="Q774" s="11" t="s">
        <v>33</v>
      </c>
      <c r="R774" s="11" t="s">
        <v>53</v>
      </c>
      <c r="S774" s="11" t="s">
        <v>71</v>
      </c>
      <c r="T774" s="11" t="s">
        <v>1534</v>
      </c>
      <c r="U774" s="11">
        <v>14901</v>
      </c>
      <c r="V774" s="12">
        <v>42074</v>
      </c>
      <c r="W774" s="13" t="str">
        <f>TEXT(Table1[[#This Row],[Order Date]],"mmmm")</f>
        <v>March</v>
      </c>
      <c r="X774" s="7" t="str">
        <f>TEXT(Table1[[#This Row],[Order Date]],"yyyy")</f>
        <v>2015</v>
      </c>
      <c r="Y774" s="12">
        <v>42076</v>
      </c>
      <c r="Z774" s="11">
        <v>-92.87</v>
      </c>
      <c r="AA774" s="11">
        <v>17</v>
      </c>
      <c r="AB774" s="11">
        <v>256.73</v>
      </c>
      <c r="AC774" s="11">
        <v>85880</v>
      </c>
      <c r="AD774" s="6" t="e">
        <f>IF(COUNTIF(#REF!,Orders!AC846)&gt;0,"Returned","Not Returned")</f>
        <v>#REF!</v>
      </c>
      <c r="AE774" s="37" t="str">
        <f>TEXT(Table1[[#This Row],[Order Date]],"mmmm-yyy")</f>
        <v>March-2015</v>
      </c>
    </row>
    <row r="775" spans="1:31" ht="12.75" customHeight="1" thickTop="1" thickBot="1" x14ac:dyDescent="0.25">
      <c r="A775" s="10">
        <v>25962</v>
      </c>
      <c r="B775" s="11" t="s">
        <v>47</v>
      </c>
      <c r="C775" s="11">
        <v>0</v>
      </c>
      <c r="D775" s="11">
        <v>2.6</v>
      </c>
      <c r="E775" s="11">
        <v>2.4</v>
      </c>
      <c r="F775" s="11">
        <v>2616</v>
      </c>
      <c r="G775" s="6" t="str">
        <f>IF(COUNTIF(Table1[Customer ID],Table1[[#This Row],[Customer ID]])&gt;1,"Repeat Customer","One-Time Customer")</f>
        <v>One-Time Customer</v>
      </c>
      <c r="H775" s="11" t="s">
        <v>2433</v>
      </c>
      <c r="I775" s="11" t="s">
        <v>49</v>
      </c>
      <c r="J775" s="11" t="s">
        <v>28</v>
      </c>
      <c r="K775" s="11" t="s">
        <v>29</v>
      </c>
      <c r="L775" s="11" t="s">
        <v>30</v>
      </c>
      <c r="M775" s="11" t="s">
        <v>31</v>
      </c>
      <c r="N775" s="11" t="s">
        <v>1023</v>
      </c>
      <c r="O775" s="11">
        <v>0.57999999999999996</v>
      </c>
      <c r="P775" s="6">
        <f>Table1[[#This Row],[Profit]]/Table1[[#This Row],[Sales]]</f>
        <v>-1.0102793296089385</v>
      </c>
      <c r="Q775" s="11" t="s">
        <v>33</v>
      </c>
      <c r="R775" s="11" t="s">
        <v>61</v>
      </c>
      <c r="S775" s="11" t="s">
        <v>300</v>
      </c>
      <c r="T775" s="11" t="s">
        <v>2434</v>
      </c>
      <c r="U775" s="11">
        <v>49002</v>
      </c>
      <c r="V775" s="12">
        <v>42074</v>
      </c>
      <c r="W775" s="13" t="str">
        <f>TEXT(Table1[[#This Row],[Order Date]],"mmmm")</f>
        <v>March</v>
      </c>
      <c r="X775" s="7" t="str">
        <f>TEXT(Table1[[#This Row],[Order Date]],"yyyy")</f>
        <v>2015</v>
      </c>
      <c r="Y775" s="12">
        <v>42076</v>
      </c>
      <c r="Z775" s="11">
        <v>-45.21</v>
      </c>
      <c r="AA775" s="11">
        <v>16</v>
      </c>
      <c r="AB775" s="11">
        <v>44.75</v>
      </c>
      <c r="AC775" s="11">
        <v>91495</v>
      </c>
      <c r="AD775" s="6" t="e">
        <f>IF(COUNTIF(#REF!,Orders!AC1480)&gt;0,"Returned","Not Returned")</f>
        <v>#REF!</v>
      </c>
      <c r="AE775" s="37" t="str">
        <f>TEXT(Table1[[#This Row],[Order Date]],"mmmm-yyy")</f>
        <v>March-2015</v>
      </c>
    </row>
    <row r="776" spans="1:31" ht="12.75" customHeight="1" thickTop="1" thickBot="1" x14ac:dyDescent="0.25">
      <c r="A776" s="10">
        <v>24329</v>
      </c>
      <c r="B776" s="11" t="s">
        <v>56</v>
      </c>
      <c r="C776" s="11">
        <v>0.02</v>
      </c>
      <c r="D776" s="11">
        <v>5.98</v>
      </c>
      <c r="E776" s="11">
        <v>1.49</v>
      </c>
      <c r="F776" s="11">
        <v>3151</v>
      </c>
      <c r="G776" s="6" t="str">
        <f>IF(COUNTIF(Table1[Customer ID],Table1[[#This Row],[Customer ID]])&gt;1,"Repeat Customer","One-Time Customer")</f>
        <v>Repeat Customer</v>
      </c>
      <c r="H776" s="11" t="s">
        <v>2844</v>
      </c>
      <c r="I776" s="11" t="s">
        <v>49</v>
      </c>
      <c r="J776" s="11" t="s">
        <v>28</v>
      </c>
      <c r="K776" s="11" t="s">
        <v>29</v>
      </c>
      <c r="L776" s="11" t="s">
        <v>109</v>
      </c>
      <c r="M776" s="11" t="s">
        <v>59</v>
      </c>
      <c r="N776" s="11" t="s">
        <v>1020</v>
      </c>
      <c r="O776" s="11">
        <v>0.39</v>
      </c>
      <c r="P776" s="6">
        <f>Table1[[#This Row],[Profit]]/Table1[[#This Row],[Sales]]</f>
        <v>0.47622704507512525</v>
      </c>
      <c r="Q776" s="11" t="s">
        <v>33</v>
      </c>
      <c r="R776" s="11" t="s">
        <v>34</v>
      </c>
      <c r="S776" s="11" t="s">
        <v>45</v>
      </c>
      <c r="T776" s="11" t="s">
        <v>2846</v>
      </c>
      <c r="U776" s="11">
        <v>92277</v>
      </c>
      <c r="V776" s="12">
        <v>42074</v>
      </c>
      <c r="W776" s="13" t="str">
        <f>TEXT(Table1[[#This Row],[Order Date]],"mmmm")</f>
        <v>March</v>
      </c>
      <c r="X776" s="7" t="str">
        <f>TEXT(Table1[[#This Row],[Order Date]],"yyyy")</f>
        <v>2015</v>
      </c>
      <c r="Y776" s="12">
        <v>42075</v>
      </c>
      <c r="Z776" s="11">
        <v>28.526000000000003</v>
      </c>
      <c r="AA776" s="11">
        <v>10</v>
      </c>
      <c r="AB776" s="11">
        <v>59.9</v>
      </c>
      <c r="AC776" s="11">
        <v>88547</v>
      </c>
      <c r="AD776" s="6" t="e">
        <f>IF(COUNTIF(#REF!,Orders!AC1806)&gt;0,"Returned","Not Returned")</f>
        <v>#REF!</v>
      </c>
      <c r="AE776" s="37" t="str">
        <f>TEXT(Table1[[#This Row],[Order Date]],"mmmm-yyy")</f>
        <v>March-2015</v>
      </c>
    </row>
    <row r="777" spans="1:31" ht="12.75" customHeight="1" thickTop="1" thickBot="1" x14ac:dyDescent="0.25">
      <c r="A777" s="8">
        <v>19842</v>
      </c>
      <c r="B777" s="1" t="s">
        <v>25</v>
      </c>
      <c r="C777" s="1">
        <v>0.01</v>
      </c>
      <c r="D777" s="1">
        <v>10.9</v>
      </c>
      <c r="E777" s="1">
        <v>7.46</v>
      </c>
      <c r="F777" s="1">
        <v>3397</v>
      </c>
      <c r="G777" s="6" t="str">
        <f>IF(COUNTIF(Table1[Customer ID],Table1[[#This Row],[Customer ID]])&gt;1,"Repeat Customer","One-Time Customer")</f>
        <v>Repeat Customer</v>
      </c>
      <c r="H777" s="1" t="s">
        <v>3020</v>
      </c>
      <c r="I777" s="1" t="s">
        <v>49</v>
      </c>
      <c r="J777" s="1" t="s">
        <v>58</v>
      </c>
      <c r="K777" s="1" t="s">
        <v>29</v>
      </c>
      <c r="L777" s="1" t="s">
        <v>141</v>
      </c>
      <c r="M777" s="1" t="s">
        <v>59</v>
      </c>
      <c r="N777" s="1" t="s">
        <v>3021</v>
      </c>
      <c r="O777" s="1">
        <v>0.59</v>
      </c>
      <c r="P777" s="6">
        <f>Table1[[#This Row],[Profit]]/Table1[[#This Row],[Sales]]</f>
        <v>-0.56321450967150644</v>
      </c>
      <c r="Q777" s="1" t="s">
        <v>33</v>
      </c>
      <c r="R777" s="1" t="s">
        <v>61</v>
      </c>
      <c r="S777" s="1" t="s">
        <v>178</v>
      </c>
      <c r="T777" s="1" t="s">
        <v>1359</v>
      </c>
      <c r="U777" s="1">
        <v>61832</v>
      </c>
      <c r="V777" s="9">
        <v>42074</v>
      </c>
      <c r="W777" s="13" t="str">
        <f>TEXT(Table1[[#This Row],[Order Date]],"mmmm")</f>
        <v>March</v>
      </c>
      <c r="X777" s="7" t="str">
        <f>TEXT(Table1[[#This Row],[Order Date]],"yyyy")</f>
        <v>2015</v>
      </c>
      <c r="Y777" s="9">
        <v>42075</v>
      </c>
      <c r="Z777" s="1">
        <v>-116.76</v>
      </c>
      <c r="AA777" s="1">
        <v>18</v>
      </c>
      <c r="AB777" s="1">
        <v>207.31</v>
      </c>
      <c r="AC777" s="1">
        <v>87536</v>
      </c>
      <c r="AD777" s="6" t="e">
        <f>IF(COUNTIF(#REF!,Orders!AC1949)&gt;0,"Returned","Not Returned")</f>
        <v>#REF!</v>
      </c>
      <c r="AE777" s="37" t="str">
        <f>TEXT(Table1[[#This Row],[Order Date]],"mmmm-yyy")</f>
        <v>March-2015</v>
      </c>
    </row>
    <row r="778" spans="1:31" ht="12.75" customHeight="1" thickTop="1" thickBot="1" x14ac:dyDescent="0.25">
      <c r="A778" s="10">
        <v>19843</v>
      </c>
      <c r="B778" s="11" t="s">
        <v>25</v>
      </c>
      <c r="C778" s="11">
        <v>0.1</v>
      </c>
      <c r="D778" s="11">
        <v>7.99</v>
      </c>
      <c r="E778" s="11">
        <v>5.03</v>
      </c>
      <c r="F778" s="11">
        <v>3397</v>
      </c>
      <c r="G778" s="6" t="str">
        <f>IF(COUNTIF(Table1[Customer ID],Table1[[#This Row],[Customer ID]])&gt;1,"Repeat Customer","One-Time Customer")</f>
        <v>Repeat Customer</v>
      </c>
      <c r="H778" s="11" t="s">
        <v>3020</v>
      </c>
      <c r="I778" s="11" t="s">
        <v>49</v>
      </c>
      <c r="J778" s="11" t="s">
        <v>58</v>
      </c>
      <c r="K778" s="11" t="s">
        <v>77</v>
      </c>
      <c r="L778" s="11" t="s">
        <v>78</v>
      </c>
      <c r="M778" s="11" t="s">
        <v>86</v>
      </c>
      <c r="N778" s="11" t="s">
        <v>430</v>
      </c>
      <c r="O778" s="11">
        <v>0.6</v>
      </c>
      <c r="P778" s="6">
        <f>Table1[[#This Row],[Profit]]/Table1[[#This Row],[Sales]]</f>
        <v>-1.1245947456679708</v>
      </c>
      <c r="Q778" s="11" t="s">
        <v>33</v>
      </c>
      <c r="R778" s="11" t="s">
        <v>61</v>
      </c>
      <c r="S778" s="11" t="s">
        <v>178</v>
      </c>
      <c r="T778" s="11" t="s">
        <v>1359</v>
      </c>
      <c r="U778" s="11">
        <v>61832</v>
      </c>
      <c r="V778" s="12">
        <v>42074</v>
      </c>
      <c r="W778" s="13" t="str">
        <f>TEXT(Table1[[#This Row],[Order Date]],"mmmm")</f>
        <v>March</v>
      </c>
      <c r="X778" s="7" t="str">
        <f>TEXT(Table1[[#This Row],[Order Date]],"yyyy")</f>
        <v>2015</v>
      </c>
      <c r="Y778" s="12">
        <v>42075</v>
      </c>
      <c r="Z778" s="11">
        <v>-160.952</v>
      </c>
      <c r="AA778" s="11">
        <v>22</v>
      </c>
      <c r="AB778" s="11">
        <v>143.12</v>
      </c>
      <c r="AC778" s="11">
        <v>87536</v>
      </c>
      <c r="AD778" s="6" t="e">
        <f>IF(COUNTIF(#REF!,Orders!AC1950)&gt;0,"Returned","Not Returned")</f>
        <v>#REF!</v>
      </c>
      <c r="AE778" s="37" t="str">
        <f>TEXT(Table1[[#This Row],[Order Date]],"mmmm-yyy")</f>
        <v>March-2015</v>
      </c>
    </row>
    <row r="779" spans="1:31" ht="12.75" customHeight="1" thickTop="1" thickBot="1" x14ac:dyDescent="0.25">
      <c r="A779" s="10">
        <v>19355</v>
      </c>
      <c r="B779" s="11" t="s">
        <v>106</v>
      </c>
      <c r="C779" s="11">
        <v>0.06</v>
      </c>
      <c r="D779" s="11">
        <v>205.99</v>
      </c>
      <c r="E779" s="11">
        <v>8.99</v>
      </c>
      <c r="F779" s="11">
        <v>32</v>
      </c>
      <c r="G779" s="6" t="str">
        <f>IF(COUNTIF(Table1[Customer ID],Table1[[#This Row],[Customer ID]])&gt;1,"Repeat Customer","One-Time Customer")</f>
        <v>Repeat Customer</v>
      </c>
      <c r="H779" s="11" t="s">
        <v>100</v>
      </c>
      <c r="I779" s="11" t="s">
        <v>49</v>
      </c>
      <c r="J779" s="11" t="s">
        <v>28</v>
      </c>
      <c r="K779" s="11" t="s">
        <v>77</v>
      </c>
      <c r="L779" s="11" t="s">
        <v>78</v>
      </c>
      <c r="M779" s="11" t="s">
        <v>59</v>
      </c>
      <c r="N779" s="11" t="s">
        <v>107</v>
      </c>
      <c r="O779" s="11">
        <v>0.56000000000000005</v>
      </c>
      <c r="P779" s="6">
        <f>Table1[[#This Row],[Profit]]/Table1[[#This Row],[Sales]]</f>
        <v>0.92964196199200655</v>
      </c>
      <c r="Q779" s="11" t="s">
        <v>33</v>
      </c>
      <c r="R779" s="11" t="s">
        <v>34</v>
      </c>
      <c r="S779" s="11" t="s">
        <v>102</v>
      </c>
      <c r="T779" s="11" t="s">
        <v>103</v>
      </c>
      <c r="U779" s="11">
        <v>97526</v>
      </c>
      <c r="V779" s="12">
        <v>42075</v>
      </c>
      <c r="W779" s="13" t="str">
        <f>TEXT(Table1[[#This Row],[Order Date]],"mmmm")</f>
        <v>March</v>
      </c>
      <c r="X779" s="7" t="str">
        <f>TEXT(Table1[[#This Row],[Order Date]],"yyyy")</f>
        <v>2015</v>
      </c>
      <c r="Y779" s="12">
        <v>42082</v>
      </c>
      <c r="Z779" s="11">
        <v>3568.096</v>
      </c>
      <c r="AA779" s="11">
        <v>22</v>
      </c>
      <c r="AB779" s="11">
        <v>3838.14</v>
      </c>
      <c r="AC779" s="11">
        <v>89203</v>
      </c>
      <c r="AD779" s="6" t="e">
        <f>IF(COUNTIF(#REF!,Orders!AC24)&gt;0,"Returned","Not Returned")</f>
        <v>#REF!</v>
      </c>
      <c r="AE779" s="37" t="str">
        <f>TEXT(Table1[[#This Row],[Order Date]],"mmmm-yyy")</f>
        <v>March-2015</v>
      </c>
    </row>
    <row r="780" spans="1:31" ht="12.75" customHeight="1" thickTop="1" thickBot="1" x14ac:dyDescent="0.25">
      <c r="A780" s="10">
        <v>23365</v>
      </c>
      <c r="B780" s="11" t="s">
        <v>37</v>
      </c>
      <c r="C780" s="11">
        <v>0.01</v>
      </c>
      <c r="D780" s="11">
        <v>45.98</v>
      </c>
      <c r="E780" s="11">
        <v>4.8</v>
      </c>
      <c r="F780" s="11">
        <v>146</v>
      </c>
      <c r="G780" s="6" t="str">
        <f>IF(COUNTIF(Table1[Customer ID],Table1[[#This Row],[Customer ID]])&gt;1,"Repeat Customer","One-Time Customer")</f>
        <v>Repeat Customer</v>
      </c>
      <c r="H780" s="11" t="s">
        <v>238</v>
      </c>
      <c r="I780" s="11" t="s">
        <v>49</v>
      </c>
      <c r="J780" s="11" t="s">
        <v>58</v>
      </c>
      <c r="K780" s="11" t="s">
        <v>41</v>
      </c>
      <c r="L780" s="11" t="s">
        <v>50</v>
      </c>
      <c r="M780" s="11" t="s">
        <v>31</v>
      </c>
      <c r="N780" s="11" t="s">
        <v>239</v>
      </c>
      <c r="O780" s="11">
        <v>0.68</v>
      </c>
      <c r="P780" s="6">
        <f>Table1[[#This Row],[Profit]]/Table1[[#This Row],[Sales]]</f>
        <v>0.69</v>
      </c>
      <c r="Q780" s="11" t="s">
        <v>33</v>
      </c>
      <c r="R780" s="11" t="s">
        <v>61</v>
      </c>
      <c r="S780" s="11" t="s">
        <v>130</v>
      </c>
      <c r="T780" s="11" t="s">
        <v>240</v>
      </c>
      <c r="U780" s="11">
        <v>76148</v>
      </c>
      <c r="V780" s="12">
        <v>42075</v>
      </c>
      <c r="W780" s="13" t="str">
        <f>TEXT(Table1[[#This Row],[Order Date]],"mmmm")</f>
        <v>March</v>
      </c>
      <c r="X780" s="7" t="str">
        <f>TEXT(Table1[[#This Row],[Order Date]],"yyyy")</f>
        <v>2015</v>
      </c>
      <c r="Y780" s="12">
        <v>42076</v>
      </c>
      <c r="Z780" s="11">
        <v>133.5771</v>
      </c>
      <c r="AA780" s="11">
        <v>4</v>
      </c>
      <c r="AB780" s="11">
        <v>193.59</v>
      </c>
      <c r="AC780" s="11">
        <v>91088</v>
      </c>
      <c r="AD780" s="6" t="e">
        <f>IF(COUNTIF(#REF!,Orders!AC84)&gt;0,"Returned","Not Returned")</f>
        <v>#REF!</v>
      </c>
      <c r="AE780" s="37" t="str">
        <f>TEXT(Table1[[#This Row],[Order Date]],"mmmm-yyy")</f>
        <v>March-2015</v>
      </c>
    </row>
    <row r="781" spans="1:31" ht="12.75" customHeight="1" thickTop="1" thickBot="1" x14ac:dyDescent="0.25">
      <c r="A781" s="10">
        <v>24981</v>
      </c>
      <c r="B781" s="11" t="s">
        <v>37</v>
      </c>
      <c r="C781" s="11">
        <v>0</v>
      </c>
      <c r="D781" s="11">
        <v>5.98</v>
      </c>
      <c r="E781" s="11">
        <v>1.49</v>
      </c>
      <c r="F781" s="11">
        <v>903</v>
      </c>
      <c r="G781" s="6" t="str">
        <f>IF(COUNTIF(Table1[Customer ID],Table1[[#This Row],[Customer ID]])&gt;1,"Repeat Customer","One-Time Customer")</f>
        <v>One-Time Customer</v>
      </c>
      <c r="H781" s="11" t="s">
        <v>1019</v>
      </c>
      <c r="I781" s="11" t="s">
        <v>49</v>
      </c>
      <c r="J781" s="11" t="s">
        <v>114</v>
      </c>
      <c r="K781" s="11" t="s">
        <v>29</v>
      </c>
      <c r="L781" s="11" t="s">
        <v>109</v>
      </c>
      <c r="M781" s="11" t="s">
        <v>59</v>
      </c>
      <c r="N781" s="11" t="s">
        <v>1020</v>
      </c>
      <c r="O781" s="11">
        <v>0.39</v>
      </c>
      <c r="P781" s="6">
        <f>Table1[[#This Row],[Profit]]/Table1[[#This Row],[Sales]]</f>
        <v>0.69</v>
      </c>
      <c r="Q781" s="11" t="s">
        <v>33</v>
      </c>
      <c r="R781" s="11" t="s">
        <v>53</v>
      </c>
      <c r="S781" s="11" t="s">
        <v>193</v>
      </c>
      <c r="T781" s="11" t="s">
        <v>1021</v>
      </c>
      <c r="U781" s="11">
        <v>1887</v>
      </c>
      <c r="V781" s="12">
        <v>42075</v>
      </c>
      <c r="W781" s="13" t="str">
        <f>TEXT(Table1[[#This Row],[Order Date]],"mmmm")</f>
        <v>March</v>
      </c>
      <c r="X781" s="7" t="str">
        <f>TEXT(Table1[[#This Row],[Order Date]],"yyyy")</f>
        <v>2015</v>
      </c>
      <c r="Y781" s="12">
        <v>42077</v>
      </c>
      <c r="Z781" s="11">
        <v>80.674799999999991</v>
      </c>
      <c r="AA781" s="11">
        <v>18</v>
      </c>
      <c r="AB781" s="11">
        <v>116.92</v>
      </c>
      <c r="AC781" s="11">
        <v>90806</v>
      </c>
      <c r="AD781" s="6" t="e">
        <f>IF(COUNTIF(#REF!,Orders!AC510)&gt;0,"Returned","Not Returned")</f>
        <v>#REF!</v>
      </c>
      <c r="AE781" s="37" t="str">
        <f>TEXT(Table1[[#This Row],[Order Date]],"mmmm-yyy")</f>
        <v>March-2015</v>
      </c>
    </row>
    <row r="782" spans="1:31" ht="12.75" customHeight="1" thickTop="1" thickBot="1" x14ac:dyDescent="0.25">
      <c r="A782" s="10">
        <v>22662</v>
      </c>
      <c r="B782" s="11" t="s">
        <v>25</v>
      </c>
      <c r="C782" s="11">
        <v>0.1</v>
      </c>
      <c r="D782" s="11">
        <v>73.98</v>
      </c>
      <c r="E782" s="11">
        <v>4</v>
      </c>
      <c r="F782" s="11">
        <v>1027</v>
      </c>
      <c r="G782" s="6" t="str">
        <f>IF(COUNTIF(Table1[Customer ID],Table1[[#This Row],[Customer ID]])&gt;1,"Repeat Customer","One-Time Customer")</f>
        <v>Repeat Customer</v>
      </c>
      <c r="H782" s="11" t="s">
        <v>1139</v>
      </c>
      <c r="I782" s="11" t="s">
        <v>49</v>
      </c>
      <c r="J782" s="11" t="s">
        <v>58</v>
      </c>
      <c r="K782" s="11" t="s">
        <v>77</v>
      </c>
      <c r="L782" s="11" t="s">
        <v>180</v>
      </c>
      <c r="M782" s="11" t="s">
        <v>59</v>
      </c>
      <c r="N782" s="11" t="s">
        <v>1140</v>
      </c>
      <c r="O782" s="11">
        <v>0.79</v>
      </c>
      <c r="P782" s="6">
        <f>Table1[[#This Row],[Profit]]/Table1[[#This Row],[Sales]]</f>
        <v>-0.66201077095873051</v>
      </c>
      <c r="Q782" s="11" t="s">
        <v>33</v>
      </c>
      <c r="R782" s="11" t="s">
        <v>53</v>
      </c>
      <c r="S782" s="11" t="s">
        <v>71</v>
      </c>
      <c r="T782" s="11" t="s">
        <v>1141</v>
      </c>
      <c r="U782" s="11">
        <v>14225</v>
      </c>
      <c r="V782" s="12">
        <v>42075</v>
      </c>
      <c r="W782" s="13" t="str">
        <f>TEXT(Table1[[#This Row],[Order Date]],"mmmm")</f>
        <v>March</v>
      </c>
      <c r="X782" s="7" t="str">
        <f>TEXT(Table1[[#This Row],[Order Date]],"yyyy")</f>
        <v>2015</v>
      </c>
      <c r="Y782" s="12">
        <v>42076</v>
      </c>
      <c r="Z782" s="11">
        <v>-229.87</v>
      </c>
      <c r="AA782" s="11">
        <v>5</v>
      </c>
      <c r="AB782" s="11">
        <v>347.23</v>
      </c>
      <c r="AC782" s="11">
        <v>89004</v>
      </c>
      <c r="AD782" s="6" t="e">
        <f>IF(COUNTIF(#REF!,Orders!AC578)&gt;0,"Returned","Not Returned")</f>
        <v>#REF!</v>
      </c>
      <c r="AE782" s="37" t="str">
        <f>TEXT(Table1[[#This Row],[Order Date]],"mmmm-yyy")</f>
        <v>March-2015</v>
      </c>
    </row>
    <row r="783" spans="1:31" ht="12.75" customHeight="1" thickTop="1" thickBot="1" x14ac:dyDescent="0.25">
      <c r="A783" s="8">
        <v>22663</v>
      </c>
      <c r="B783" s="1" t="s">
        <v>25</v>
      </c>
      <c r="C783" s="1">
        <v>0.05</v>
      </c>
      <c r="D783" s="1">
        <v>51.98</v>
      </c>
      <c r="E783" s="1">
        <v>10.17</v>
      </c>
      <c r="F783" s="1">
        <v>1027</v>
      </c>
      <c r="G783" s="6" t="str">
        <f>IF(COUNTIF(Table1[Customer ID],Table1[[#This Row],[Customer ID]])&gt;1,"Repeat Customer","One-Time Customer")</f>
        <v>Repeat Customer</v>
      </c>
      <c r="H783" s="1" t="s">
        <v>1139</v>
      </c>
      <c r="I783" s="1" t="s">
        <v>49</v>
      </c>
      <c r="J783" s="1" t="s">
        <v>58</v>
      </c>
      <c r="K783" s="1" t="s">
        <v>77</v>
      </c>
      <c r="L783" s="1" t="s">
        <v>85</v>
      </c>
      <c r="M783" s="1" t="s">
        <v>86</v>
      </c>
      <c r="N783" s="1" t="s">
        <v>1142</v>
      </c>
      <c r="O783" s="1">
        <v>0.37</v>
      </c>
      <c r="P783" s="6">
        <f>Table1[[#This Row],[Profit]]/Table1[[#This Row],[Sales]]</f>
        <v>0.69</v>
      </c>
      <c r="Q783" s="1" t="s">
        <v>33</v>
      </c>
      <c r="R783" s="1" t="s">
        <v>53</v>
      </c>
      <c r="S783" s="1" t="s">
        <v>71</v>
      </c>
      <c r="T783" s="1" t="s">
        <v>1141</v>
      </c>
      <c r="U783" s="1">
        <v>14225</v>
      </c>
      <c r="V783" s="9">
        <v>42075</v>
      </c>
      <c r="W783" s="13" t="str">
        <f>TEXT(Table1[[#This Row],[Order Date]],"mmmm")</f>
        <v>March</v>
      </c>
      <c r="X783" s="7" t="str">
        <f>TEXT(Table1[[#This Row],[Order Date]],"yyyy")</f>
        <v>2015</v>
      </c>
      <c r="Y783" s="9">
        <v>42076</v>
      </c>
      <c r="Z783" s="1">
        <v>329.9787</v>
      </c>
      <c r="AA783" s="1">
        <v>9</v>
      </c>
      <c r="AB783" s="1">
        <v>478.23</v>
      </c>
      <c r="AC783" s="1">
        <v>89004</v>
      </c>
      <c r="AD783" s="6" t="e">
        <f>IF(COUNTIF(#REF!,Orders!AC579)&gt;0,"Returned","Not Returned")</f>
        <v>#REF!</v>
      </c>
      <c r="AE783" s="37" t="str">
        <f>TEXT(Table1[[#This Row],[Order Date]],"mmmm-yyy")</f>
        <v>March-2015</v>
      </c>
    </row>
    <row r="784" spans="1:31" ht="12.75" customHeight="1" thickTop="1" thickBot="1" x14ac:dyDescent="0.25">
      <c r="A784" s="8">
        <v>23815</v>
      </c>
      <c r="B784" s="1" t="s">
        <v>47</v>
      </c>
      <c r="C784" s="1">
        <v>0.06</v>
      </c>
      <c r="D784" s="1">
        <v>80.98</v>
      </c>
      <c r="E784" s="1">
        <v>35</v>
      </c>
      <c r="F784" s="1">
        <v>1254</v>
      </c>
      <c r="G784" s="6" t="str">
        <f>IF(COUNTIF(Table1[Customer ID],Table1[[#This Row],[Customer ID]])&gt;1,"Repeat Customer","One-Time Customer")</f>
        <v>Repeat Customer</v>
      </c>
      <c r="H784" s="1" t="s">
        <v>1349</v>
      </c>
      <c r="I784" s="1" t="s">
        <v>49</v>
      </c>
      <c r="J784" s="1" t="s">
        <v>40</v>
      </c>
      <c r="K784" s="1" t="s">
        <v>29</v>
      </c>
      <c r="L784" s="1" t="s">
        <v>141</v>
      </c>
      <c r="M784" s="1" t="s">
        <v>236</v>
      </c>
      <c r="N784" s="1" t="s">
        <v>1352</v>
      </c>
      <c r="O784" s="1">
        <v>0.81</v>
      </c>
      <c r="P784" s="6">
        <f>Table1[[#This Row],[Profit]]/Table1[[#This Row],[Sales]]</f>
        <v>-1.2661033624631057</v>
      </c>
      <c r="Q784" s="1" t="s">
        <v>33</v>
      </c>
      <c r="R784" s="1" t="s">
        <v>61</v>
      </c>
      <c r="S784" s="1" t="s">
        <v>130</v>
      </c>
      <c r="T784" s="1" t="s">
        <v>1351</v>
      </c>
      <c r="U784" s="1">
        <v>77530</v>
      </c>
      <c r="V784" s="9">
        <v>42075</v>
      </c>
      <c r="W784" s="13" t="str">
        <f>TEXT(Table1[[#This Row],[Order Date]],"mmmm")</f>
        <v>March</v>
      </c>
      <c r="X784" s="7" t="str">
        <f>TEXT(Table1[[#This Row],[Order Date]],"yyyy")</f>
        <v>2015</v>
      </c>
      <c r="Y784" s="9">
        <v>42076</v>
      </c>
      <c r="Z784" s="1">
        <v>-218.77</v>
      </c>
      <c r="AA784" s="1">
        <v>2</v>
      </c>
      <c r="AB784" s="1">
        <v>172.79</v>
      </c>
      <c r="AC784" s="1">
        <v>89983</v>
      </c>
      <c r="AD784" s="6" t="e">
        <f>IF(COUNTIF(#REF!,Orders!AC721)&gt;0,"Returned","Not Returned")</f>
        <v>#REF!</v>
      </c>
      <c r="AE784" s="37" t="str">
        <f>TEXT(Table1[[#This Row],[Order Date]],"mmmm-yyy")</f>
        <v>March-2015</v>
      </c>
    </row>
    <row r="785" spans="1:31" ht="12.75" customHeight="1" thickTop="1" thickBot="1" x14ac:dyDescent="0.25">
      <c r="A785" s="10">
        <v>19733</v>
      </c>
      <c r="B785" s="11" t="s">
        <v>37</v>
      </c>
      <c r="C785" s="11">
        <v>0</v>
      </c>
      <c r="D785" s="11">
        <v>73.98</v>
      </c>
      <c r="E785" s="11">
        <v>14.52</v>
      </c>
      <c r="F785" s="11">
        <v>2037</v>
      </c>
      <c r="G785" s="6" t="str">
        <f>IF(COUNTIF(Table1[Customer ID],Table1[[#This Row],[Customer ID]])&gt;1,"Repeat Customer","One-Time Customer")</f>
        <v>One-Time Customer</v>
      </c>
      <c r="H785" s="11" t="s">
        <v>1959</v>
      </c>
      <c r="I785" s="11" t="s">
        <v>49</v>
      </c>
      <c r="J785" s="11" t="s">
        <v>58</v>
      </c>
      <c r="K785" s="11" t="s">
        <v>77</v>
      </c>
      <c r="L785" s="11" t="s">
        <v>180</v>
      </c>
      <c r="M785" s="11" t="s">
        <v>59</v>
      </c>
      <c r="N785" s="11" t="s">
        <v>1140</v>
      </c>
      <c r="O785" s="11">
        <v>0.65</v>
      </c>
      <c r="P785" s="6">
        <f>Table1[[#This Row],[Profit]]/Table1[[#This Row],[Sales]]</f>
        <v>-0.28984985770828564</v>
      </c>
      <c r="Q785" s="11" t="s">
        <v>33</v>
      </c>
      <c r="R785" s="11" t="s">
        <v>34</v>
      </c>
      <c r="S785" s="11" t="s">
        <v>82</v>
      </c>
      <c r="T785" s="11" t="s">
        <v>1901</v>
      </c>
      <c r="U785" s="11">
        <v>59715</v>
      </c>
      <c r="V785" s="12">
        <v>42075</v>
      </c>
      <c r="W785" s="13" t="str">
        <f>TEXT(Table1[[#This Row],[Order Date]],"mmmm")</f>
        <v>March</v>
      </c>
      <c r="X785" s="7" t="str">
        <f>TEXT(Table1[[#This Row],[Order Date]],"yyyy")</f>
        <v>2015</v>
      </c>
      <c r="Y785" s="12">
        <v>42077</v>
      </c>
      <c r="Z785" s="11">
        <v>-88.61</v>
      </c>
      <c r="AA785" s="11">
        <v>4</v>
      </c>
      <c r="AB785" s="11">
        <v>305.70999999999998</v>
      </c>
      <c r="AC785" s="11">
        <v>89333</v>
      </c>
      <c r="AD785" s="6" t="e">
        <f>IF(COUNTIF(#REF!,Orders!AC1124)&gt;0,"Returned","Not Returned")</f>
        <v>#REF!</v>
      </c>
      <c r="AE785" s="37" t="str">
        <f>TEXT(Table1[[#This Row],[Order Date]],"mmmm-yyy")</f>
        <v>March-2015</v>
      </c>
    </row>
    <row r="786" spans="1:31" ht="12.75" customHeight="1" thickTop="1" thickBot="1" x14ac:dyDescent="0.25">
      <c r="A786" s="10">
        <v>23765</v>
      </c>
      <c r="B786" s="11" t="s">
        <v>106</v>
      </c>
      <c r="C786" s="11">
        <v>0.01</v>
      </c>
      <c r="D786" s="11">
        <v>85.99</v>
      </c>
      <c r="E786" s="11">
        <v>0.99</v>
      </c>
      <c r="F786" s="11">
        <v>2593</v>
      </c>
      <c r="G786" s="6" t="str">
        <f>IF(COUNTIF(Table1[Customer ID],Table1[[#This Row],[Customer ID]])&gt;1,"Repeat Customer","One-Time Customer")</f>
        <v>Repeat Customer</v>
      </c>
      <c r="H786" s="11" t="s">
        <v>2420</v>
      </c>
      <c r="I786" s="11" t="s">
        <v>49</v>
      </c>
      <c r="J786" s="11" t="s">
        <v>28</v>
      </c>
      <c r="K786" s="11" t="s">
        <v>77</v>
      </c>
      <c r="L786" s="11" t="s">
        <v>78</v>
      </c>
      <c r="M786" s="11" t="s">
        <v>31</v>
      </c>
      <c r="N786" s="11" t="s">
        <v>482</v>
      </c>
      <c r="O786" s="11">
        <v>0.85</v>
      </c>
      <c r="P786" s="6">
        <f>Table1[[#This Row],[Profit]]/Table1[[#This Row],[Sales]]</f>
        <v>2.1326537593213382</v>
      </c>
      <c r="Q786" s="11" t="s">
        <v>33</v>
      </c>
      <c r="R786" s="11" t="s">
        <v>136</v>
      </c>
      <c r="S786" s="11" t="s">
        <v>387</v>
      </c>
      <c r="T786" s="11" t="s">
        <v>2421</v>
      </c>
      <c r="U786" s="11">
        <v>30605</v>
      </c>
      <c r="V786" s="12">
        <v>42075</v>
      </c>
      <c r="W786" s="13" t="str">
        <f>TEXT(Table1[[#This Row],[Order Date]],"mmmm")</f>
        <v>March</v>
      </c>
      <c r="X786" s="7" t="str">
        <f>TEXT(Table1[[#This Row],[Order Date]],"yyyy")</f>
        <v>2015</v>
      </c>
      <c r="Y786" s="12">
        <v>42080</v>
      </c>
      <c r="Z786" s="11">
        <v>311.72999999999996</v>
      </c>
      <c r="AA786" s="11">
        <v>2</v>
      </c>
      <c r="AB786" s="11">
        <v>146.16999999999999</v>
      </c>
      <c r="AC786" s="11">
        <v>87773</v>
      </c>
      <c r="AD786" s="6" t="e">
        <f>IF(COUNTIF(#REF!,Orders!AC1474)&gt;0,"Returned","Not Returned")</f>
        <v>#REF!</v>
      </c>
      <c r="AE786" s="37" t="str">
        <f>TEXT(Table1[[#This Row],[Order Date]],"mmmm-yyy")</f>
        <v>March-2015</v>
      </c>
    </row>
    <row r="787" spans="1:31" ht="12.75" customHeight="1" thickTop="1" thickBot="1" x14ac:dyDescent="0.25">
      <c r="A787" s="8">
        <v>19987</v>
      </c>
      <c r="B787" s="1" t="s">
        <v>106</v>
      </c>
      <c r="C787" s="1">
        <v>0.01</v>
      </c>
      <c r="D787" s="1">
        <v>35.99</v>
      </c>
      <c r="E787" s="1">
        <v>5.99</v>
      </c>
      <c r="F787" s="1">
        <v>2741</v>
      </c>
      <c r="G787" s="6" t="str">
        <f>IF(COUNTIF(Table1[Customer ID],Table1[[#This Row],[Customer ID]])&gt;1,"Repeat Customer","One-Time Customer")</f>
        <v>One-Time Customer</v>
      </c>
      <c r="H787" s="1" t="s">
        <v>2523</v>
      </c>
      <c r="I787" s="1" t="s">
        <v>49</v>
      </c>
      <c r="J787" s="1" t="s">
        <v>58</v>
      </c>
      <c r="K787" s="1" t="s">
        <v>77</v>
      </c>
      <c r="L787" s="1" t="s">
        <v>78</v>
      </c>
      <c r="M787" s="1" t="s">
        <v>31</v>
      </c>
      <c r="N787" s="1" t="s">
        <v>981</v>
      </c>
      <c r="O787" s="1">
        <v>0.38</v>
      </c>
      <c r="P787" s="6">
        <f>Table1[[#This Row],[Profit]]/Table1[[#This Row],[Sales]]</f>
        <v>0.69</v>
      </c>
      <c r="Q787" s="1" t="s">
        <v>33</v>
      </c>
      <c r="R787" s="1" t="s">
        <v>34</v>
      </c>
      <c r="S787" s="1" t="s">
        <v>1741</v>
      </c>
      <c r="T787" s="1" t="s">
        <v>2524</v>
      </c>
      <c r="U787" s="1">
        <v>83605</v>
      </c>
      <c r="V787" s="9">
        <v>42075</v>
      </c>
      <c r="W787" s="13" t="str">
        <f>TEXT(Table1[[#This Row],[Order Date]],"mmmm")</f>
        <v>March</v>
      </c>
      <c r="X787" s="7" t="str">
        <f>TEXT(Table1[[#This Row],[Order Date]],"yyyy")</f>
        <v>2015</v>
      </c>
      <c r="Y787" s="9">
        <v>42082</v>
      </c>
      <c r="Z787" s="1">
        <v>218.23319999999995</v>
      </c>
      <c r="AA787" s="1">
        <v>10</v>
      </c>
      <c r="AB787" s="1">
        <v>316.27999999999997</v>
      </c>
      <c r="AC787" s="1">
        <v>89481</v>
      </c>
      <c r="AD787" s="6" t="e">
        <f>IF(COUNTIF(#REF!,Orders!AC1549)&gt;0,"Returned","Not Returned")</f>
        <v>#REF!</v>
      </c>
      <c r="AE787" s="37" t="str">
        <f>TEXT(Table1[[#This Row],[Order Date]],"mmmm-yyy")</f>
        <v>March-2015</v>
      </c>
    </row>
    <row r="788" spans="1:31" ht="12.75" customHeight="1" thickTop="1" thickBot="1" x14ac:dyDescent="0.25">
      <c r="A788" s="8">
        <v>21587</v>
      </c>
      <c r="B788" s="1" t="s">
        <v>37</v>
      </c>
      <c r="C788" s="1">
        <v>0.01</v>
      </c>
      <c r="D788" s="1">
        <v>47.98</v>
      </c>
      <c r="E788" s="1">
        <v>3.61</v>
      </c>
      <c r="F788" s="1">
        <v>2787</v>
      </c>
      <c r="G788" s="6" t="str">
        <f>IF(COUNTIF(Table1[Customer ID],Table1[[#This Row],[Customer ID]])&gt;1,"Repeat Customer","One-Time Customer")</f>
        <v>One-Time Customer</v>
      </c>
      <c r="H788" s="1" t="s">
        <v>2557</v>
      </c>
      <c r="I788" s="1" t="s">
        <v>27</v>
      </c>
      <c r="J788" s="1" t="s">
        <v>114</v>
      </c>
      <c r="K788" s="1" t="s">
        <v>77</v>
      </c>
      <c r="L788" s="1" t="s">
        <v>180</v>
      </c>
      <c r="M788" s="1" t="s">
        <v>51</v>
      </c>
      <c r="N788" s="1" t="s">
        <v>1013</v>
      </c>
      <c r="O788" s="1">
        <v>0.71</v>
      </c>
      <c r="P788" s="6">
        <f>Table1[[#This Row],[Profit]]/Table1[[#This Row],[Sales]]</f>
        <v>-0.11278745113965176</v>
      </c>
      <c r="Q788" s="1" t="s">
        <v>33</v>
      </c>
      <c r="R788" s="1" t="s">
        <v>136</v>
      </c>
      <c r="S788" s="1" t="s">
        <v>171</v>
      </c>
      <c r="T788" s="1" t="s">
        <v>2558</v>
      </c>
      <c r="U788" s="1">
        <v>70003</v>
      </c>
      <c r="V788" s="9">
        <v>42075</v>
      </c>
      <c r="W788" s="13" t="str">
        <f>TEXT(Table1[[#This Row],[Order Date]],"mmmm")</f>
        <v>March</v>
      </c>
      <c r="X788" s="7" t="str">
        <f>TEXT(Table1[[#This Row],[Order Date]],"yyyy")</f>
        <v>2015</v>
      </c>
      <c r="Y788" s="9">
        <v>42076</v>
      </c>
      <c r="Z788" s="1">
        <v>-44.436</v>
      </c>
      <c r="AA788" s="1">
        <v>8</v>
      </c>
      <c r="AB788" s="1">
        <v>393.98</v>
      </c>
      <c r="AC788" s="1">
        <v>91316</v>
      </c>
      <c r="AD788" s="6" t="e">
        <f>IF(COUNTIF(#REF!,Orders!AC1569)&gt;0,"Returned","Not Returned")</f>
        <v>#REF!</v>
      </c>
      <c r="AE788" s="37" t="str">
        <f>TEXT(Table1[[#This Row],[Order Date]],"mmmm-yyy")</f>
        <v>March-2015</v>
      </c>
    </row>
    <row r="789" spans="1:31" ht="12.75" customHeight="1" thickTop="1" thickBot="1" x14ac:dyDescent="0.25">
      <c r="A789" s="10">
        <v>18198</v>
      </c>
      <c r="B789" s="11" t="s">
        <v>47</v>
      </c>
      <c r="C789" s="11">
        <v>0</v>
      </c>
      <c r="D789" s="11">
        <v>22.84</v>
      </c>
      <c r="E789" s="11">
        <v>16.920000000000002</v>
      </c>
      <c r="F789" s="11">
        <v>2896</v>
      </c>
      <c r="G789" s="6" t="str">
        <f>IF(COUNTIF(Table1[Customer ID],Table1[[#This Row],[Customer ID]])&gt;1,"Repeat Customer","One-Time Customer")</f>
        <v>Repeat Customer</v>
      </c>
      <c r="H789" s="11" t="s">
        <v>2646</v>
      </c>
      <c r="I789" s="11" t="s">
        <v>49</v>
      </c>
      <c r="J789" s="11" t="s">
        <v>40</v>
      </c>
      <c r="K789" s="11" t="s">
        <v>29</v>
      </c>
      <c r="L789" s="11" t="s">
        <v>93</v>
      </c>
      <c r="M789" s="11" t="s">
        <v>59</v>
      </c>
      <c r="N789" s="11" t="s">
        <v>2648</v>
      </c>
      <c r="O789" s="11">
        <v>0.39</v>
      </c>
      <c r="P789" s="6">
        <f>Table1[[#This Row],[Profit]]/Table1[[#This Row],[Sales]]</f>
        <v>-0.22597269440397172</v>
      </c>
      <c r="Q789" s="11" t="s">
        <v>33</v>
      </c>
      <c r="R789" s="11" t="s">
        <v>61</v>
      </c>
      <c r="S789" s="11" t="s">
        <v>62</v>
      </c>
      <c r="T789" s="11" t="s">
        <v>2647</v>
      </c>
      <c r="U789" s="11">
        <v>56001</v>
      </c>
      <c r="V789" s="12">
        <v>42075</v>
      </c>
      <c r="W789" s="13" t="str">
        <f>TEXT(Table1[[#This Row],[Order Date]],"mmmm")</f>
        <v>March</v>
      </c>
      <c r="X789" s="7" t="str">
        <f>TEXT(Table1[[#This Row],[Order Date]],"yyyy")</f>
        <v>2015</v>
      </c>
      <c r="Y789" s="12">
        <v>42077</v>
      </c>
      <c r="Z789" s="11">
        <v>-83.75</v>
      </c>
      <c r="AA789" s="11">
        <v>15</v>
      </c>
      <c r="AB789" s="11">
        <v>370.62</v>
      </c>
      <c r="AC789" s="11">
        <v>86927</v>
      </c>
      <c r="AD789" s="6" t="e">
        <f>IF(COUNTIF(#REF!,Orders!AC1648)&gt;0,"Returned","Not Returned")</f>
        <v>#REF!</v>
      </c>
      <c r="AE789" s="37" t="str">
        <f>TEXT(Table1[[#This Row],[Order Date]],"mmmm-yyy")</f>
        <v>March-2015</v>
      </c>
    </row>
    <row r="790" spans="1:31" ht="12.75" customHeight="1" thickTop="1" thickBot="1" x14ac:dyDescent="0.25">
      <c r="A790" s="8">
        <v>23719</v>
      </c>
      <c r="B790" s="1" t="s">
        <v>47</v>
      </c>
      <c r="C790" s="1">
        <v>0.05</v>
      </c>
      <c r="D790" s="1">
        <v>4.13</v>
      </c>
      <c r="E790" s="1">
        <v>5.04</v>
      </c>
      <c r="F790" s="1">
        <v>573</v>
      </c>
      <c r="G790" s="6" t="str">
        <f>IF(COUNTIF(Table1[Customer ID],Table1[[#This Row],[Customer ID]])&gt;1,"Repeat Customer","One-Time Customer")</f>
        <v>Repeat Customer</v>
      </c>
      <c r="H790" s="1" t="s">
        <v>676</v>
      </c>
      <c r="I790" s="1" t="s">
        <v>49</v>
      </c>
      <c r="J790" s="1" t="s">
        <v>40</v>
      </c>
      <c r="K790" s="1" t="s">
        <v>29</v>
      </c>
      <c r="L790" s="1" t="s">
        <v>109</v>
      </c>
      <c r="M790" s="1" t="s">
        <v>59</v>
      </c>
      <c r="N790" s="1" t="s">
        <v>677</v>
      </c>
      <c r="O790" s="1">
        <v>0.38</v>
      </c>
      <c r="P790" s="6">
        <f>Table1[[#This Row],[Profit]]/Table1[[#This Row],[Sales]]</f>
        <v>-2.0814212328767123</v>
      </c>
      <c r="Q790" s="1" t="s">
        <v>33</v>
      </c>
      <c r="R790" s="1" t="s">
        <v>61</v>
      </c>
      <c r="S790" s="1" t="s">
        <v>178</v>
      </c>
      <c r="T790" s="1" t="s">
        <v>678</v>
      </c>
      <c r="U790" s="1">
        <v>61554</v>
      </c>
      <c r="V790" s="9">
        <v>42076</v>
      </c>
      <c r="W790" s="13" t="str">
        <f>TEXT(Table1[[#This Row],[Order Date]],"mmmm")</f>
        <v>March</v>
      </c>
      <c r="X790" s="7" t="str">
        <f>TEXT(Table1[[#This Row],[Order Date]],"yyyy")</f>
        <v>2015</v>
      </c>
      <c r="Y790" s="9">
        <v>42077</v>
      </c>
      <c r="Z790" s="1">
        <v>-12.1555</v>
      </c>
      <c r="AA790" s="1">
        <v>1</v>
      </c>
      <c r="AB790" s="1">
        <v>5.84</v>
      </c>
      <c r="AC790" s="1">
        <v>86555</v>
      </c>
      <c r="AD790" s="6" t="e">
        <f>IF(COUNTIF(#REF!,Orders!AC309)&gt;0,"Returned","Not Returned")</f>
        <v>#REF!</v>
      </c>
      <c r="AE790" s="37" t="str">
        <f>TEXT(Table1[[#This Row],[Order Date]],"mmmm-yyy")</f>
        <v>March-2015</v>
      </c>
    </row>
    <row r="791" spans="1:31" ht="12.75" customHeight="1" thickTop="1" thickBot="1" x14ac:dyDescent="0.25">
      <c r="A791" s="10">
        <v>21274</v>
      </c>
      <c r="B791" s="11" t="s">
        <v>56</v>
      </c>
      <c r="C791" s="11">
        <v>0.06</v>
      </c>
      <c r="D791" s="11">
        <v>6.48</v>
      </c>
      <c r="E791" s="11">
        <v>7.37</v>
      </c>
      <c r="F791" s="11">
        <v>600</v>
      </c>
      <c r="G791" s="6" t="str">
        <f>IF(COUNTIF(Table1[Customer ID],Table1[[#This Row],[Customer ID]])&gt;1,"Repeat Customer","One-Time Customer")</f>
        <v>One-Time Customer</v>
      </c>
      <c r="H791" s="11" t="s">
        <v>713</v>
      </c>
      <c r="I791" s="11" t="s">
        <v>49</v>
      </c>
      <c r="J791" s="11" t="s">
        <v>28</v>
      </c>
      <c r="K791" s="11" t="s">
        <v>29</v>
      </c>
      <c r="L791" s="11" t="s">
        <v>93</v>
      </c>
      <c r="M791" s="11" t="s">
        <v>59</v>
      </c>
      <c r="N791" s="11" t="s">
        <v>714</v>
      </c>
      <c r="O791" s="11">
        <v>0.37</v>
      </c>
      <c r="P791" s="6">
        <f>Table1[[#This Row],[Profit]]/Table1[[#This Row],[Sales]]</f>
        <v>-2.3291139240506329</v>
      </c>
      <c r="Q791" s="11" t="s">
        <v>33</v>
      </c>
      <c r="R791" s="11" t="s">
        <v>53</v>
      </c>
      <c r="S791" s="11" t="s">
        <v>415</v>
      </c>
      <c r="T791" s="11" t="s">
        <v>715</v>
      </c>
      <c r="U791" s="11">
        <v>21136</v>
      </c>
      <c r="V791" s="12">
        <v>42076</v>
      </c>
      <c r="W791" s="13" t="str">
        <f>TEXT(Table1[[#This Row],[Order Date]],"mmmm")</f>
        <v>March</v>
      </c>
      <c r="X791" s="7" t="str">
        <f>TEXT(Table1[[#This Row],[Order Date]],"yyyy")</f>
        <v>2015</v>
      </c>
      <c r="Y791" s="12">
        <v>42077</v>
      </c>
      <c r="Z791" s="11">
        <v>-75.44</v>
      </c>
      <c r="AA791" s="11">
        <v>5</v>
      </c>
      <c r="AB791" s="11">
        <v>32.39</v>
      </c>
      <c r="AC791" s="11">
        <v>87579</v>
      </c>
      <c r="AD791" s="6" t="e">
        <f>IF(COUNTIF(#REF!,Orders!AC326)&gt;0,"Returned","Not Returned")</f>
        <v>#REF!</v>
      </c>
      <c r="AE791" s="37" t="str">
        <f>TEXT(Table1[[#This Row],[Order Date]],"mmmm-yyy")</f>
        <v>March-2015</v>
      </c>
    </row>
    <row r="792" spans="1:31" ht="12.75" customHeight="1" thickTop="1" thickBot="1" x14ac:dyDescent="0.25">
      <c r="A792" s="10">
        <v>21959</v>
      </c>
      <c r="B792" s="11" t="s">
        <v>47</v>
      </c>
      <c r="C792" s="11">
        <v>7.0000000000000007E-2</v>
      </c>
      <c r="D792" s="11">
        <v>125.99</v>
      </c>
      <c r="E792" s="11">
        <v>2.5</v>
      </c>
      <c r="F792" s="11">
        <v>1035</v>
      </c>
      <c r="G792" s="6" t="str">
        <f>IF(COUNTIF(Table1[Customer ID],Table1[[#This Row],[Customer ID]])&gt;1,"Repeat Customer","One-Time Customer")</f>
        <v>One-Time Customer</v>
      </c>
      <c r="H792" s="11" t="s">
        <v>1147</v>
      </c>
      <c r="I792" s="11" t="s">
        <v>49</v>
      </c>
      <c r="J792" s="11" t="s">
        <v>40</v>
      </c>
      <c r="K792" s="11" t="s">
        <v>77</v>
      </c>
      <c r="L792" s="11" t="s">
        <v>78</v>
      </c>
      <c r="M792" s="11" t="s">
        <v>59</v>
      </c>
      <c r="N792" s="11" t="s">
        <v>1148</v>
      </c>
      <c r="O792" s="11">
        <v>0.6</v>
      </c>
      <c r="P792" s="6">
        <f>Table1[[#This Row],[Profit]]/Table1[[#This Row],[Sales]]</f>
        <v>-6.00860920568645</v>
      </c>
      <c r="Q792" s="11" t="s">
        <v>33</v>
      </c>
      <c r="R792" s="11" t="s">
        <v>53</v>
      </c>
      <c r="S792" s="11" t="s">
        <v>154</v>
      </c>
      <c r="T792" s="11" t="s">
        <v>1149</v>
      </c>
      <c r="U792" s="11">
        <v>43015</v>
      </c>
      <c r="V792" s="12">
        <v>42076</v>
      </c>
      <c r="W792" s="13" t="str">
        <f>TEXT(Table1[[#This Row],[Order Date]],"mmmm")</f>
        <v>March</v>
      </c>
      <c r="X792" s="7" t="str">
        <f>TEXT(Table1[[#This Row],[Order Date]],"yyyy")</f>
        <v>2015</v>
      </c>
      <c r="Y792" s="12">
        <v>42076</v>
      </c>
      <c r="Z792" s="11">
        <v>-604.40600000000006</v>
      </c>
      <c r="AA792" s="11">
        <v>1</v>
      </c>
      <c r="AB792" s="11">
        <v>100.59</v>
      </c>
      <c r="AC792" s="11">
        <v>90710</v>
      </c>
      <c r="AD792" s="6" t="e">
        <f>IF(COUNTIF(#REF!,Orders!AC582)&gt;0,"Returned","Not Returned")</f>
        <v>#REF!</v>
      </c>
      <c r="AE792" s="37" t="str">
        <f>TEXT(Table1[[#This Row],[Order Date]],"mmmm-yyy")</f>
        <v>March-2015</v>
      </c>
    </row>
    <row r="793" spans="1:31" ht="12.75" customHeight="1" thickTop="1" thickBot="1" x14ac:dyDescent="0.25">
      <c r="A793" s="8">
        <v>21960</v>
      </c>
      <c r="B793" s="1" t="s">
        <v>47</v>
      </c>
      <c r="C793" s="1">
        <v>0.03</v>
      </c>
      <c r="D793" s="1">
        <v>99.99</v>
      </c>
      <c r="E793" s="1">
        <v>19.989999999999998</v>
      </c>
      <c r="F793" s="1">
        <v>1036</v>
      </c>
      <c r="G793" s="6" t="str">
        <f>IF(COUNTIF(Table1[Customer ID],Table1[[#This Row],[Customer ID]])&gt;1,"Repeat Customer","One-Time Customer")</f>
        <v>One-Time Customer</v>
      </c>
      <c r="H793" s="1" t="s">
        <v>1150</v>
      </c>
      <c r="I793" s="1" t="s">
        <v>49</v>
      </c>
      <c r="J793" s="1" t="s">
        <v>40</v>
      </c>
      <c r="K793" s="1" t="s">
        <v>77</v>
      </c>
      <c r="L793" s="1" t="s">
        <v>180</v>
      </c>
      <c r="M793" s="1" t="s">
        <v>59</v>
      </c>
      <c r="N793" s="1" t="s">
        <v>1151</v>
      </c>
      <c r="O793" s="1">
        <v>0.52</v>
      </c>
      <c r="P793" s="6">
        <f>Table1[[#This Row],[Profit]]/Table1[[#This Row],[Sales]]</f>
        <v>0.49075838096193058</v>
      </c>
      <c r="Q793" s="1" t="s">
        <v>33</v>
      </c>
      <c r="R793" s="1" t="s">
        <v>53</v>
      </c>
      <c r="S793" s="1" t="s">
        <v>154</v>
      </c>
      <c r="T793" s="1" t="s">
        <v>1152</v>
      </c>
      <c r="U793" s="1">
        <v>43017</v>
      </c>
      <c r="V793" s="9">
        <v>42076</v>
      </c>
      <c r="W793" s="13" t="str">
        <f>TEXT(Table1[[#This Row],[Order Date]],"mmmm")</f>
        <v>March</v>
      </c>
      <c r="X793" s="7" t="str">
        <f>TEXT(Table1[[#This Row],[Order Date]],"yyyy")</f>
        <v>2015</v>
      </c>
      <c r="Y793" s="9">
        <v>42077</v>
      </c>
      <c r="Z793" s="1">
        <v>293.66000000000003</v>
      </c>
      <c r="AA793" s="1">
        <v>6</v>
      </c>
      <c r="AB793" s="1">
        <v>598.38</v>
      </c>
      <c r="AC793" s="1">
        <v>90710</v>
      </c>
      <c r="AD793" s="6" t="e">
        <f>IF(COUNTIF(#REF!,Orders!AC583)&gt;0,"Returned","Not Returned")</f>
        <v>#REF!</v>
      </c>
      <c r="AE793" s="37" t="str">
        <f>TEXT(Table1[[#This Row],[Order Date]],"mmmm-yyy")</f>
        <v>March-2015</v>
      </c>
    </row>
    <row r="794" spans="1:31" ht="12.75" customHeight="1" thickTop="1" thickBot="1" x14ac:dyDescent="0.25">
      <c r="A794" s="8">
        <v>19460</v>
      </c>
      <c r="B794" s="1" t="s">
        <v>56</v>
      </c>
      <c r="C794" s="1">
        <v>0.02</v>
      </c>
      <c r="D794" s="1">
        <v>17.7</v>
      </c>
      <c r="E794" s="1">
        <v>9.4700000000000006</v>
      </c>
      <c r="F794" s="1">
        <v>2285</v>
      </c>
      <c r="G794" s="6" t="str">
        <f>IF(COUNTIF(Table1[Customer ID],Table1[[#This Row],[Customer ID]])&gt;1,"Repeat Customer","One-Time Customer")</f>
        <v>One-Time Customer</v>
      </c>
      <c r="H794" s="1" t="s">
        <v>2175</v>
      </c>
      <c r="I794" s="1" t="s">
        <v>27</v>
      </c>
      <c r="J794" s="1" t="s">
        <v>28</v>
      </c>
      <c r="K794" s="1" t="s">
        <v>29</v>
      </c>
      <c r="L794" s="1" t="s">
        <v>141</v>
      </c>
      <c r="M794" s="1" t="s">
        <v>59</v>
      </c>
      <c r="N794" s="1" t="s">
        <v>1569</v>
      </c>
      <c r="O794" s="1">
        <v>0.59</v>
      </c>
      <c r="P794" s="6">
        <f>Table1[[#This Row],[Profit]]/Table1[[#This Row],[Sales]]</f>
        <v>-0.22696743192738919</v>
      </c>
      <c r="Q794" s="1" t="s">
        <v>33</v>
      </c>
      <c r="R794" s="1" t="s">
        <v>136</v>
      </c>
      <c r="S794" s="1" t="s">
        <v>932</v>
      </c>
      <c r="T794" s="1" t="s">
        <v>2176</v>
      </c>
      <c r="U794" s="1">
        <v>29730</v>
      </c>
      <c r="V794" s="9">
        <v>42076</v>
      </c>
      <c r="W794" s="13" t="str">
        <f>TEXT(Table1[[#This Row],[Order Date]],"mmmm")</f>
        <v>March</v>
      </c>
      <c r="X794" s="7" t="str">
        <f>TEXT(Table1[[#This Row],[Order Date]],"yyyy")</f>
        <v>2015</v>
      </c>
      <c r="Y794" s="9">
        <v>42078</v>
      </c>
      <c r="Z794" s="1">
        <v>-85.021999999999991</v>
      </c>
      <c r="AA794" s="1">
        <v>21</v>
      </c>
      <c r="AB794" s="1">
        <v>374.6</v>
      </c>
      <c r="AC794" s="1">
        <v>90148</v>
      </c>
      <c r="AD794" s="6" t="e">
        <f>IF(COUNTIF(#REF!,Orders!AC1269)&gt;0,"Returned","Not Returned")</f>
        <v>#REF!</v>
      </c>
      <c r="AE794" s="37" t="str">
        <f>TEXT(Table1[[#This Row],[Order Date]],"mmmm-yyy")</f>
        <v>March-2015</v>
      </c>
    </row>
    <row r="795" spans="1:31" ht="12.75" customHeight="1" thickTop="1" thickBot="1" x14ac:dyDescent="0.25">
      <c r="A795" s="8">
        <v>18684</v>
      </c>
      <c r="B795" s="1" t="s">
        <v>47</v>
      </c>
      <c r="C795" s="1">
        <v>0.04</v>
      </c>
      <c r="D795" s="1">
        <v>65.989999999999995</v>
      </c>
      <c r="E795" s="1">
        <v>8.99</v>
      </c>
      <c r="F795" s="1">
        <v>2468</v>
      </c>
      <c r="G795" s="6" t="str">
        <f>IF(COUNTIF(Table1[Customer ID],Table1[[#This Row],[Customer ID]])&gt;1,"Repeat Customer","One-Time Customer")</f>
        <v>Repeat Customer</v>
      </c>
      <c r="H795" s="1" t="s">
        <v>2323</v>
      </c>
      <c r="I795" s="1" t="s">
        <v>49</v>
      </c>
      <c r="J795" s="1" t="s">
        <v>28</v>
      </c>
      <c r="K795" s="1" t="s">
        <v>77</v>
      </c>
      <c r="L795" s="1" t="s">
        <v>78</v>
      </c>
      <c r="M795" s="1" t="s">
        <v>59</v>
      </c>
      <c r="N795" s="1" t="s">
        <v>1665</v>
      </c>
      <c r="O795" s="1">
        <v>0.55000000000000004</v>
      </c>
      <c r="P795" s="6">
        <f>Table1[[#This Row],[Profit]]/Table1[[#This Row],[Sales]]</f>
        <v>-0.4623997681383441</v>
      </c>
      <c r="Q795" s="1" t="s">
        <v>33</v>
      </c>
      <c r="R795" s="1" t="s">
        <v>136</v>
      </c>
      <c r="S795" s="1" t="s">
        <v>322</v>
      </c>
      <c r="T795" s="1" t="s">
        <v>2324</v>
      </c>
      <c r="U795" s="1">
        <v>28144</v>
      </c>
      <c r="V795" s="9">
        <v>42076</v>
      </c>
      <c r="W795" s="13" t="str">
        <f>TEXT(Table1[[#This Row],[Order Date]],"mmmm")</f>
        <v>March</v>
      </c>
      <c r="X795" s="7" t="str">
        <f>TEXT(Table1[[#This Row],[Order Date]],"yyyy")</f>
        <v>2015</v>
      </c>
      <c r="Y795" s="9">
        <v>42077</v>
      </c>
      <c r="Z795" s="1">
        <v>-335.041</v>
      </c>
      <c r="AA795" s="1">
        <v>13</v>
      </c>
      <c r="AB795" s="1">
        <v>724.57</v>
      </c>
      <c r="AC795" s="1">
        <v>88137</v>
      </c>
      <c r="AD795" s="6" t="e">
        <f>IF(COUNTIF(#REF!,Orders!AC1385)&gt;0,"Returned","Not Returned")</f>
        <v>#REF!</v>
      </c>
      <c r="AE795" s="37" t="str">
        <f>TEXT(Table1[[#This Row],[Order Date]],"mmmm-yyy")</f>
        <v>March-2015</v>
      </c>
    </row>
    <row r="796" spans="1:31" ht="12.75" customHeight="1" thickTop="1" thickBot="1" x14ac:dyDescent="0.25">
      <c r="A796" s="10">
        <v>24568</v>
      </c>
      <c r="B796" s="11" t="s">
        <v>56</v>
      </c>
      <c r="C796" s="11">
        <v>0.05</v>
      </c>
      <c r="D796" s="11">
        <v>6.48</v>
      </c>
      <c r="E796" s="11">
        <v>7.91</v>
      </c>
      <c r="F796" s="11">
        <v>2484</v>
      </c>
      <c r="G796" s="6" t="str">
        <f>IF(COUNTIF(Table1[Customer ID],Table1[[#This Row],[Customer ID]])&gt;1,"Repeat Customer","One-Time Customer")</f>
        <v>Repeat Customer</v>
      </c>
      <c r="H796" s="11" t="s">
        <v>2328</v>
      </c>
      <c r="I796" s="11" t="s">
        <v>49</v>
      </c>
      <c r="J796" s="11" t="s">
        <v>28</v>
      </c>
      <c r="K796" s="11" t="s">
        <v>29</v>
      </c>
      <c r="L796" s="11" t="s">
        <v>93</v>
      </c>
      <c r="M796" s="11" t="s">
        <v>59</v>
      </c>
      <c r="N796" s="11" t="s">
        <v>2254</v>
      </c>
      <c r="O796" s="11">
        <v>0.37</v>
      </c>
      <c r="P796" s="6">
        <f>Table1[[#This Row],[Profit]]/Table1[[#This Row],[Sales]]</f>
        <v>2.9286480589144466</v>
      </c>
      <c r="Q796" s="11" t="s">
        <v>33</v>
      </c>
      <c r="R796" s="11" t="s">
        <v>136</v>
      </c>
      <c r="S796" s="11" t="s">
        <v>362</v>
      </c>
      <c r="T796" s="11" t="s">
        <v>2329</v>
      </c>
      <c r="U796" s="11">
        <v>33881</v>
      </c>
      <c r="V796" s="12">
        <v>42076</v>
      </c>
      <c r="W796" s="13" t="str">
        <f>TEXT(Table1[[#This Row],[Order Date]],"mmmm")</f>
        <v>March</v>
      </c>
      <c r="X796" s="7" t="str">
        <f>TEXT(Table1[[#This Row],[Order Date]],"yyyy")</f>
        <v>2015</v>
      </c>
      <c r="Y796" s="12">
        <v>42077</v>
      </c>
      <c r="Z796" s="11">
        <v>322.12199999999996</v>
      </c>
      <c r="AA796" s="11">
        <v>16</v>
      </c>
      <c r="AB796" s="11">
        <v>109.99</v>
      </c>
      <c r="AC796" s="11">
        <v>88998</v>
      </c>
      <c r="AD796" s="6" t="e">
        <f>IF(COUNTIF(#REF!,Orders!AC1388)&gt;0,"Returned","Not Returned")</f>
        <v>#REF!</v>
      </c>
      <c r="AE796" s="37" t="str">
        <f>TEXT(Table1[[#This Row],[Order Date]],"mmmm-yyy")</f>
        <v>March-2015</v>
      </c>
    </row>
    <row r="797" spans="1:31" ht="12.75" customHeight="1" thickTop="1" thickBot="1" x14ac:dyDescent="0.25">
      <c r="A797" s="8">
        <v>24569</v>
      </c>
      <c r="B797" s="1" t="s">
        <v>56</v>
      </c>
      <c r="C797" s="1">
        <v>0.03</v>
      </c>
      <c r="D797" s="1">
        <v>111.03</v>
      </c>
      <c r="E797" s="1">
        <v>8.64</v>
      </c>
      <c r="F797" s="1">
        <v>2484</v>
      </c>
      <c r="G797" s="6" t="str">
        <f>IF(COUNTIF(Table1[Customer ID],Table1[[#This Row],[Customer ID]])&gt;1,"Repeat Customer","One-Time Customer")</f>
        <v>Repeat Customer</v>
      </c>
      <c r="H797" s="1" t="s">
        <v>2328</v>
      </c>
      <c r="I797" s="1" t="s">
        <v>49</v>
      </c>
      <c r="J797" s="1" t="s">
        <v>28</v>
      </c>
      <c r="K797" s="1" t="s">
        <v>29</v>
      </c>
      <c r="L797" s="1" t="s">
        <v>141</v>
      </c>
      <c r="M797" s="1" t="s">
        <v>59</v>
      </c>
      <c r="N797" s="1" t="s">
        <v>2330</v>
      </c>
      <c r="O797" s="1">
        <v>0.78</v>
      </c>
      <c r="P797" s="6">
        <f>Table1[[#This Row],[Profit]]/Table1[[#This Row],[Sales]]</f>
        <v>0.40721237168377544</v>
      </c>
      <c r="Q797" s="1" t="s">
        <v>33</v>
      </c>
      <c r="R797" s="1" t="s">
        <v>136</v>
      </c>
      <c r="S797" s="1" t="s">
        <v>362</v>
      </c>
      <c r="T797" s="1" t="s">
        <v>2329</v>
      </c>
      <c r="U797" s="1">
        <v>33881</v>
      </c>
      <c r="V797" s="9">
        <v>42076</v>
      </c>
      <c r="W797" s="13" t="str">
        <f>TEXT(Table1[[#This Row],[Order Date]],"mmmm")</f>
        <v>March</v>
      </c>
      <c r="X797" s="7" t="str">
        <f>TEXT(Table1[[#This Row],[Order Date]],"yyyy")</f>
        <v>2015</v>
      </c>
      <c r="Y797" s="9">
        <v>42077</v>
      </c>
      <c r="Z797" s="1">
        <v>366.53999999999996</v>
      </c>
      <c r="AA797" s="1">
        <v>8</v>
      </c>
      <c r="AB797" s="1">
        <v>900.12</v>
      </c>
      <c r="AC797" s="1">
        <v>88998</v>
      </c>
      <c r="AD797" s="6" t="e">
        <f>IF(COUNTIF(#REF!,Orders!AC1389)&gt;0,"Returned","Not Returned")</f>
        <v>#REF!</v>
      </c>
      <c r="AE797" s="37" t="str">
        <f>TEXT(Table1[[#This Row],[Order Date]],"mmmm-yyy")</f>
        <v>March-2015</v>
      </c>
    </row>
    <row r="798" spans="1:31" ht="12.75" customHeight="1" thickTop="1" thickBot="1" x14ac:dyDescent="0.25">
      <c r="A798" s="8">
        <v>22201</v>
      </c>
      <c r="B798" s="1" t="s">
        <v>47</v>
      </c>
      <c r="C798" s="1">
        <v>0.08</v>
      </c>
      <c r="D798" s="1">
        <v>178.47</v>
      </c>
      <c r="E798" s="1">
        <v>19.989999999999998</v>
      </c>
      <c r="F798" s="1">
        <v>3036</v>
      </c>
      <c r="G798" s="6" t="str">
        <f>IF(COUNTIF(Table1[Customer ID],Table1[[#This Row],[Customer ID]])&gt;1,"Repeat Customer","One-Time Customer")</f>
        <v>Repeat Customer</v>
      </c>
      <c r="H798" s="1" t="s">
        <v>2744</v>
      </c>
      <c r="I798" s="1" t="s">
        <v>49</v>
      </c>
      <c r="J798" s="1" t="s">
        <v>40</v>
      </c>
      <c r="K798" s="1" t="s">
        <v>29</v>
      </c>
      <c r="L798" s="1" t="s">
        <v>141</v>
      </c>
      <c r="M798" s="1" t="s">
        <v>59</v>
      </c>
      <c r="N798" s="1" t="s">
        <v>528</v>
      </c>
      <c r="O798" s="1">
        <v>0.55000000000000004</v>
      </c>
      <c r="P798" s="6">
        <f>Table1[[#This Row],[Profit]]/Table1[[#This Row],[Sales]]</f>
        <v>0.59632141945970674</v>
      </c>
      <c r="Q798" s="1" t="s">
        <v>33</v>
      </c>
      <c r="R798" s="1" t="s">
        <v>61</v>
      </c>
      <c r="S798" s="1" t="s">
        <v>2659</v>
      </c>
      <c r="T798" s="1" t="s">
        <v>2745</v>
      </c>
      <c r="U798" s="1">
        <v>58554</v>
      </c>
      <c r="V798" s="9">
        <v>42076</v>
      </c>
      <c r="W798" s="13" t="str">
        <f>TEXT(Table1[[#This Row],[Order Date]],"mmmm")</f>
        <v>March</v>
      </c>
      <c r="X798" s="7" t="str">
        <f>TEXT(Table1[[#This Row],[Order Date]],"yyyy")</f>
        <v>2015</v>
      </c>
      <c r="Y798" s="9">
        <v>42079</v>
      </c>
      <c r="Z798" s="1">
        <v>2267.2199999999998</v>
      </c>
      <c r="AA798" s="1">
        <v>22</v>
      </c>
      <c r="AB798" s="1">
        <v>3802.01</v>
      </c>
      <c r="AC798" s="1">
        <v>89130</v>
      </c>
      <c r="AD798" s="6" t="e">
        <f>IF(COUNTIF(#REF!,Orders!AC1725)&gt;0,"Returned","Not Returned")</f>
        <v>#REF!</v>
      </c>
      <c r="AE798" s="37" t="str">
        <f>TEXT(Table1[[#This Row],[Order Date]],"mmmm-yyy")</f>
        <v>March-2015</v>
      </c>
    </row>
    <row r="799" spans="1:31" ht="12.75" customHeight="1" thickTop="1" thickBot="1" x14ac:dyDescent="0.25">
      <c r="A799" s="10">
        <v>3392</v>
      </c>
      <c r="B799" s="11" t="s">
        <v>37</v>
      </c>
      <c r="C799" s="11">
        <v>0.02</v>
      </c>
      <c r="D799" s="11">
        <v>200.98</v>
      </c>
      <c r="E799" s="11">
        <v>55.96</v>
      </c>
      <c r="F799" s="11">
        <v>373</v>
      </c>
      <c r="G799" s="6" t="str">
        <f>IF(COUNTIF(Table1[Customer ID],Table1[[#This Row],[Customer ID]])&gt;1,"Repeat Customer","One-Time Customer")</f>
        <v>Repeat Customer</v>
      </c>
      <c r="H799" s="11" t="s">
        <v>479</v>
      </c>
      <c r="I799" s="11" t="s">
        <v>39</v>
      </c>
      <c r="J799" s="11" t="s">
        <v>58</v>
      </c>
      <c r="K799" s="11" t="s">
        <v>41</v>
      </c>
      <c r="L799" s="11" t="s">
        <v>191</v>
      </c>
      <c r="M799" s="11" t="s">
        <v>121</v>
      </c>
      <c r="N799" s="11" t="s">
        <v>480</v>
      </c>
      <c r="O799" s="11">
        <v>0.75</v>
      </c>
      <c r="P799" s="6">
        <f>Table1[[#This Row],[Profit]]/Table1[[#This Row],[Sales]]</f>
        <v>-1.7152710805484507E-2</v>
      </c>
      <c r="Q799" s="11" t="s">
        <v>33</v>
      </c>
      <c r="R799" s="11" t="s">
        <v>61</v>
      </c>
      <c r="S799" s="11" t="s">
        <v>300</v>
      </c>
      <c r="T799" s="11" t="s">
        <v>301</v>
      </c>
      <c r="U799" s="11">
        <v>48234</v>
      </c>
      <c r="V799" s="12">
        <v>42077</v>
      </c>
      <c r="W799" s="13" t="str">
        <f>TEXT(Table1[[#This Row],[Order Date]],"mmmm")</f>
        <v>March</v>
      </c>
      <c r="X799" s="7" t="str">
        <f>TEXT(Table1[[#This Row],[Order Date]],"yyyy")</f>
        <v>2015</v>
      </c>
      <c r="Y799" s="12">
        <v>42079</v>
      </c>
      <c r="Z799" s="11">
        <v>-163.63</v>
      </c>
      <c r="AA799" s="11">
        <v>45</v>
      </c>
      <c r="AB799" s="11">
        <v>9539.6</v>
      </c>
      <c r="AC799" s="11">
        <v>24193</v>
      </c>
      <c r="AD799" s="6" t="e">
        <f>IF(COUNTIF(#REF!,Orders!AC202)&gt;0,"Returned","Not Returned")</f>
        <v>#REF!</v>
      </c>
      <c r="AE799" s="37" t="str">
        <f>TEXT(Table1[[#This Row],[Order Date]],"mmmm-yyy")</f>
        <v>March-2015</v>
      </c>
    </row>
    <row r="800" spans="1:31" ht="12.75" customHeight="1" thickTop="1" thickBot="1" x14ac:dyDescent="0.25">
      <c r="A800" s="8">
        <v>3393</v>
      </c>
      <c r="B800" s="1" t="s">
        <v>37</v>
      </c>
      <c r="C800" s="1">
        <v>0.02</v>
      </c>
      <c r="D800" s="1">
        <v>4.28</v>
      </c>
      <c r="E800" s="1">
        <v>5.17</v>
      </c>
      <c r="F800" s="1">
        <v>373</v>
      </c>
      <c r="G800" s="6" t="str">
        <f>IF(COUNTIF(Table1[Customer ID],Table1[[#This Row],[Customer ID]])&gt;1,"Repeat Customer","One-Time Customer")</f>
        <v>Repeat Customer</v>
      </c>
      <c r="H800" s="1" t="s">
        <v>479</v>
      </c>
      <c r="I800" s="1" t="s">
        <v>49</v>
      </c>
      <c r="J800" s="1" t="s">
        <v>58</v>
      </c>
      <c r="K800" s="1" t="s">
        <v>29</v>
      </c>
      <c r="L800" s="1" t="s">
        <v>93</v>
      </c>
      <c r="M800" s="1" t="s">
        <v>59</v>
      </c>
      <c r="N800" s="1" t="s">
        <v>481</v>
      </c>
      <c r="O800" s="1">
        <v>0.4</v>
      </c>
      <c r="P800" s="6">
        <f>Table1[[#This Row],[Profit]]/Table1[[#This Row],[Sales]]</f>
        <v>-0.58137629710540684</v>
      </c>
      <c r="Q800" s="1" t="s">
        <v>33</v>
      </c>
      <c r="R800" s="1" t="s">
        <v>61</v>
      </c>
      <c r="S800" s="1" t="s">
        <v>300</v>
      </c>
      <c r="T800" s="1" t="s">
        <v>301</v>
      </c>
      <c r="U800" s="1">
        <v>48234</v>
      </c>
      <c r="V800" s="9">
        <v>42077</v>
      </c>
      <c r="W800" s="13" t="str">
        <f>TEXT(Table1[[#This Row],[Order Date]],"mmmm")</f>
        <v>March</v>
      </c>
      <c r="X800" s="7" t="str">
        <f>TEXT(Table1[[#This Row],[Order Date]],"yyyy")</f>
        <v>2015</v>
      </c>
      <c r="Y800" s="9">
        <v>42078</v>
      </c>
      <c r="Z800" s="1">
        <v>-63.87</v>
      </c>
      <c r="AA800" s="1">
        <v>24</v>
      </c>
      <c r="AB800" s="1">
        <v>109.86</v>
      </c>
      <c r="AC800" s="1">
        <v>24193</v>
      </c>
      <c r="AD800" s="6" t="e">
        <f>IF(COUNTIF(#REF!,Orders!AC203)&gt;0,"Returned","Not Returned")</f>
        <v>#REF!</v>
      </c>
      <c r="AE800" s="37" t="str">
        <f>TEXT(Table1[[#This Row],[Order Date]],"mmmm-yyy")</f>
        <v>March-2015</v>
      </c>
    </row>
    <row r="801" spans="1:31" ht="12.75" customHeight="1" thickTop="1" thickBot="1" x14ac:dyDescent="0.25">
      <c r="A801" s="10">
        <v>3394</v>
      </c>
      <c r="B801" s="11" t="s">
        <v>37</v>
      </c>
      <c r="C801" s="11">
        <v>0.04</v>
      </c>
      <c r="D801" s="11">
        <v>85.99</v>
      </c>
      <c r="E801" s="11">
        <v>0.99</v>
      </c>
      <c r="F801" s="11">
        <v>373</v>
      </c>
      <c r="G801" s="6" t="str">
        <f>IF(COUNTIF(Table1[Customer ID],Table1[[#This Row],[Customer ID]])&gt;1,"Repeat Customer","One-Time Customer")</f>
        <v>Repeat Customer</v>
      </c>
      <c r="H801" s="11" t="s">
        <v>479</v>
      </c>
      <c r="I801" s="11" t="s">
        <v>49</v>
      </c>
      <c r="J801" s="11" t="s">
        <v>58</v>
      </c>
      <c r="K801" s="11" t="s">
        <v>77</v>
      </c>
      <c r="L801" s="11" t="s">
        <v>78</v>
      </c>
      <c r="M801" s="11" t="s">
        <v>31</v>
      </c>
      <c r="N801" s="11" t="s">
        <v>482</v>
      </c>
      <c r="O801" s="11">
        <v>0.85</v>
      </c>
      <c r="P801" s="6">
        <f>Table1[[#This Row],[Profit]]/Table1[[#This Row],[Sales]]</f>
        <v>-0.12279969996705246</v>
      </c>
      <c r="Q801" s="11" t="s">
        <v>33</v>
      </c>
      <c r="R801" s="11" t="s">
        <v>61</v>
      </c>
      <c r="S801" s="11" t="s">
        <v>300</v>
      </c>
      <c r="T801" s="11" t="s">
        <v>301</v>
      </c>
      <c r="U801" s="11">
        <v>48234</v>
      </c>
      <c r="V801" s="12">
        <v>42077</v>
      </c>
      <c r="W801" s="13" t="str">
        <f>TEXT(Table1[[#This Row],[Order Date]],"mmmm")</f>
        <v>March</v>
      </c>
      <c r="X801" s="7" t="str">
        <f>TEXT(Table1[[#This Row],[Order Date]],"yyyy")</f>
        <v>2015</v>
      </c>
      <c r="Y801" s="12">
        <v>42079</v>
      </c>
      <c r="Z801" s="11">
        <v>-175.17500000000001</v>
      </c>
      <c r="AA801" s="11">
        <v>19</v>
      </c>
      <c r="AB801" s="11">
        <v>1426.51</v>
      </c>
      <c r="AC801" s="11">
        <v>24193</v>
      </c>
      <c r="AD801" s="6" t="e">
        <f>IF(COUNTIF(#REF!,Orders!AC204)&gt;0,"Returned","Not Returned")</f>
        <v>#REF!</v>
      </c>
      <c r="AE801" s="37" t="str">
        <f>TEXT(Table1[[#This Row],[Order Date]],"mmmm-yyy")</f>
        <v>March-2015</v>
      </c>
    </row>
    <row r="802" spans="1:31" ht="12.75" customHeight="1" thickTop="1" thickBot="1" x14ac:dyDescent="0.25">
      <c r="A802" s="8">
        <v>21392</v>
      </c>
      <c r="B802" s="1" t="s">
        <v>37</v>
      </c>
      <c r="C802" s="1">
        <v>0.02</v>
      </c>
      <c r="D802" s="1">
        <v>200.98</v>
      </c>
      <c r="E802" s="1">
        <v>55.96</v>
      </c>
      <c r="F802" s="1">
        <v>375</v>
      </c>
      <c r="G802" s="6" t="str">
        <f>IF(COUNTIF(Table1[Customer ID],Table1[[#This Row],[Customer ID]])&gt;1,"Repeat Customer","One-Time Customer")</f>
        <v>Repeat Customer</v>
      </c>
      <c r="H802" s="1" t="s">
        <v>483</v>
      </c>
      <c r="I802" s="1" t="s">
        <v>39</v>
      </c>
      <c r="J802" s="1" t="s">
        <v>58</v>
      </c>
      <c r="K802" s="1" t="s">
        <v>41</v>
      </c>
      <c r="L802" s="1" t="s">
        <v>191</v>
      </c>
      <c r="M802" s="1" t="s">
        <v>121</v>
      </c>
      <c r="N802" s="1" t="s">
        <v>480</v>
      </c>
      <c r="O802" s="1">
        <v>0.75</v>
      </c>
      <c r="P802" s="6">
        <f>Table1[[#This Row],[Profit]]/Table1[[#This Row],[Sales]]</f>
        <v>-9.6465457352373579E-2</v>
      </c>
      <c r="Q802" s="1" t="s">
        <v>33</v>
      </c>
      <c r="R802" s="1" t="s">
        <v>136</v>
      </c>
      <c r="S802" s="1" t="s">
        <v>244</v>
      </c>
      <c r="T802" s="1" t="s">
        <v>484</v>
      </c>
      <c r="U802" s="1">
        <v>37814</v>
      </c>
      <c r="V802" s="9">
        <v>42077</v>
      </c>
      <c r="W802" s="13" t="str">
        <f>TEXT(Table1[[#This Row],[Order Date]],"mmmm")</f>
        <v>March</v>
      </c>
      <c r="X802" s="7" t="str">
        <f>TEXT(Table1[[#This Row],[Order Date]],"yyyy")</f>
        <v>2015</v>
      </c>
      <c r="Y802" s="9">
        <v>42079</v>
      </c>
      <c r="Z802" s="1">
        <v>-224.94779999999997</v>
      </c>
      <c r="AA802" s="1">
        <v>11</v>
      </c>
      <c r="AB802" s="1">
        <v>2331.9</v>
      </c>
      <c r="AC802" s="1">
        <v>90917</v>
      </c>
      <c r="AD802" s="6" t="e">
        <f>IF(COUNTIF(#REF!,Orders!AC205)&gt;0,"Returned","Not Returned")</f>
        <v>#REF!</v>
      </c>
      <c r="AE802" s="37" t="str">
        <f>TEXT(Table1[[#This Row],[Order Date]],"mmmm-yyy")</f>
        <v>March-2015</v>
      </c>
    </row>
    <row r="803" spans="1:31" ht="12.75" customHeight="1" thickTop="1" thickBot="1" x14ac:dyDescent="0.25">
      <c r="A803" s="10">
        <v>21393</v>
      </c>
      <c r="B803" s="11" t="s">
        <v>37</v>
      </c>
      <c r="C803" s="11">
        <v>0.02</v>
      </c>
      <c r="D803" s="11">
        <v>4.28</v>
      </c>
      <c r="E803" s="11">
        <v>5.17</v>
      </c>
      <c r="F803" s="11">
        <v>375</v>
      </c>
      <c r="G803" s="6" t="str">
        <f>IF(COUNTIF(Table1[Customer ID],Table1[[#This Row],[Customer ID]])&gt;1,"Repeat Customer","One-Time Customer")</f>
        <v>Repeat Customer</v>
      </c>
      <c r="H803" s="11" t="s">
        <v>483</v>
      </c>
      <c r="I803" s="11" t="s">
        <v>49</v>
      </c>
      <c r="J803" s="11" t="s">
        <v>58</v>
      </c>
      <c r="K803" s="11" t="s">
        <v>29</v>
      </c>
      <c r="L803" s="11" t="s">
        <v>93</v>
      </c>
      <c r="M803" s="11" t="s">
        <v>59</v>
      </c>
      <c r="N803" s="11" t="s">
        <v>481</v>
      </c>
      <c r="O803" s="11">
        <v>0.4</v>
      </c>
      <c r="P803" s="6">
        <f>Table1[[#This Row],[Profit]]/Table1[[#This Row],[Sales]]</f>
        <v>7.1641791044776113</v>
      </c>
      <c r="Q803" s="11" t="s">
        <v>33</v>
      </c>
      <c r="R803" s="11" t="s">
        <v>136</v>
      </c>
      <c r="S803" s="11" t="s">
        <v>244</v>
      </c>
      <c r="T803" s="11" t="s">
        <v>484</v>
      </c>
      <c r="U803" s="11">
        <v>37814</v>
      </c>
      <c r="V803" s="12">
        <v>42077</v>
      </c>
      <c r="W803" s="13" t="str">
        <f>TEXT(Table1[[#This Row],[Order Date]],"mmmm")</f>
        <v>March</v>
      </c>
      <c r="X803" s="7" t="str">
        <f>TEXT(Table1[[#This Row],[Order Date]],"yyyy")</f>
        <v>2015</v>
      </c>
      <c r="Y803" s="12">
        <v>42078</v>
      </c>
      <c r="Z803" s="11">
        <v>196.79999999999998</v>
      </c>
      <c r="AA803" s="11">
        <v>6</v>
      </c>
      <c r="AB803" s="11">
        <v>27.47</v>
      </c>
      <c r="AC803" s="11">
        <v>90917</v>
      </c>
      <c r="AD803" s="6" t="e">
        <f>IF(COUNTIF(#REF!,Orders!AC206)&gt;0,"Returned","Not Returned")</f>
        <v>#REF!</v>
      </c>
      <c r="AE803" s="37" t="str">
        <f>TEXT(Table1[[#This Row],[Order Date]],"mmmm-yyy")</f>
        <v>March-2015</v>
      </c>
    </row>
    <row r="804" spans="1:31" ht="12.75" customHeight="1" thickTop="1" thickBot="1" x14ac:dyDescent="0.25">
      <c r="A804" s="10">
        <v>4015</v>
      </c>
      <c r="B804" s="11" t="s">
        <v>47</v>
      </c>
      <c r="C804" s="11">
        <v>0.09</v>
      </c>
      <c r="D804" s="11">
        <v>154.13</v>
      </c>
      <c r="E804" s="11">
        <v>69</v>
      </c>
      <c r="F804" s="11">
        <v>604</v>
      </c>
      <c r="G804" s="6" t="str">
        <f>IF(COUNTIF(Table1[Customer ID],Table1[[#This Row],[Customer ID]])&gt;1,"Repeat Customer","One-Time Customer")</f>
        <v>Repeat Customer</v>
      </c>
      <c r="H804" s="11" t="s">
        <v>719</v>
      </c>
      <c r="I804" s="11" t="s">
        <v>27</v>
      </c>
      <c r="J804" s="11" t="s">
        <v>28</v>
      </c>
      <c r="K804" s="11" t="s">
        <v>41</v>
      </c>
      <c r="L804" s="11" t="s">
        <v>152</v>
      </c>
      <c r="M804" s="11" t="s">
        <v>236</v>
      </c>
      <c r="N804" s="11" t="s">
        <v>237</v>
      </c>
      <c r="O804" s="11">
        <v>0.68</v>
      </c>
      <c r="P804" s="6">
        <f>Table1[[#This Row],[Profit]]/Table1[[#This Row],[Sales]]</f>
        <v>-0.31054137710644614</v>
      </c>
      <c r="Q804" s="11" t="s">
        <v>33</v>
      </c>
      <c r="R804" s="11" t="s">
        <v>34</v>
      </c>
      <c r="S804" s="11" t="s">
        <v>45</v>
      </c>
      <c r="T804" s="11" t="s">
        <v>663</v>
      </c>
      <c r="U804" s="11">
        <v>90045</v>
      </c>
      <c r="V804" s="12">
        <v>42077</v>
      </c>
      <c r="W804" s="13" t="str">
        <f>TEXT(Table1[[#This Row],[Order Date]],"mmmm")</f>
        <v>March</v>
      </c>
      <c r="X804" s="7" t="str">
        <f>TEXT(Table1[[#This Row],[Order Date]],"yyyy")</f>
        <v>2015</v>
      </c>
      <c r="Y804" s="12">
        <v>42078</v>
      </c>
      <c r="Z804" s="11">
        <v>-1763.7477000000003</v>
      </c>
      <c r="AA804" s="11">
        <v>38</v>
      </c>
      <c r="AB804" s="11">
        <v>5679.59</v>
      </c>
      <c r="AC804" s="11">
        <v>28647</v>
      </c>
      <c r="AD804" s="6" t="e">
        <f>IF(COUNTIF(#REF!,Orders!AC328)&gt;0,"Returned","Not Returned")</f>
        <v>#REF!</v>
      </c>
      <c r="AE804" s="37" t="str">
        <f>TEXT(Table1[[#This Row],[Order Date]],"mmmm-yyy")</f>
        <v>March-2015</v>
      </c>
    </row>
    <row r="805" spans="1:31" ht="12.75" customHeight="1" thickTop="1" thickBot="1" x14ac:dyDescent="0.25">
      <c r="A805" s="10">
        <v>22015</v>
      </c>
      <c r="B805" s="11" t="s">
        <v>47</v>
      </c>
      <c r="C805" s="11">
        <v>0.09</v>
      </c>
      <c r="D805" s="11">
        <v>154.13</v>
      </c>
      <c r="E805" s="11">
        <v>69</v>
      </c>
      <c r="F805" s="11">
        <v>605</v>
      </c>
      <c r="G805" s="6" t="str">
        <f>IF(COUNTIF(Table1[Customer ID],Table1[[#This Row],[Customer ID]])&gt;1,"Repeat Customer","One-Time Customer")</f>
        <v>One-Time Customer</v>
      </c>
      <c r="H805" s="11" t="s">
        <v>720</v>
      </c>
      <c r="I805" s="11" t="s">
        <v>27</v>
      </c>
      <c r="J805" s="11" t="s">
        <v>28</v>
      </c>
      <c r="K805" s="11" t="s">
        <v>41</v>
      </c>
      <c r="L805" s="11" t="s">
        <v>152</v>
      </c>
      <c r="M805" s="11" t="s">
        <v>236</v>
      </c>
      <c r="N805" s="11" t="s">
        <v>237</v>
      </c>
      <c r="O805" s="11">
        <v>0.68</v>
      </c>
      <c r="P805" s="6">
        <f>Table1[[#This Row],[Profit]]/Table1[[#This Row],[Sales]]</f>
        <v>-1.1800564019188697</v>
      </c>
      <c r="Q805" s="11" t="s">
        <v>33</v>
      </c>
      <c r="R805" s="11" t="s">
        <v>53</v>
      </c>
      <c r="S805" s="11" t="s">
        <v>71</v>
      </c>
      <c r="T805" s="11" t="s">
        <v>721</v>
      </c>
      <c r="U805" s="11">
        <v>11795</v>
      </c>
      <c r="V805" s="12">
        <v>42077</v>
      </c>
      <c r="W805" s="13" t="str">
        <f>TEXT(Table1[[#This Row],[Order Date]],"mmmm")</f>
        <v>March</v>
      </c>
      <c r="X805" s="7" t="str">
        <f>TEXT(Table1[[#This Row],[Order Date]],"yyyy")</f>
        <v>2015</v>
      </c>
      <c r="Y805" s="12">
        <v>42078</v>
      </c>
      <c r="Z805" s="11">
        <v>-1763.7477000000003</v>
      </c>
      <c r="AA805" s="11">
        <v>10</v>
      </c>
      <c r="AB805" s="11">
        <v>1494.63</v>
      </c>
      <c r="AC805" s="11">
        <v>91144</v>
      </c>
      <c r="AD805" s="6" t="e">
        <f>IF(COUNTIF(#REF!,Orders!AC330)&gt;0,"Returned","Not Returned")</f>
        <v>#REF!</v>
      </c>
      <c r="AE805" s="37" t="str">
        <f>TEXT(Table1[[#This Row],[Order Date]],"mmmm-yyy")</f>
        <v>March-2015</v>
      </c>
    </row>
    <row r="806" spans="1:31" ht="12.75" customHeight="1" thickTop="1" thickBot="1" x14ac:dyDescent="0.25">
      <c r="A806" s="8">
        <v>19004</v>
      </c>
      <c r="B806" s="1" t="s">
        <v>25</v>
      </c>
      <c r="C806" s="1">
        <v>0.1</v>
      </c>
      <c r="D806" s="1">
        <v>400.98</v>
      </c>
      <c r="E806" s="1">
        <v>76.37</v>
      </c>
      <c r="F806" s="1">
        <v>994</v>
      </c>
      <c r="G806" s="6" t="str">
        <f>IF(COUNTIF(Table1[Customer ID],Table1[[#This Row],[Customer ID]])&gt;1,"Repeat Customer","One-Time Customer")</f>
        <v>One-Time Customer</v>
      </c>
      <c r="H806" s="1" t="s">
        <v>1093</v>
      </c>
      <c r="I806" s="1" t="s">
        <v>39</v>
      </c>
      <c r="J806" s="1" t="s">
        <v>58</v>
      </c>
      <c r="K806" s="1" t="s">
        <v>41</v>
      </c>
      <c r="L806" s="1" t="s">
        <v>152</v>
      </c>
      <c r="M806" s="1" t="s">
        <v>121</v>
      </c>
      <c r="N806" s="1" t="s">
        <v>1094</v>
      </c>
      <c r="O806" s="1">
        <v>0.6</v>
      </c>
      <c r="P806" s="6">
        <f>Table1[[#This Row],[Profit]]/Table1[[#This Row],[Sales]]</f>
        <v>-1.1956622280898739</v>
      </c>
      <c r="Q806" s="1" t="s">
        <v>33</v>
      </c>
      <c r="R806" s="1" t="s">
        <v>53</v>
      </c>
      <c r="S806" s="1" t="s">
        <v>188</v>
      </c>
      <c r="T806" s="1" t="s">
        <v>433</v>
      </c>
      <c r="U806" s="1">
        <v>4073</v>
      </c>
      <c r="V806" s="9">
        <v>42077</v>
      </c>
      <c r="W806" s="13" t="str">
        <f>TEXT(Table1[[#This Row],[Order Date]],"mmmm")</f>
        <v>March</v>
      </c>
      <c r="X806" s="7" t="str">
        <f>TEXT(Table1[[#This Row],[Order Date]],"yyyy")</f>
        <v>2015</v>
      </c>
      <c r="Y806" s="9">
        <v>42078</v>
      </c>
      <c r="Z806" s="1">
        <v>-969.0483660000001</v>
      </c>
      <c r="AA806" s="1">
        <v>2</v>
      </c>
      <c r="AB806" s="1">
        <v>810.47</v>
      </c>
      <c r="AC806" s="1">
        <v>89433</v>
      </c>
      <c r="AD806" s="6" t="e">
        <f>IF(COUNTIF(#REF!,Orders!AC553)&gt;0,"Returned","Not Returned")</f>
        <v>#REF!</v>
      </c>
      <c r="AE806" s="37" t="str">
        <f>TEXT(Table1[[#This Row],[Order Date]],"mmmm-yyy")</f>
        <v>March-2015</v>
      </c>
    </row>
    <row r="807" spans="1:31" ht="12.75" customHeight="1" thickTop="1" thickBot="1" x14ac:dyDescent="0.25">
      <c r="A807" s="10">
        <v>19003</v>
      </c>
      <c r="B807" s="11" t="s">
        <v>25</v>
      </c>
      <c r="C807" s="11">
        <v>0.08</v>
      </c>
      <c r="D807" s="11">
        <v>45.19</v>
      </c>
      <c r="E807" s="11">
        <v>1.99</v>
      </c>
      <c r="F807" s="11">
        <v>999</v>
      </c>
      <c r="G807" s="6" t="str">
        <f>IF(COUNTIF(Table1[Customer ID],Table1[[#This Row],[Customer ID]])&gt;1,"Repeat Customer","One-Time Customer")</f>
        <v>One-Time Customer</v>
      </c>
      <c r="H807" s="11" t="s">
        <v>1099</v>
      </c>
      <c r="I807" s="11" t="s">
        <v>49</v>
      </c>
      <c r="J807" s="11" t="s">
        <v>58</v>
      </c>
      <c r="K807" s="11" t="s">
        <v>77</v>
      </c>
      <c r="L807" s="11" t="s">
        <v>180</v>
      </c>
      <c r="M807" s="11" t="s">
        <v>51</v>
      </c>
      <c r="N807" s="11" t="s">
        <v>1100</v>
      </c>
      <c r="O807" s="11">
        <v>0.55000000000000004</v>
      </c>
      <c r="P807" s="6">
        <f>Table1[[#This Row],[Profit]]/Table1[[#This Row],[Sales]]</f>
        <v>-0.56461248231410155</v>
      </c>
      <c r="Q807" s="11" t="s">
        <v>33</v>
      </c>
      <c r="R807" s="11" t="s">
        <v>53</v>
      </c>
      <c r="S807" s="11" t="s">
        <v>54</v>
      </c>
      <c r="T807" s="11" t="s">
        <v>1101</v>
      </c>
      <c r="U807" s="11">
        <v>7450</v>
      </c>
      <c r="V807" s="12">
        <v>42077</v>
      </c>
      <c r="W807" s="13" t="str">
        <f>TEXT(Table1[[#This Row],[Order Date]],"mmmm")</f>
        <v>March</v>
      </c>
      <c r="X807" s="7" t="str">
        <f>TEXT(Table1[[#This Row],[Order Date]],"yyyy")</f>
        <v>2015</v>
      </c>
      <c r="Y807" s="12">
        <v>42078</v>
      </c>
      <c r="Z807" s="11">
        <v>-71.83</v>
      </c>
      <c r="AA807" s="11">
        <v>3</v>
      </c>
      <c r="AB807" s="11">
        <v>127.22</v>
      </c>
      <c r="AC807" s="11">
        <v>89433</v>
      </c>
      <c r="AD807" s="6" t="e">
        <f>IF(COUNTIF(#REF!,Orders!AC556)&gt;0,"Returned","Not Returned")</f>
        <v>#REF!</v>
      </c>
      <c r="AE807" s="37" t="str">
        <f>TEXT(Table1[[#This Row],[Order Date]],"mmmm-yyy")</f>
        <v>March-2015</v>
      </c>
    </row>
    <row r="808" spans="1:31" ht="12.75" customHeight="1" thickTop="1" thickBot="1" x14ac:dyDescent="0.25">
      <c r="A808" s="8">
        <v>19002</v>
      </c>
      <c r="B808" s="1" t="s">
        <v>25</v>
      </c>
      <c r="C808" s="1">
        <v>0.03</v>
      </c>
      <c r="D808" s="1">
        <v>33.979999999999997</v>
      </c>
      <c r="E808" s="1">
        <v>19.989999999999998</v>
      </c>
      <c r="F808" s="1">
        <v>1000</v>
      </c>
      <c r="G808" s="6" t="str">
        <f>IF(COUNTIF(Table1[Customer ID],Table1[[#This Row],[Customer ID]])&gt;1,"Repeat Customer","One-Time Customer")</f>
        <v>One-Time Customer</v>
      </c>
      <c r="H808" s="1" t="s">
        <v>1102</v>
      </c>
      <c r="I808" s="1" t="s">
        <v>49</v>
      </c>
      <c r="J808" s="1" t="s">
        <v>58</v>
      </c>
      <c r="K808" s="1" t="s">
        <v>41</v>
      </c>
      <c r="L808" s="1" t="s">
        <v>50</v>
      </c>
      <c r="M808" s="1" t="s">
        <v>59</v>
      </c>
      <c r="N808" s="1" t="s">
        <v>1103</v>
      </c>
      <c r="O808" s="1">
        <v>0.55000000000000004</v>
      </c>
      <c r="P808" s="6">
        <f>Table1[[#This Row],[Profit]]/Table1[[#This Row],[Sales]]</f>
        <v>-1.7112200536490822E-3</v>
      </c>
      <c r="Q808" s="1" t="s">
        <v>33</v>
      </c>
      <c r="R808" s="1" t="s">
        <v>53</v>
      </c>
      <c r="S808" s="1" t="s">
        <v>149</v>
      </c>
      <c r="T808" s="1" t="s">
        <v>1104</v>
      </c>
      <c r="U808" s="1">
        <v>5201</v>
      </c>
      <c r="V808" s="9">
        <v>42077</v>
      </c>
      <c r="W808" s="13" t="str">
        <f>TEXT(Table1[[#This Row],[Order Date]],"mmmm")</f>
        <v>March</v>
      </c>
      <c r="X808" s="7" t="str">
        <f>TEXT(Table1[[#This Row],[Order Date]],"yyyy")</f>
        <v>2015</v>
      </c>
      <c r="Y808" s="9">
        <v>42078</v>
      </c>
      <c r="Z808" s="1">
        <v>-0.74000000000000909</v>
      </c>
      <c r="AA808" s="1">
        <v>12</v>
      </c>
      <c r="AB808" s="1">
        <v>432.44</v>
      </c>
      <c r="AC808" s="1">
        <v>89433</v>
      </c>
      <c r="AD808" s="6" t="e">
        <f>IF(COUNTIF(#REF!,Orders!AC557)&gt;0,"Returned","Not Returned")</f>
        <v>#REF!</v>
      </c>
      <c r="AE808" s="37" t="str">
        <f>TEXT(Table1[[#This Row],[Order Date]],"mmmm-yyy")</f>
        <v>March-2015</v>
      </c>
    </row>
    <row r="809" spans="1:31" ht="12.75" customHeight="1" thickTop="1" thickBot="1" x14ac:dyDescent="0.25">
      <c r="A809" s="8">
        <v>5358</v>
      </c>
      <c r="B809" s="1" t="s">
        <v>37</v>
      </c>
      <c r="C809" s="1">
        <v>0.08</v>
      </c>
      <c r="D809" s="1">
        <v>4.9800000000000004</v>
      </c>
      <c r="E809" s="1">
        <v>4.7</v>
      </c>
      <c r="F809" s="1">
        <v>1682</v>
      </c>
      <c r="G809" s="6" t="str">
        <f>IF(COUNTIF(Table1[Customer ID],Table1[[#This Row],[Customer ID]])&gt;1,"Repeat Customer","One-Time Customer")</f>
        <v>Repeat Customer</v>
      </c>
      <c r="H809" s="1" t="s">
        <v>1684</v>
      </c>
      <c r="I809" s="1" t="s">
        <v>49</v>
      </c>
      <c r="J809" s="1" t="s">
        <v>114</v>
      </c>
      <c r="K809" s="1" t="s">
        <v>29</v>
      </c>
      <c r="L809" s="1" t="s">
        <v>93</v>
      </c>
      <c r="M809" s="1" t="s">
        <v>59</v>
      </c>
      <c r="N809" s="1" t="s">
        <v>1686</v>
      </c>
      <c r="O809" s="1">
        <v>0.38</v>
      </c>
      <c r="P809" s="6">
        <f>Table1[[#This Row],[Profit]]/Table1[[#This Row],[Sales]]</f>
        <v>-0.24935835029648643</v>
      </c>
      <c r="Q809" s="1" t="s">
        <v>33</v>
      </c>
      <c r="R809" s="1" t="s">
        <v>61</v>
      </c>
      <c r="S809" s="1" t="s">
        <v>178</v>
      </c>
      <c r="T809" s="1" t="s">
        <v>179</v>
      </c>
      <c r="U809" s="1">
        <v>60611</v>
      </c>
      <c r="V809" s="9">
        <v>42077</v>
      </c>
      <c r="W809" s="13" t="str">
        <f>TEXT(Table1[[#This Row],[Order Date]],"mmmm")</f>
        <v>March</v>
      </c>
      <c r="X809" s="7" t="str">
        <f>TEXT(Table1[[#This Row],[Order Date]],"yyyy")</f>
        <v>2015</v>
      </c>
      <c r="Y809" s="9">
        <v>42078</v>
      </c>
      <c r="Z809" s="1">
        <v>-56.35</v>
      </c>
      <c r="AA809" s="1">
        <v>47</v>
      </c>
      <c r="AB809" s="1">
        <v>225.98</v>
      </c>
      <c r="AC809" s="1">
        <v>38080</v>
      </c>
      <c r="AD809" s="6" t="e">
        <f>IF(COUNTIF(#REF!,Orders!AC935)&gt;0,"Returned","Not Returned")</f>
        <v>#REF!</v>
      </c>
      <c r="AE809" s="37" t="str">
        <f>TEXT(Table1[[#This Row],[Order Date]],"mmmm-yyy")</f>
        <v>March-2015</v>
      </c>
    </row>
    <row r="810" spans="1:31" ht="12.75" customHeight="1" thickTop="1" thickBot="1" x14ac:dyDescent="0.25">
      <c r="A810" s="8">
        <v>23358</v>
      </c>
      <c r="B810" s="1" t="s">
        <v>37</v>
      </c>
      <c r="C810" s="1">
        <v>0.08</v>
      </c>
      <c r="D810" s="1">
        <v>4.9800000000000004</v>
      </c>
      <c r="E810" s="1">
        <v>4.7</v>
      </c>
      <c r="F810" s="1">
        <v>1683</v>
      </c>
      <c r="G810" s="6" t="str">
        <f>IF(COUNTIF(Table1[Customer ID],Table1[[#This Row],[Customer ID]])&gt;1,"Repeat Customer","One-Time Customer")</f>
        <v>Repeat Customer</v>
      </c>
      <c r="H810" s="1" t="s">
        <v>1687</v>
      </c>
      <c r="I810" s="1" t="s">
        <v>49</v>
      </c>
      <c r="J810" s="1" t="s">
        <v>114</v>
      </c>
      <c r="K810" s="1" t="s">
        <v>29</v>
      </c>
      <c r="L810" s="1" t="s">
        <v>93</v>
      </c>
      <c r="M810" s="1" t="s">
        <v>59</v>
      </c>
      <c r="N810" s="1" t="s">
        <v>1686</v>
      </c>
      <c r="O810" s="1">
        <v>0.38</v>
      </c>
      <c r="P810" s="6">
        <f>Table1[[#This Row],[Profit]]/Table1[[#This Row],[Sales]]</f>
        <v>-0.97660311958405543</v>
      </c>
      <c r="Q810" s="1" t="s">
        <v>33</v>
      </c>
      <c r="R810" s="1" t="s">
        <v>61</v>
      </c>
      <c r="S810" s="1" t="s">
        <v>130</v>
      </c>
      <c r="T810" s="1" t="s">
        <v>1688</v>
      </c>
      <c r="U810" s="1">
        <v>77301</v>
      </c>
      <c r="V810" s="9">
        <v>42077</v>
      </c>
      <c r="W810" s="13" t="str">
        <f>TEXT(Table1[[#This Row],[Order Date]],"mmmm")</f>
        <v>March</v>
      </c>
      <c r="X810" s="7" t="str">
        <f>TEXT(Table1[[#This Row],[Order Date]],"yyyy")</f>
        <v>2015</v>
      </c>
      <c r="Y810" s="9">
        <v>42078</v>
      </c>
      <c r="Z810" s="1">
        <v>-56.35</v>
      </c>
      <c r="AA810" s="1">
        <v>12</v>
      </c>
      <c r="AB810" s="1">
        <v>57.7</v>
      </c>
      <c r="AC810" s="1">
        <v>90613</v>
      </c>
      <c r="AD810" s="6" t="e">
        <f>IF(COUNTIF(#REF!,Orders!AC937)&gt;0,"Returned","Not Returned")</f>
        <v>#REF!</v>
      </c>
      <c r="AE810" s="37" t="str">
        <f>TEXT(Table1[[#This Row],[Order Date]],"mmmm-yyy")</f>
        <v>March-2015</v>
      </c>
    </row>
    <row r="811" spans="1:31" ht="12.75" customHeight="1" thickTop="1" thickBot="1" x14ac:dyDescent="0.25">
      <c r="A811" s="8">
        <v>19052</v>
      </c>
      <c r="B811" s="1" t="s">
        <v>56</v>
      </c>
      <c r="C811" s="1">
        <v>7.0000000000000007E-2</v>
      </c>
      <c r="D811" s="1">
        <v>200.98</v>
      </c>
      <c r="E811" s="1">
        <v>23.76</v>
      </c>
      <c r="F811" s="1">
        <v>2345</v>
      </c>
      <c r="G811" s="6" t="str">
        <f>IF(COUNTIF(Table1[Customer ID],Table1[[#This Row],[Customer ID]])&gt;1,"Repeat Customer","One-Time Customer")</f>
        <v>Repeat Customer</v>
      </c>
      <c r="H811" s="1" t="s">
        <v>2212</v>
      </c>
      <c r="I811" s="1" t="s">
        <v>39</v>
      </c>
      <c r="J811" s="1" t="s">
        <v>28</v>
      </c>
      <c r="K811" s="1" t="s">
        <v>41</v>
      </c>
      <c r="L811" s="1" t="s">
        <v>42</v>
      </c>
      <c r="M811" s="1" t="s">
        <v>43</v>
      </c>
      <c r="N811" s="1" t="s">
        <v>2213</v>
      </c>
      <c r="O811" s="1">
        <v>0.57999999999999996</v>
      </c>
      <c r="P811" s="6">
        <f>Table1[[#This Row],[Profit]]/Table1[[#This Row],[Sales]]</f>
        <v>-7.3329641729885375E-2</v>
      </c>
      <c r="Q811" s="1" t="s">
        <v>33</v>
      </c>
      <c r="R811" s="1" t="s">
        <v>136</v>
      </c>
      <c r="S811" s="1" t="s">
        <v>613</v>
      </c>
      <c r="T811" s="1" t="s">
        <v>2129</v>
      </c>
      <c r="U811" s="1">
        <v>42003</v>
      </c>
      <c r="V811" s="9">
        <v>42077</v>
      </c>
      <c r="W811" s="13" t="str">
        <f>TEXT(Table1[[#This Row],[Order Date]],"mmmm")</f>
        <v>March</v>
      </c>
      <c r="X811" s="7" t="str">
        <f>TEXT(Table1[[#This Row],[Order Date]],"yyyy")</f>
        <v>2015</v>
      </c>
      <c r="Y811" s="9">
        <v>42078</v>
      </c>
      <c r="Z811" s="1">
        <v>-132.42600000000002</v>
      </c>
      <c r="AA811" s="1">
        <v>9</v>
      </c>
      <c r="AB811" s="1">
        <v>1805.9</v>
      </c>
      <c r="AC811" s="1">
        <v>89504</v>
      </c>
      <c r="AD811" s="6" t="e">
        <f>IF(COUNTIF(#REF!,Orders!AC1301)&gt;0,"Returned","Not Returned")</f>
        <v>#REF!</v>
      </c>
      <c r="AE811" s="37" t="str">
        <f>TEXT(Table1[[#This Row],[Order Date]],"mmmm-yyy")</f>
        <v>March-2015</v>
      </c>
    </row>
    <row r="812" spans="1:31" ht="12.75" customHeight="1" thickTop="1" thickBot="1" x14ac:dyDescent="0.25">
      <c r="A812" s="10">
        <v>19053</v>
      </c>
      <c r="B812" s="11" t="s">
        <v>56</v>
      </c>
      <c r="C812" s="11">
        <v>0.02</v>
      </c>
      <c r="D812" s="11">
        <v>179.29</v>
      </c>
      <c r="E812" s="11">
        <v>29.21</v>
      </c>
      <c r="F812" s="11">
        <v>2345</v>
      </c>
      <c r="G812" s="6" t="str">
        <f>IF(COUNTIF(Table1[Customer ID],Table1[[#This Row],[Customer ID]])&gt;1,"Repeat Customer","One-Time Customer")</f>
        <v>Repeat Customer</v>
      </c>
      <c r="H812" s="11" t="s">
        <v>2212</v>
      </c>
      <c r="I812" s="11" t="s">
        <v>39</v>
      </c>
      <c r="J812" s="11" t="s">
        <v>28</v>
      </c>
      <c r="K812" s="11" t="s">
        <v>41</v>
      </c>
      <c r="L812" s="11" t="s">
        <v>152</v>
      </c>
      <c r="M812" s="11" t="s">
        <v>121</v>
      </c>
      <c r="N812" s="11" t="s">
        <v>629</v>
      </c>
      <c r="O812" s="11">
        <v>0.76</v>
      </c>
      <c r="P812" s="6">
        <f>Table1[[#This Row],[Profit]]/Table1[[#This Row],[Sales]]</f>
        <v>-1.3205613178767539</v>
      </c>
      <c r="Q812" s="11" t="s">
        <v>33</v>
      </c>
      <c r="R812" s="11" t="s">
        <v>136</v>
      </c>
      <c r="S812" s="11" t="s">
        <v>613</v>
      </c>
      <c r="T812" s="11" t="s">
        <v>2129</v>
      </c>
      <c r="U812" s="11">
        <v>42003</v>
      </c>
      <c r="V812" s="12">
        <v>42077</v>
      </c>
      <c r="W812" s="13" t="str">
        <f>TEXT(Table1[[#This Row],[Order Date]],"mmmm")</f>
        <v>March</v>
      </c>
      <c r="X812" s="7" t="str">
        <f>TEXT(Table1[[#This Row],[Order Date]],"yyyy")</f>
        <v>2015</v>
      </c>
      <c r="Y812" s="12">
        <v>42077</v>
      </c>
      <c r="Z812" s="11">
        <v>-411.23599999999999</v>
      </c>
      <c r="AA812" s="11">
        <v>2</v>
      </c>
      <c r="AB812" s="11">
        <v>311.41000000000003</v>
      </c>
      <c r="AC812" s="11">
        <v>89504</v>
      </c>
      <c r="AD812" s="6" t="e">
        <f>IF(COUNTIF(#REF!,Orders!AC1302)&gt;0,"Returned","Not Returned")</f>
        <v>#REF!</v>
      </c>
      <c r="AE812" s="37" t="str">
        <f>TEXT(Table1[[#This Row],[Order Date]],"mmmm-yyy")</f>
        <v>March-2015</v>
      </c>
    </row>
    <row r="813" spans="1:31" ht="12.75" customHeight="1" thickTop="1" thickBot="1" x14ac:dyDescent="0.25">
      <c r="A813" s="10">
        <v>19001</v>
      </c>
      <c r="B813" s="11" t="s">
        <v>56</v>
      </c>
      <c r="C813" s="11">
        <v>0</v>
      </c>
      <c r="D813" s="11">
        <v>65.989999999999995</v>
      </c>
      <c r="E813" s="11">
        <v>3.99</v>
      </c>
      <c r="F813" s="11">
        <v>2417</v>
      </c>
      <c r="G813" s="6" t="str">
        <f>IF(COUNTIF(Table1[Customer ID],Table1[[#This Row],[Customer ID]])&gt;1,"Repeat Customer","One-Time Customer")</f>
        <v>One-Time Customer</v>
      </c>
      <c r="H813" s="11" t="s">
        <v>2262</v>
      </c>
      <c r="I813" s="11" t="s">
        <v>49</v>
      </c>
      <c r="J813" s="11" t="s">
        <v>114</v>
      </c>
      <c r="K813" s="11" t="s">
        <v>77</v>
      </c>
      <c r="L813" s="11" t="s">
        <v>78</v>
      </c>
      <c r="M813" s="11" t="s">
        <v>59</v>
      </c>
      <c r="N813" s="11" t="s">
        <v>1053</v>
      </c>
      <c r="O813" s="11">
        <v>0.59</v>
      </c>
      <c r="P813" s="6">
        <f>Table1[[#This Row],[Profit]]/Table1[[#This Row],[Sales]]</f>
        <v>-7.9101417096584595E-2</v>
      </c>
      <c r="Q813" s="11" t="s">
        <v>33</v>
      </c>
      <c r="R813" s="11" t="s">
        <v>136</v>
      </c>
      <c r="S813" s="11" t="s">
        <v>137</v>
      </c>
      <c r="T813" s="11" t="s">
        <v>2027</v>
      </c>
      <c r="U813" s="11">
        <v>22124</v>
      </c>
      <c r="V813" s="12">
        <v>42077</v>
      </c>
      <c r="W813" s="13" t="str">
        <f>TEXT(Table1[[#This Row],[Order Date]],"mmmm")</f>
        <v>March</v>
      </c>
      <c r="X813" s="7" t="str">
        <f>TEXT(Table1[[#This Row],[Order Date]],"yyyy")</f>
        <v>2015</v>
      </c>
      <c r="Y813" s="12">
        <v>42078</v>
      </c>
      <c r="Z813" s="11">
        <v>-60.563999999999993</v>
      </c>
      <c r="AA813" s="11">
        <v>13</v>
      </c>
      <c r="AB813" s="11">
        <v>765.65</v>
      </c>
      <c r="AC813" s="11">
        <v>86754</v>
      </c>
      <c r="AD813" s="6" t="e">
        <f>IF(COUNTIF(#REF!,Orders!AC1340)&gt;0,"Returned","Not Returned")</f>
        <v>#REF!</v>
      </c>
      <c r="AE813" s="37" t="str">
        <f>TEXT(Table1[[#This Row],[Order Date]],"mmmm-yyy")</f>
        <v>March-2015</v>
      </c>
    </row>
    <row r="814" spans="1:31" ht="12.75" customHeight="1" thickTop="1" thickBot="1" x14ac:dyDescent="0.25">
      <c r="A814" s="8">
        <v>24493</v>
      </c>
      <c r="B814" s="1" t="s">
        <v>37</v>
      </c>
      <c r="C814" s="1">
        <v>0.1</v>
      </c>
      <c r="D814" s="1">
        <v>62.18</v>
      </c>
      <c r="E814" s="1">
        <v>10.84</v>
      </c>
      <c r="F814" s="1">
        <v>3177</v>
      </c>
      <c r="G814" s="6" t="str">
        <f>IF(COUNTIF(Table1[Customer ID],Table1[[#This Row],[Customer ID]])&gt;1,"Repeat Customer","One-Time Customer")</f>
        <v>Repeat Customer</v>
      </c>
      <c r="H814" s="1" t="s">
        <v>2863</v>
      </c>
      <c r="I814" s="1" t="s">
        <v>49</v>
      </c>
      <c r="J814" s="1" t="s">
        <v>114</v>
      </c>
      <c r="K814" s="1" t="s">
        <v>41</v>
      </c>
      <c r="L814" s="1" t="s">
        <v>50</v>
      </c>
      <c r="M814" s="1" t="s">
        <v>86</v>
      </c>
      <c r="N814" s="1" t="s">
        <v>1390</v>
      </c>
      <c r="O814" s="1">
        <v>0.63</v>
      </c>
      <c r="P814" s="6">
        <f>Table1[[#This Row],[Profit]]/Table1[[#This Row],[Sales]]</f>
        <v>-5.7990108880505119E-2</v>
      </c>
      <c r="Q814" s="1" t="s">
        <v>33</v>
      </c>
      <c r="R814" s="1" t="s">
        <v>136</v>
      </c>
      <c r="S814" s="1" t="s">
        <v>362</v>
      </c>
      <c r="T814" s="1" t="s">
        <v>2864</v>
      </c>
      <c r="U814" s="1">
        <v>33458</v>
      </c>
      <c r="V814" s="9">
        <v>42077</v>
      </c>
      <c r="W814" s="13" t="str">
        <f>TEXT(Table1[[#This Row],[Order Date]],"mmmm")</f>
        <v>March</v>
      </c>
      <c r="X814" s="7" t="str">
        <f>TEXT(Table1[[#This Row],[Order Date]],"yyyy")</f>
        <v>2015</v>
      </c>
      <c r="Y814" s="9">
        <v>42079</v>
      </c>
      <c r="Z814" s="1">
        <v>-29.666000000000004</v>
      </c>
      <c r="AA814" s="1">
        <v>9</v>
      </c>
      <c r="AB814" s="1">
        <v>511.57</v>
      </c>
      <c r="AC814" s="1">
        <v>90818</v>
      </c>
      <c r="AD814" s="6" t="e">
        <f>IF(COUNTIF(#REF!,Orders!AC1823)&gt;0,"Returned","Not Returned")</f>
        <v>#REF!</v>
      </c>
      <c r="AE814" s="37" t="str">
        <f>TEXT(Table1[[#This Row],[Order Date]],"mmmm-yyy")</f>
        <v>March-2015</v>
      </c>
    </row>
    <row r="815" spans="1:31" ht="12.75" customHeight="1" thickTop="1" thickBot="1" x14ac:dyDescent="0.25">
      <c r="A815" s="8">
        <v>21620</v>
      </c>
      <c r="B815" s="1" t="s">
        <v>56</v>
      </c>
      <c r="C815" s="1">
        <v>0.01</v>
      </c>
      <c r="D815" s="1">
        <v>45.99</v>
      </c>
      <c r="E815" s="1">
        <v>4.99</v>
      </c>
      <c r="F815" s="1">
        <v>3279</v>
      </c>
      <c r="G815" s="6" t="str">
        <f>IF(COUNTIF(Table1[Customer ID],Table1[[#This Row],[Customer ID]])&gt;1,"Repeat Customer","One-Time Customer")</f>
        <v>Repeat Customer</v>
      </c>
      <c r="H815" s="1" t="s">
        <v>2932</v>
      </c>
      <c r="I815" s="1" t="s">
        <v>49</v>
      </c>
      <c r="J815" s="1" t="s">
        <v>40</v>
      </c>
      <c r="K815" s="1" t="s">
        <v>77</v>
      </c>
      <c r="L815" s="1" t="s">
        <v>78</v>
      </c>
      <c r="M815" s="1" t="s">
        <v>59</v>
      </c>
      <c r="N815" s="1" t="s">
        <v>1115</v>
      </c>
      <c r="O815" s="1">
        <v>0.56000000000000005</v>
      </c>
      <c r="P815" s="6">
        <f>Table1[[#This Row],[Profit]]/Table1[[#This Row],[Sales]]</f>
        <v>0.19185238437574886</v>
      </c>
      <c r="Q815" s="1" t="s">
        <v>33</v>
      </c>
      <c r="R815" s="1" t="s">
        <v>136</v>
      </c>
      <c r="S815" s="1" t="s">
        <v>932</v>
      </c>
      <c r="T815" s="1" t="s">
        <v>2603</v>
      </c>
      <c r="U815" s="1">
        <v>29203</v>
      </c>
      <c r="V815" s="9">
        <v>42077</v>
      </c>
      <c r="W815" s="13" t="str">
        <f>TEXT(Table1[[#This Row],[Order Date]],"mmmm")</f>
        <v>March</v>
      </c>
      <c r="X815" s="7" t="str">
        <f>TEXT(Table1[[#This Row],[Order Date]],"yyyy")</f>
        <v>2015</v>
      </c>
      <c r="Y815" s="9">
        <v>42079</v>
      </c>
      <c r="Z815" s="1">
        <v>24.018000000000001</v>
      </c>
      <c r="AA815" s="1">
        <v>3</v>
      </c>
      <c r="AB815" s="1">
        <v>125.19</v>
      </c>
      <c r="AC815" s="1">
        <v>90767</v>
      </c>
      <c r="AD815" s="6" t="e">
        <f>IF(COUNTIF(#REF!,Orders!AC1875)&gt;0,"Returned","Not Returned")</f>
        <v>#REF!</v>
      </c>
      <c r="AE815" s="37" t="str">
        <f>TEXT(Table1[[#This Row],[Order Date]],"mmmm-yyy")</f>
        <v>March-2015</v>
      </c>
    </row>
    <row r="816" spans="1:31" ht="12.75" customHeight="1" thickTop="1" thickBot="1" x14ac:dyDescent="0.25">
      <c r="A816" s="8">
        <v>18281</v>
      </c>
      <c r="B816" s="1" t="s">
        <v>25</v>
      </c>
      <c r="C816" s="1">
        <v>0.04</v>
      </c>
      <c r="D816" s="1">
        <v>296.18</v>
      </c>
      <c r="E816" s="1">
        <v>54.12</v>
      </c>
      <c r="F816" s="1">
        <v>83</v>
      </c>
      <c r="G816" s="6" t="str">
        <f>IF(COUNTIF(Table1[Customer ID],Table1[[#This Row],[Customer ID]])&gt;1,"Repeat Customer","One-Time Customer")</f>
        <v>One-Time Customer</v>
      </c>
      <c r="H816" s="1" t="s">
        <v>151</v>
      </c>
      <c r="I816" s="1" t="s">
        <v>39</v>
      </c>
      <c r="J816" s="1" t="s">
        <v>28</v>
      </c>
      <c r="K816" s="1" t="s">
        <v>41</v>
      </c>
      <c r="L816" s="1" t="s">
        <v>152</v>
      </c>
      <c r="M816" s="1" t="s">
        <v>121</v>
      </c>
      <c r="N816" s="1" t="s">
        <v>153</v>
      </c>
      <c r="O816" s="1">
        <v>0.76</v>
      </c>
      <c r="P816" s="6">
        <f>Table1[[#This Row],[Profit]]/Table1[[#This Row],[Sales]]</f>
        <v>-0.39287674118635058</v>
      </c>
      <c r="Q816" s="1" t="s">
        <v>33</v>
      </c>
      <c r="R816" s="1" t="s">
        <v>53</v>
      </c>
      <c r="S816" s="1" t="s">
        <v>154</v>
      </c>
      <c r="T816" s="1" t="s">
        <v>155</v>
      </c>
      <c r="U816" s="1">
        <v>44708</v>
      </c>
      <c r="V816" s="9">
        <v>42078</v>
      </c>
      <c r="W816" s="13" t="str">
        <f>TEXT(Table1[[#This Row],[Order Date]],"mmmm")</f>
        <v>March</v>
      </c>
      <c r="X816" s="7" t="str">
        <f>TEXT(Table1[[#This Row],[Order Date]],"yyyy")</f>
        <v>2015</v>
      </c>
      <c r="Y816" s="9">
        <v>42078</v>
      </c>
      <c r="Z816" s="1">
        <v>-715.7782060000003</v>
      </c>
      <c r="AA816" s="1">
        <v>6</v>
      </c>
      <c r="AB816" s="1">
        <v>1821.89</v>
      </c>
      <c r="AC816" s="1">
        <v>87365</v>
      </c>
      <c r="AD816" s="6" t="e">
        <f>IF(COUNTIF(#REF!,Orders!AC43)&gt;0,"Returned","Not Returned")</f>
        <v>#REF!</v>
      </c>
      <c r="AE816" s="37" t="str">
        <f>TEXT(Table1[[#This Row],[Order Date]],"mmmm-yyy")</f>
        <v>March-2015</v>
      </c>
    </row>
    <row r="817" spans="1:31" ht="12.75" customHeight="1" thickTop="1" thickBot="1" x14ac:dyDescent="0.25">
      <c r="A817" s="8">
        <v>22996</v>
      </c>
      <c r="B817" s="1" t="s">
        <v>47</v>
      </c>
      <c r="C817" s="1">
        <v>0.09</v>
      </c>
      <c r="D817" s="1">
        <v>13.79</v>
      </c>
      <c r="E817" s="1">
        <v>8.7799999999999994</v>
      </c>
      <c r="F817" s="1">
        <v>594</v>
      </c>
      <c r="G817" s="6" t="str">
        <f>IF(COUNTIF(Table1[Customer ID],Table1[[#This Row],[Customer ID]])&gt;1,"Repeat Customer","One-Time Customer")</f>
        <v>Repeat Customer</v>
      </c>
      <c r="H817" s="1" t="s">
        <v>701</v>
      </c>
      <c r="I817" s="1" t="s">
        <v>49</v>
      </c>
      <c r="J817" s="1" t="s">
        <v>114</v>
      </c>
      <c r="K817" s="1" t="s">
        <v>41</v>
      </c>
      <c r="L817" s="1" t="s">
        <v>50</v>
      </c>
      <c r="M817" s="1" t="s">
        <v>59</v>
      </c>
      <c r="N817" s="1" t="s">
        <v>702</v>
      </c>
      <c r="O817" s="1">
        <v>0.43</v>
      </c>
      <c r="P817" s="6">
        <f>Table1[[#This Row],[Profit]]/Table1[[#This Row],[Sales]]</f>
        <v>-1.2683486238532109</v>
      </c>
      <c r="Q817" s="1" t="s">
        <v>33</v>
      </c>
      <c r="R817" s="1" t="s">
        <v>61</v>
      </c>
      <c r="S817" s="1" t="s">
        <v>703</v>
      </c>
      <c r="T817" s="1" t="s">
        <v>704</v>
      </c>
      <c r="U817" s="1">
        <v>46016</v>
      </c>
      <c r="V817" s="9">
        <v>42078</v>
      </c>
      <c r="W817" s="13" t="str">
        <f>TEXT(Table1[[#This Row],[Order Date]],"mmmm")</f>
        <v>March</v>
      </c>
      <c r="X817" s="7" t="str">
        <f>TEXT(Table1[[#This Row],[Order Date]],"yyyy")</f>
        <v>2015</v>
      </c>
      <c r="Y817" s="9">
        <v>42080</v>
      </c>
      <c r="Z817" s="1">
        <v>-22.12</v>
      </c>
      <c r="AA817" s="1">
        <v>1</v>
      </c>
      <c r="AB817" s="1">
        <v>17.440000000000001</v>
      </c>
      <c r="AC817" s="1">
        <v>86309</v>
      </c>
      <c r="AD817" s="6" t="e">
        <f>IF(COUNTIF(#REF!,Orders!AC319)&gt;0,"Returned","Not Returned")</f>
        <v>#REF!</v>
      </c>
      <c r="AE817" s="37" t="str">
        <f>TEXT(Table1[[#This Row],[Order Date]],"mmmm-yyy")</f>
        <v>March-2015</v>
      </c>
    </row>
    <row r="818" spans="1:31" ht="12.75" customHeight="1" thickTop="1" thickBot="1" x14ac:dyDescent="0.25">
      <c r="A818" s="10">
        <v>19601</v>
      </c>
      <c r="B818" s="11" t="s">
        <v>56</v>
      </c>
      <c r="C818" s="11">
        <v>0.09</v>
      </c>
      <c r="D818" s="11">
        <v>125.99</v>
      </c>
      <c r="E818" s="11">
        <v>8.99</v>
      </c>
      <c r="F818" s="11">
        <v>724</v>
      </c>
      <c r="G818" s="6" t="str">
        <f>IF(COUNTIF(Table1[Customer ID],Table1[[#This Row],[Customer ID]])&gt;1,"Repeat Customer","One-Time Customer")</f>
        <v>One-Time Customer</v>
      </c>
      <c r="H818" s="11" t="s">
        <v>855</v>
      </c>
      <c r="I818" s="11" t="s">
        <v>49</v>
      </c>
      <c r="J818" s="11" t="s">
        <v>114</v>
      </c>
      <c r="K818" s="11" t="s">
        <v>77</v>
      </c>
      <c r="L818" s="11" t="s">
        <v>78</v>
      </c>
      <c r="M818" s="11" t="s">
        <v>59</v>
      </c>
      <c r="N818" s="11" t="s">
        <v>856</v>
      </c>
      <c r="O818" s="11">
        <v>0.55000000000000004</v>
      </c>
      <c r="P818" s="6">
        <f>Table1[[#This Row],[Profit]]/Table1[[#This Row],[Sales]]</f>
        <v>-6.0308228730822879</v>
      </c>
      <c r="Q818" s="11" t="s">
        <v>33</v>
      </c>
      <c r="R818" s="11" t="s">
        <v>53</v>
      </c>
      <c r="S818" s="11" t="s">
        <v>228</v>
      </c>
      <c r="T818" s="11" t="s">
        <v>857</v>
      </c>
      <c r="U818" s="11">
        <v>6614</v>
      </c>
      <c r="V818" s="12">
        <v>42078</v>
      </c>
      <c r="W818" s="13" t="str">
        <f>TEXT(Table1[[#This Row],[Order Date]],"mmmm")</f>
        <v>March</v>
      </c>
      <c r="X818" s="7" t="str">
        <f>TEXT(Table1[[#This Row],[Order Date]],"yyyy")</f>
        <v>2015</v>
      </c>
      <c r="Y818" s="12">
        <v>42079</v>
      </c>
      <c r="Z818" s="11">
        <v>-605.37400000000002</v>
      </c>
      <c r="AA818" s="11">
        <v>1</v>
      </c>
      <c r="AB818" s="11">
        <v>100.38</v>
      </c>
      <c r="AC818" s="11">
        <v>90359</v>
      </c>
      <c r="AD818" s="6" t="e">
        <f>IF(COUNTIF(#REF!,Orders!AC418)&gt;0,"Returned","Not Returned")</f>
        <v>#REF!</v>
      </c>
      <c r="AE818" s="37" t="str">
        <f>TEXT(Table1[[#This Row],[Order Date]],"mmmm-yyy")</f>
        <v>March-2015</v>
      </c>
    </row>
    <row r="819" spans="1:31" ht="12.75" customHeight="1" thickTop="1" thickBot="1" x14ac:dyDescent="0.25">
      <c r="A819" s="8">
        <v>19600</v>
      </c>
      <c r="B819" s="1" t="s">
        <v>56</v>
      </c>
      <c r="C819" s="1">
        <v>0.1</v>
      </c>
      <c r="D819" s="1">
        <v>17.98</v>
      </c>
      <c r="E819" s="1">
        <v>4</v>
      </c>
      <c r="F819" s="1">
        <v>727</v>
      </c>
      <c r="G819" s="6" t="str">
        <f>IF(COUNTIF(Table1[Customer ID],Table1[[#This Row],[Customer ID]])&gt;1,"Repeat Customer","One-Time Customer")</f>
        <v>One-Time Customer</v>
      </c>
      <c r="H819" s="1" t="s">
        <v>858</v>
      </c>
      <c r="I819" s="1" t="s">
        <v>49</v>
      </c>
      <c r="J819" s="1" t="s">
        <v>114</v>
      </c>
      <c r="K819" s="1" t="s">
        <v>77</v>
      </c>
      <c r="L819" s="1" t="s">
        <v>180</v>
      </c>
      <c r="M819" s="1" t="s">
        <v>59</v>
      </c>
      <c r="N819" s="1" t="s">
        <v>181</v>
      </c>
      <c r="O819" s="1">
        <v>0.79</v>
      </c>
      <c r="P819" s="6">
        <f>Table1[[#This Row],[Profit]]/Table1[[#This Row],[Sales]]</f>
        <v>-1.5010554885404102</v>
      </c>
      <c r="Q819" s="1" t="s">
        <v>33</v>
      </c>
      <c r="R819" s="1" t="s">
        <v>53</v>
      </c>
      <c r="S819" s="1" t="s">
        <v>188</v>
      </c>
      <c r="T819" s="1" t="s">
        <v>476</v>
      </c>
      <c r="U819" s="1">
        <v>4240</v>
      </c>
      <c r="V819" s="9">
        <v>42078</v>
      </c>
      <c r="W819" s="13" t="str">
        <f>TEXT(Table1[[#This Row],[Order Date]],"mmmm")</f>
        <v>March</v>
      </c>
      <c r="X819" s="7" t="str">
        <f>TEXT(Table1[[#This Row],[Order Date]],"yyyy")</f>
        <v>2015</v>
      </c>
      <c r="Y819" s="9">
        <v>42079</v>
      </c>
      <c r="Z819" s="1">
        <v>-99.55</v>
      </c>
      <c r="AA819" s="1">
        <v>4</v>
      </c>
      <c r="AB819" s="1">
        <v>66.319999999999993</v>
      </c>
      <c r="AC819" s="1">
        <v>90359</v>
      </c>
      <c r="AD819" s="6" t="e">
        <f>IF(COUNTIF(#REF!,Orders!AC419)&gt;0,"Returned","Not Returned")</f>
        <v>#REF!</v>
      </c>
      <c r="AE819" s="37" t="str">
        <f>TEXT(Table1[[#This Row],[Order Date]],"mmmm-yyy")</f>
        <v>March-2015</v>
      </c>
    </row>
    <row r="820" spans="1:31" ht="12.75" customHeight="1" thickTop="1" thickBot="1" x14ac:dyDescent="0.25">
      <c r="A820" s="10">
        <v>25507</v>
      </c>
      <c r="B820" s="11" t="s">
        <v>37</v>
      </c>
      <c r="C820" s="11">
        <v>0.03</v>
      </c>
      <c r="D820" s="11">
        <v>14.2</v>
      </c>
      <c r="E820" s="11">
        <v>5.3</v>
      </c>
      <c r="F820" s="11">
        <v>871</v>
      </c>
      <c r="G820" s="6" t="str">
        <f>IF(COUNTIF(Table1[Customer ID],Table1[[#This Row],[Customer ID]])&gt;1,"Repeat Customer","One-Time Customer")</f>
        <v>Repeat Customer</v>
      </c>
      <c r="H820" s="11" t="s">
        <v>990</v>
      </c>
      <c r="I820" s="11" t="s">
        <v>49</v>
      </c>
      <c r="J820" s="11" t="s">
        <v>40</v>
      </c>
      <c r="K820" s="11" t="s">
        <v>41</v>
      </c>
      <c r="L820" s="11" t="s">
        <v>50</v>
      </c>
      <c r="M820" s="11" t="s">
        <v>31</v>
      </c>
      <c r="N820" s="11" t="s">
        <v>730</v>
      </c>
      <c r="O820" s="11">
        <v>0.46</v>
      </c>
      <c r="P820" s="6">
        <f>Table1[[#This Row],[Profit]]/Table1[[#This Row],[Sales]]</f>
        <v>0.69</v>
      </c>
      <c r="Q820" s="11" t="s">
        <v>33</v>
      </c>
      <c r="R820" s="11" t="s">
        <v>34</v>
      </c>
      <c r="S820" s="11" t="s">
        <v>533</v>
      </c>
      <c r="T820" s="11" t="s">
        <v>991</v>
      </c>
      <c r="U820" s="11">
        <v>89502</v>
      </c>
      <c r="V820" s="12">
        <v>42078</v>
      </c>
      <c r="W820" s="13" t="str">
        <f>TEXT(Table1[[#This Row],[Order Date]],"mmmm")</f>
        <v>March</v>
      </c>
      <c r="X820" s="7" t="str">
        <f>TEXT(Table1[[#This Row],[Order Date]],"yyyy")</f>
        <v>2015</v>
      </c>
      <c r="Y820" s="12">
        <v>42080</v>
      </c>
      <c r="Z820" s="11">
        <v>21.555599999999998</v>
      </c>
      <c r="AA820" s="11">
        <v>2</v>
      </c>
      <c r="AB820" s="11">
        <v>31.24</v>
      </c>
      <c r="AC820" s="11">
        <v>90577</v>
      </c>
      <c r="AD820" s="6" t="e">
        <f>IF(COUNTIF(#REF!,Orders!AC486)&gt;0,"Returned","Not Returned")</f>
        <v>#REF!</v>
      </c>
      <c r="AE820" s="37" t="str">
        <f>TEXT(Table1[[#This Row],[Order Date]],"mmmm-yyy")</f>
        <v>March-2015</v>
      </c>
    </row>
    <row r="821" spans="1:31" ht="12.75" customHeight="1" thickTop="1" thickBot="1" x14ac:dyDescent="0.25">
      <c r="A821" s="10">
        <v>20612</v>
      </c>
      <c r="B821" s="11" t="s">
        <v>25</v>
      </c>
      <c r="C821" s="11">
        <v>0.03</v>
      </c>
      <c r="D821" s="11">
        <v>7.3</v>
      </c>
      <c r="E821" s="11">
        <v>7.72</v>
      </c>
      <c r="F821" s="11">
        <v>1123</v>
      </c>
      <c r="G821" s="6" t="str">
        <f>IF(COUNTIF(Table1[Customer ID],Table1[[#This Row],[Customer ID]])&gt;1,"Repeat Customer","One-Time Customer")</f>
        <v>Repeat Customer</v>
      </c>
      <c r="H821" s="11" t="s">
        <v>1226</v>
      </c>
      <c r="I821" s="11" t="s">
        <v>49</v>
      </c>
      <c r="J821" s="11" t="s">
        <v>58</v>
      </c>
      <c r="K821" s="11" t="s">
        <v>29</v>
      </c>
      <c r="L821" s="11" t="s">
        <v>109</v>
      </c>
      <c r="M821" s="11" t="s">
        <v>59</v>
      </c>
      <c r="N821" s="11" t="s">
        <v>1227</v>
      </c>
      <c r="O821" s="11">
        <v>0.38</v>
      </c>
      <c r="P821" s="6">
        <f>Table1[[#This Row],[Profit]]/Table1[[#This Row],[Sales]]</f>
        <v>-1.2262522922497829</v>
      </c>
      <c r="Q821" s="11" t="s">
        <v>33</v>
      </c>
      <c r="R821" s="11" t="s">
        <v>34</v>
      </c>
      <c r="S821" s="11" t="s">
        <v>45</v>
      </c>
      <c r="T821" s="11" t="s">
        <v>547</v>
      </c>
      <c r="U821" s="11">
        <v>95661</v>
      </c>
      <c r="V821" s="12">
        <v>42078</v>
      </c>
      <c r="W821" s="13" t="str">
        <f>TEXT(Table1[[#This Row],[Order Date]],"mmmm")</f>
        <v>March</v>
      </c>
      <c r="X821" s="7" t="str">
        <f>TEXT(Table1[[#This Row],[Order Date]],"yyyy")</f>
        <v>2015</v>
      </c>
      <c r="Y821" s="12">
        <v>42081</v>
      </c>
      <c r="Z821" s="11">
        <v>-127.05200000000001</v>
      </c>
      <c r="AA821" s="11">
        <v>14</v>
      </c>
      <c r="AB821" s="11">
        <v>103.61</v>
      </c>
      <c r="AC821" s="11">
        <v>87015</v>
      </c>
      <c r="AD821" s="6" t="e">
        <f>IF(COUNTIF(#REF!,Orders!AC630)&gt;0,"Returned","Not Returned")</f>
        <v>#REF!</v>
      </c>
      <c r="AE821" s="37" t="str">
        <f>TEXT(Table1[[#This Row],[Order Date]],"mmmm-yyy")</f>
        <v>March-2015</v>
      </c>
    </row>
    <row r="822" spans="1:31" ht="12.75" customHeight="1" thickTop="1" thickBot="1" x14ac:dyDescent="0.25">
      <c r="A822" s="8">
        <v>24265</v>
      </c>
      <c r="B822" s="1" t="s">
        <v>37</v>
      </c>
      <c r="C822" s="1">
        <v>0.06</v>
      </c>
      <c r="D822" s="1">
        <v>3.29</v>
      </c>
      <c r="E822" s="1">
        <v>1.35</v>
      </c>
      <c r="F822" s="1">
        <v>1646</v>
      </c>
      <c r="G822" s="6" t="str">
        <f>IF(COUNTIF(Table1[Customer ID],Table1[[#This Row],[Customer ID]])&gt;1,"Repeat Customer","One-Time Customer")</f>
        <v>One-Time Customer</v>
      </c>
      <c r="H822" s="1" t="s">
        <v>1655</v>
      </c>
      <c r="I822" s="1" t="s">
        <v>49</v>
      </c>
      <c r="J822" s="1" t="s">
        <v>58</v>
      </c>
      <c r="K822" s="1" t="s">
        <v>29</v>
      </c>
      <c r="L822" s="1" t="s">
        <v>66</v>
      </c>
      <c r="M822" s="1" t="s">
        <v>31</v>
      </c>
      <c r="N822" s="1" t="s">
        <v>296</v>
      </c>
      <c r="O822" s="1">
        <v>0.4</v>
      </c>
      <c r="P822" s="6">
        <f>Table1[[#This Row],[Profit]]/Table1[[#This Row],[Sales]]</f>
        <v>0.23714206283013622</v>
      </c>
      <c r="Q822" s="1" t="s">
        <v>33</v>
      </c>
      <c r="R822" s="1" t="s">
        <v>53</v>
      </c>
      <c r="S822" s="1" t="s">
        <v>71</v>
      </c>
      <c r="T822" s="1" t="s">
        <v>1656</v>
      </c>
      <c r="U822" s="1">
        <v>11714</v>
      </c>
      <c r="V822" s="9">
        <v>42078</v>
      </c>
      <c r="W822" s="13" t="str">
        <f>TEXT(Table1[[#This Row],[Order Date]],"mmmm")</f>
        <v>March</v>
      </c>
      <c r="X822" s="7" t="str">
        <f>TEXT(Table1[[#This Row],[Order Date]],"yyyy")</f>
        <v>2015</v>
      </c>
      <c r="Y822" s="9">
        <v>42080</v>
      </c>
      <c r="Z822" s="1">
        <v>8.5299999999999994</v>
      </c>
      <c r="AA822" s="1">
        <v>11</v>
      </c>
      <c r="AB822" s="1">
        <v>35.97</v>
      </c>
      <c r="AC822" s="1">
        <v>90932</v>
      </c>
      <c r="AD822" s="6" t="e">
        <f>IF(COUNTIF(#REF!,Orders!AC915)&gt;0,"Returned","Not Returned")</f>
        <v>#REF!</v>
      </c>
      <c r="AE822" s="37" t="str">
        <f>TEXT(Table1[[#This Row],[Order Date]],"mmmm-yyy")</f>
        <v>March-2015</v>
      </c>
    </row>
    <row r="823" spans="1:31" ht="12.75" customHeight="1" thickTop="1" thickBot="1" x14ac:dyDescent="0.25">
      <c r="A823" s="8">
        <v>24526</v>
      </c>
      <c r="B823" s="1" t="s">
        <v>56</v>
      </c>
      <c r="C823" s="1">
        <v>0</v>
      </c>
      <c r="D823" s="1">
        <v>29.34</v>
      </c>
      <c r="E823" s="1">
        <v>7.87</v>
      </c>
      <c r="F823" s="1">
        <v>2356</v>
      </c>
      <c r="G823" s="6" t="str">
        <f>IF(COUNTIF(Table1[Customer ID],Table1[[#This Row],[Customer ID]])&gt;1,"Repeat Customer","One-Time Customer")</f>
        <v>One-Time Customer</v>
      </c>
      <c r="H823" s="1" t="s">
        <v>2225</v>
      </c>
      <c r="I823" s="1" t="s">
        <v>49</v>
      </c>
      <c r="J823" s="1" t="s">
        <v>114</v>
      </c>
      <c r="K823" s="1" t="s">
        <v>41</v>
      </c>
      <c r="L823" s="1" t="s">
        <v>50</v>
      </c>
      <c r="M823" s="1" t="s">
        <v>59</v>
      </c>
      <c r="N823" s="1" t="s">
        <v>556</v>
      </c>
      <c r="O823" s="1">
        <v>0.54</v>
      </c>
      <c r="P823" s="6">
        <f>Table1[[#This Row],[Profit]]/Table1[[#This Row],[Sales]]</f>
        <v>0.57657320685837399</v>
      </c>
      <c r="Q823" s="1" t="s">
        <v>33</v>
      </c>
      <c r="R823" s="1" t="s">
        <v>34</v>
      </c>
      <c r="S823" s="1" t="s">
        <v>2226</v>
      </c>
      <c r="T823" s="1" t="s">
        <v>2227</v>
      </c>
      <c r="U823" s="1">
        <v>82901</v>
      </c>
      <c r="V823" s="9">
        <v>42078</v>
      </c>
      <c r="W823" s="13" t="str">
        <f>TEXT(Table1[[#This Row],[Order Date]],"mmmm")</f>
        <v>March</v>
      </c>
      <c r="X823" s="7" t="str">
        <f>TEXT(Table1[[#This Row],[Order Date]],"yyyy")</f>
        <v>2015</v>
      </c>
      <c r="Y823" s="9">
        <v>42080</v>
      </c>
      <c r="Z823" s="1">
        <v>385.37</v>
      </c>
      <c r="AA823" s="1">
        <v>22</v>
      </c>
      <c r="AB823" s="1">
        <v>668.38</v>
      </c>
      <c r="AC823" s="1">
        <v>91305</v>
      </c>
      <c r="AD823" s="6" t="e">
        <f>IF(COUNTIF(#REF!,Orders!AC1313)&gt;0,"Returned","Not Returned")</f>
        <v>#REF!</v>
      </c>
      <c r="AE823" s="37" t="str">
        <f>TEXT(Table1[[#This Row],[Order Date]],"mmmm-yyy")</f>
        <v>March-2015</v>
      </c>
    </row>
    <row r="824" spans="1:31" ht="12.75" customHeight="1" thickTop="1" thickBot="1" x14ac:dyDescent="0.25">
      <c r="A824" s="10">
        <v>21988</v>
      </c>
      <c r="B824" s="11" t="s">
        <v>56</v>
      </c>
      <c r="C824" s="11">
        <v>0.01</v>
      </c>
      <c r="D824" s="11">
        <v>1.76</v>
      </c>
      <c r="E824" s="11">
        <v>0.7</v>
      </c>
      <c r="F824" s="11">
        <v>2372</v>
      </c>
      <c r="G824" s="6" t="str">
        <f>IF(COUNTIF(Table1[Customer ID],Table1[[#This Row],[Customer ID]])&gt;1,"Repeat Customer","One-Time Customer")</f>
        <v>One-Time Customer</v>
      </c>
      <c r="H824" s="11" t="s">
        <v>2238</v>
      </c>
      <c r="I824" s="11" t="s">
        <v>49</v>
      </c>
      <c r="J824" s="11" t="s">
        <v>28</v>
      </c>
      <c r="K824" s="11" t="s">
        <v>29</v>
      </c>
      <c r="L824" s="11" t="s">
        <v>30</v>
      </c>
      <c r="M824" s="11" t="s">
        <v>31</v>
      </c>
      <c r="N824" s="11" t="s">
        <v>127</v>
      </c>
      <c r="O824" s="11">
        <v>0.56000000000000005</v>
      </c>
      <c r="P824" s="6">
        <f>Table1[[#This Row],[Profit]]/Table1[[#This Row],[Sales]]</f>
        <v>-0.21666666666666667</v>
      </c>
      <c r="Q824" s="11" t="s">
        <v>33</v>
      </c>
      <c r="R824" s="11" t="s">
        <v>61</v>
      </c>
      <c r="S824" s="11" t="s">
        <v>62</v>
      </c>
      <c r="T824" s="11" t="s">
        <v>2239</v>
      </c>
      <c r="U824" s="11">
        <v>55803</v>
      </c>
      <c r="V824" s="12">
        <v>42078</v>
      </c>
      <c r="W824" s="13" t="str">
        <f>TEXT(Table1[[#This Row],[Order Date]],"mmmm")</f>
        <v>March</v>
      </c>
      <c r="X824" s="7" t="str">
        <f>TEXT(Table1[[#This Row],[Order Date]],"yyyy")</f>
        <v>2015</v>
      </c>
      <c r="Y824" s="12">
        <v>42079</v>
      </c>
      <c r="Z824" s="11">
        <v>-1.56</v>
      </c>
      <c r="AA824" s="11">
        <v>4</v>
      </c>
      <c r="AB824" s="11">
        <v>7.2</v>
      </c>
      <c r="AC824" s="11">
        <v>90714</v>
      </c>
      <c r="AD824" s="6" t="e">
        <f>IF(COUNTIF(#REF!,Orders!AC1320)&gt;0,"Returned","Not Returned")</f>
        <v>#REF!</v>
      </c>
      <c r="AE824" s="37" t="str">
        <f>TEXT(Table1[[#This Row],[Order Date]],"mmmm-yyy")</f>
        <v>March-2015</v>
      </c>
    </row>
    <row r="825" spans="1:31" ht="12.75" customHeight="1" thickTop="1" thickBot="1" x14ac:dyDescent="0.25">
      <c r="A825" s="10">
        <v>21761</v>
      </c>
      <c r="B825" s="11" t="s">
        <v>25</v>
      </c>
      <c r="C825" s="11">
        <v>0.08</v>
      </c>
      <c r="D825" s="11">
        <v>30.93</v>
      </c>
      <c r="E825" s="11">
        <v>3.92</v>
      </c>
      <c r="F825" s="11">
        <v>2426</v>
      </c>
      <c r="G825" s="6" t="str">
        <f>IF(COUNTIF(Table1[Customer ID],Table1[[#This Row],[Customer ID]])&gt;1,"Repeat Customer","One-Time Customer")</f>
        <v>Repeat Customer</v>
      </c>
      <c r="H825" s="11" t="s">
        <v>2277</v>
      </c>
      <c r="I825" s="11" t="s">
        <v>49</v>
      </c>
      <c r="J825" s="11" t="s">
        <v>58</v>
      </c>
      <c r="K825" s="11" t="s">
        <v>41</v>
      </c>
      <c r="L825" s="11" t="s">
        <v>50</v>
      </c>
      <c r="M825" s="11" t="s">
        <v>51</v>
      </c>
      <c r="N825" s="11" t="s">
        <v>1750</v>
      </c>
      <c r="O825" s="11">
        <v>0.44</v>
      </c>
      <c r="P825" s="6">
        <f>Table1[[#This Row],[Profit]]/Table1[[#This Row],[Sales]]</f>
        <v>0.69</v>
      </c>
      <c r="Q825" s="11" t="s">
        <v>33</v>
      </c>
      <c r="R825" s="11" t="s">
        <v>61</v>
      </c>
      <c r="S825" s="11" t="s">
        <v>130</v>
      </c>
      <c r="T825" s="11" t="s">
        <v>2278</v>
      </c>
      <c r="U825" s="11">
        <v>75061</v>
      </c>
      <c r="V825" s="12">
        <v>42078</v>
      </c>
      <c r="W825" s="13" t="str">
        <f>TEXT(Table1[[#This Row],[Order Date]],"mmmm")</f>
        <v>March</v>
      </c>
      <c r="X825" s="7" t="str">
        <f>TEXT(Table1[[#This Row],[Order Date]],"yyyy")</f>
        <v>2015</v>
      </c>
      <c r="Y825" s="12">
        <v>42079</v>
      </c>
      <c r="Z825" s="11">
        <v>63.059099999999994</v>
      </c>
      <c r="AA825" s="11">
        <v>3</v>
      </c>
      <c r="AB825" s="11">
        <v>91.39</v>
      </c>
      <c r="AC825" s="11">
        <v>90859</v>
      </c>
      <c r="AD825" s="6" t="e">
        <f>IF(COUNTIF(#REF!,Orders!AC1350)&gt;0,"Returned","Not Returned")</f>
        <v>#REF!</v>
      </c>
      <c r="AE825" s="37" t="str">
        <f>TEXT(Table1[[#This Row],[Order Date]],"mmmm-yyy")</f>
        <v>March-2015</v>
      </c>
    </row>
    <row r="826" spans="1:31" ht="12.75" customHeight="1" thickTop="1" thickBot="1" x14ac:dyDescent="0.25">
      <c r="A826" s="8">
        <v>25582</v>
      </c>
      <c r="B826" s="1" t="s">
        <v>106</v>
      </c>
      <c r="C826" s="1">
        <v>7.0000000000000007E-2</v>
      </c>
      <c r="D826" s="1">
        <v>154.13</v>
      </c>
      <c r="E826" s="1">
        <v>69</v>
      </c>
      <c r="F826" s="1">
        <v>145</v>
      </c>
      <c r="G826" s="6" t="str">
        <f>IF(COUNTIF(Table1[Customer ID],Table1[[#This Row],[Customer ID]])&gt;1,"Repeat Customer","One-Time Customer")</f>
        <v>Repeat Customer</v>
      </c>
      <c r="H826" s="1" t="s">
        <v>232</v>
      </c>
      <c r="I826" s="1" t="s">
        <v>27</v>
      </c>
      <c r="J826" s="1" t="s">
        <v>40</v>
      </c>
      <c r="K826" s="1" t="s">
        <v>41</v>
      </c>
      <c r="L826" s="1" t="s">
        <v>152</v>
      </c>
      <c r="M826" s="1" t="s">
        <v>236</v>
      </c>
      <c r="N826" s="1" t="s">
        <v>237</v>
      </c>
      <c r="O826" s="1">
        <v>0.68</v>
      </c>
      <c r="P826" s="6">
        <f>Table1[[#This Row],[Profit]]/Table1[[#This Row],[Sales]]</f>
        <v>-1.3992639213438565</v>
      </c>
      <c r="Q826" s="1" t="s">
        <v>33</v>
      </c>
      <c r="R826" s="1" t="s">
        <v>53</v>
      </c>
      <c r="S826" s="1" t="s">
        <v>234</v>
      </c>
      <c r="T826" s="1" t="s">
        <v>235</v>
      </c>
      <c r="U826" s="1">
        <v>15122</v>
      </c>
      <c r="V826" s="9">
        <v>42079</v>
      </c>
      <c r="W826" s="13" t="str">
        <f>TEXT(Table1[[#This Row],[Order Date]],"mmmm")</f>
        <v>March</v>
      </c>
      <c r="X826" s="7" t="str">
        <f>TEXT(Table1[[#This Row],[Order Date]],"yyyy")</f>
        <v>2015</v>
      </c>
      <c r="Y826" s="9">
        <v>42079</v>
      </c>
      <c r="Z826" s="1">
        <v>-634.73410000000013</v>
      </c>
      <c r="AA826" s="1">
        <v>3</v>
      </c>
      <c r="AB826" s="1">
        <v>453.62</v>
      </c>
      <c r="AC826" s="1">
        <v>91089</v>
      </c>
      <c r="AD826" s="6" t="e">
        <f>IF(COUNTIF(#REF!,Orders!AC83)&gt;0,"Returned","Not Returned")</f>
        <v>#REF!</v>
      </c>
      <c r="AE826" s="37" t="str">
        <f>TEXT(Table1[[#This Row],[Order Date]],"mmmm-yyy")</f>
        <v>March-2015</v>
      </c>
    </row>
    <row r="827" spans="1:31" ht="12.75" customHeight="1" thickTop="1" thickBot="1" x14ac:dyDescent="0.25">
      <c r="A827" s="10">
        <v>26093</v>
      </c>
      <c r="B827" s="11" t="s">
        <v>25</v>
      </c>
      <c r="C827" s="11">
        <v>0.05</v>
      </c>
      <c r="D827" s="11">
        <v>4.24</v>
      </c>
      <c r="E827" s="11">
        <v>5.41</v>
      </c>
      <c r="F827" s="11">
        <v>853</v>
      </c>
      <c r="G827" s="6" t="str">
        <f>IF(COUNTIF(Table1[Customer ID],Table1[[#This Row],[Customer ID]])&gt;1,"Repeat Customer","One-Time Customer")</f>
        <v>One-Time Customer</v>
      </c>
      <c r="H827" s="11" t="s">
        <v>973</v>
      </c>
      <c r="I827" s="11" t="s">
        <v>49</v>
      </c>
      <c r="J827" s="11" t="s">
        <v>58</v>
      </c>
      <c r="K827" s="11" t="s">
        <v>29</v>
      </c>
      <c r="L827" s="11" t="s">
        <v>109</v>
      </c>
      <c r="M827" s="11" t="s">
        <v>59</v>
      </c>
      <c r="N827" s="11" t="s">
        <v>110</v>
      </c>
      <c r="O827" s="11">
        <v>0.35</v>
      </c>
      <c r="P827" s="6">
        <f>Table1[[#This Row],[Profit]]/Table1[[#This Row],[Sales]]</f>
        <v>-1.7552036199095022</v>
      </c>
      <c r="Q827" s="11" t="s">
        <v>33</v>
      </c>
      <c r="R827" s="11" t="s">
        <v>34</v>
      </c>
      <c r="S827" s="11" t="s">
        <v>45</v>
      </c>
      <c r="T827" s="11" t="s">
        <v>974</v>
      </c>
      <c r="U827" s="11">
        <v>92345</v>
      </c>
      <c r="V827" s="12">
        <v>42079</v>
      </c>
      <c r="W827" s="13" t="str">
        <f>TEXT(Table1[[#This Row],[Order Date]],"mmmm")</f>
        <v>March</v>
      </c>
      <c r="X827" s="7" t="str">
        <f>TEXT(Table1[[#This Row],[Order Date]],"yyyy")</f>
        <v>2015</v>
      </c>
      <c r="Y827" s="12">
        <v>42081</v>
      </c>
      <c r="Z827" s="11">
        <v>-89.216999999999999</v>
      </c>
      <c r="AA827" s="11">
        <v>12</v>
      </c>
      <c r="AB827" s="11">
        <v>50.83</v>
      </c>
      <c r="AC827" s="11">
        <v>88570</v>
      </c>
      <c r="AD827" s="6" t="e">
        <f>IF(COUNTIF(#REF!,Orders!AC476)&gt;0,"Returned","Not Returned")</f>
        <v>#REF!</v>
      </c>
      <c r="AE827" s="37" t="str">
        <f>TEXT(Table1[[#This Row],[Order Date]],"mmmm-yyy")</f>
        <v>March-2015</v>
      </c>
    </row>
    <row r="828" spans="1:31" ht="12.75" customHeight="1" thickTop="1" thickBot="1" x14ac:dyDescent="0.25">
      <c r="A828" s="8">
        <v>20445</v>
      </c>
      <c r="B828" s="1" t="s">
        <v>106</v>
      </c>
      <c r="C828" s="1">
        <v>0.04</v>
      </c>
      <c r="D828" s="1">
        <v>22.84</v>
      </c>
      <c r="E828" s="1">
        <v>16.87</v>
      </c>
      <c r="F828" s="1">
        <v>1068</v>
      </c>
      <c r="G828" s="6" t="str">
        <f>IF(COUNTIF(Table1[Customer ID],Table1[[#This Row],[Customer ID]])&gt;1,"Repeat Customer","One-Time Customer")</f>
        <v>One-Time Customer</v>
      </c>
      <c r="H828" s="1" t="s">
        <v>1179</v>
      </c>
      <c r="I828" s="1" t="s">
        <v>49</v>
      </c>
      <c r="J828" s="1" t="s">
        <v>40</v>
      </c>
      <c r="K828" s="1" t="s">
        <v>29</v>
      </c>
      <c r="L828" s="1" t="s">
        <v>93</v>
      </c>
      <c r="M828" s="1" t="s">
        <v>59</v>
      </c>
      <c r="N828" s="1" t="s">
        <v>1180</v>
      </c>
      <c r="O828" s="1">
        <v>0.39</v>
      </c>
      <c r="P828" s="6">
        <f>Table1[[#This Row],[Profit]]/Table1[[#This Row],[Sales]]</f>
        <v>-0.33966480446927377</v>
      </c>
      <c r="Q828" s="1" t="s">
        <v>33</v>
      </c>
      <c r="R828" s="1" t="s">
        <v>61</v>
      </c>
      <c r="S828" s="1" t="s">
        <v>178</v>
      </c>
      <c r="T828" s="1" t="s">
        <v>1181</v>
      </c>
      <c r="U828" s="1">
        <v>60409</v>
      </c>
      <c r="V828" s="9">
        <v>42079</v>
      </c>
      <c r="W828" s="13" t="str">
        <f>TEXT(Table1[[#This Row],[Order Date]],"mmmm")</f>
        <v>March</v>
      </c>
      <c r="X828" s="7" t="str">
        <f>TEXT(Table1[[#This Row],[Order Date]],"yyyy")</f>
        <v>2015</v>
      </c>
      <c r="Y828" s="9">
        <v>42079</v>
      </c>
      <c r="Z828" s="1">
        <v>-97.28</v>
      </c>
      <c r="AA828" s="1">
        <v>12</v>
      </c>
      <c r="AB828" s="1">
        <v>286.39999999999998</v>
      </c>
      <c r="AC828" s="1">
        <v>87109</v>
      </c>
      <c r="AD828" s="6" t="e">
        <f>IF(COUNTIF(#REF!,Orders!AC601)&gt;0,"Returned","Not Returned")</f>
        <v>#REF!</v>
      </c>
      <c r="AE828" s="37" t="str">
        <f>TEXT(Table1[[#This Row],[Order Date]],"mmmm-yyy")</f>
        <v>March-2015</v>
      </c>
    </row>
    <row r="829" spans="1:31" ht="12.75" customHeight="1" thickTop="1" thickBot="1" x14ac:dyDescent="0.25">
      <c r="A829" s="8">
        <v>20920</v>
      </c>
      <c r="B829" s="1" t="s">
        <v>37</v>
      </c>
      <c r="C829" s="1">
        <v>0</v>
      </c>
      <c r="D829" s="1">
        <v>387.99</v>
      </c>
      <c r="E829" s="1">
        <v>19.989999999999998</v>
      </c>
      <c r="F829" s="1">
        <v>1241</v>
      </c>
      <c r="G829" s="6" t="str">
        <f>IF(COUNTIF(Table1[Customer ID],Table1[[#This Row],[Customer ID]])&gt;1,"Repeat Customer","One-Time Customer")</f>
        <v>Repeat Customer</v>
      </c>
      <c r="H829" s="1" t="s">
        <v>1331</v>
      </c>
      <c r="I829" s="1" t="s">
        <v>49</v>
      </c>
      <c r="J829" s="1" t="s">
        <v>28</v>
      </c>
      <c r="K829" s="1" t="s">
        <v>29</v>
      </c>
      <c r="L829" s="1" t="s">
        <v>109</v>
      </c>
      <c r="M829" s="1" t="s">
        <v>59</v>
      </c>
      <c r="N829" s="1" t="s">
        <v>1332</v>
      </c>
      <c r="O829" s="1">
        <v>0.38</v>
      </c>
      <c r="P829" s="6">
        <f>Table1[[#This Row],[Profit]]/Table1[[#This Row],[Sales]]</f>
        <v>-7.557603289399961E-3</v>
      </c>
      <c r="Q829" s="1" t="s">
        <v>33</v>
      </c>
      <c r="R829" s="1" t="s">
        <v>136</v>
      </c>
      <c r="S829" s="1" t="s">
        <v>1278</v>
      </c>
      <c r="T829" s="1" t="s">
        <v>511</v>
      </c>
      <c r="U829" s="1">
        <v>36830</v>
      </c>
      <c r="V829" s="9">
        <v>42079</v>
      </c>
      <c r="W829" s="13" t="str">
        <f>TEXT(Table1[[#This Row],[Order Date]],"mmmm")</f>
        <v>March</v>
      </c>
      <c r="X829" s="7" t="str">
        <f>TEXT(Table1[[#This Row],[Order Date]],"yyyy")</f>
        <v>2015</v>
      </c>
      <c r="Y829" s="9">
        <v>42080</v>
      </c>
      <c r="Z829" s="1">
        <v>-70.14</v>
      </c>
      <c r="AA829" s="1">
        <v>23</v>
      </c>
      <c r="AB829" s="1">
        <v>9280.7199999999993</v>
      </c>
      <c r="AC829" s="1">
        <v>90880</v>
      </c>
      <c r="AD829" s="6" t="e">
        <f>IF(COUNTIF(#REF!,Orders!AC707)&gt;0,"Returned","Not Returned")</f>
        <v>#REF!</v>
      </c>
      <c r="AE829" s="37" t="str">
        <f>TEXT(Table1[[#This Row],[Order Date]],"mmmm-yyy")</f>
        <v>March-2015</v>
      </c>
    </row>
    <row r="830" spans="1:31" ht="12.75" customHeight="1" thickTop="1" thickBot="1" x14ac:dyDescent="0.25">
      <c r="A830" s="10">
        <v>19287</v>
      </c>
      <c r="B830" s="11" t="s">
        <v>37</v>
      </c>
      <c r="C830" s="11">
        <v>7.0000000000000007E-2</v>
      </c>
      <c r="D830" s="11">
        <v>7.59</v>
      </c>
      <c r="E830" s="11">
        <v>4</v>
      </c>
      <c r="F830" s="11">
        <v>1711</v>
      </c>
      <c r="G830" s="6" t="str">
        <f>IF(COUNTIF(Table1[Customer ID],Table1[[#This Row],[Customer ID]])&gt;1,"Repeat Customer","One-Time Customer")</f>
        <v>One-Time Customer</v>
      </c>
      <c r="H830" s="11" t="s">
        <v>1715</v>
      </c>
      <c r="I830" s="11" t="s">
        <v>49</v>
      </c>
      <c r="J830" s="11" t="s">
        <v>28</v>
      </c>
      <c r="K830" s="11" t="s">
        <v>41</v>
      </c>
      <c r="L830" s="11" t="s">
        <v>50</v>
      </c>
      <c r="M830" s="11" t="s">
        <v>31</v>
      </c>
      <c r="N830" s="11" t="s">
        <v>444</v>
      </c>
      <c r="O830" s="11">
        <v>0.42</v>
      </c>
      <c r="P830" s="6">
        <f>Table1[[#This Row],[Profit]]/Table1[[#This Row],[Sales]]</f>
        <v>-7.4309608540925263</v>
      </c>
      <c r="Q830" s="11" t="s">
        <v>33</v>
      </c>
      <c r="R830" s="11" t="s">
        <v>136</v>
      </c>
      <c r="S830" s="11" t="s">
        <v>387</v>
      </c>
      <c r="T830" s="11" t="s">
        <v>1716</v>
      </c>
      <c r="U830" s="11">
        <v>30062</v>
      </c>
      <c r="V830" s="12">
        <v>42079</v>
      </c>
      <c r="W830" s="13" t="str">
        <f>TEXT(Table1[[#This Row],[Order Date]],"mmmm")</f>
        <v>March</v>
      </c>
      <c r="X830" s="7" t="str">
        <f>TEXT(Table1[[#This Row],[Order Date]],"yyyy")</f>
        <v>2015</v>
      </c>
      <c r="Y830" s="12">
        <v>42081</v>
      </c>
      <c r="Z830" s="11">
        <v>-167.048</v>
      </c>
      <c r="AA830" s="11">
        <v>3</v>
      </c>
      <c r="AB830" s="11">
        <v>22.48</v>
      </c>
      <c r="AC830" s="11">
        <v>87747</v>
      </c>
      <c r="AD830" s="6" t="e">
        <f>IF(COUNTIF(#REF!,Orders!AC954)&gt;0,"Returned","Not Returned")</f>
        <v>#REF!</v>
      </c>
      <c r="AE830" s="37" t="str">
        <f>TEXT(Table1[[#This Row],[Order Date]],"mmmm-yyy")</f>
        <v>March-2015</v>
      </c>
    </row>
    <row r="831" spans="1:31" ht="12.75" customHeight="1" thickTop="1" thickBot="1" x14ac:dyDescent="0.25">
      <c r="A831" s="8">
        <v>21834</v>
      </c>
      <c r="B831" s="1" t="s">
        <v>106</v>
      </c>
      <c r="C831" s="1">
        <v>0.05</v>
      </c>
      <c r="D831" s="1">
        <v>55.5</v>
      </c>
      <c r="E831" s="1">
        <v>52.2</v>
      </c>
      <c r="F831" s="1">
        <v>2157</v>
      </c>
      <c r="G831" s="6" t="str">
        <f>IF(COUNTIF(Table1[Customer ID],Table1[[#This Row],[Customer ID]])&gt;1,"Repeat Customer","One-Time Customer")</f>
        <v>Repeat Customer</v>
      </c>
      <c r="H831" s="1" t="s">
        <v>2062</v>
      </c>
      <c r="I831" s="1" t="s">
        <v>49</v>
      </c>
      <c r="J831" s="1" t="s">
        <v>40</v>
      </c>
      <c r="K831" s="1" t="s">
        <v>41</v>
      </c>
      <c r="L831" s="1" t="s">
        <v>50</v>
      </c>
      <c r="M831" s="1" t="s">
        <v>86</v>
      </c>
      <c r="N831" s="1" t="s">
        <v>2063</v>
      </c>
      <c r="O831" s="1">
        <v>0.72</v>
      </c>
      <c r="P831" s="6">
        <f>Table1[[#This Row],[Profit]]/Table1[[#This Row],[Sales]]</f>
        <v>-0.46693189427659826</v>
      </c>
      <c r="Q831" s="1" t="s">
        <v>33</v>
      </c>
      <c r="R831" s="1" t="s">
        <v>61</v>
      </c>
      <c r="S831" s="1" t="s">
        <v>300</v>
      </c>
      <c r="T831" s="1" t="s">
        <v>2064</v>
      </c>
      <c r="U831" s="1">
        <v>48093</v>
      </c>
      <c r="V831" s="9">
        <v>42079</v>
      </c>
      <c r="W831" s="13" t="str">
        <f>TEXT(Table1[[#This Row],[Order Date]],"mmmm")</f>
        <v>March</v>
      </c>
      <c r="X831" s="7" t="str">
        <f>TEXT(Table1[[#This Row],[Order Date]],"yyyy")</f>
        <v>2015</v>
      </c>
      <c r="Y831" s="9">
        <v>42079</v>
      </c>
      <c r="Z831" s="1">
        <v>-118.54</v>
      </c>
      <c r="AA831" s="1">
        <v>4</v>
      </c>
      <c r="AB831" s="1">
        <v>253.87</v>
      </c>
      <c r="AC831" s="1">
        <v>90385</v>
      </c>
      <c r="AD831" s="6" t="e">
        <f>IF(COUNTIF(#REF!,Orders!AC1193)&gt;0,"Returned","Not Returned")</f>
        <v>#REF!</v>
      </c>
      <c r="AE831" s="37" t="str">
        <f>TEXT(Table1[[#This Row],[Order Date]],"mmmm-yyy")</f>
        <v>March-2015</v>
      </c>
    </row>
    <row r="832" spans="1:31" ht="12.75" customHeight="1" thickTop="1" thickBot="1" x14ac:dyDescent="0.25">
      <c r="A832" s="10">
        <v>21835</v>
      </c>
      <c r="B832" s="11" t="s">
        <v>106</v>
      </c>
      <c r="C832" s="11">
        <v>0.05</v>
      </c>
      <c r="D832" s="11">
        <v>442.14</v>
      </c>
      <c r="E832" s="11">
        <v>14.7</v>
      </c>
      <c r="F832" s="11">
        <v>2157</v>
      </c>
      <c r="G832" s="6" t="str">
        <f>IF(COUNTIF(Table1[Customer ID],Table1[[#This Row],[Customer ID]])&gt;1,"Repeat Customer","One-Time Customer")</f>
        <v>Repeat Customer</v>
      </c>
      <c r="H832" s="11" t="s">
        <v>2062</v>
      </c>
      <c r="I832" s="11" t="s">
        <v>39</v>
      </c>
      <c r="J832" s="11" t="s">
        <v>40</v>
      </c>
      <c r="K832" s="11" t="s">
        <v>77</v>
      </c>
      <c r="L832" s="11" t="s">
        <v>85</v>
      </c>
      <c r="M832" s="11" t="s">
        <v>43</v>
      </c>
      <c r="N832" s="11" t="s">
        <v>336</v>
      </c>
      <c r="O832" s="11">
        <v>0.56000000000000005</v>
      </c>
      <c r="P832" s="6">
        <f>Table1[[#This Row],[Profit]]/Table1[[#This Row],[Sales]]</f>
        <v>0.50395377232393379</v>
      </c>
      <c r="Q832" s="11" t="s">
        <v>33</v>
      </c>
      <c r="R832" s="11" t="s">
        <v>61</v>
      </c>
      <c r="S832" s="11" t="s">
        <v>300</v>
      </c>
      <c r="T832" s="11" t="s">
        <v>2064</v>
      </c>
      <c r="U832" s="11">
        <v>48093</v>
      </c>
      <c r="V832" s="12">
        <v>42079</v>
      </c>
      <c r="W832" s="13" t="str">
        <f>TEXT(Table1[[#This Row],[Order Date]],"mmmm")</f>
        <v>March</v>
      </c>
      <c r="X832" s="7" t="str">
        <f>TEXT(Table1[[#This Row],[Order Date]],"yyyy")</f>
        <v>2015</v>
      </c>
      <c r="Y832" s="12">
        <v>42088</v>
      </c>
      <c r="Z832" s="11">
        <v>2963.48</v>
      </c>
      <c r="AA832" s="11">
        <v>14</v>
      </c>
      <c r="AB832" s="11">
        <v>5880.46</v>
      </c>
      <c r="AC832" s="11">
        <v>90385</v>
      </c>
      <c r="AD832" s="6" t="e">
        <f>IF(COUNTIF(#REF!,Orders!AC1194)&gt;0,"Returned","Not Returned")</f>
        <v>#REF!</v>
      </c>
      <c r="AE832" s="37" t="str">
        <f>TEXT(Table1[[#This Row],[Order Date]],"mmmm-yyy")</f>
        <v>March-2015</v>
      </c>
    </row>
    <row r="833" spans="1:31" ht="12.75" customHeight="1" thickTop="1" thickBot="1" x14ac:dyDescent="0.25">
      <c r="A833" s="10">
        <v>19438</v>
      </c>
      <c r="B833" s="11" t="s">
        <v>25</v>
      </c>
      <c r="C833" s="11">
        <v>0.08</v>
      </c>
      <c r="D833" s="11">
        <v>15.73</v>
      </c>
      <c r="E833" s="11">
        <v>7.42</v>
      </c>
      <c r="F833" s="11">
        <v>2272</v>
      </c>
      <c r="G833" s="6" t="str">
        <f>IF(COUNTIF(Table1[Customer ID],Table1[[#This Row],[Customer ID]])&gt;1,"Repeat Customer","One-Time Customer")</f>
        <v>One-Time Customer</v>
      </c>
      <c r="H833" s="11" t="s">
        <v>2156</v>
      </c>
      <c r="I833" s="11" t="s">
        <v>27</v>
      </c>
      <c r="J833" s="11" t="s">
        <v>28</v>
      </c>
      <c r="K833" s="11" t="s">
        <v>29</v>
      </c>
      <c r="L833" s="11" t="s">
        <v>174</v>
      </c>
      <c r="M833" s="11" t="s">
        <v>51</v>
      </c>
      <c r="N833" s="11" t="s">
        <v>2157</v>
      </c>
      <c r="O833" s="11">
        <v>0.56000000000000005</v>
      </c>
      <c r="P833" s="6">
        <f>Table1[[#This Row],[Profit]]/Table1[[#This Row],[Sales]]</f>
        <v>-0.48155737704918034</v>
      </c>
      <c r="Q833" s="11" t="s">
        <v>33</v>
      </c>
      <c r="R833" s="11" t="s">
        <v>61</v>
      </c>
      <c r="S833" s="11" t="s">
        <v>130</v>
      </c>
      <c r="T833" s="11" t="s">
        <v>2158</v>
      </c>
      <c r="U833" s="11">
        <v>76543</v>
      </c>
      <c r="V833" s="12">
        <v>42079</v>
      </c>
      <c r="W833" s="13" t="str">
        <f>TEXT(Table1[[#This Row],[Order Date]],"mmmm")</f>
        <v>March</v>
      </c>
      <c r="X833" s="7" t="str">
        <f>TEXT(Table1[[#This Row],[Order Date]],"yyyy")</f>
        <v>2015</v>
      </c>
      <c r="Y833" s="12">
        <v>42081</v>
      </c>
      <c r="Z833" s="11">
        <v>-37.6</v>
      </c>
      <c r="AA833" s="11">
        <v>5</v>
      </c>
      <c r="AB833" s="11">
        <v>78.08</v>
      </c>
      <c r="AC833" s="11">
        <v>90110</v>
      </c>
      <c r="AD833" s="6" t="e">
        <f>IF(COUNTIF(#REF!,Orders!AC1260)&gt;0,"Returned","Not Returned")</f>
        <v>#REF!</v>
      </c>
      <c r="AE833" s="37" t="str">
        <f>TEXT(Table1[[#This Row],[Order Date]],"mmmm-yyy")</f>
        <v>March-2015</v>
      </c>
    </row>
    <row r="834" spans="1:31" ht="12.75" customHeight="1" thickTop="1" thickBot="1" x14ac:dyDescent="0.25">
      <c r="A834" s="8">
        <v>26048</v>
      </c>
      <c r="B834" s="1" t="s">
        <v>25</v>
      </c>
      <c r="C834" s="1">
        <v>0.08</v>
      </c>
      <c r="D834" s="1">
        <v>68.81</v>
      </c>
      <c r="E834" s="1">
        <v>60</v>
      </c>
      <c r="F834" s="1">
        <v>2323</v>
      </c>
      <c r="G834" s="6" t="str">
        <f>IF(COUNTIF(Table1[Customer ID],Table1[[#This Row],[Customer ID]])&gt;1,"Repeat Customer","One-Time Customer")</f>
        <v>Repeat Customer</v>
      </c>
      <c r="H834" s="1" t="s">
        <v>2196</v>
      </c>
      <c r="I834" s="1" t="s">
        <v>39</v>
      </c>
      <c r="J834" s="1" t="s">
        <v>58</v>
      </c>
      <c r="K834" s="1" t="s">
        <v>29</v>
      </c>
      <c r="L834" s="1" t="s">
        <v>257</v>
      </c>
      <c r="M834" s="1" t="s">
        <v>43</v>
      </c>
      <c r="N834" s="1" t="s">
        <v>2197</v>
      </c>
      <c r="O834" s="1">
        <v>0.41</v>
      </c>
      <c r="P834" s="6">
        <f>Table1[[#This Row],[Profit]]/Table1[[#This Row],[Sales]]</f>
        <v>-1.6291659267152072</v>
      </c>
      <c r="Q834" s="1" t="s">
        <v>33</v>
      </c>
      <c r="R834" s="1" t="s">
        <v>34</v>
      </c>
      <c r="S834" s="1" t="s">
        <v>45</v>
      </c>
      <c r="T834" s="1" t="s">
        <v>2198</v>
      </c>
      <c r="U834" s="1">
        <v>92236</v>
      </c>
      <c r="V834" s="9">
        <v>42079</v>
      </c>
      <c r="W834" s="13" t="str">
        <f>TEXT(Table1[[#This Row],[Order Date]],"mmmm")</f>
        <v>March</v>
      </c>
      <c r="X834" s="7" t="str">
        <f>TEXT(Table1[[#This Row],[Order Date]],"yyyy")</f>
        <v>2015</v>
      </c>
      <c r="Y834" s="9">
        <v>42080</v>
      </c>
      <c r="Z834" s="1">
        <v>-550.42999999999995</v>
      </c>
      <c r="AA834" s="1">
        <v>5</v>
      </c>
      <c r="AB834" s="1">
        <v>337.86</v>
      </c>
      <c r="AC834" s="1">
        <v>88721</v>
      </c>
      <c r="AD834" s="6" t="e">
        <f>IF(COUNTIF(#REF!,Orders!AC1289)&gt;0,"Returned","Not Returned")</f>
        <v>#REF!</v>
      </c>
      <c r="AE834" s="37" t="str">
        <f>TEXT(Table1[[#This Row],[Order Date]],"mmmm-yyy")</f>
        <v>March-2015</v>
      </c>
    </row>
    <row r="835" spans="1:31" ht="12.75" customHeight="1" thickTop="1" thickBot="1" x14ac:dyDescent="0.25">
      <c r="A835" s="10">
        <v>26049</v>
      </c>
      <c r="B835" s="11" t="s">
        <v>25</v>
      </c>
      <c r="C835" s="11">
        <v>0.04</v>
      </c>
      <c r="D835" s="11">
        <v>21.38</v>
      </c>
      <c r="E835" s="11">
        <v>8.99</v>
      </c>
      <c r="F835" s="11">
        <v>2323</v>
      </c>
      <c r="G835" s="6" t="str">
        <f>IF(COUNTIF(Table1[Customer ID],Table1[[#This Row],[Customer ID]])&gt;1,"Repeat Customer","One-Time Customer")</f>
        <v>Repeat Customer</v>
      </c>
      <c r="H835" s="11" t="s">
        <v>2196</v>
      </c>
      <c r="I835" s="11" t="s">
        <v>49</v>
      </c>
      <c r="J835" s="11" t="s">
        <v>58</v>
      </c>
      <c r="K835" s="11" t="s">
        <v>29</v>
      </c>
      <c r="L835" s="11" t="s">
        <v>30</v>
      </c>
      <c r="M835" s="11" t="s">
        <v>51</v>
      </c>
      <c r="N835" s="11" t="s">
        <v>2199</v>
      </c>
      <c r="O835" s="11">
        <v>0.59</v>
      </c>
      <c r="P835" s="6">
        <f>Table1[[#This Row],[Profit]]/Table1[[#This Row],[Sales]]</f>
        <v>-0.61892886830542693</v>
      </c>
      <c r="Q835" s="11" t="s">
        <v>33</v>
      </c>
      <c r="R835" s="11" t="s">
        <v>34</v>
      </c>
      <c r="S835" s="11" t="s">
        <v>45</v>
      </c>
      <c r="T835" s="11" t="s">
        <v>2198</v>
      </c>
      <c r="U835" s="11">
        <v>92236</v>
      </c>
      <c r="V835" s="12">
        <v>42079</v>
      </c>
      <c r="W835" s="13" t="str">
        <f>TEXT(Table1[[#This Row],[Order Date]],"mmmm")</f>
        <v>March</v>
      </c>
      <c r="X835" s="7" t="str">
        <f>TEXT(Table1[[#This Row],[Order Date]],"yyyy")</f>
        <v>2015</v>
      </c>
      <c r="Y835" s="12">
        <v>42081</v>
      </c>
      <c r="Z835" s="11">
        <v>-52.12</v>
      </c>
      <c r="AA835" s="11">
        <v>4</v>
      </c>
      <c r="AB835" s="11">
        <v>84.21</v>
      </c>
      <c r="AC835" s="11">
        <v>88721</v>
      </c>
      <c r="AD835" s="6" t="e">
        <f>IF(COUNTIF(#REF!,Orders!AC1290)&gt;0,"Returned","Not Returned")</f>
        <v>#REF!</v>
      </c>
      <c r="AE835" s="37" t="str">
        <f>TEXT(Table1[[#This Row],[Order Date]],"mmmm-yyy")</f>
        <v>March-2015</v>
      </c>
    </row>
    <row r="836" spans="1:31" ht="12.75" customHeight="1" thickTop="1" thickBot="1" x14ac:dyDescent="0.25">
      <c r="A836" s="8">
        <v>23481</v>
      </c>
      <c r="B836" s="1" t="s">
        <v>56</v>
      </c>
      <c r="C836" s="1">
        <v>0.08</v>
      </c>
      <c r="D836" s="1">
        <v>7.77</v>
      </c>
      <c r="E836" s="1">
        <v>9.23</v>
      </c>
      <c r="F836" s="1">
        <v>339</v>
      </c>
      <c r="G836" s="6" t="str">
        <f>IF(COUNTIF(Table1[Customer ID],Table1[[#This Row],[Customer ID]])&gt;1,"Repeat Customer","One-Time Customer")</f>
        <v>Repeat Customer</v>
      </c>
      <c r="H836" s="1" t="s">
        <v>441</v>
      </c>
      <c r="I836" s="1" t="s">
        <v>49</v>
      </c>
      <c r="J836" s="1" t="s">
        <v>28</v>
      </c>
      <c r="K836" s="1" t="s">
        <v>29</v>
      </c>
      <c r="L836" s="1" t="s">
        <v>257</v>
      </c>
      <c r="M836" s="1" t="s">
        <v>59</v>
      </c>
      <c r="N836" s="1" t="s">
        <v>442</v>
      </c>
      <c r="O836" s="1">
        <v>0.57999999999999996</v>
      </c>
      <c r="P836" s="6">
        <f>Table1[[#This Row],[Profit]]/Table1[[#This Row],[Sales]]</f>
        <v>-2.0756823821339951</v>
      </c>
      <c r="Q836" s="1" t="s">
        <v>33</v>
      </c>
      <c r="R836" s="1" t="s">
        <v>53</v>
      </c>
      <c r="S836" s="1" t="s">
        <v>154</v>
      </c>
      <c r="T836" s="1" t="s">
        <v>443</v>
      </c>
      <c r="U836" s="1">
        <v>43229</v>
      </c>
      <c r="V836" s="9">
        <v>42080</v>
      </c>
      <c r="W836" s="13" t="str">
        <f>TEXT(Table1[[#This Row],[Order Date]],"mmmm")</f>
        <v>March</v>
      </c>
      <c r="X836" s="7" t="str">
        <f>TEXT(Table1[[#This Row],[Order Date]],"yyyy")</f>
        <v>2015</v>
      </c>
      <c r="Y836" s="9">
        <v>42081</v>
      </c>
      <c r="Z836" s="1">
        <v>-83.65</v>
      </c>
      <c r="AA836" s="1">
        <v>5</v>
      </c>
      <c r="AB836" s="1">
        <v>40.299999999999997</v>
      </c>
      <c r="AC836" s="1">
        <v>90583</v>
      </c>
      <c r="AD836" s="6" t="e">
        <f>IF(COUNTIF(#REF!,Orders!AC185)&gt;0,"Returned","Not Returned")</f>
        <v>#REF!</v>
      </c>
      <c r="AE836" s="37" t="str">
        <f>TEXT(Table1[[#This Row],[Order Date]],"mmmm-yyy")</f>
        <v>March-2015</v>
      </c>
    </row>
    <row r="837" spans="1:31" ht="12.75" customHeight="1" thickTop="1" thickBot="1" x14ac:dyDescent="0.25">
      <c r="A837" s="10">
        <v>23482</v>
      </c>
      <c r="B837" s="11" t="s">
        <v>56</v>
      </c>
      <c r="C837" s="11">
        <v>7.0000000000000007E-2</v>
      </c>
      <c r="D837" s="11">
        <v>7.59</v>
      </c>
      <c r="E837" s="11">
        <v>4</v>
      </c>
      <c r="F837" s="11">
        <v>339</v>
      </c>
      <c r="G837" s="6" t="str">
        <f>IF(COUNTIF(Table1[Customer ID],Table1[[#This Row],[Customer ID]])&gt;1,"Repeat Customer","One-Time Customer")</f>
        <v>Repeat Customer</v>
      </c>
      <c r="H837" s="11" t="s">
        <v>441</v>
      </c>
      <c r="I837" s="11" t="s">
        <v>49</v>
      </c>
      <c r="J837" s="11" t="s">
        <v>28</v>
      </c>
      <c r="K837" s="11" t="s">
        <v>41</v>
      </c>
      <c r="L837" s="11" t="s">
        <v>50</v>
      </c>
      <c r="M837" s="11" t="s">
        <v>31</v>
      </c>
      <c r="N837" s="11" t="s">
        <v>444</v>
      </c>
      <c r="O837" s="11">
        <v>0.42</v>
      </c>
      <c r="P837" s="6">
        <f>Table1[[#This Row],[Profit]]/Table1[[#This Row],[Sales]]</f>
        <v>0.21800143010368253</v>
      </c>
      <c r="Q837" s="11" t="s">
        <v>33</v>
      </c>
      <c r="R837" s="11" t="s">
        <v>53</v>
      </c>
      <c r="S837" s="11" t="s">
        <v>154</v>
      </c>
      <c r="T837" s="11" t="s">
        <v>443</v>
      </c>
      <c r="U837" s="11">
        <v>43229</v>
      </c>
      <c r="V837" s="12">
        <v>42080</v>
      </c>
      <c r="W837" s="13" t="str">
        <f>TEXT(Table1[[#This Row],[Order Date]],"mmmm")</f>
        <v>March</v>
      </c>
      <c r="X837" s="7" t="str">
        <f>TEXT(Table1[[#This Row],[Order Date]],"yyyy")</f>
        <v>2015</v>
      </c>
      <c r="Y837" s="12">
        <v>42082</v>
      </c>
      <c r="Z837" s="11">
        <v>24.39</v>
      </c>
      <c r="AA837" s="11">
        <v>15</v>
      </c>
      <c r="AB837" s="11">
        <v>111.88</v>
      </c>
      <c r="AC837" s="11">
        <v>90583</v>
      </c>
      <c r="AD837" s="6" t="e">
        <f>IF(COUNTIF(#REF!,Orders!AC186)&gt;0,"Returned","Not Returned")</f>
        <v>#REF!</v>
      </c>
      <c r="AE837" s="37" t="str">
        <f>TEXT(Table1[[#This Row],[Order Date]],"mmmm-yyy")</f>
        <v>March-2015</v>
      </c>
    </row>
    <row r="838" spans="1:31" ht="12.75" customHeight="1" thickTop="1" thickBot="1" x14ac:dyDescent="0.25">
      <c r="A838" s="10">
        <v>19333</v>
      </c>
      <c r="B838" s="11" t="s">
        <v>37</v>
      </c>
      <c r="C838" s="11">
        <v>0.1</v>
      </c>
      <c r="D838" s="11">
        <v>5.98</v>
      </c>
      <c r="E838" s="11">
        <v>5.35</v>
      </c>
      <c r="F838" s="11">
        <v>1364</v>
      </c>
      <c r="G838" s="6" t="str">
        <f>IF(COUNTIF(Table1[Customer ID],Table1[[#This Row],[Customer ID]])&gt;1,"Repeat Customer","One-Time Customer")</f>
        <v>One-Time Customer</v>
      </c>
      <c r="H838" s="11" t="s">
        <v>1436</v>
      </c>
      <c r="I838" s="11" t="s">
        <v>49</v>
      </c>
      <c r="J838" s="11" t="s">
        <v>40</v>
      </c>
      <c r="K838" s="11" t="s">
        <v>29</v>
      </c>
      <c r="L838" s="11" t="s">
        <v>93</v>
      </c>
      <c r="M838" s="11" t="s">
        <v>59</v>
      </c>
      <c r="N838" s="11" t="s">
        <v>1437</v>
      </c>
      <c r="O838" s="11">
        <v>0.4</v>
      </c>
      <c r="P838" s="6">
        <f>Table1[[#This Row],[Profit]]/Table1[[#This Row],[Sales]]</f>
        <v>-1.5741192884548307</v>
      </c>
      <c r="Q838" s="11" t="s">
        <v>33</v>
      </c>
      <c r="R838" s="11" t="s">
        <v>53</v>
      </c>
      <c r="S838" s="11" t="s">
        <v>415</v>
      </c>
      <c r="T838" s="11" t="s">
        <v>1418</v>
      </c>
      <c r="U838" s="11">
        <v>20746</v>
      </c>
      <c r="V838" s="12">
        <v>42080</v>
      </c>
      <c r="W838" s="13" t="str">
        <f>TEXT(Table1[[#This Row],[Order Date]],"mmmm")</f>
        <v>March</v>
      </c>
      <c r="X838" s="7" t="str">
        <f>TEXT(Table1[[#This Row],[Order Date]],"yyyy")</f>
        <v>2015</v>
      </c>
      <c r="Y838" s="12">
        <v>42080</v>
      </c>
      <c r="Z838" s="11">
        <v>-90.26</v>
      </c>
      <c r="AA838" s="11">
        <v>10</v>
      </c>
      <c r="AB838" s="11">
        <v>57.34</v>
      </c>
      <c r="AC838" s="11">
        <v>89994</v>
      </c>
      <c r="AD838" s="6" t="e">
        <f>IF(COUNTIF(#REF!,Orders!AC778)&gt;0,"Returned","Not Returned")</f>
        <v>#REF!</v>
      </c>
      <c r="AE838" s="37" t="str">
        <f>TEXT(Table1[[#This Row],[Order Date]],"mmmm-yyy")</f>
        <v>March-2015</v>
      </c>
    </row>
    <row r="839" spans="1:31" ht="12.75" customHeight="1" thickTop="1" thickBot="1" x14ac:dyDescent="0.25">
      <c r="A839" s="10">
        <v>18901</v>
      </c>
      <c r="B839" s="11" t="s">
        <v>56</v>
      </c>
      <c r="C839" s="11">
        <v>0.01</v>
      </c>
      <c r="D839" s="11">
        <v>8.1199999999999992</v>
      </c>
      <c r="E839" s="11">
        <v>2.83</v>
      </c>
      <c r="F839" s="11">
        <v>1808</v>
      </c>
      <c r="G839" s="6" t="str">
        <f>IF(COUNTIF(Table1[Customer ID],Table1[[#This Row],[Customer ID]])&gt;1,"Repeat Customer","One-Time Customer")</f>
        <v>One-Time Customer</v>
      </c>
      <c r="H839" s="11" t="s">
        <v>1799</v>
      </c>
      <c r="I839" s="11" t="s">
        <v>27</v>
      </c>
      <c r="J839" s="11" t="s">
        <v>40</v>
      </c>
      <c r="K839" s="11" t="s">
        <v>77</v>
      </c>
      <c r="L839" s="11" t="s">
        <v>180</v>
      </c>
      <c r="M839" s="11" t="s">
        <v>51</v>
      </c>
      <c r="N839" s="11" t="s">
        <v>827</v>
      </c>
      <c r="O839" s="11">
        <v>0.77</v>
      </c>
      <c r="P839" s="6">
        <f>Table1[[#This Row],[Profit]]/Table1[[#This Row],[Sales]]</f>
        <v>-0.45983754512635377</v>
      </c>
      <c r="Q839" s="11" t="s">
        <v>33</v>
      </c>
      <c r="R839" s="11" t="s">
        <v>53</v>
      </c>
      <c r="S839" s="11" t="s">
        <v>648</v>
      </c>
      <c r="T839" s="11" t="s">
        <v>1800</v>
      </c>
      <c r="U839" s="11">
        <v>26101</v>
      </c>
      <c r="V839" s="12">
        <v>42080</v>
      </c>
      <c r="W839" s="13" t="str">
        <f>TEXT(Table1[[#This Row],[Order Date]],"mmmm")</f>
        <v>March</v>
      </c>
      <c r="X839" s="7" t="str">
        <f>TEXT(Table1[[#This Row],[Order Date]],"yyyy")</f>
        <v>2015</v>
      </c>
      <c r="Y839" s="12">
        <v>42081</v>
      </c>
      <c r="Z839" s="11">
        <v>-40.76</v>
      </c>
      <c r="AA839" s="11">
        <v>10</v>
      </c>
      <c r="AB839" s="11">
        <v>88.64</v>
      </c>
      <c r="AC839" s="11">
        <v>89251</v>
      </c>
      <c r="AD839" s="6" t="e">
        <f>IF(COUNTIF(#REF!,Orders!AC1010)&gt;0,"Returned","Not Returned")</f>
        <v>#REF!</v>
      </c>
      <c r="AE839" s="37" t="str">
        <f>TEXT(Table1[[#This Row],[Order Date]],"mmmm-yyy")</f>
        <v>March-2015</v>
      </c>
    </row>
    <row r="840" spans="1:31" ht="12.75" customHeight="1" thickTop="1" thickBot="1" x14ac:dyDescent="0.25">
      <c r="A840" s="10">
        <v>22145</v>
      </c>
      <c r="B840" s="11" t="s">
        <v>47</v>
      </c>
      <c r="C840" s="11">
        <v>0.04</v>
      </c>
      <c r="D840" s="11">
        <v>120.97</v>
      </c>
      <c r="E840" s="11">
        <v>7.11</v>
      </c>
      <c r="F840" s="11">
        <v>2030</v>
      </c>
      <c r="G840" s="6" t="str">
        <f>IF(COUNTIF(Table1[Customer ID],Table1[[#This Row],[Customer ID]])&gt;1,"Repeat Customer","One-Time Customer")</f>
        <v>Repeat Customer</v>
      </c>
      <c r="H840" s="11" t="s">
        <v>1954</v>
      </c>
      <c r="I840" s="11" t="s">
        <v>49</v>
      </c>
      <c r="J840" s="11" t="s">
        <v>28</v>
      </c>
      <c r="K840" s="11" t="s">
        <v>77</v>
      </c>
      <c r="L840" s="11" t="s">
        <v>85</v>
      </c>
      <c r="M840" s="11" t="s">
        <v>86</v>
      </c>
      <c r="N840" s="11" t="s">
        <v>1955</v>
      </c>
      <c r="O840" s="11">
        <v>0.36</v>
      </c>
      <c r="P840" s="6">
        <f>Table1[[#This Row],[Profit]]/Table1[[#This Row],[Sales]]</f>
        <v>0.69</v>
      </c>
      <c r="Q840" s="11" t="s">
        <v>33</v>
      </c>
      <c r="R840" s="11" t="s">
        <v>61</v>
      </c>
      <c r="S840" s="11" t="s">
        <v>130</v>
      </c>
      <c r="T840" s="11" t="s">
        <v>1576</v>
      </c>
      <c r="U840" s="11">
        <v>75401</v>
      </c>
      <c r="V840" s="12">
        <v>42080</v>
      </c>
      <c r="W840" s="13" t="str">
        <f>TEXT(Table1[[#This Row],[Order Date]],"mmmm")</f>
        <v>March</v>
      </c>
      <c r="X840" s="7" t="str">
        <f>TEXT(Table1[[#This Row],[Order Date]],"yyyy")</f>
        <v>2015</v>
      </c>
      <c r="Y840" s="12">
        <v>42080</v>
      </c>
      <c r="Z840" s="11">
        <v>1320.5495999999998</v>
      </c>
      <c r="AA840" s="11">
        <v>16</v>
      </c>
      <c r="AB840" s="11">
        <v>1913.84</v>
      </c>
      <c r="AC840" s="11">
        <v>91059</v>
      </c>
      <c r="AD840" s="6" t="e">
        <f>IF(COUNTIF(#REF!,Orders!AC1120)&gt;0,"Returned","Not Returned")</f>
        <v>#REF!</v>
      </c>
      <c r="AE840" s="37" t="str">
        <f>TEXT(Table1[[#This Row],[Order Date]],"mmmm-yyy")</f>
        <v>March-2015</v>
      </c>
    </row>
    <row r="841" spans="1:31" ht="12.75" customHeight="1" thickTop="1" thickBot="1" x14ac:dyDescent="0.25">
      <c r="A841" s="8">
        <v>22146</v>
      </c>
      <c r="B841" s="1" t="s">
        <v>47</v>
      </c>
      <c r="C841" s="1">
        <v>0</v>
      </c>
      <c r="D841" s="1">
        <v>195.99</v>
      </c>
      <c r="E841" s="1">
        <v>4.2</v>
      </c>
      <c r="F841" s="1">
        <v>2030</v>
      </c>
      <c r="G841" s="6" t="str">
        <f>IF(COUNTIF(Table1[Customer ID],Table1[[#This Row],[Customer ID]])&gt;1,"Repeat Customer","One-Time Customer")</f>
        <v>Repeat Customer</v>
      </c>
      <c r="H841" s="1" t="s">
        <v>1954</v>
      </c>
      <c r="I841" s="1" t="s">
        <v>49</v>
      </c>
      <c r="J841" s="1" t="s">
        <v>28</v>
      </c>
      <c r="K841" s="1" t="s">
        <v>77</v>
      </c>
      <c r="L841" s="1" t="s">
        <v>78</v>
      </c>
      <c r="M841" s="1" t="s">
        <v>59</v>
      </c>
      <c r="N841" s="1" t="s">
        <v>1956</v>
      </c>
      <c r="O841" s="1">
        <v>0.6</v>
      </c>
      <c r="P841" s="6">
        <f>Table1[[#This Row],[Profit]]/Table1[[#This Row],[Sales]]</f>
        <v>0.58894217196856014</v>
      </c>
      <c r="Q841" s="1" t="s">
        <v>33</v>
      </c>
      <c r="R841" s="1" t="s">
        <v>61</v>
      </c>
      <c r="S841" s="1" t="s">
        <v>130</v>
      </c>
      <c r="T841" s="1" t="s">
        <v>1576</v>
      </c>
      <c r="U841" s="1">
        <v>75401</v>
      </c>
      <c r="V841" s="9">
        <v>42080</v>
      </c>
      <c r="W841" s="13" t="str">
        <f>TEXT(Table1[[#This Row],[Order Date]],"mmmm")</f>
        <v>March</v>
      </c>
      <c r="X841" s="7" t="str">
        <f>TEXT(Table1[[#This Row],[Order Date]],"yyyy")</f>
        <v>2015</v>
      </c>
      <c r="Y841" s="9">
        <v>42082</v>
      </c>
      <c r="Z841" s="1">
        <v>1585.5030000000002</v>
      </c>
      <c r="AA841" s="1">
        <v>16</v>
      </c>
      <c r="AB841" s="1">
        <v>2692.12</v>
      </c>
      <c r="AC841" s="1">
        <v>91059</v>
      </c>
      <c r="AD841" s="6" t="e">
        <f>IF(COUNTIF(#REF!,Orders!AC1121)&gt;0,"Returned","Not Returned")</f>
        <v>#REF!</v>
      </c>
      <c r="AE841" s="37" t="str">
        <f>TEXT(Table1[[#This Row],[Order Date]],"mmmm-yyy")</f>
        <v>March-2015</v>
      </c>
    </row>
    <row r="842" spans="1:31" ht="12.75" customHeight="1" thickTop="1" thickBot="1" x14ac:dyDescent="0.25">
      <c r="A842" s="10">
        <v>22438</v>
      </c>
      <c r="B842" s="11" t="s">
        <v>106</v>
      </c>
      <c r="C842" s="11">
        <v>0.1</v>
      </c>
      <c r="D842" s="11">
        <v>10.98</v>
      </c>
      <c r="E842" s="11">
        <v>3.99</v>
      </c>
      <c r="F842" s="11">
        <v>2647</v>
      </c>
      <c r="G842" s="6" t="str">
        <f>IF(COUNTIF(Table1[Customer ID],Table1[[#This Row],[Customer ID]])&gt;1,"Repeat Customer","One-Time Customer")</f>
        <v>Repeat Customer</v>
      </c>
      <c r="H842" s="11" t="s">
        <v>2456</v>
      </c>
      <c r="I842" s="11" t="s">
        <v>49</v>
      </c>
      <c r="J842" s="11" t="s">
        <v>28</v>
      </c>
      <c r="K842" s="11" t="s">
        <v>29</v>
      </c>
      <c r="L842" s="11" t="s">
        <v>257</v>
      </c>
      <c r="M842" s="11" t="s">
        <v>59</v>
      </c>
      <c r="N842" s="11" t="s">
        <v>1578</v>
      </c>
      <c r="O842" s="11">
        <v>0.57999999999999996</v>
      </c>
      <c r="P842" s="6">
        <f>Table1[[#This Row],[Profit]]/Table1[[#This Row],[Sales]]</f>
        <v>-0.40279639915724957</v>
      </c>
      <c r="Q842" s="11" t="s">
        <v>33</v>
      </c>
      <c r="R842" s="11" t="s">
        <v>34</v>
      </c>
      <c r="S842" s="11" t="s">
        <v>45</v>
      </c>
      <c r="T842" s="11" t="s">
        <v>2457</v>
      </c>
      <c r="U842" s="11">
        <v>93309</v>
      </c>
      <c r="V842" s="12">
        <v>42080</v>
      </c>
      <c r="W842" s="13" t="str">
        <f>TEXT(Table1[[#This Row],[Order Date]],"mmmm")</f>
        <v>March</v>
      </c>
      <c r="X842" s="7" t="str">
        <f>TEXT(Table1[[#This Row],[Order Date]],"yyyy")</f>
        <v>2015</v>
      </c>
      <c r="Y842" s="12">
        <v>42087</v>
      </c>
      <c r="Z842" s="11">
        <v>-21.03</v>
      </c>
      <c r="AA842" s="11">
        <v>5</v>
      </c>
      <c r="AB842" s="11">
        <v>52.21</v>
      </c>
      <c r="AC842" s="11">
        <v>91386</v>
      </c>
      <c r="AD842" s="6" t="e">
        <f>IF(COUNTIF(#REF!,Orders!AC1500)&gt;0,"Returned","Not Returned")</f>
        <v>#REF!</v>
      </c>
      <c r="AE842" s="37" t="str">
        <f>TEXT(Table1[[#This Row],[Order Date]],"mmmm-yyy")</f>
        <v>March-2015</v>
      </c>
    </row>
    <row r="843" spans="1:31" ht="12.75" customHeight="1" thickTop="1" thickBot="1" x14ac:dyDescent="0.25">
      <c r="A843" s="8">
        <v>22439</v>
      </c>
      <c r="B843" s="1" t="s">
        <v>106</v>
      </c>
      <c r="C843" s="1">
        <v>0.01</v>
      </c>
      <c r="D843" s="1">
        <v>39.979999999999997</v>
      </c>
      <c r="E843" s="1">
        <v>9.1999999999999993</v>
      </c>
      <c r="F843" s="1">
        <v>2647</v>
      </c>
      <c r="G843" s="6" t="str">
        <f>IF(COUNTIF(Table1[Customer ID],Table1[[#This Row],[Customer ID]])&gt;1,"Repeat Customer","One-Time Customer")</f>
        <v>Repeat Customer</v>
      </c>
      <c r="H843" s="1" t="s">
        <v>2456</v>
      </c>
      <c r="I843" s="1" t="s">
        <v>49</v>
      </c>
      <c r="J843" s="1" t="s">
        <v>28</v>
      </c>
      <c r="K843" s="1" t="s">
        <v>41</v>
      </c>
      <c r="L843" s="1" t="s">
        <v>50</v>
      </c>
      <c r="M843" s="1" t="s">
        <v>31</v>
      </c>
      <c r="N843" s="1" t="s">
        <v>2458</v>
      </c>
      <c r="O843" s="1">
        <v>0.65</v>
      </c>
      <c r="P843" s="6">
        <f>Table1[[#This Row],[Profit]]/Table1[[#This Row],[Sales]]</f>
        <v>0.69</v>
      </c>
      <c r="Q843" s="1" t="s">
        <v>33</v>
      </c>
      <c r="R843" s="1" t="s">
        <v>34</v>
      </c>
      <c r="S843" s="1" t="s">
        <v>45</v>
      </c>
      <c r="T843" s="1" t="s">
        <v>2457</v>
      </c>
      <c r="U843" s="1">
        <v>93309</v>
      </c>
      <c r="V843" s="9">
        <v>42080</v>
      </c>
      <c r="W843" s="13" t="str">
        <f>TEXT(Table1[[#This Row],[Order Date]],"mmmm")</f>
        <v>March</v>
      </c>
      <c r="X843" s="7" t="str">
        <f>TEXT(Table1[[#This Row],[Order Date]],"yyyy")</f>
        <v>2015</v>
      </c>
      <c r="Y843" s="9">
        <v>42082</v>
      </c>
      <c r="Z843" s="1">
        <v>117.52079999999998</v>
      </c>
      <c r="AA843" s="1">
        <v>4</v>
      </c>
      <c r="AB843" s="1">
        <v>170.32</v>
      </c>
      <c r="AC843" s="1">
        <v>91386</v>
      </c>
      <c r="AD843" s="6" t="e">
        <f>IF(COUNTIF(#REF!,Orders!AC1501)&gt;0,"Returned","Not Returned")</f>
        <v>#REF!</v>
      </c>
      <c r="AE843" s="37" t="str">
        <f>TEXT(Table1[[#This Row],[Order Date]],"mmmm-yyy")</f>
        <v>March-2015</v>
      </c>
    </row>
    <row r="844" spans="1:31" ht="12.75" customHeight="1" thickTop="1" thickBot="1" x14ac:dyDescent="0.25">
      <c r="A844" s="10">
        <v>23836</v>
      </c>
      <c r="B844" s="11" t="s">
        <v>37</v>
      </c>
      <c r="C844" s="11">
        <v>0.03</v>
      </c>
      <c r="D844" s="11">
        <v>5.4</v>
      </c>
      <c r="E844" s="11">
        <v>7.78</v>
      </c>
      <c r="F844" s="11">
        <v>3001</v>
      </c>
      <c r="G844" s="6" t="str">
        <f>IF(COUNTIF(Table1[Customer ID],Table1[[#This Row],[Customer ID]])&gt;1,"Repeat Customer","One-Time Customer")</f>
        <v>One-Time Customer</v>
      </c>
      <c r="H844" s="11" t="s">
        <v>2721</v>
      </c>
      <c r="I844" s="11" t="s">
        <v>49</v>
      </c>
      <c r="J844" s="11" t="s">
        <v>114</v>
      </c>
      <c r="K844" s="11" t="s">
        <v>29</v>
      </c>
      <c r="L844" s="11" t="s">
        <v>109</v>
      </c>
      <c r="M844" s="11" t="s">
        <v>59</v>
      </c>
      <c r="N844" s="11" t="s">
        <v>310</v>
      </c>
      <c r="O844" s="11">
        <v>0.37</v>
      </c>
      <c r="P844" s="6">
        <f>Table1[[#This Row],[Profit]]/Table1[[#This Row],[Sales]]</f>
        <v>-2.0153049970306269</v>
      </c>
      <c r="Q844" s="11" t="s">
        <v>33</v>
      </c>
      <c r="R844" s="11" t="s">
        <v>61</v>
      </c>
      <c r="S844" s="11" t="s">
        <v>300</v>
      </c>
      <c r="T844" s="11" t="s">
        <v>2722</v>
      </c>
      <c r="U844" s="11">
        <v>48060</v>
      </c>
      <c r="V844" s="12">
        <v>42080</v>
      </c>
      <c r="W844" s="13" t="str">
        <f>TEXT(Table1[[#This Row],[Order Date]],"mmmm")</f>
        <v>March</v>
      </c>
      <c r="X844" s="7" t="str">
        <f>TEXT(Table1[[#This Row],[Order Date]],"yyyy")</f>
        <v>2015</v>
      </c>
      <c r="Y844" s="12">
        <v>42082</v>
      </c>
      <c r="Z844" s="11">
        <v>-237.54400000000001</v>
      </c>
      <c r="AA844" s="11">
        <v>21</v>
      </c>
      <c r="AB844" s="11">
        <v>117.87</v>
      </c>
      <c r="AC844" s="11">
        <v>87043</v>
      </c>
      <c r="AD844" s="6" t="e">
        <f>IF(COUNTIF(#REF!,Orders!AC1702)&gt;0,"Returned","Not Returned")</f>
        <v>#REF!</v>
      </c>
      <c r="AE844" s="37" t="str">
        <f>TEXT(Table1[[#This Row],[Order Date]],"mmmm-yyy")</f>
        <v>March-2015</v>
      </c>
    </row>
    <row r="845" spans="1:31" ht="12.75" customHeight="1" thickTop="1" thickBot="1" x14ac:dyDescent="0.25">
      <c r="A845" s="10">
        <v>20668</v>
      </c>
      <c r="B845" s="11" t="s">
        <v>37</v>
      </c>
      <c r="C845" s="11">
        <v>0.05</v>
      </c>
      <c r="D845" s="11">
        <v>2.88</v>
      </c>
      <c r="E845" s="11">
        <v>0.5</v>
      </c>
      <c r="F845" s="11">
        <v>485</v>
      </c>
      <c r="G845" s="6" t="str">
        <f>IF(COUNTIF(Table1[Customer ID],Table1[[#This Row],[Customer ID]])&gt;1,"Repeat Customer","One-Time Customer")</f>
        <v>One-Time Customer</v>
      </c>
      <c r="H845" s="11" t="s">
        <v>589</v>
      </c>
      <c r="I845" s="11" t="s">
        <v>49</v>
      </c>
      <c r="J845" s="11" t="s">
        <v>28</v>
      </c>
      <c r="K845" s="11" t="s">
        <v>29</v>
      </c>
      <c r="L845" s="11" t="s">
        <v>134</v>
      </c>
      <c r="M845" s="11" t="s">
        <v>59</v>
      </c>
      <c r="N845" s="11" t="s">
        <v>590</v>
      </c>
      <c r="O845" s="11">
        <v>0.36</v>
      </c>
      <c r="P845" s="6">
        <f>Table1[[#This Row],[Profit]]/Table1[[#This Row],[Sales]]</f>
        <v>0.69</v>
      </c>
      <c r="Q845" s="11" t="s">
        <v>33</v>
      </c>
      <c r="R845" s="11" t="s">
        <v>34</v>
      </c>
      <c r="S845" s="11" t="s">
        <v>45</v>
      </c>
      <c r="T845" s="11" t="s">
        <v>591</v>
      </c>
      <c r="U845" s="11">
        <v>93727</v>
      </c>
      <c r="V845" s="12">
        <v>42081</v>
      </c>
      <c r="W845" s="13" t="str">
        <f>TEXT(Table1[[#This Row],[Order Date]],"mmmm")</f>
        <v>March</v>
      </c>
      <c r="X845" s="7" t="str">
        <f>TEXT(Table1[[#This Row],[Order Date]],"yyyy")</f>
        <v>2015</v>
      </c>
      <c r="Y845" s="12">
        <v>42083</v>
      </c>
      <c r="Z845" s="11">
        <v>6.0512999999999995</v>
      </c>
      <c r="AA845" s="11">
        <v>3</v>
      </c>
      <c r="AB845" s="11">
        <v>8.77</v>
      </c>
      <c r="AC845" s="11">
        <v>91062</v>
      </c>
      <c r="AD845" s="6" t="e">
        <f>IF(COUNTIF(#REF!,Orders!AC254)&gt;0,"Returned","Not Returned")</f>
        <v>#REF!</v>
      </c>
      <c r="AE845" s="37" t="str">
        <f>TEXT(Table1[[#This Row],[Order Date]],"mmmm-yyy")</f>
        <v>March-2015</v>
      </c>
    </row>
    <row r="846" spans="1:31" ht="12.75" customHeight="1" thickTop="1" thickBot="1" x14ac:dyDescent="0.25">
      <c r="A846" s="10">
        <v>20531</v>
      </c>
      <c r="B846" s="11" t="s">
        <v>56</v>
      </c>
      <c r="C846" s="11">
        <v>0</v>
      </c>
      <c r="D846" s="11">
        <v>43.98</v>
      </c>
      <c r="E846" s="11">
        <v>8.99</v>
      </c>
      <c r="F846" s="11">
        <v>1015</v>
      </c>
      <c r="G846" s="6" t="str">
        <f>IF(COUNTIF(Table1[Customer ID],Table1[[#This Row],[Customer ID]])&gt;1,"Repeat Customer","One-Time Customer")</f>
        <v>One-Time Customer</v>
      </c>
      <c r="H846" s="11" t="s">
        <v>1117</v>
      </c>
      <c r="I846" s="11" t="s">
        <v>49</v>
      </c>
      <c r="J846" s="11" t="s">
        <v>40</v>
      </c>
      <c r="K846" s="11" t="s">
        <v>29</v>
      </c>
      <c r="L846" s="11" t="s">
        <v>30</v>
      </c>
      <c r="M846" s="11" t="s">
        <v>51</v>
      </c>
      <c r="N846" s="11" t="s">
        <v>1118</v>
      </c>
      <c r="O846" s="11">
        <v>0.57999999999999996</v>
      </c>
      <c r="P846" s="6">
        <f>Table1[[#This Row],[Profit]]/Table1[[#This Row],[Sales]]</f>
        <v>1.2747302904564315</v>
      </c>
      <c r="Q846" s="11" t="s">
        <v>33</v>
      </c>
      <c r="R846" s="11" t="s">
        <v>136</v>
      </c>
      <c r="S846" s="11" t="s">
        <v>322</v>
      </c>
      <c r="T846" s="11" t="s">
        <v>1119</v>
      </c>
      <c r="U846" s="11">
        <v>27502</v>
      </c>
      <c r="V846" s="12">
        <v>42081</v>
      </c>
      <c r="W846" s="13" t="str">
        <f>TEXT(Table1[[#This Row],[Order Date]],"mmmm")</f>
        <v>March</v>
      </c>
      <c r="X846" s="7" t="str">
        <f>TEXT(Table1[[#This Row],[Order Date]],"yyyy")</f>
        <v>2015</v>
      </c>
      <c r="Y846" s="12">
        <v>42081</v>
      </c>
      <c r="Z846" s="11">
        <v>829.46699999999998</v>
      </c>
      <c r="AA846" s="11">
        <v>14</v>
      </c>
      <c r="AB846" s="11">
        <v>650.70000000000005</v>
      </c>
      <c r="AC846" s="11">
        <v>88390</v>
      </c>
      <c r="AD846" s="6" t="e">
        <f>IF(COUNTIF(#REF!,Orders!AC566)&gt;0,"Returned","Not Returned")</f>
        <v>#REF!</v>
      </c>
      <c r="AE846" s="37" t="str">
        <f>TEXT(Table1[[#This Row],[Order Date]],"mmmm-yyy")</f>
        <v>March-2015</v>
      </c>
    </row>
    <row r="847" spans="1:31" ht="12.75" customHeight="1" thickTop="1" thickBot="1" x14ac:dyDescent="0.25">
      <c r="A847" s="10">
        <v>19358</v>
      </c>
      <c r="B847" s="11" t="s">
        <v>25</v>
      </c>
      <c r="C847" s="11">
        <v>0.08</v>
      </c>
      <c r="D847" s="11">
        <v>355.98</v>
      </c>
      <c r="E847" s="11">
        <v>58.92</v>
      </c>
      <c r="F847" s="11">
        <v>1197</v>
      </c>
      <c r="G847" s="6" t="str">
        <f>IF(COUNTIF(Table1[Customer ID],Table1[[#This Row],[Customer ID]])&gt;1,"Repeat Customer","One-Time Customer")</f>
        <v>One-Time Customer</v>
      </c>
      <c r="H847" s="11" t="s">
        <v>1293</v>
      </c>
      <c r="I847" s="11" t="s">
        <v>39</v>
      </c>
      <c r="J847" s="11" t="s">
        <v>58</v>
      </c>
      <c r="K847" s="11" t="s">
        <v>41</v>
      </c>
      <c r="L847" s="11" t="s">
        <v>42</v>
      </c>
      <c r="M847" s="11" t="s">
        <v>43</v>
      </c>
      <c r="N847" s="11" t="s">
        <v>1294</v>
      </c>
      <c r="O847" s="11">
        <v>0.64</v>
      </c>
      <c r="P847" s="6">
        <f>Table1[[#This Row],[Profit]]/Table1[[#This Row],[Sales]]</f>
        <v>7.6857595452055602E-2</v>
      </c>
      <c r="Q847" s="11" t="s">
        <v>33</v>
      </c>
      <c r="R847" s="11" t="s">
        <v>53</v>
      </c>
      <c r="S847" s="11" t="s">
        <v>193</v>
      </c>
      <c r="T847" s="11" t="s">
        <v>1295</v>
      </c>
      <c r="U847" s="11">
        <v>1776</v>
      </c>
      <c r="V847" s="12">
        <v>42081</v>
      </c>
      <c r="W847" s="13" t="str">
        <f>TEXT(Table1[[#This Row],[Order Date]],"mmmm")</f>
        <v>March</v>
      </c>
      <c r="X847" s="7" t="str">
        <f>TEXT(Table1[[#This Row],[Order Date]],"yyyy")</f>
        <v>2015</v>
      </c>
      <c r="Y847" s="12">
        <v>42083</v>
      </c>
      <c r="Z847" s="11">
        <v>103.83</v>
      </c>
      <c r="AA847" s="11">
        <v>4</v>
      </c>
      <c r="AB847" s="11">
        <v>1350.94</v>
      </c>
      <c r="AC847" s="11">
        <v>87583</v>
      </c>
      <c r="AD847" s="6" t="e">
        <f>IF(COUNTIF(#REF!,Orders!AC680)&gt;0,"Returned","Not Returned")</f>
        <v>#REF!</v>
      </c>
      <c r="AE847" s="37" t="str">
        <f>TEXT(Table1[[#This Row],[Order Date]],"mmmm-yyy")</f>
        <v>March-2015</v>
      </c>
    </row>
    <row r="848" spans="1:31" ht="12.75" customHeight="1" thickTop="1" thickBot="1" x14ac:dyDescent="0.25">
      <c r="A848" s="8">
        <v>23237</v>
      </c>
      <c r="B848" s="1" t="s">
        <v>25</v>
      </c>
      <c r="C848" s="1">
        <v>0.01</v>
      </c>
      <c r="D848" s="1">
        <v>26.17</v>
      </c>
      <c r="E848" s="1">
        <v>1.39</v>
      </c>
      <c r="F848" s="1">
        <v>1894</v>
      </c>
      <c r="G848" s="6" t="str">
        <f>IF(COUNTIF(Table1[Customer ID],Table1[[#This Row],[Customer ID]])&gt;1,"Repeat Customer","One-Time Customer")</f>
        <v>Repeat Customer</v>
      </c>
      <c r="H848" s="1" t="s">
        <v>1857</v>
      </c>
      <c r="I848" s="1" t="s">
        <v>49</v>
      </c>
      <c r="J848" s="1" t="s">
        <v>114</v>
      </c>
      <c r="K848" s="1" t="s">
        <v>29</v>
      </c>
      <c r="L848" s="1" t="s">
        <v>69</v>
      </c>
      <c r="M848" s="1" t="s">
        <v>59</v>
      </c>
      <c r="N848" s="1" t="s">
        <v>1860</v>
      </c>
      <c r="O848" s="1">
        <v>0.38</v>
      </c>
      <c r="P848" s="6">
        <f>Table1[[#This Row],[Profit]]/Table1[[#This Row],[Sales]]</f>
        <v>0.69</v>
      </c>
      <c r="Q848" s="1" t="s">
        <v>33</v>
      </c>
      <c r="R848" s="1" t="s">
        <v>61</v>
      </c>
      <c r="S848" s="1" t="s">
        <v>1858</v>
      </c>
      <c r="T848" s="1" t="s">
        <v>1859</v>
      </c>
      <c r="U848" s="1">
        <v>54915</v>
      </c>
      <c r="V848" s="9">
        <v>42081</v>
      </c>
      <c r="W848" s="13" t="str">
        <f>TEXT(Table1[[#This Row],[Order Date]],"mmmm")</f>
        <v>March</v>
      </c>
      <c r="X848" s="7" t="str">
        <f>TEXT(Table1[[#This Row],[Order Date]],"yyyy")</f>
        <v>2015</v>
      </c>
      <c r="Y848" s="9">
        <v>42082</v>
      </c>
      <c r="Z848" s="1">
        <v>237.04259999999999</v>
      </c>
      <c r="AA848" s="1">
        <v>13</v>
      </c>
      <c r="AB848" s="1">
        <v>343.54</v>
      </c>
      <c r="AC848" s="1">
        <v>91263</v>
      </c>
      <c r="AD848" s="6" t="e">
        <f>IF(COUNTIF(#REF!,Orders!AC1053)&gt;0,"Returned","Not Returned")</f>
        <v>#REF!</v>
      </c>
      <c r="AE848" s="37" t="str">
        <f>TEXT(Table1[[#This Row],[Order Date]],"mmmm-yyy")</f>
        <v>March-2015</v>
      </c>
    </row>
    <row r="849" spans="1:31" ht="12.75" customHeight="1" thickTop="1" thickBot="1" x14ac:dyDescent="0.25">
      <c r="A849" s="10">
        <v>22488</v>
      </c>
      <c r="B849" s="11" t="s">
        <v>56</v>
      </c>
      <c r="C849" s="11">
        <v>0.01</v>
      </c>
      <c r="D849" s="11">
        <v>78.650000000000006</v>
      </c>
      <c r="E849" s="11">
        <v>13.99</v>
      </c>
      <c r="F849" s="11">
        <v>1967</v>
      </c>
      <c r="G849" s="6" t="str">
        <f>IF(COUNTIF(Table1[Customer ID],Table1[[#This Row],[Customer ID]])&gt;1,"Repeat Customer","One-Time Customer")</f>
        <v>One-Time Customer</v>
      </c>
      <c r="H849" s="11" t="s">
        <v>1914</v>
      </c>
      <c r="I849" s="11" t="s">
        <v>27</v>
      </c>
      <c r="J849" s="11" t="s">
        <v>58</v>
      </c>
      <c r="K849" s="11" t="s">
        <v>29</v>
      </c>
      <c r="L849" s="11" t="s">
        <v>257</v>
      </c>
      <c r="M849" s="11" t="s">
        <v>86</v>
      </c>
      <c r="N849" s="11" t="s">
        <v>1896</v>
      </c>
      <c r="O849" s="11">
        <v>0.52</v>
      </c>
      <c r="P849" s="6">
        <f>Table1[[#This Row],[Profit]]/Table1[[#This Row],[Sales]]</f>
        <v>0.69</v>
      </c>
      <c r="Q849" s="11" t="s">
        <v>33</v>
      </c>
      <c r="R849" s="11" t="s">
        <v>61</v>
      </c>
      <c r="S849" s="11" t="s">
        <v>330</v>
      </c>
      <c r="T849" s="11" t="s">
        <v>1573</v>
      </c>
      <c r="U849" s="11">
        <v>52732</v>
      </c>
      <c r="V849" s="12">
        <v>42081</v>
      </c>
      <c r="W849" s="13" t="str">
        <f>TEXT(Table1[[#This Row],[Order Date]],"mmmm")</f>
        <v>March</v>
      </c>
      <c r="X849" s="7" t="str">
        <f>TEXT(Table1[[#This Row],[Order Date]],"yyyy")</f>
        <v>2015</v>
      </c>
      <c r="Y849" s="12">
        <v>42082</v>
      </c>
      <c r="Z849" s="11">
        <v>442.36589999999995</v>
      </c>
      <c r="AA849" s="11">
        <v>8</v>
      </c>
      <c r="AB849" s="11">
        <v>641.11</v>
      </c>
      <c r="AC849" s="11">
        <v>89456</v>
      </c>
      <c r="AD849" s="6" t="e">
        <f>IF(COUNTIF(#REF!,Orders!AC1088)&gt;0,"Returned","Not Returned")</f>
        <v>#REF!</v>
      </c>
      <c r="AE849" s="37" t="str">
        <f>TEXT(Table1[[#This Row],[Order Date]],"mmmm-yyy")</f>
        <v>March-2015</v>
      </c>
    </row>
    <row r="850" spans="1:31" ht="12.75" customHeight="1" thickTop="1" thickBot="1" x14ac:dyDescent="0.25">
      <c r="A850" s="10">
        <v>20654</v>
      </c>
      <c r="B850" s="11" t="s">
        <v>56</v>
      </c>
      <c r="C850" s="11">
        <v>0.03</v>
      </c>
      <c r="D850" s="11">
        <v>55.98</v>
      </c>
      <c r="E850" s="11">
        <v>4.8600000000000003</v>
      </c>
      <c r="F850" s="11">
        <v>2030</v>
      </c>
      <c r="G850" s="6" t="str">
        <f>IF(COUNTIF(Table1[Customer ID],Table1[[#This Row],[Customer ID]])&gt;1,"Repeat Customer","One-Time Customer")</f>
        <v>Repeat Customer</v>
      </c>
      <c r="H850" s="11" t="s">
        <v>1954</v>
      </c>
      <c r="I850" s="11" t="s">
        <v>49</v>
      </c>
      <c r="J850" s="11" t="s">
        <v>28</v>
      </c>
      <c r="K850" s="11" t="s">
        <v>29</v>
      </c>
      <c r="L850" s="11" t="s">
        <v>93</v>
      </c>
      <c r="M850" s="11" t="s">
        <v>59</v>
      </c>
      <c r="N850" s="11" t="s">
        <v>612</v>
      </c>
      <c r="O850" s="11">
        <v>0.36</v>
      </c>
      <c r="P850" s="6">
        <f>Table1[[#This Row],[Profit]]/Table1[[#This Row],[Sales]]</f>
        <v>0.69</v>
      </c>
      <c r="Q850" s="11" t="s">
        <v>33</v>
      </c>
      <c r="R850" s="11" t="s">
        <v>61</v>
      </c>
      <c r="S850" s="11" t="s">
        <v>130</v>
      </c>
      <c r="T850" s="11" t="s">
        <v>1576</v>
      </c>
      <c r="U850" s="11">
        <v>75401</v>
      </c>
      <c r="V850" s="12">
        <v>42081</v>
      </c>
      <c r="W850" s="13" t="str">
        <f>TEXT(Table1[[#This Row],[Order Date]],"mmmm")</f>
        <v>March</v>
      </c>
      <c r="X850" s="7" t="str">
        <f>TEXT(Table1[[#This Row],[Order Date]],"yyyy")</f>
        <v>2015</v>
      </c>
      <c r="Y850" s="12">
        <v>42083</v>
      </c>
      <c r="Z850" s="11">
        <v>526.04219999999998</v>
      </c>
      <c r="AA850" s="11">
        <v>13</v>
      </c>
      <c r="AB850" s="11">
        <v>762.38</v>
      </c>
      <c r="AC850" s="11">
        <v>91060</v>
      </c>
      <c r="AD850" s="6" t="e">
        <f>IF(COUNTIF(#REF!,Orders!AC1122)&gt;0,"Returned","Not Returned")</f>
        <v>#REF!</v>
      </c>
      <c r="AE850" s="37" t="str">
        <f>TEXT(Table1[[#This Row],[Order Date]],"mmmm-yyy")</f>
        <v>March-2015</v>
      </c>
    </row>
    <row r="851" spans="1:31" ht="12.75" customHeight="1" thickTop="1" thickBot="1" x14ac:dyDescent="0.25">
      <c r="A851" s="10">
        <v>24091</v>
      </c>
      <c r="B851" s="11" t="s">
        <v>47</v>
      </c>
      <c r="C851" s="11">
        <v>0.1</v>
      </c>
      <c r="D851" s="11">
        <v>5.98</v>
      </c>
      <c r="E851" s="11">
        <v>5.14</v>
      </c>
      <c r="F851" s="11">
        <v>2127</v>
      </c>
      <c r="G851" s="6" t="str">
        <f>IF(COUNTIF(Table1[Customer ID],Table1[[#This Row],[Customer ID]])&gt;1,"Repeat Customer","One-Time Customer")</f>
        <v>One-Time Customer</v>
      </c>
      <c r="H851" s="11" t="s">
        <v>2036</v>
      </c>
      <c r="I851" s="11" t="s">
        <v>49</v>
      </c>
      <c r="J851" s="11" t="s">
        <v>40</v>
      </c>
      <c r="K851" s="11" t="s">
        <v>29</v>
      </c>
      <c r="L851" s="11" t="s">
        <v>93</v>
      </c>
      <c r="M851" s="11" t="s">
        <v>59</v>
      </c>
      <c r="N851" s="11" t="s">
        <v>2037</v>
      </c>
      <c r="O851" s="11">
        <v>0.36</v>
      </c>
      <c r="P851" s="6">
        <f>Table1[[#This Row],[Profit]]/Table1[[#This Row],[Sales]]</f>
        <v>-1.4589101620029454</v>
      </c>
      <c r="Q851" s="11" t="s">
        <v>33</v>
      </c>
      <c r="R851" s="11" t="s">
        <v>61</v>
      </c>
      <c r="S851" s="11" t="s">
        <v>300</v>
      </c>
      <c r="T851" s="11" t="s">
        <v>2038</v>
      </c>
      <c r="U851" s="11">
        <v>48310</v>
      </c>
      <c r="V851" s="12">
        <v>42081</v>
      </c>
      <c r="W851" s="13" t="str">
        <f>TEXT(Table1[[#This Row],[Order Date]],"mmmm")</f>
        <v>March</v>
      </c>
      <c r="X851" s="7" t="str">
        <f>TEXT(Table1[[#This Row],[Order Date]],"yyyy")</f>
        <v>2015</v>
      </c>
      <c r="Y851" s="12">
        <v>42083</v>
      </c>
      <c r="Z851" s="11">
        <v>-49.53</v>
      </c>
      <c r="AA851" s="11">
        <v>6</v>
      </c>
      <c r="AB851" s="11">
        <v>33.950000000000003</v>
      </c>
      <c r="AC851" s="11">
        <v>88418</v>
      </c>
      <c r="AD851" s="6" t="e">
        <f>IF(COUNTIF(#REF!,Orders!AC1178)&gt;0,"Returned","Not Returned")</f>
        <v>#REF!</v>
      </c>
      <c r="AE851" s="37" t="str">
        <f>TEXT(Table1[[#This Row],[Order Date]],"mmmm-yyy")</f>
        <v>March-2015</v>
      </c>
    </row>
    <row r="852" spans="1:31" ht="12.75" customHeight="1" thickTop="1" thickBot="1" x14ac:dyDescent="0.25">
      <c r="A852" s="10">
        <v>21323</v>
      </c>
      <c r="B852" s="11" t="s">
        <v>56</v>
      </c>
      <c r="C852" s="11">
        <v>0.01</v>
      </c>
      <c r="D852" s="11">
        <v>220.98</v>
      </c>
      <c r="E852" s="11">
        <v>64.66</v>
      </c>
      <c r="F852" s="11">
        <v>2745</v>
      </c>
      <c r="G852" s="6" t="str">
        <f>IF(COUNTIF(Table1[Customer ID],Table1[[#This Row],[Customer ID]])&gt;1,"Repeat Customer","One-Time Customer")</f>
        <v>One-Time Customer</v>
      </c>
      <c r="H852" s="11" t="s">
        <v>2525</v>
      </c>
      <c r="I852" s="11" t="s">
        <v>39</v>
      </c>
      <c r="J852" s="11" t="s">
        <v>28</v>
      </c>
      <c r="K852" s="11" t="s">
        <v>41</v>
      </c>
      <c r="L852" s="11" t="s">
        <v>191</v>
      </c>
      <c r="M852" s="11" t="s">
        <v>121</v>
      </c>
      <c r="N852" s="11" t="s">
        <v>2526</v>
      </c>
      <c r="O852" s="11">
        <v>0.62</v>
      </c>
      <c r="P852" s="6">
        <f>Table1[[#This Row],[Profit]]/Table1[[#This Row],[Sales]]</f>
        <v>0.40486050272279228</v>
      </c>
      <c r="Q852" s="11" t="s">
        <v>33</v>
      </c>
      <c r="R852" s="11" t="s">
        <v>34</v>
      </c>
      <c r="S852" s="11" t="s">
        <v>378</v>
      </c>
      <c r="T852" s="11" t="s">
        <v>2527</v>
      </c>
      <c r="U852" s="11">
        <v>85224</v>
      </c>
      <c r="V852" s="12">
        <v>42081</v>
      </c>
      <c r="W852" s="13" t="str">
        <f>TEXT(Table1[[#This Row],[Order Date]],"mmmm")</f>
        <v>March</v>
      </c>
      <c r="X852" s="7" t="str">
        <f>TEXT(Table1[[#This Row],[Order Date]],"yyyy")</f>
        <v>2015</v>
      </c>
      <c r="Y852" s="12">
        <v>42082</v>
      </c>
      <c r="Z852" s="11">
        <v>1049.03</v>
      </c>
      <c r="AA852" s="11">
        <v>11</v>
      </c>
      <c r="AB852" s="11">
        <v>2591.09</v>
      </c>
      <c r="AC852" s="11">
        <v>86184</v>
      </c>
      <c r="AD852" s="6" t="e">
        <f>IF(COUNTIF(#REF!,Orders!AC1550)&gt;0,"Returned","Not Returned")</f>
        <v>#REF!</v>
      </c>
      <c r="AE852" s="37" t="str">
        <f>TEXT(Table1[[#This Row],[Order Date]],"mmmm-yyy")</f>
        <v>March-2015</v>
      </c>
    </row>
    <row r="853" spans="1:31" ht="12.75" customHeight="1" thickTop="1" thickBot="1" x14ac:dyDescent="0.25">
      <c r="A853" s="10">
        <v>3323</v>
      </c>
      <c r="B853" s="11" t="s">
        <v>56</v>
      </c>
      <c r="C853" s="11">
        <v>0.01</v>
      </c>
      <c r="D853" s="11">
        <v>220.98</v>
      </c>
      <c r="E853" s="11">
        <v>64.66</v>
      </c>
      <c r="F853" s="11">
        <v>2747</v>
      </c>
      <c r="G853" s="6" t="str">
        <f>IF(COUNTIF(Table1[Customer ID],Table1[[#This Row],[Customer ID]])&gt;1,"Repeat Customer","One-Time Customer")</f>
        <v>Repeat Customer</v>
      </c>
      <c r="H853" s="11" t="s">
        <v>2528</v>
      </c>
      <c r="I853" s="11" t="s">
        <v>39</v>
      </c>
      <c r="J853" s="11" t="s">
        <v>28</v>
      </c>
      <c r="K853" s="11" t="s">
        <v>41</v>
      </c>
      <c r="L853" s="11" t="s">
        <v>191</v>
      </c>
      <c r="M853" s="11" t="s">
        <v>121</v>
      </c>
      <c r="N853" s="11" t="s">
        <v>2526</v>
      </c>
      <c r="O853" s="11">
        <v>0.62</v>
      </c>
      <c r="P853" s="6">
        <f>Table1[[#This Row],[Profit]]/Table1[[#This Row],[Sales]]</f>
        <v>0.10121512568069807</v>
      </c>
      <c r="Q853" s="11" t="s">
        <v>33</v>
      </c>
      <c r="R853" s="11" t="s">
        <v>53</v>
      </c>
      <c r="S853" s="11" t="s">
        <v>71</v>
      </c>
      <c r="T853" s="11" t="s">
        <v>90</v>
      </c>
      <c r="U853" s="11">
        <v>10115</v>
      </c>
      <c r="V853" s="12">
        <v>42081</v>
      </c>
      <c r="W853" s="13" t="str">
        <f>TEXT(Table1[[#This Row],[Order Date]],"mmmm")</f>
        <v>March</v>
      </c>
      <c r="X853" s="7" t="str">
        <f>TEXT(Table1[[#This Row],[Order Date]],"yyyy")</f>
        <v>2015</v>
      </c>
      <c r="Y853" s="12">
        <v>42082</v>
      </c>
      <c r="Z853" s="11">
        <v>1049.03</v>
      </c>
      <c r="AA853" s="11">
        <v>44</v>
      </c>
      <c r="AB853" s="11">
        <v>10364.36</v>
      </c>
      <c r="AC853" s="11">
        <v>23751</v>
      </c>
      <c r="AD853" s="6" t="e">
        <f>IF(COUNTIF(#REF!,Orders!AC1552)&gt;0,"Returned","Not Returned")</f>
        <v>#REF!</v>
      </c>
      <c r="AE853" s="37" t="str">
        <f>TEXT(Table1[[#This Row],[Order Date]],"mmmm-yyy")</f>
        <v>March-2015</v>
      </c>
    </row>
    <row r="854" spans="1:31" ht="12.75" customHeight="1" thickTop="1" thickBot="1" x14ac:dyDescent="0.25">
      <c r="A854" s="8">
        <v>20127</v>
      </c>
      <c r="B854" s="1" t="s">
        <v>47</v>
      </c>
      <c r="C854" s="1">
        <v>0.01</v>
      </c>
      <c r="D854" s="1">
        <v>20.99</v>
      </c>
      <c r="E854" s="1">
        <v>4.8099999999999996</v>
      </c>
      <c r="F854" s="1">
        <v>3191</v>
      </c>
      <c r="G854" s="6" t="str">
        <f>IF(COUNTIF(Table1[Customer ID],Table1[[#This Row],[Customer ID]])&gt;1,"Repeat Customer","One-Time Customer")</f>
        <v>Repeat Customer</v>
      </c>
      <c r="H854" s="1" t="s">
        <v>2869</v>
      </c>
      <c r="I854" s="1" t="s">
        <v>49</v>
      </c>
      <c r="J854" s="1" t="s">
        <v>28</v>
      </c>
      <c r="K854" s="1" t="s">
        <v>77</v>
      </c>
      <c r="L854" s="1" t="s">
        <v>78</v>
      </c>
      <c r="M854" s="1" t="s">
        <v>86</v>
      </c>
      <c r="N854" s="1" t="s">
        <v>475</v>
      </c>
      <c r="O854" s="1">
        <v>0.57999999999999996</v>
      </c>
      <c r="P854" s="6">
        <f>Table1[[#This Row],[Profit]]/Table1[[#This Row],[Sales]]</f>
        <v>-9.7089862488007661E-2</v>
      </c>
      <c r="Q854" s="1" t="s">
        <v>33</v>
      </c>
      <c r="R854" s="1" t="s">
        <v>61</v>
      </c>
      <c r="S854" s="1" t="s">
        <v>1858</v>
      </c>
      <c r="T854" s="1" t="s">
        <v>2870</v>
      </c>
      <c r="U854" s="1">
        <v>54481</v>
      </c>
      <c r="V854" s="9">
        <v>42081</v>
      </c>
      <c r="W854" s="13" t="str">
        <f>TEXT(Table1[[#This Row],[Order Date]],"mmmm")</f>
        <v>March</v>
      </c>
      <c r="X854" s="7" t="str">
        <f>TEXT(Table1[[#This Row],[Order Date]],"yyyy")</f>
        <v>2015</v>
      </c>
      <c r="Y854" s="9">
        <v>42081</v>
      </c>
      <c r="Z854" s="1">
        <v>-9.1079999999999988</v>
      </c>
      <c r="AA854" s="1">
        <v>5</v>
      </c>
      <c r="AB854" s="1">
        <v>93.81</v>
      </c>
      <c r="AC854" s="1">
        <v>86447</v>
      </c>
      <c r="AD854" s="6" t="e">
        <f>IF(COUNTIF(#REF!,Orders!AC1827)&gt;0,"Returned","Not Returned")</f>
        <v>#REF!</v>
      </c>
      <c r="AE854" s="37" t="str">
        <f>TEXT(Table1[[#This Row],[Order Date]],"mmmm-yyy")</f>
        <v>March-2015</v>
      </c>
    </row>
    <row r="855" spans="1:31" ht="12.75" customHeight="1" thickTop="1" thickBot="1" x14ac:dyDescent="0.25">
      <c r="A855" s="8">
        <v>21281</v>
      </c>
      <c r="B855" s="1" t="s">
        <v>47</v>
      </c>
      <c r="C855" s="1">
        <v>0.06</v>
      </c>
      <c r="D855" s="1">
        <v>5.34</v>
      </c>
      <c r="E855" s="1">
        <v>5.63</v>
      </c>
      <c r="F855" s="1">
        <v>383</v>
      </c>
      <c r="G855" s="6" t="str">
        <f>IF(COUNTIF(Table1[Customer ID],Table1[[#This Row],[Customer ID]])&gt;1,"Repeat Customer","One-Time Customer")</f>
        <v>Repeat Customer</v>
      </c>
      <c r="H855" s="1" t="s">
        <v>490</v>
      </c>
      <c r="I855" s="1" t="s">
        <v>49</v>
      </c>
      <c r="J855" s="1" t="s">
        <v>28</v>
      </c>
      <c r="K855" s="1" t="s">
        <v>29</v>
      </c>
      <c r="L855" s="1" t="s">
        <v>109</v>
      </c>
      <c r="M855" s="1" t="s">
        <v>59</v>
      </c>
      <c r="N855" s="1" t="s">
        <v>491</v>
      </c>
      <c r="O855" s="1">
        <v>0.39</v>
      </c>
      <c r="P855" s="6">
        <f>Table1[[#This Row],[Profit]]/Table1[[#This Row],[Sales]]</f>
        <v>-2.1428978007761965</v>
      </c>
      <c r="Q855" s="1" t="s">
        <v>33</v>
      </c>
      <c r="R855" s="1" t="s">
        <v>53</v>
      </c>
      <c r="S855" s="1" t="s">
        <v>234</v>
      </c>
      <c r="T855" s="1" t="s">
        <v>492</v>
      </c>
      <c r="U855" s="1">
        <v>19026</v>
      </c>
      <c r="V855" s="9">
        <v>42082</v>
      </c>
      <c r="W855" s="13" t="str">
        <f>TEXT(Table1[[#This Row],[Order Date]],"mmmm")</f>
        <v>March</v>
      </c>
      <c r="X855" s="7" t="str">
        <f>TEXT(Table1[[#This Row],[Order Date]],"yyyy")</f>
        <v>2015</v>
      </c>
      <c r="Y855" s="9">
        <v>42082</v>
      </c>
      <c r="Z855" s="1">
        <v>-82.822999999999993</v>
      </c>
      <c r="AA855" s="1">
        <v>7</v>
      </c>
      <c r="AB855" s="1">
        <v>38.65</v>
      </c>
      <c r="AC855" s="1">
        <v>88928</v>
      </c>
      <c r="AD855" s="6" t="e">
        <f>IF(COUNTIF(#REF!,Orders!AC209)&gt;0,"Returned","Not Returned")</f>
        <v>#REF!</v>
      </c>
      <c r="AE855" s="37" t="str">
        <f>TEXT(Table1[[#This Row],[Order Date]],"mmmm-yyy")</f>
        <v>March-2015</v>
      </c>
    </row>
    <row r="856" spans="1:31" ht="12.75" customHeight="1" thickTop="1" thickBot="1" x14ac:dyDescent="0.25">
      <c r="A856" s="10">
        <v>21282</v>
      </c>
      <c r="B856" s="11" t="s">
        <v>47</v>
      </c>
      <c r="C856" s="11">
        <v>7.0000000000000007E-2</v>
      </c>
      <c r="D856" s="11">
        <v>65.989999999999995</v>
      </c>
      <c r="E856" s="11">
        <v>5.26</v>
      </c>
      <c r="F856" s="11">
        <v>383</v>
      </c>
      <c r="G856" s="6" t="str">
        <f>IF(COUNTIF(Table1[Customer ID],Table1[[#This Row],[Customer ID]])&gt;1,"Repeat Customer","One-Time Customer")</f>
        <v>Repeat Customer</v>
      </c>
      <c r="H856" s="11" t="s">
        <v>490</v>
      </c>
      <c r="I856" s="11" t="s">
        <v>27</v>
      </c>
      <c r="J856" s="11" t="s">
        <v>28</v>
      </c>
      <c r="K856" s="11" t="s">
        <v>77</v>
      </c>
      <c r="L856" s="11" t="s">
        <v>78</v>
      </c>
      <c r="M856" s="11" t="s">
        <v>59</v>
      </c>
      <c r="N856" s="11" t="s">
        <v>493</v>
      </c>
      <c r="O856" s="11">
        <v>0.56000000000000005</v>
      </c>
      <c r="P856" s="6">
        <f>Table1[[#This Row],[Profit]]/Table1[[#This Row],[Sales]]</f>
        <v>0.3826680484579924</v>
      </c>
      <c r="Q856" s="11" t="s">
        <v>33</v>
      </c>
      <c r="R856" s="11" t="s">
        <v>53</v>
      </c>
      <c r="S856" s="11" t="s">
        <v>234</v>
      </c>
      <c r="T856" s="11" t="s">
        <v>492</v>
      </c>
      <c r="U856" s="11">
        <v>19026</v>
      </c>
      <c r="V856" s="12">
        <v>42082</v>
      </c>
      <c r="W856" s="13" t="str">
        <f>TEXT(Table1[[#This Row],[Order Date]],"mmmm")</f>
        <v>March</v>
      </c>
      <c r="X856" s="7" t="str">
        <f>TEXT(Table1[[#This Row],[Order Date]],"yyyy")</f>
        <v>2015</v>
      </c>
      <c r="Y856" s="12">
        <v>42084</v>
      </c>
      <c r="Z856" s="11">
        <v>107.08200000000001</v>
      </c>
      <c r="AA856" s="11">
        <v>5</v>
      </c>
      <c r="AB856" s="11">
        <v>279.83</v>
      </c>
      <c r="AC856" s="11">
        <v>88928</v>
      </c>
      <c r="AD856" s="6" t="e">
        <f>IF(COUNTIF(#REF!,Orders!AC210)&gt;0,"Returned","Not Returned")</f>
        <v>#REF!</v>
      </c>
      <c r="AE856" s="37" t="str">
        <f>TEXT(Table1[[#This Row],[Order Date]],"mmmm-yyy")</f>
        <v>March-2015</v>
      </c>
    </row>
    <row r="857" spans="1:31" ht="12.75" customHeight="1" thickTop="1" thickBot="1" x14ac:dyDescent="0.25">
      <c r="A857" s="10">
        <v>18659</v>
      </c>
      <c r="B857" s="11" t="s">
        <v>47</v>
      </c>
      <c r="C857" s="11">
        <v>0.08</v>
      </c>
      <c r="D857" s="11">
        <v>30.73</v>
      </c>
      <c r="E857" s="11">
        <v>4</v>
      </c>
      <c r="F857" s="11">
        <v>770</v>
      </c>
      <c r="G857" s="6" t="str">
        <f>IF(COUNTIF(Table1[Customer ID],Table1[[#This Row],[Customer ID]])&gt;1,"Repeat Customer","One-Time Customer")</f>
        <v>One-Time Customer</v>
      </c>
      <c r="H857" s="11" t="s">
        <v>903</v>
      </c>
      <c r="I857" s="11" t="s">
        <v>49</v>
      </c>
      <c r="J857" s="11" t="s">
        <v>58</v>
      </c>
      <c r="K857" s="11" t="s">
        <v>77</v>
      </c>
      <c r="L857" s="11" t="s">
        <v>180</v>
      </c>
      <c r="M857" s="11" t="s">
        <v>59</v>
      </c>
      <c r="N857" s="11" t="s">
        <v>288</v>
      </c>
      <c r="O857" s="11">
        <v>0.75</v>
      </c>
      <c r="P857" s="6">
        <f>Table1[[#This Row],[Profit]]/Table1[[#This Row],[Sales]]</f>
        <v>-0.10497752311741551</v>
      </c>
      <c r="Q857" s="11" t="s">
        <v>33</v>
      </c>
      <c r="R857" s="11" t="s">
        <v>34</v>
      </c>
      <c r="S857" s="11" t="s">
        <v>102</v>
      </c>
      <c r="T857" s="11" t="s">
        <v>893</v>
      </c>
      <c r="U857" s="11">
        <v>97062</v>
      </c>
      <c r="V857" s="12">
        <v>42082</v>
      </c>
      <c r="W857" s="13" t="str">
        <f>TEXT(Table1[[#This Row],[Order Date]],"mmmm")</f>
        <v>March</v>
      </c>
      <c r="X857" s="7" t="str">
        <f>TEXT(Table1[[#This Row],[Order Date]],"yyyy")</f>
        <v>2015</v>
      </c>
      <c r="Y857" s="12">
        <v>42082</v>
      </c>
      <c r="Z857" s="11">
        <v>-45.07</v>
      </c>
      <c r="AA857" s="11">
        <v>14</v>
      </c>
      <c r="AB857" s="11">
        <v>429.33</v>
      </c>
      <c r="AC857" s="11">
        <v>88667</v>
      </c>
      <c r="AD857" s="6" t="e">
        <f>IF(COUNTIF(#REF!,Orders!AC440)&gt;0,"Returned","Not Returned")</f>
        <v>#REF!</v>
      </c>
      <c r="AE857" s="37" t="str">
        <f>TEXT(Table1[[#This Row],[Order Date]],"mmmm-yyy")</f>
        <v>March-2015</v>
      </c>
    </row>
    <row r="858" spans="1:31" ht="12.75" customHeight="1" thickTop="1" thickBot="1" x14ac:dyDescent="0.25">
      <c r="A858" s="8">
        <v>18660</v>
      </c>
      <c r="B858" s="1" t="s">
        <v>47</v>
      </c>
      <c r="C858" s="1">
        <v>0.05</v>
      </c>
      <c r="D858" s="1">
        <v>14.56</v>
      </c>
      <c r="E858" s="1">
        <v>3.5</v>
      </c>
      <c r="F858" s="1">
        <v>771</v>
      </c>
      <c r="G858" s="6" t="str">
        <f>IF(COUNTIF(Table1[Customer ID],Table1[[#This Row],[Customer ID]])&gt;1,"Repeat Customer","One-Time Customer")</f>
        <v>Repeat Customer</v>
      </c>
      <c r="H858" s="1" t="s">
        <v>904</v>
      </c>
      <c r="I858" s="1" t="s">
        <v>49</v>
      </c>
      <c r="J858" s="1" t="s">
        <v>58</v>
      </c>
      <c r="K858" s="1" t="s">
        <v>29</v>
      </c>
      <c r="L858" s="1" t="s">
        <v>257</v>
      </c>
      <c r="M858" s="1" t="s">
        <v>59</v>
      </c>
      <c r="N858" s="1" t="s">
        <v>905</v>
      </c>
      <c r="O858" s="1">
        <v>0.57999999999999996</v>
      </c>
      <c r="P858" s="6">
        <f>Table1[[#This Row],[Profit]]/Table1[[#This Row],[Sales]]</f>
        <v>-0.1909986565158979</v>
      </c>
      <c r="Q858" s="1" t="s">
        <v>33</v>
      </c>
      <c r="R858" s="1" t="s">
        <v>34</v>
      </c>
      <c r="S858" s="1" t="s">
        <v>102</v>
      </c>
      <c r="T858" s="1" t="s">
        <v>906</v>
      </c>
      <c r="U858" s="1">
        <v>97068</v>
      </c>
      <c r="V858" s="9">
        <v>42082</v>
      </c>
      <c r="W858" s="13" t="str">
        <f>TEXT(Table1[[#This Row],[Order Date]],"mmmm")</f>
        <v>March</v>
      </c>
      <c r="X858" s="7" t="str">
        <f>TEXT(Table1[[#This Row],[Order Date]],"yyyy")</f>
        <v>2015</v>
      </c>
      <c r="Y858" s="9">
        <v>42084</v>
      </c>
      <c r="Z858" s="1">
        <v>-8.5299999999999994</v>
      </c>
      <c r="AA858" s="1">
        <v>3</v>
      </c>
      <c r="AB858" s="1">
        <v>44.66</v>
      </c>
      <c r="AC858" s="1">
        <v>88667</v>
      </c>
      <c r="AD858" s="6" t="e">
        <f>IF(COUNTIF(#REF!,Orders!AC441)&gt;0,"Returned","Not Returned")</f>
        <v>#REF!</v>
      </c>
      <c r="AE858" s="37" t="str">
        <f>TEXT(Table1[[#This Row],[Order Date]],"mmmm-yyy")</f>
        <v>March-2015</v>
      </c>
    </row>
    <row r="859" spans="1:31" ht="12.75" customHeight="1" thickTop="1" thickBot="1" x14ac:dyDescent="0.25">
      <c r="A859" s="10">
        <v>18661</v>
      </c>
      <c r="B859" s="11" t="s">
        <v>47</v>
      </c>
      <c r="C859" s="11">
        <v>0</v>
      </c>
      <c r="D859" s="11">
        <v>299.99</v>
      </c>
      <c r="E859" s="11">
        <v>11.64</v>
      </c>
      <c r="F859" s="11">
        <v>771</v>
      </c>
      <c r="G859" s="6" t="str">
        <f>IF(COUNTIF(Table1[Customer ID],Table1[[#This Row],[Customer ID]])&gt;1,"Repeat Customer","One-Time Customer")</f>
        <v>Repeat Customer</v>
      </c>
      <c r="H859" s="11" t="s">
        <v>904</v>
      </c>
      <c r="I859" s="11" t="s">
        <v>49</v>
      </c>
      <c r="J859" s="11" t="s">
        <v>58</v>
      </c>
      <c r="K859" s="11" t="s">
        <v>77</v>
      </c>
      <c r="L859" s="11" t="s">
        <v>587</v>
      </c>
      <c r="M859" s="11" t="s">
        <v>236</v>
      </c>
      <c r="N859" s="11" t="s">
        <v>907</v>
      </c>
      <c r="O859" s="11">
        <v>0.5</v>
      </c>
      <c r="P859" s="6">
        <f>Table1[[#This Row],[Profit]]/Table1[[#This Row],[Sales]]</f>
        <v>0.17651779375906662</v>
      </c>
      <c r="Q859" s="11" t="s">
        <v>33</v>
      </c>
      <c r="R859" s="11" t="s">
        <v>34</v>
      </c>
      <c r="S859" s="11" t="s">
        <v>102</v>
      </c>
      <c r="T859" s="11" t="s">
        <v>906</v>
      </c>
      <c r="U859" s="11">
        <v>97068</v>
      </c>
      <c r="V859" s="12">
        <v>42082</v>
      </c>
      <c r="W859" s="13" t="str">
        <f>TEXT(Table1[[#This Row],[Order Date]],"mmmm")</f>
        <v>March</v>
      </c>
      <c r="X859" s="7" t="str">
        <f>TEXT(Table1[[#This Row],[Order Date]],"yyyy")</f>
        <v>2015</v>
      </c>
      <c r="Y859" s="12">
        <v>42084</v>
      </c>
      <c r="Z859" s="11">
        <v>285.95</v>
      </c>
      <c r="AA859" s="11">
        <v>5</v>
      </c>
      <c r="AB859" s="11">
        <v>1619.95</v>
      </c>
      <c r="AC859" s="11">
        <v>88667</v>
      </c>
      <c r="AD859" s="6" t="e">
        <f>IF(COUNTIF(#REF!,Orders!AC442)&gt;0,"Returned","Not Returned")</f>
        <v>#REF!</v>
      </c>
      <c r="AE859" s="37" t="str">
        <f>TEXT(Table1[[#This Row],[Order Date]],"mmmm-yyy")</f>
        <v>March-2015</v>
      </c>
    </row>
    <row r="860" spans="1:31" ht="12.75" customHeight="1" thickTop="1" thickBot="1" x14ac:dyDescent="0.25">
      <c r="A860" s="8">
        <v>19141</v>
      </c>
      <c r="B860" s="1" t="s">
        <v>37</v>
      </c>
      <c r="C860" s="1">
        <v>0.06</v>
      </c>
      <c r="D860" s="1">
        <v>6.48</v>
      </c>
      <c r="E860" s="1">
        <v>5.14</v>
      </c>
      <c r="F860" s="1">
        <v>1852</v>
      </c>
      <c r="G860" s="6" t="str">
        <f>IF(COUNTIF(Table1[Customer ID],Table1[[#This Row],[Customer ID]])&gt;1,"Repeat Customer","One-Time Customer")</f>
        <v>One-Time Customer</v>
      </c>
      <c r="H860" s="1" t="s">
        <v>1832</v>
      </c>
      <c r="I860" s="1" t="s">
        <v>27</v>
      </c>
      <c r="J860" s="1" t="s">
        <v>40</v>
      </c>
      <c r="K860" s="1" t="s">
        <v>29</v>
      </c>
      <c r="L860" s="1" t="s">
        <v>93</v>
      </c>
      <c r="M860" s="1" t="s">
        <v>59</v>
      </c>
      <c r="N860" s="1" t="s">
        <v>938</v>
      </c>
      <c r="O860" s="1">
        <v>0.37</v>
      </c>
      <c r="P860" s="6">
        <f>Table1[[#This Row],[Profit]]/Table1[[#This Row],[Sales]]</f>
        <v>-0.41630084869768802</v>
      </c>
      <c r="Q860" s="1" t="s">
        <v>33</v>
      </c>
      <c r="R860" s="1" t="s">
        <v>34</v>
      </c>
      <c r="S860" s="1" t="s">
        <v>45</v>
      </c>
      <c r="T860" s="1" t="s">
        <v>1833</v>
      </c>
      <c r="U860" s="1">
        <v>92008</v>
      </c>
      <c r="V860" s="9">
        <v>42082</v>
      </c>
      <c r="W860" s="13" t="str">
        <f>TEXT(Table1[[#This Row],[Order Date]],"mmmm")</f>
        <v>March</v>
      </c>
      <c r="X860" s="7" t="str">
        <f>TEXT(Table1[[#This Row],[Order Date]],"yyyy")</f>
        <v>2015</v>
      </c>
      <c r="Y860" s="9">
        <v>42084</v>
      </c>
      <c r="Z860" s="1">
        <v>-28.45</v>
      </c>
      <c r="AA860" s="1">
        <v>10</v>
      </c>
      <c r="AB860" s="1">
        <v>68.34</v>
      </c>
      <c r="AC860" s="1">
        <v>86847</v>
      </c>
      <c r="AD860" s="6" t="e">
        <f>IF(COUNTIF(#REF!,Orders!AC1039)&gt;0,"Returned","Not Returned")</f>
        <v>#REF!</v>
      </c>
      <c r="AE860" s="37" t="str">
        <f>TEXT(Table1[[#This Row],[Order Date]],"mmmm-yyy")</f>
        <v>March-2015</v>
      </c>
    </row>
    <row r="861" spans="1:31" ht="12.75" customHeight="1" thickTop="1" thickBot="1" x14ac:dyDescent="0.25">
      <c r="A861" s="10">
        <v>19142</v>
      </c>
      <c r="B861" s="11" t="s">
        <v>37</v>
      </c>
      <c r="C861" s="11">
        <v>0.02</v>
      </c>
      <c r="D861" s="11">
        <v>30.73</v>
      </c>
      <c r="E861" s="11">
        <v>4</v>
      </c>
      <c r="F861" s="11">
        <v>1854</v>
      </c>
      <c r="G861" s="6" t="str">
        <f>IF(COUNTIF(Table1[Customer ID],Table1[[#This Row],[Customer ID]])&gt;1,"Repeat Customer","One-Time Customer")</f>
        <v>One-Time Customer</v>
      </c>
      <c r="H861" s="11" t="s">
        <v>1834</v>
      </c>
      <c r="I861" s="11" t="s">
        <v>49</v>
      </c>
      <c r="J861" s="11" t="s">
        <v>40</v>
      </c>
      <c r="K861" s="11" t="s">
        <v>77</v>
      </c>
      <c r="L861" s="11" t="s">
        <v>180</v>
      </c>
      <c r="M861" s="11" t="s">
        <v>59</v>
      </c>
      <c r="N861" s="11" t="s">
        <v>288</v>
      </c>
      <c r="O861" s="11">
        <v>0.75</v>
      </c>
      <c r="P861" s="6">
        <f>Table1[[#This Row],[Profit]]/Table1[[#This Row],[Sales]]</f>
        <v>0.13936655049595956</v>
      </c>
      <c r="Q861" s="11" t="s">
        <v>33</v>
      </c>
      <c r="R861" s="11" t="s">
        <v>53</v>
      </c>
      <c r="S861" s="11" t="s">
        <v>228</v>
      </c>
      <c r="T861" s="11" t="s">
        <v>687</v>
      </c>
      <c r="U861" s="11">
        <v>6478</v>
      </c>
      <c r="V861" s="12">
        <v>42082</v>
      </c>
      <c r="W861" s="13" t="str">
        <f>TEXT(Table1[[#This Row],[Order Date]],"mmmm")</f>
        <v>March</v>
      </c>
      <c r="X861" s="7" t="str">
        <f>TEXT(Table1[[#This Row],[Order Date]],"yyyy")</f>
        <v>2015</v>
      </c>
      <c r="Y861" s="12">
        <v>42085</v>
      </c>
      <c r="Z861" s="11">
        <v>72.78</v>
      </c>
      <c r="AA861" s="11">
        <v>16</v>
      </c>
      <c r="AB861" s="11">
        <v>522.22</v>
      </c>
      <c r="AC861" s="11">
        <v>86847</v>
      </c>
      <c r="AD861" s="6" t="e">
        <f>IF(COUNTIF(#REF!,Orders!AC1040)&gt;0,"Returned","Not Returned")</f>
        <v>#REF!</v>
      </c>
      <c r="AE861" s="37" t="str">
        <f>TEXT(Table1[[#This Row],[Order Date]],"mmmm-yyy")</f>
        <v>March-2015</v>
      </c>
    </row>
    <row r="862" spans="1:31" ht="12.75" customHeight="1" thickTop="1" thickBot="1" x14ac:dyDescent="0.25">
      <c r="A862" s="8">
        <v>24899</v>
      </c>
      <c r="B862" s="1" t="s">
        <v>25</v>
      </c>
      <c r="C862" s="1">
        <v>0.1</v>
      </c>
      <c r="D862" s="1">
        <v>24.92</v>
      </c>
      <c r="E862" s="1">
        <v>12.98</v>
      </c>
      <c r="F862" s="1">
        <v>2502</v>
      </c>
      <c r="G862" s="6" t="str">
        <f>IF(COUNTIF(Table1[Customer ID],Table1[[#This Row],[Customer ID]])&gt;1,"Repeat Customer","One-Time Customer")</f>
        <v>Repeat Customer</v>
      </c>
      <c r="H862" s="1" t="s">
        <v>2349</v>
      </c>
      <c r="I862" s="1" t="s">
        <v>49</v>
      </c>
      <c r="J862" s="1" t="s">
        <v>40</v>
      </c>
      <c r="K862" s="1" t="s">
        <v>29</v>
      </c>
      <c r="L862" s="1" t="s">
        <v>109</v>
      </c>
      <c r="M862" s="1" t="s">
        <v>59</v>
      </c>
      <c r="N862" s="1" t="s">
        <v>1940</v>
      </c>
      <c r="O862" s="1">
        <v>0.39</v>
      </c>
      <c r="P862" s="6">
        <f>Table1[[#This Row],[Profit]]/Table1[[#This Row],[Sales]]</f>
        <v>-0.64693589381530647</v>
      </c>
      <c r="Q862" s="1" t="s">
        <v>33</v>
      </c>
      <c r="R862" s="1" t="s">
        <v>61</v>
      </c>
      <c r="S862" s="1" t="s">
        <v>703</v>
      </c>
      <c r="T862" s="1" t="s">
        <v>2350</v>
      </c>
      <c r="U862" s="1">
        <v>46321</v>
      </c>
      <c r="V862" s="9">
        <v>42082</v>
      </c>
      <c r="W862" s="13" t="str">
        <f>TEXT(Table1[[#This Row],[Order Date]],"mmmm")</f>
        <v>March</v>
      </c>
      <c r="X862" s="7" t="str">
        <f>TEXT(Table1[[#This Row],[Order Date]],"yyyy")</f>
        <v>2015</v>
      </c>
      <c r="Y862" s="9">
        <v>42082</v>
      </c>
      <c r="Z862" s="1">
        <v>-45.816000000000003</v>
      </c>
      <c r="AA862" s="1">
        <v>3</v>
      </c>
      <c r="AB862" s="1">
        <v>70.819999999999993</v>
      </c>
      <c r="AC862" s="1">
        <v>91310</v>
      </c>
      <c r="AD862" s="6" t="e">
        <f>IF(COUNTIF(#REF!,Orders!AC1417)&gt;0,"Returned","Not Returned")</f>
        <v>#REF!</v>
      </c>
      <c r="AE862" s="37" t="str">
        <f>TEXT(Table1[[#This Row],[Order Date]],"mmmm-yyy")</f>
        <v>March-2015</v>
      </c>
    </row>
    <row r="863" spans="1:31" ht="12.75" customHeight="1" thickTop="1" thickBot="1" x14ac:dyDescent="0.25">
      <c r="A863" s="10">
        <v>24901</v>
      </c>
      <c r="B863" s="11" t="s">
        <v>25</v>
      </c>
      <c r="C863" s="11">
        <v>0</v>
      </c>
      <c r="D863" s="11">
        <v>12.28</v>
      </c>
      <c r="E863" s="11">
        <v>6.35</v>
      </c>
      <c r="F863" s="11">
        <v>2502</v>
      </c>
      <c r="G863" s="6" t="str">
        <f>IF(COUNTIF(Table1[Customer ID],Table1[[#This Row],[Customer ID]])&gt;1,"Repeat Customer","One-Time Customer")</f>
        <v>Repeat Customer</v>
      </c>
      <c r="H863" s="11" t="s">
        <v>2349</v>
      </c>
      <c r="I863" s="11" t="s">
        <v>27</v>
      </c>
      <c r="J863" s="11" t="s">
        <v>40</v>
      </c>
      <c r="K863" s="11" t="s">
        <v>29</v>
      </c>
      <c r="L863" s="11" t="s">
        <v>93</v>
      </c>
      <c r="M863" s="11" t="s">
        <v>59</v>
      </c>
      <c r="N863" s="11" t="s">
        <v>1575</v>
      </c>
      <c r="O863" s="11">
        <v>0.38</v>
      </c>
      <c r="P863" s="6">
        <f>Table1[[#This Row],[Profit]]/Table1[[#This Row],[Sales]]</f>
        <v>0.33867757629367534</v>
      </c>
      <c r="Q863" s="11" t="s">
        <v>33</v>
      </c>
      <c r="R863" s="11" t="s">
        <v>61</v>
      </c>
      <c r="S863" s="11" t="s">
        <v>703</v>
      </c>
      <c r="T863" s="11" t="s">
        <v>2350</v>
      </c>
      <c r="U863" s="11">
        <v>46321</v>
      </c>
      <c r="V863" s="12">
        <v>42082</v>
      </c>
      <c r="W863" s="13" t="str">
        <f>TEXT(Table1[[#This Row],[Order Date]],"mmmm")</f>
        <v>March</v>
      </c>
      <c r="X863" s="7" t="str">
        <f>TEXT(Table1[[#This Row],[Order Date]],"yyyy")</f>
        <v>2015</v>
      </c>
      <c r="Y863" s="12">
        <v>42083</v>
      </c>
      <c r="Z863" s="11">
        <v>30.63</v>
      </c>
      <c r="AA863" s="11">
        <v>7</v>
      </c>
      <c r="AB863" s="11">
        <v>90.44</v>
      </c>
      <c r="AC863" s="11">
        <v>91310</v>
      </c>
      <c r="AD863" s="6" t="e">
        <f>IF(COUNTIF(#REF!,Orders!AC1418)&gt;0,"Returned","Not Returned")</f>
        <v>#REF!</v>
      </c>
      <c r="AE863" s="37" t="str">
        <f>TEXT(Table1[[#This Row],[Order Date]],"mmmm-yyy")</f>
        <v>March-2015</v>
      </c>
    </row>
    <row r="864" spans="1:31" ht="12.75" customHeight="1" thickTop="1" thickBot="1" x14ac:dyDescent="0.25">
      <c r="A864" s="8">
        <v>26296</v>
      </c>
      <c r="B864" s="1" t="s">
        <v>25</v>
      </c>
      <c r="C864" s="1">
        <v>0.03</v>
      </c>
      <c r="D864" s="1">
        <v>40.97</v>
      </c>
      <c r="E864" s="1">
        <v>8.99</v>
      </c>
      <c r="F864" s="1">
        <v>2621</v>
      </c>
      <c r="G864" s="6" t="str">
        <f>IF(COUNTIF(Table1[Customer ID],Table1[[#This Row],[Customer ID]])&gt;1,"Repeat Customer","One-Time Customer")</f>
        <v>One-Time Customer</v>
      </c>
      <c r="H864" s="1" t="s">
        <v>2444</v>
      </c>
      <c r="I864" s="1" t="s">
        <v>27</v>
      </c>
      <c r="J864" s="1" t="s">
        <v>28</v>
      </c>
      <c r="K864" s="1" t="s">
        <v>29</v>
      </c>
      <c r="L864" s="1" t="s">
        <v>30</v>
      </c>
      <c r="M864" s="1" t="s">
        <v>51</v>
      </c>
      <c r="N864" s="1" t="s">
        <v>2445</v>
      </c>
      <c r="O864" s="1">
        <v>0.59</v>
      </c>
      <c r="P864" s="6">
        <f>Table1[[#This Row],[Profit]]/Table1[[#This Row],[Sales]]</f>
        <v>-0.8544445516842003</v>
      </c>
      <c r="Q864" s="1" t="s">
        <v>33</v>
      </c>
      <c r="R864" s="1" t="s">
        <v>136</v>
      </c>
      <c r="S864" s="1" t="s">
        <v>244</v>
      </c>
      <c r="T864" s="1" t="s">
        <v>2446</v>
      </c>
      <c r="U864" s="1">
        <v>37027</v>
      </c>
      <c r="V864" s="9">
        <v>42082</v>
      </c>
      <c r="W864" s="13" t="str">
        <f>TEXT(Table1[[#This Row],[Order Date]],"mmmm")</f>
        <v>March</v>
      </c>
      <c r="X864" s="7" t="str">
        <f>TEXT(Table1[[#This Row],[Order Date]],"yyyy")</f>
        <v>2015</v>
      </c>
      <c r="Y864" s="9">
        <v>42083</v>
      </c>
      <c r="Z864" s="1">
        <v>-177.05799999999999</v>
      </c>
      <c r="AA864" s="1">
        <v>5</v>
      </c>
      <c r="AB864" s="1">
        <v>207.22</v>
      </c>
      <c r="AC864" s="1">
        <v>88016</v>
      </c>
      <c r="AD864" s="6" t="e">
        <f>IF(COUNTIF(#REF!,Orders!AC1491)&gt;0,"Returned","Not Returned")</f>
        <v>#REF!</v>
      </c>
      <c r="AE864" s="37" t="str">
        <f>TEXT(Table1[[#This Row],[Order Date]],"mmmm-yyy")</f>
        <v>March-2015</v>
      </c>
    </row>
    <row r="865" spans="1:31" ht="12.75" customHeight="1" thickTop="1" thickBot="1" x14ac:dyDescent="0.25">
      <c r="A865" s="8">
        <v>21041</v>
      </c>
      <c r="B865" s="1" t="s">
        <v>37</v>
      </c>
      <c r="C865" s="1">
        <v>0.05</v>
      </c>
      <c r="D865" s="1">
        <v>4.9800000000000004</v>
      </c>
      <c r="E865" s="1">
        <v>0.49</v>
      </c>
      <c r="F865" s="1">
        <v>2639</v>
      </c>
      <c r="G865" s="6" t="str">
        <f>IF(COUNTIF(Table1[Customer ID],Table1[[#This Row],[Customer ID]])&gt;1,"Repeat Customer","One-Time Customer")</f>
        <v>One-Time Customer</v>
      </c>
      <c r="H865" s="1" t="s">
        <v>2455</v>
      </c>
      <c r="I865" s="1" t="s">
        <v>49</v>
      </c>
      <c r="J865" s="1" t="s">
        <v>114</v>
      </c>
      <c r="K865" s="1" t="s">
        <v>29</v>
      </c>
      <c r="L865" s="1" t="s">
        <v>134</v>
      </c>
      <c r="M865" s="1" t="s">
        <v>59</v>
      </c>
      <c r="N865" s="1" t="s">
        <v>1422</v>
      </c>
      <c r="O865" s="1">
        <v>0.39</v>
      </c>
      <c r="P865" s="6">
        <f>Table1[[#This Row],[Profit]]/Table1[[#This Row],[Sales]]</f>
        <v>0.27042253521126763</v>
      </c>
      <c r="Q865" s="1" t="s">
        <v>33</v>
      </c>
      <c r="R865" s="1" t="s">
        <v>34</v>
      </c>
      <c r="S865" s="1" t="s">
        <v>366</v>
      </c>
      <c r="T865" s="1" t="s">
        <v>652</v>
      </c>
      <c r="U865" s="1">
        <v>88201</v>
      </c>
      <c r="V865" s="9">
        <v>42082</v>
      </c>
      <c r="W865" s="13" t="str">
        <f>TEXT(Table1[[#This Row],[Order Date]],"mmmm")</f>
        <v>March</v>
      </c>
      <c r="X865" s="7" t="str">
        <f>TEXT(Table1[[#This Row],[Order Date]],"yyyy")</f>
        <v>2015</v>
      </c>
      <c r="Y865" s="9">
        <v>42082</v>
      </c>
      <c r="Z865" s="1">
        <v>3.84</v>
      </c>
      <c r="AA865" s="1">
        <v>3</v>
      </c>
      <c r="AB865" s="1">
        <v>14.2</v>
      </c>
      <c r="AC865" s="1">
        <v>90952</v>
      </c>
      <c r="AD865" s="6" t="e">
        <f>IF(COUNTIF(#REF!,Orders!AC1499)&gt;0,"Returned","Not Returned")</f>
        <v>#REF!</v>
      </c>
      <c r="AE865" s="37" t="str">
        <f>TEXT(Table1[[#This Row],[Order Date]],"mmmm-yyy")</f>
        <v>March-2015</v>
      </c>
    </row>
    <row r="866" spans="1:31" ht="12.75" customHeight="1" thickTop="1" thickBot="1" x14ac:dyDescent="0.25">
      <c r="A866" s="10">
        <v>18416</v>
      </c>
      <c r="B866" s="11" t="s">
        <v>25</v>
      </c>
      <c r="C866" s="11">
        <v>0</v>
      </c>
      <c r="D866" s="11">
        <v>21.98</v>
      </c>
      <c r="E866" s="11">
        <v>2.87</v>
      </c>
      <c r="F866" s="11">
        <v>2840</v>
      </c>
      <c r="G866" s="6" t="str">
        <f>IF(COUNTIF(Table1[Customer ID],Table1[[#This Row],[Customer ID]])&gt;1,"Repeat Customer","One-Time Customer")</f>
        <v>Repeat Customer</v>
      </c>
      <c r="H866" s="11" t="s">
        <v>2596</v>
      </c>
      <c r="I866" s="11" t="s">
        <v>49</v>
      </c>
      <c r="J866" s="11" t="s">
        <v>28</v>
      </c>
      <c r="K866" s="11" t="s">
        <v>29</v>
      </c>
      <c r="L866" s="11" t="s">
        <v>30</v>
      </c>
      <c r="M866" s="11" t="s">
        <v>51</v>
      </c>
      <c r="N866" s="11" t="s">
        <v>2587</v>
      </c>
      <c r="O866" s="11">
        <v>0.55000000000000004</v>
      </c>
      <c r="P866" s="6">
        <f>Table1[[#This Row],[Profit]]/Table1[[#This Row],[Sales]]</f>
        <v>5.8595117073577195E-2</v>
      </c>
      <c r="Q866" s="11" t="s">
        <v>33</v>
      </c>
      <c r="R866" s="11" t="s">
        <v>136</v>
      </c>
      <c r="S866" s="11" t="s">
        <v>362</v>
      </c>
      <c r="T866" s="11" t="s">
        <v>2597</v>
      </c>
      <c r="U866" s="11">
        <v>33161</v>
      </c>
      <c r="V866" s="12">
        <v>42082</v>
      </c>
      <c r="W866" s="13" t="str">
        <f>TEXT(Table1[[#This Row],[Order Date]],"mmmm")</f>
        <v>March</v>
      </c>
      <c r="X866" s="7" t="str">
        <f>TEXT(Table1[[#This Row],[Order Date]],"yyyy")</f>
        <v>2015</v>
      </c>
      <c r="Y866" s="12">
        <v>42083</v>
      </c>
      <c r="Z866" s="11">
        <v>21.095999999999997</v>
      </c>
      <c r="AA866" s="11">
        <v>16</v>
      </c>
      <c r="AB866" s="11">
        <v>360.03</v>
      </c>
      <c r="AC866" s="11">
        <v>87884</v>
      </c>
      <c r="AD866" s="6" t="e">
        <f>IF(COUNTIF(#REF!,Orders!AC1596)&gt;0,"Returned","Not Returned")</f>
        <v>#REF!</v>
      </c>
      <c r="AE866" s="37" t="str">
        <f>TEXT(Table1[[#This Row],[Order Date]],"mmmm-yyy")</f>
        <v>March-2015</v>
      </c>
    </row>
    <row r="867" spans="1:31" ht="12.75" customHeight="1" thickTop="1" thickBot="1" x14ac:dyDescent="0.25">
      <c r="A867" s="8">
        <v>2314</v>
      </c>
      <c r="B867" s="1" t="s">
        <v>25</v>
      </c>
      <c r="C867" s="1">
        <v>7.0000000000000007E-2</v>
      </c>
      <c r="D867" s="1">
        <v>28.99</v>
      </c>
      <c r="E867" s="1">
        <v>8.59</v>
      </c>
      <c r="F867" s="1">
        <v>2882</v>
      </c>
      <c r="G867" s="6" t="str">
        <f>IF(COUNTIF(Table1[Customer ID],Table1[[#This Row],[Customer ID]])&gt;1,"Repeat Customer","One-Time Customer")</f>
        <v>Repeat Customer</v>
      </c>
      <c r="H867" s="1" t="s">
        <v>2632</v>
      </c>
      <c r="I867" s="1" t="s">
        <v>49</v>
      </c>
      <c r="J867" s="1" t="s">
        <v>114</v>
      </c>
      <c r="K867" s="1" t="s">
        <v>77</v>
      </c>
      <c r="L867" s="1" t="s">
        <v>78</v>
      </c>
      <c r="M867" s="1" t="s">
        <v>86</v>
      </c>
      <c r="N867" s="1" t="s">
        <v>2045</v>
      </c>
      <c r="O867" s="1">
        <v>0.56000000000000005</v>
      </c>
      <c r="P867" s="6">
        <f>Table1[[#This Row],[Profit]]/Table1[[#This Row],[Sales]]</f>
        <v>-1.7147459436379166E-2</v>
      </c>
      <c r="Q867" s="1" t="s">
        <v>33</v>
      </c>
      <c r="R867" s="1" t="s">
        <v>136</v>
      </c>
      <c r="S867" s="1" t="s">
        <v>322</v>
      </c>
      <c r="T867" s="1" t="s">
        <v>390</v>
      </c>
      <c r="U867" s="1">
        <v>28206</v>
      </c>
      <c r="V867" s="9">
        <v>42082</v>
      </c>
      <c r="W867" s="13" t="str">
        <f>TEXT(Table1[[#This Row],[Order Date]],"mmmm")</f>
        <v>March</v>
      </c>
      <c r="X867" s="7" t="str">
        <f>TEXT(Table1[[#This Row],[Order Date]],"yyyy")</f>
        <v>2015</v>
      </c>
      <c r="Y867" s="9">
        <v>42082</v>
      </c>
      <c r="Z867" s="1">
        <v>-16.063740000000003</v>
      </c>
      <c r="AA867" s="1">
        <v>39</v>
      </c>
      <c r="AB867" s="1">
        <v>936.8</v>
      </c>
      <c r="AC867" s="1">
        <v>16676</v>
      </c>
      <c r="AD867" s="6" t="e">
        <f>IF(COUNTIF(#REF!,Orders!AC1633)&gt;0,"Returned","Not Returned")</f>
        <v>#REF!</v>
      </c>
      <c r="AE867" s="37" t="str">
        <f>TEXT(Table1[[#This Row],[Order Date]],"mmmm-yyy")</f>
        <v>March-2015</v>
      </c>
    </row>
    <row r="868" spans="1:31" ht="12.75" customHeight="1" thickTop="1" thickBot="1" x14ac:dyDescent="0.25">
      <c r="A868" s="8">
        <v>20314</v>
      </c>
      <c r="B868" s="1" t="s">
        <v>25</v>
      </c>
      <c r="C868" s="1">
        <v>7.0000000000000007E-2</v>
      </c>
      <c r="D868" s="1">
        <v>28.99</v>
      </c>
      <c r="E868" s="1">
        <v>8.59</v>
      </c>
      <c r="F868" s="1">
        <v>2884</v>
      </c>
      <c r="G868" s="6" t="str">
        <f>IF(COUNTIF(Table1[Customer ID],Table1[[#This Row],[Customer ID]])&gt;1,"Repeat Customer","One-Time Customer")</f>
        <v>Repeat Customer</v>
      </c>
      <c r="H868" s="1" t="s">
        <v>2637</v>
      </c>
      <c r="I868" s="1" t="s">
        <v>49</v>
      </c>
      <c r="J868" s="1" t="s">
        <v>114</v>
      </c>
      <c r="K868" s="1" t="s">
        <v>77</v>
      </c>
      <c r="L868" s="1" t="s">
        <v>78</v>
      </c>
      <c r="M868" s="1" t="s">
        <v>86</v>
      </c>
      <c r="N868" s="1" t="s">
        <v>2045</v>
      </c>
      <c r="O868" s="1">
        <v>0.56000000000000005</v>
      </c>
      <c r="P868" s="6">
        <f>Table1[[#This Row],[Profit]]/Table1[[#This Row],[Sales]]</f>
        <v>-5.0281004121393781E-2</v>
      </c>
      <c r="Q868" s="1" t="s">
        <v>33</v>
      </c>
      <c r="R868" s="1" t="s">
        <v>53</v>
      </c>
      <c r="S868" s="1" t="s">
        <v>154</v>
      </c>
      <c r="T868" s="1" t="s">
        <v>2638</v>
      </c>
      <c r="U868" s="1">
        <v>44039</v>
      </c>
      <c r="V868" s="9">
        <v>42082</v>
      </c>
      <c r="W868" s="13" t="str">
        <f>TEXT(Table1[[#This Row],[Order Date]],"mmmm")</f>
        <v>March</v>
      </c>
      <c r="X868" s="7" t="str">
        <f>TEXT(Table1[[#This Row],[Order Date]],"yyyy")</f>
        <v>2015</v>
      </c>
      <c r="Y868" s="9">
        <v>42082</v>
      </c>
      <c r="Z868" s="1">
        <v>-12.078000000000001</v>
      </c>
      <c r="AA868" s="1">
        <v>10</v>
      </c>
      <c r="AB868" s="1">
        <v>240.21</v>
      </c>
      <c r="AC868" s="1">
        <v>87631</v>
      </c>
      <c r="AD868" s="6" t="e">
        <f>IF(COUNTIF(#REF!,Orders!AC1639)&gt;0,"Returned","Not Returned")</f>
        <v>#REF!</v>
      </c>
      <c r="AE868" s="37" t="str">
        <f>TEXT(Table1[[#This Row],[Order Date]],"mmmm-yyy")</f>
        <v>March-2015</v>
      </c>
    </row>
    <row r="869" spans="1:31" ht="12.75" customHeight="1" thickTop="1" thickBot="1" x14ac:dyDescent="0.25">
      <c r="A869" s="8">
        <v>25605</v>
      </c>
      <c r="B869" s="1" t="s">
        <v>25</v>
      </c>
      <c r="C869" s="1">
        <v>0.04</v>
      </c>
      <c r="D869" s="1">
        <v>39.479999999999997</v>
      </c>
      <c r="E869" s="1">
        <v>1.99</v>
      </c>
      <c r="F869" s="1">
        <v>3222</v>
      </c>
      <c r="G869" s="6" t="str">
        <f>IF(COUNTIF(Table1[Customer ID],Table1[[#This Row],[Customer ID]])&gt;1,"Repeat Customer","One-Time Customer")</f>
        <v>Repeat Customer</v>
      </c>
      <c r="H869" s="1" t="s">
        <v>2885</v>
      </c>
      <c r="I869" s="1" t="s">
        <v>27</v>
      </c>
      <c r="J869" s="1" t="s">
        <v>28</v>
      </c>
      <c r="K869" s="1" t="s">
        <v>77</v>
      </c>
      <c r="L869" s="1" t="s">
        <v>180</v>
      </c>
      <c r="M869" s="1" t="s">
        <v>51</v>
      </c>
      <c r="N869" s="1" t="s">
        <v>705</v>
      </c>
      <c r="O869" s="1">
        <v>0.54</v>
      </c>
      <c r="P869" s="6">
        <f>Table1[[#This Row],[Profit]]/Table1[[#This Row],[Sales]]</f>
        <v>-4.6227312138728331</v>
      </c>
      <c r="Q869" s="1" t="s">
        <v>33</v>
      </c>
      <c r="R869" s="1" t="s">
        <v>136</v>
      </c>
      <c r="S869" s="1" t="s">
        <v>362</v>
      </c>
      <c r="T869" s="1" t="s">
        <v>2886</v>
      </c>
      <c r="U869" s="1">
        <v>32303</v>
      </c>
      <c r="V869" s="9">
        <v>42082</v>
      </c>
      <c r="W869" s="13" t="str">
        <f>TEXT(Table1[[#This Row],[Order Date]],"mmmm")</f>
        <v>March</v>
      </c>
      <c r="X869" s="7" t="str">
        <f>TEXT(Table1[[#This Row],[Order Date]],"yyyy")</f>
        <v>2015</v>
      </c>
      <c r="Y869" s="9">
        <v>42082</v>
      </c>
      <c r="Z869" s="1">
        <v>-1535.4864000000002</v>
      </c>
      <c r="AA869" s="1">
        <v>8</v>
      </c>
      <c r="AB869" s="1">
        <v>332.16</v>
      </c>
      <c r="AC869" s="1">
        <v>90814</v>
      </c>
      <c r="AD869" s="6" t="e">
        <f>IF(COUNTIF(#REF!,Orders!AC1841)&gt;0,"Returned","Not Returned")</f>
        <v>#REF!</v>
      </c>
      <c r="AE869" s="37" t="str">
        <f>TEXT(Table1[[#This Row],[Order Date]],"mmmm-yyy")</f>
        <v>March-2015</v>
      </c>
    </row>
    <row r="870" spans="1:31" ht="12.75" customHeight="1" thickTop="1" thickBot="1" x14ac:dyDescent="0.25">
      <c r="A870" s="10">
        <v>25606</v>
      </c>
      <c r="B870" s="11" t="s">
        <v>25</v>
      </c>
      <c r="C870" s="11">
        <v>0</v>
      </c>
      <c r="D870" s="11">
        <v>8.1199999999999992</v>
      </c>
      <c r="E870" s="11">
        <v>2.83</v>
      </c>
      <c r="F870" s="11">
        <v>3222</v>
      </c>
      <c r="G870" s="6" t="str">
        <f>IF(COUNTIF(Table1[Customer ID],Table1[[#This Row],[Customer ID]])&gt;1,"Repeat Customer","One-Time Customer")</f>
        <v>Repeat Customer</v>
      </c>
      <c r="H870" s="11" t="s">
        <v>2885</v>
      </c>
      <c r="I870" s="11" t="s">
        <v>49</v>
      </c>
      <c r="J870" s="11" t="s">
        <v>28</v>
      </c>
      <c r="K870" s="11" t="s">
        <v>77</v>
      </c>
      <c r="L870" s="11" t="s">
        <v>180</v>
      </c>
      <c r="M870" s="11" t="s">
        <v>51</v>
      </c>
      <c r="N870" s="11" t="s">
        <v>827</v>
      </c>
      <c r="O870" s="11">
        <v>0.77</v>
      </c>
      <c r="P870" s="6">
        <f>Table1[[#This Row],[Profit]]/Table1[[#This Row],[Sales]]</f>
        <v>-1.0792575531770763</v>
      </c>
      <c r="Q870" s="11" t="s">
        <v>33</v>
      </c>
      <c r="R870" s="11" t="s">
        <v>136</v>
      </c>
      <c r="S870" s="11" t="s">
        <v>362</v>
      </c>
      <c r="T870" s="11" t="s">
        <v>2886</v>
      </c>
      <c r="U870" s="11">
        <v>32303</v>
      </c>
      <c r="V870" s="12">
        <v>42082</v>
      </c>
      <c r="W870" s="13" t="str">
        <f>TEXT(Table1[[#This Row],[Order Date]],"mmmm")</f>
        <v>March</v>
      </c>
      <c r="X870" s="7" t="str">
        <f>TEXT(Table1[[#This Row],[Order Date]],"yyyy")</f>
        <v>2015</v>
      </c>
      <c r="Y870" s="12">
        <v>42083</v>
      </c>
      <c r="Z870" s="11">
        <v>-159.32</v>
      </c>
      <c r="AA870" s="11">
        <v>17</v>
      </c>
      <c r="AB870" s="11">
        <v>147.62</v>
      </c>
      <c r="AC870" s="11">
        <v>90814</v>
      </c>
      <c r="AD870" s="6" t="e">
        <f>IF(COUNTIF(#REF!,Orders!AC1842)&gt;0,"Returned","Not Returned")</f>
        <v>#REF!</v>
      </c>
      <c r="AE870" s="37" t="str">
        <f>TEXT(Table1[[#This Row],[Order Date]],"mmmm-yyy")</f>
        <v>March-2015</v>
      </c>
    </row>
    <row r="871" spans="1:31" ht="12.75" customHeight="1" thickTop="1" thickBot="1" x14ac:dyDescent="0.25">
      <c r="A871" s="10">
        <v>18853</v>
      </c>
      <c r="B871" s="11" t="s">
        <v>56</v>
      </c>
      <c r="C871" s="11">
        <v>0.04</v>
      </c>
      <c r="D871" s="11">
        <v>1637.53</v>
      </c>
      <c r="E871" s="11">
        <v>24.49</v>
      </c>
      <c r="F871" s="11">
        <v>314</v>
      </c>
      <c r="G871" s="6" t="str">
        <f>IF(COUNTIF(Table1[Customer ID],Table1[[#This Row],[Customer ID]])&gt;1,"Repeat Customer","One-Time Customer")</f>
        <v>One-Time Customer</v>
      </c>
      <c r="H871" s="11" t="s">
        <v>419</v>
      </c>
      <c r="I871" s="11" t="s">
        <v>49</v>
      </c>
      <c r="J871" s="11" t="s">
        <v>28</v>
      </c>
      <c r="K871" s="11" t="s">
        <v>29</v>
      </c>
      <c r="L871" s="11" t="s">
        <v>174</v>
      </c>
      <c r="M871" s="11" t="s">
        <v>86</v>
      </c>
      <c r="N871" s="11" t="s">
        <v>420</v>
      </c>
      <c r="O871" s="11">
        <v>0.81</v>
      </c>
      <c r="P871" s="6">
        <f>Table1[[#This Row],[Profit]]/Table1[[#This Row],[Sales]]</f>
        <v>-0.54867880284632697</v>
      </c>
      <c r="Q871" s="11" t="s">
        <v>33</v>
      </c>
      <c r="R871" s="11" t="s">
        <v>61</v>
      </c>
      <c r="S871" s="11" t="s">
        <v>178</v>
      </c>
      <c r="T871" s="11" t="s">
        <v>388</v>
      </c>
      <c r="U871" s="11">
        <v>60130</v>
      </c>
      <c r="V871" s="12">
        <v>42083</v>
      </c>
      <c r="W871" s="13" t="str">
        <f>TEXT(Table1[[#This Row],[Order Date]],"mmmm")</f>
        <v>March</v>
      </c>
      <c r="X871" s="7" t="str">
        <f>TEXT(Table1[[#This Row],[Order Date]],"yyyy")</f>
        <v>2015</v>
      </c>
      <c r="Y871" s="12">
        <v>42085</v>
      </c>
      <c r="Z871" s="11">
        <v>-1759.58</v>
      </c>
      <c r="AA871" s="11">
        <v>2</v>
      </c>
      <c r="AB871" s="11">
        <v>3206.94</v>
      </c>
      <c r="AC871" s="11">
        <v>89166</v>
      </c>
      <c r="AD871" s="6" t="e">
        <f>IF(COUNTIF(#REF!,Orders!AC174)&gt;0,"Returned","Not Returned")</f>
        <v>#REF!</v>
      </c>
      <c r="AE871" s="37" t="str">
        <f>TEXT(Table1[[#This Row],[Order Date]],"mmmm-yyy")</f>
        <v>March-2015</v>
      </c>
    </row>
    <row r="872" spans="1:31" ht="12.75" customHeight="1" thickTop="1" thickBot="1" x14ac:dyDescent="0.25">
      <c r="A872" s="8">
        <v>18852</v>
      </c>
      <c r="B872" s="1" t="s">
        <v>56</v>
      </c>
      <c r="C872" s="1">
        <v>0.01</v>
      </c>
      <c r="D872" s="1">
        <v>19.98</v>
      </c>
      <c r="E872" s="1">
        <v>4</v>
      </c>
      <c r="F872" s="1">
        <v>315</v>
      </c>
      <c r="G872" s="6" t="str">
        <f>IF(COUNTIF(Table1[Customer ID],Table1[[#This Row],[Customer ID]])&gt;1,"Repeat Customer","One-Time Customer")</f>
        <v>One-Time Customer</v>
      </c>
      <c r="H872" s="1" t="s">
        <v>421</v>
      </c>
      <c r="I872" s="1" t="s">
        <v>49</v>
      </c>
      <c r="J872" s="1" t="s">
        <v>28</v>
      </c>
      <c r="K872" s="1" t="s">
        <v>77</v>
      </c>
      <c r="L872" s="1" t="s">
        <v>180</v>
      </c>
      <c r="M872" s="1" t="s">
        <v>59</v>
      </c>
      <c r="N872" s="1" t="s">
        <v>187</v>
      </c>
      <c r="O872" s="1">
        <v>0.68</v>
      </c>
      <c r="P872" s="6">
        <f>Table1[[#This Row],[Profit]]/Table1[[#This Row],[Sales]]</f>
        <v>-1.6766480965645312</v>
      </c>
      <c r="Q872" s="1" t="s">
        <v>33</v>
      </c>
      <c r="R872" s="1" t="s">
        <v>53</v>
      </c>
      <c r="S872" s="1" t="s">
        <v>193</v>
      </c>
      <c r="T872" s="1" t="s">
        <v>422</v>
      </c>
      <c r="U872" s="1">
        <v>1007</v>
      </c>
      <c r="V872" s="9">
        <v>42083</v>
      </c>
      <c r="W872" s="13" t="str">
        <f>TEXT(Table1[[#This Row],[Order Date]],"mmmm")</f>
        <v>March</v>
      </c>
      <c r="X872" s="7" t="str">
        <f>TEXT(Table1[[#This Row],[Order Date]],"yyyy")</f>
        <v>2015</v>
      </c>
      <c r="Y872" s="9">
        <v>42083</v>
      </c>
      <c r="Z872" s="1">
        <v>-72.23</v>
      </c>
      <c r="AA872" s="1">
        <v>2</v>
      </c>
      <c r="AB872" s="1">
        <v>43.08</v>
      </c>
      <c r="AC872" s="1">
        <v>89166</v>
      </c>
      <c r="AD872" s="6" t="e">
        <f>IF(COUNTIF(#REF!,Orders!AC175)&gt;0,"Returned","Not Returned")</f>
        <v>#REF!</v>
      </c>
      <c r="AE872" s="37" t="str">
        <f>TEXT(Table1[[#This Row],[Order Date]],"mmmm-yyy")</f>
        <v>March-2015</v>
      </c>
    </row>
    <row r="873" spans="1:31" ht="12.75" customHeight="1" thickTop="1" thickBot="1" x14ac:dyDescent="0.25">
      <c r="A873" s="10">
        <v>19539</v>
      </c>
      <c r="B873" s="11" t="s">
        <v>106</v>
      </c>
      <c r="C873" s="11">
        <v>0.06</v>
      </c>
      <c r="D873" s="11">
        <v>160.97999999999999</v>
      </c>
      <c r="E873" s="11">
        <v>35.020000000000003</v>
      </c>
      <c r="F873" s="11">
        <v>637</v>
      </c>
      <c r="G873" s="6" t="str">
        <f>IF(COUNTIF(Table1[Customer ID],Table1[[#This Row],[Customer ID]])&gt;1,"Repeat Customer","One-Time Customer")</f>
        <v>One-Time Customer</v>
      </c>
      <c r="H873" s="11" t="s">
        <v>747</v>
      </c>
      <c r="I873" s="11" t="s">
        <v>39</v>
      </c>
      <c r="J873" s="11" t="s">
        <v>114</v>
      </c>
      <c r="K873" s="11" t="s">
        <v>41</v>
      </c>
      <c r="L873" s="11" t="s">
        <v>191</v>
      </c>
      <c r="M873" s="11" t="s">
        <v>121</v>
      </c>
      <c r="N873" s="11" t="s">
        <v>748</v>
      </c>
      <c r="O873" s="11">
        <v>0.72</v>
      </c>
      <c r="P873" s="6">
        <f>Table1[[#This Row],[Profit]]/Table1[[#This Row],[Sales]]</f>
        <v>-0.18642705822193004</v>
      </c>
      <c r="Q873" s="11" t="s">
        <v>33</v>
      </c>
      <c r="R873" s="11" t="s">
        <v>34</v>
      </c>
      <c r="S873" s="11" t="s">
        <v>45</v>
      </c>
      <c r="T873" s="11" t="s">
        <v>749</v>
      </c>
      <c r="U873" s="11">
        <v>95051</v>
      </c>
      <c r="V873" s="12">
        <v>42083</v>
      </c>
      <c r="W873" s="13" t="str">
        <f>TEXT(Table1[[#This Row],[Order Date]],"mmmm")</f>
        <v>March</v>
      </c>
      <c r="X873" s="7" t="str">
        <f>TEXT(Table1[[#This Row],[Order Date]],"yyyy")</f>
        <v>2015</v>
      </c>
      <c r="Y873" s="12">
        <v>42087</v>
      </c>
      <c r="Z873" s="11">
        <v>-229.68</v>
      </c>
      <c r="AA873" s="11">
        <v>8</v>
      </c>
      <c r="AB873" s="11">
        <v>1232.01</v>
      </c>
      <c r="AC873" s="11">
        <v>87953</v>
      </c>
      <c r="AD873" s="6" t="e">
        <f>IF(COUNTIF(#REF!,Orders!AC344)&gt;0,"Returned","Not Returned")</f>
        <v>#REF!</v>
      </c>
      <c r="AE873" s="37" t="str">
        <f>TEXT(Table1[[#This Row],[Order Date]],"mmmm-yyy")</f>
        <v>March-2015</v>
      </c>
    </row>
    <row r="874" spans="1:31" ht="12.75" customHeight="1" thickTop="1" thickBot="1" x14ac:dyDescent="0.25">
      <c r="A874" s="8">
        <v>1539</v>
      </c>
      <c r="B874" s="1" t="s">
        <v>106</v>
      </c>
      <c r="C874" s="1">
        <v>0.06</v>
      </c>
      <c r="D874" s="1">
        <v>160.97999999999999</v>
      </c>
      <c r="E874" s="1">
        <v>35.020000000000003</v>
      </c>
      <c r="F874" s="1">
        <v>640</v>
      </c>
      <c r="G874" s="6" t="str">
        <f>IF(COUNTIF(Table1[Customer ID],Table1[[#This Row],[Customer ID]])&gt;1,"Repeat Customer","One-Time Customer")</f>
        <v>Repeat Customer</v>
      </c>
      <c r="H874" s="1" t="s">
        <v>757</v>
      </c>
      <c r="I874" s="1" t="s">
        <v>39</v>
      </c>
      <c r="J874" s="1" t="s">
        <v>114</v>
      </c>
      <c r="K874" s="1" t="s">
        <v>41</v>
      </c>
      <c r="L874" s="1" t="s">
        <v>191</v>
      </c>
      <c r="M874" s="1" t="s">
        <v>121</v>
      </c>
      <c r="N874" s="1" t="s">
        <v>748</v>
      </c>
      <c r="O874" s="1">
        <v>0.72</v>
      </c>
      <c r="P874" s="6">
        <f>Table1[[#This Row],[Profit]]/Table1[[#This Row],[Sales]]</f>
        <v>-4.9713747686713348E-2</v>
      </c>
      <c r="Q874" s="1" t="s">
        <v>33</v>
      </c>
      <c r="R874" s="1" t="s">
        <v>34</v>
      </c>
      <c r="S874" s="1" t="s">
        <v>35</v>
      </c>
      <c r="T874" s="1" t="s">
        <v>209</v>
      </c>
      <c r="U874" s="1">
        <v>98119</v>
      </c>
      <c r="V874" s="9">
        <v>42083</v>
      </c>
      <c r="W874" s="13" t="str">
        <f>TEXT(Table1[[#This Row],[Order Date]],"mmmm")</f>
        <v>March</v>
      </c>
      <c r="X874" s="7" t="str">
        <f>TEXT(Table1[[#This Row],[Order Date]],"yyyy")</f>
        <v>2015</v>
      </c>
      <c r="Y874" s="9">
        <v>42087</v>
      </c>
      <c r="Z874" s="1">
        <v>-229.68</v>
      </c>
      <c r="AA874" s="1">
        <v>30</v>
      </c>
      <c r="AB874" s="1">
        <v>4620.05</v>
      </c>
      <c r="AC874" s="1">
        <v>11077</v>
      </c>
      <c r="AD874" s="6" t="e">
        <f>IF(COUNTIF(#REF!,Orders!AC349)&gt;0,"Returned","Not Returned")</f>
        <v>#REF!</v>
      </c>
      <c r="AE874" s="37" t="str">
        <f>TEXT(Table1[[#This Row],[Order Date]],"mmmm-yyy")</f>
        <v>March-2015</v>
      </c>
    </row>
    <row r="875" spans="1:31" ht="12.75" customHeight="1" thickTop="1" thickBot="1" x14ac:dyDescent="0.25">
      <c r="A875" s="10">
        <v>24882</v>
      </c>
      <c r="B875" s="11" t="s">
        <v>56</v>
      </c>
      <c r="C875" s="11">
        <v>0.09</v>
      </c>
      <c r="D875" s="11">
        <v>2.89</v>
      </c>
      <c r="E875" s="11">
        <v>0.5</v>
      </c>
      <c r="F875" s="11">
        <v>669</v>
      </c>
      <c r="G875" s="6" t="str">
        <f>IF(COUNTIF(Table1[Customer ID],Table1[[#This Row],[Customer ID]])&gt;1,"Repeat Customer","One-Time Customer")</f>
        <v>Repeat Customer</v>
      </c>
      <c r="H875" s="11" t="s">
        <v>788</v>
      </c>
      <c r="I875" s="11" t="s">
        <v>49</v>
      </c>
      <c r="J875" s="11" t="s">
        <v>40</v>
      </c>
      <c r="K875" s="11" t="s">
        <v>29</v>
      </c>
      <c r="L875" s="11" t="s">
        <v>134</v>
      </c>
      <c r="M875" s="11" t="s">
        <v>59</v>
      </c>
      <c r="N875" s="11" t="s">
        <v>789</v>
      </c>
      <c r="O875" s="11">
        <v>0.38</v>
      </c>
      <c r="P875" s="6">
        <f>Table1[[#This Row],[Profit]]/Table1[[#This Row],[Sales]]</f>
        <v>0.69</v>
      </c>
      <c r="Q875" s="11" t="s">
        <v>33</v>
      </c>
      <c r="R875" s="11" t="s">
        <v>61</v>
      </c>
      <c r="S875" s="11" t="s">
        <v>330</v>
      </c>
      <c r="T875" s="11" t="s">
        <v>790</v>
      </c>
      <c r="U875" s="11">
        <v>52501</v>
      </c>
      <c r="V875" s="12">
        <v>42083</v>
      </c>
      <c r="W875" s="13" t="str">
        <f>TEXT(Table1[[#This Row],[Order Date]],"mmmm")</f>
        <v>March</v>
      </c>
      <c r="X875" s="7" t="str">
        <f>TEXT(Table1[[#This Row],[Order Date]],"yyyy")</f>
        <v>2015</v>
      </c>
      <c r="Y875" s="12">
        <v>42085</v>
      </c>
      <c r="Z875" s="11">
        <v>40.482299999999995</v>
      </c>
      <c r="AA875" s="11">
        <v>22</v>
      </c>
      <c r="AB875" s="11">
        <v>58.67</v>
      </c>
      <c r="AC875" s="11">
        <v>88475</v>
      </c>
      <c r="AD875" s="6" t="e">
        <f>IF(COUNTIF(#REF!,Orders!AC368)&gt;0,"Returned","Not Returned")</f>
        <v>#REF!</v>
      </c>
      <c r="AE875" s="37" t="str">
        <f>TEXT(Table1[[#This Row],[Order Date]],"mmmm-yyy")</f>
        <v>March-2015</v>
      </c>
    </row>
    <row r="876" spans="1:31" ht="12.75" customHeight="1" thickTop="1" thickBot="1" x14ac:dyDescent="0.25">
      <c r="A876" s="8">
        <v>24883</v>
      </c>
      <c r="B876" s="1" t="s">
        <v>56</v>
      </c>
      <c r="C876" s="1">
        <v>0.02</v>
      </c>
      <c r="D876" s="1">
        <v>48.91</v>
      </c>
      <c r="E876" s="1">
        <v>5.81</v>
      </c>
      <c r="F876" s="1">
        <v>669</v>
      </c>
      <c r="G876" s="6" t="str">
        <f>IF(COUNTIF(Table1[Customer ID],Table1[[#This Row],[Customer ID]])&gt;1,"Repeat Customer","One-Time Customer")</f>
        <v>Repeat Customer</v>
      </c>
      <c r="H876" s="1" t="s">
        <v>788</v>
      </c>
      <c r="I876" s="1" t="s">
        <v>49</v>
      </c>
      <c r="J876" s="1" t="s">
        <v>40</v>
      </c>
      <c r="K876" s="1" t="s">
        <v>29</v>
      </c>
      <c r="L876" s="1" t="s">
        <v>93</v>
      </c>
      <c r="M876" s="1" t="s">
        <v>59</v>
      </c>
      <c r="N876" s="1" t="s">
        <v>791</v>
      </c>
      <c r="O876" s="1">
        <v>0.38</v>
      </c>
      <c r="P876" s="6">
        <f>Table1[[#This Row],[Profit]]/Table1[[#This Row],[Sales]]</f>
        <v>0.32515337423312884</v>
      </c>
      <c r="Q876" s="1" t="s">
        <v>33</v>
      </c>
      <c r="R876" s="1" t="s">
        <v>61</v>
      </c>
      <c r="S876" s="1" t="s">
        <v>330</v>
      </c>
      <c r="T876" s="1" t="s">
        <v>790</v>
      </c>
      <c r="U876" s="1">
        <v>52501</v>
      </c>
      <c r="V876" s="9">
        <v>42083</v>
      </c>
      <c r="W876" s="13" t="str">
        <f>TEXT(Table1[[#This Row],[Order Date]],"mmmm")</f>
        <v>March</v>
      </c>
      <c r="X876" s="7" t="str">
        <f>TEXT(Table1[[#This Row],[Order Date]],"yyyy")</f>
        <v>2015</v>
      </c>
      <c r="Y876" s="9">
        <v>42084</v>
      </c>
      <c r="Z876" s="1">
        <v>32.86</v>
      </c>
      <c r="AA876" s="1">
        <v>2</v>
      </c>
      <c r="AB876" s="1">
        <v>101.06</v>
      </c>
      <c r="AC876" s="1">
        <v>88475</v>
      </c>
      <c r="AD876" s="6" t="e">
        <f>IF(COUNTIF(#REF!,Orders!AC369)&gt;0,"Returned","Not Returned")</f>
        <v>#REF!</v>
      </c>
      <c r="AE876" s="37" t="str">
        <f>TEXT(Table1[[#This Row],[Order Date]],"mmmm-yyy")</f>
        <v>March-2015</v>
      </c>
    </row>
    <row r="877" spans="1:31" ht="12.75" customHeight="1" thickTop="1" thickBot="1" x14ac:dyDescent="0.25">
      <c r="A877" s="8">
        <v>18150</v>
      </c>
      <c r="B877" s="1" t="s">
        <v>56</v>
      </c>
      <c r="C877" s="1">
        <v>7.0000000000000007E-2</v>
      </c>
      <c r="D877" s="1">
        <v>13.73</v>
      </c>
      <c r="E877" s="1">
        <v>6.85</v>
      </c>
      <c r="F877" s="1">
        <v>1679</v>
      </c>
      <c r="G877" s="6" t="str">
        <f>IF(COUNTIF(Table1[Customer ID],Table1[[#This Row],[Customer ID]])&gt;1,"Repeat Customer","One-Time Customer")</f>
        <v>One-Time Customer</v>
      </c>
      <c r="H877" s="1" t="s">
        <v>1679</v>
      </c>
      <c r="I877" s="1" t="s">
        <v>49</v>
      </c>
      <c r="J877" s="1" t="s">
        <v>114</v>
      </c>
      <c r="K877" s="1" t="s">
        <v>41</v>
      </c>
      <c r="L877" s="1" t="s">
        <v>50</v>
      </c>
      <c r="M877" s="1" t="s">
        <v>31</v>
      </c>
      <c r="N877" s="1" t="s">
        <v>647</v>
      </c>
      <c r="O877" s="1">
        <v>0.54</v>
      </c>
      <c r="P877" s="6">
        <f>Table1[[#This Row],[Profit]]/Table1[[#This Row],[Sales]]</f>
        <v>-8.2128397917871604E-2</v>
      </c>
      <c r="Q877" s="1" t="s">
        <v>33</v>
      </c>
      <c r="R877" s="1" t="s">
        <v>53</v>
      </c>
      <c r="S877" s="1" t="s">
        <v>154</v>
      </c>
      <c r="T877" s="1" t="s">
        <v>1680</v>
      </c>
      <c r="U877" s="1">
        <v>45324</v>
      </c>
      <c r="V877" s="9">
        <v>42083</v>
      </c>
      <c r="W877" s="13" t="str">
        <f>TEXT(Table1[[#This Row],[Order Date]],"mmmm")</f>
        <v>March</v>
      </c>
      <c r="X877" s="7" t="str">
        <f>TEXT(Table1[[#This Row],[Order Date]],"yyyy")</f>
        <v>2015</v>
      </c>
      <c r="Y877" s="9">
        <v>42084</v>
      </c>
      <c r="Z877" s="1">
        <v>-22.72</v>
      </c>
      <c r="AA877" s="1">
        <v>21</v>
      </c>
      <c r="AB877" s="1">
        <v>276.64</v>
      </c>
      <c r="AC877" s="1">
        <v>86646</v>
      </c>
      <c r="AD877" s="6" t="e">
        <f>IF(COUNTIF(#REF!,Orders!AC931)&gt;0,"Returned","Not Returned")</f>
        <v>#REF!</v>
      </c>
      <c r="AE877" s="37" t="str">
        <f>TEXT(Table1[[#This Row],[Order Date]],"mmmm-yyy")</f>
        <v>March-2015</v>
      </c>
    </row>
    <row r="878" spans="1:31" ht="12.75" customHeight="1" thickTop="1" thickBot="1" x14ac:dyDescent="0.25">
      <c r="A878" s="8">
        <v>18361</v>
      </c>
      <c r="B878" s="1" t="s">
        <v>56</v>
      </c>
      <c r="C878" s="1">
        <v>0.06</v>
      </c>
      <c r="D878" s="1">
        <v>2.61</v>
      </c>
      <c r="E878" s="1">
        <v>0.5</v>
      </c>
      <c r="F878" s="1">
        <v>2794</v>
      </c>
      <c r="G878" s="6" t="str">
        <f>IF(COUNTIF(Table1[Customer ID],Table1[[#This Row],[Customer ID]])&gt;1,"Repeat Customer","One-Time Customer")</f>
        <v>Repeat Customer</v>
      </c>
      <c r="H878" s="1" t="s">
        <v>2562</v>
      </c>
      <c r="I878" s="1" t="s">
        <v>49</v>
      </c>
      <c r="J878" s="1" t="s">
        <v>28</v>
      </c>
      <c r="K878" s="1" t="s">
        <v>29</v>
      </c>
      <c r="L878" s="1" t="s">
        <v>134</v>
      </c>
      <c r="M878" s="1" t="s">
        <v>59</v>
      </c>
      <c r="N878" s="1" t="s">
        <v>885</v>
      </c>
      <c r="O878" s="1">
        <v>0.39</v>
      </c>
      <c r="P878" s="6">
        <f>Table1[[#This Row],[Profit]]/Table1[[#This Row],[Sales]]</f>
        <v>0.69</v>
      </c>
      <c r="Q878" s="1" t="s">
        <v>33</v>
      </c>
      <c r="R878" s="1" t="s">
        <v>61</v>
      </c>
      <c r="S878" s="1" t="s">
        <v>330</v>
      </c>
      <c r="T878" s="1" t="s">
        <v>2563</v>
      </c>
      <c r="U878" s="1">
        <v>50158</v>
      </c>
      <c r="V878" s="9">
        <v>42083</v>
      </c>
      <c r="W878" s="13" t="str">
        <f>TEXT(Table1[[#This Row],[Order Date]],"mmmm")</f>
        <v>March</v>
      </c>
      <c r="X878" s="7" t="str">
        <f>TEXT(Table1[[#This Row],[Order Date]],"yyyy")</f>
        <v>2015</v>
      </c>
      <c r="Y878" s="9">
        <v>42085</v>
      </c>
      <c r="Z878" s="1">
        <v>3.5948999999999995</v>
      </c>
      <c r="AA878" s="1">
        <v>2</v>
      </c>
      <c r="AB878" s="1">
        <v>5.21</v>
      </c>
      <c r="AC878" s="1">
        <v>87554</v>
      </c>
      <c r="AD878" s="6" t="e">
        <f>IF(COUNTIF(#REF!,Orders!AC1571)&gt;0,"Returned","Not Returned")</f>
        <v>#REF!</v>
      </c>
      <c r="AE878" s="37" t="str">
        <f>TEXT(Table1[[#This Row],[Order Date]],"mmmm-yyy")</f>
        <v>March-2015</v>
      </c>
    </row>
    <row r="879" spans="1:31" ht="12.75" customHeight="1" thickTop="1" thickBot="1" x14ac:dyDescent="0.25">
      <c r="A879" s="8">
        <v>18087</v>
      </c>
      <c r="B879" s="1" t="s">
        <v>47</v>
      </c>
      <c r="C879" s="1">
        <v>0.04</v>
      </c>
      <c r="D879" s="1">
        <v>3.08</v>
      </c>
      <c r="E879" s="1">
        <v>0.99</v>
      </c>
      <c r="F879" s="1">
        <v>3105</v>
      </c>
      <c r="G879" s="6" t="str">
        <f>IF(COUNTIF(Table1[Customer ID],Table1[[#This Row],[Customer ID]])&gt;1,"Repeat Customer","One-Time Customer")</f>
        <v>Repeat Customer</v>
      </c>
      <c r="H879" s="1" t="s">
        <v>2797</v>
      </c>
      <c r="I879" s="1" t="s">
        <v>49</v>
      </c>
      <c r="J879" s="1" t="s">
        <v>40</v>
      </c>
      <c r="K879" s="1" t="s">
        <v>29</v>
      </c>
      <c r="L879" s="1" t="s">
        <v>134</v>
      </c>
      <c r="M879" s="1" t="s">
        <v>59</v>
      </c>
      <c r="N879" s="1" t="s">
        <v>1994</v>
      </c>
      <c r="O879" s="1">
        <v>0.37</v>
      </c>
      <c r="P879" s="6">
        <f>Table1[[#This Row],[Profit]]/Table1[[#This Row],[Sales]]</f>
        <v>0.22996167305449092</v>
      </c>
      <c r="Q879" s="1" t="s">
        <v>33</v>
      </c>
      <c r="R879" s="1" t="s">
        <v>136</v>
      </c>
      <c r="S879" s="1" t="s">
        <v>613</v>
      </c>
      <c r="T879" s="1" t="s">
        <v>319</v>
      </c>
      <c r="U879" s="1">
        <v>42071</v>
      </c>
      <c r="V879" s="9">
        <v>42083</v>
      </c>
      <c r="W879" s="13" t="str">
        <f>TEXT(Table1[[#This Row],[Order Date]],"mmmm")</f>
        <v>March</v>
      </c>
      <c r="X879" s="7" t="str">
        <f>TEXT(Table1[[#This Row],[Order Date]],"yyyy")</f>
        <v>2015</v>
      </c>
      <c r="Y879" s="9">
        <v>42084</v>
      </c>
      <c r="Z879" s="1">
        <v>13.799999999999999</v>
      </c>
      <c r="AA879" s="1">
        <v>19</v>
      </c>
      <c r="AB879" s="1">
        <v>60.01</v>
      </c>
      <c r="AC879" s="1">
        <v>86327</v>
      </c>
      <c r="AD879" s="6" t="e">
        <f>IF(COUNTIF(#REF!,Orders!AC1767)&gt;0,"Returned","Not Returned")</f>
        <v>#REF!</v>
      </c>
      <c r="AE879" s="37" t="str">
        <f>TEXT(Table1[[#This Row],[Order Date]],"mmmm-yyy")</f>
        <v>March-2015</v>
      </c>
    </row>
    <row r="880" spans="1:31" ht="12.75" customHeight="1" thickTop="1" thickBot="1" x14ac:dyDescent="0.25">
      <c r="A880" s="10">
        <v>18088</v>
      </c>
      <c r="B880" s="11" t="s">
        <v>47</v>
      </c>
      <c r="C880" s="11">
        <v>0.02</v>
      </c>
      <c r="D880" s="11">
        <v>6.48</v>
      </c>
      <c r="E880" s="11">
        <v>5.9</v>
      </c>
      <c r="F880" s="11">
        <v>3105</v>
      </c>
      <c r="G880" s="6" t="str">
        <f>IF(COUNTIF(Table1[Customer ID],Table1[[#This Row],[Customer ID]])&gt;1,"Repeat Customer","One-Time Customer")</f>
        <v>Repeat Customer</v>
      </c>
      <c r="H880" s="11" t="s">
        <v>2797</v>
      </c>
      <c r="I880" s="11" t="s">
        <v>49</v>
      </c>
      <c r="J880" s="11" t="s">
        <v>40</v>
      </c>
      <c r="K880" s="11" t="s">
        <v>29</v>
      </c>
      <c r="L880" s="11" t="s">
        <v>93</v>
      </c>
      <c r="M880" s="11" t="s">
        <v>59</v>
      </c>
      <c r="N880" s="11" t="s">
        <v>712</v>
      </c>
      <c r="O880" s="11">
        <v>0.37</v>
      </c>
      <c r="P880" s="6">
        <f>Table1[[#This Row],[Profit]]/Table1[[#This Row],[Sales]]</f>
        <v>4.8274346010112101E-2</v>
      </c>
      <c r="Q880" s="11" t="s">
        <v>33</v>
      </c>
      <c r="R880" s="11" t="s">
        <v>136</v>
      </c>
      <c r="S880" s="11" t="s">
        <v>613</v>
      </c>
      <c r="T880" s="11" t="s">
        <v>319</v>
      </c>
      <c r="U880" s="11">
        <v>42071</v>
      </c>
      <c r="V880" s="12">
        <v>42083</v>
      </c>
      <c r="W880" s="13" t="str">
        <f>TEXT(Table1[[#This Row],[Order Date]],"mmmm")</f>
        <v>March</v>
      </c>
      <c r="X880" s="7" t="str">
        <f>TEXT(Table1[[#This Row],[Order Date]],"yyyy")</f>
        <v>2015</v>
      </c>
      <c r="Y880" s="12">
        <v>42084</v>
      </c>
      <c r="Z880" s="11">
        <v>4.3919999999999995</v>
      </c>
      <c r="AA880" s="11">
        <v>13</v>
      </c>
      <c r="AB880" s="11">
        <v>90.98</v>
      </c>
      <c r="AC880" s="11">
        <v>86327</v>
      </c>
      <c r="AD880" s="6" t="e">
        <f>IF(COUNTIF(#REF!,Orders!AC1768)&gt;0,"Returned","Not Returned")</f>
        <v>#REF!</v>
      </c>
      <c r="AE880" s="37" t="str">
        <f>TEXT(Table1[[#This Row],[Order Date]],"mmmm-yyy")</f>
        <v>March-2015</v>
      </c>
    </row>
    <row r="881" spans="1:31" ht="12.75" customHeight="1" thickTop="1" thickBot="1" x14ac:dyDescent="0.25">
      <c r="A881" s="8">
        <v>18089</v>
      </c>
      <c r="B881" s="1" t="s">
        <v>47</v>
      </c>
      <c r="C881" s="1">
        <v>0.04</v>
      </c>
      <c r="D881" s="1">
        <v>125.99</v>
      </c>
      <c r="E881" s="1">
        <v>4.2</v>
      </c>
      <c r="F881" s="1">
        <v>3105</v>
      </c>
      <c r="G881" s="6" t="str">
        <f>IF(COUNTIF(Table1[Customer ID],Table1[[#This Row],[Customer ID]])&gt;1,"Repeat Customer","One-Time Customer")</f>
        <v>Repeat Customer</v>
      </c>
      <c r="H881" s="1" t="s">
        <v>2797</v>
      </c>
      <c r="I881" s="1" t="s">
        <v>49</v>
      </c>
      <c r="J881" s="1" t="s">
        <v>40</v>
      </c>
      <c r="K881" s="1" t="s">
        <v>77</v>
      </c>
      <c r="L881" s="1" t="s">
        <v>78</v>
      </c>
      <c r="M881" s="1" t="s">
        <v>59</v>
      </c>
      <c r="N881" s="1" t="s">
        <v>2798</v>
      </c>
      <c r="O881" s="1">
        <v>0.59</v>
      </c>
      <c r="P881" s="6">
        <f>Table1[[#This Row],[Profit]]/Table1[[#This Row],[Sales]]</f>
        <v>-0.18592114582513575</v>
      </c>
      <c r="Q881" s="1" t="s">
        <v>33</v>
      </c>
      <c r="R881" s="1" t="s">
        <v>136</v>
      </c>
      <c r="S881" s="1" t="s">
        <v>613</v>
      </c>
      <c r="T881" s="1" t="s">
        <v>319</v>
      </c>
      <c r="U881" s="1">
        <v>42071</v>
      </c>
      <c r="V881" s="9">
        <v>42083</v>
      </c>
      <c r="W881" s="13" t="str">
        <f>TEXT(Table1[[#This Row],[Order Date]],"mmmm")</f>
        <v>March</v>
      </c>
      <c r="X881" s="7" t="str">
        <f>TEXT(Table1[[#This Row],[Order Date]],"yyyy")</f>
        <v>2015</v>
      </c>
      <c r="Y881" s="9">
        <v>42085</v>
      </c>
      <c r="Z881" s="1">
        <v>-236.25</v>
      </c>
      <c r="AA881" s="1">
        <v>12</v>
      </c>
      <c r="AB881" s="1">
        <v>1270.7</v>
      </c>
      <c r="AC881" s="1">
        <v>86327</v>
      </c>
      <c r="AD881" s="6" t="e">
        <f>IF(COUNTIF(#REF!,Orders!AC1769)&gt;0,"Returned","Not Returned")</f>
        <v>#REF!</v>
      </c>
      <c r="AE881" s="37" t="str">
        <f>TEXT(Table1[[#This Row],[Order Date]],"mmmm-yyy")</f>
        <v>March-2015</v>
      </c>
    </row>
    <row r="882" spans="1:31" ht="12.75" customHeight="1" thickTop="1" thickBot="1" x14ac:dyDescent="0.25">
      <c r="A882" s="10">
        <v>87</v>
      </c>
      <c r="B882" s="11" t="s">
        <v>47</v>
      </c>
      <c r="C882" s="11">
        <v>0.04</v>
      </c>
      <c r="D882" s="11">
        <v>3.08</v>
      </c>
      <c r="E882" s="11">
        <v>0.99</v>
      </c>
      <c r="F882" s="11">
        <v>3106</v>
      </c>
      <c r="G882" s="6" t="str">
        <f>IF(COUNTIF(Table1[Customer ID],Table1[[#This Row],[Customer ID]])&gt;1,"Repeat Customer","One-Time Customer")</f>
        <v>Repeat Customer</v>
      </c>
      <c r="H882" s="11" t="s">
        <v>2799</v>
      </c>
      <c r="I882" s="11" t="s">
        <v>49</v>
      </c>
      <c r="J882" s="11" t="s">
        <v>40</v>
      </c>
      <c r="K882" s="11" t="s">
        <v>29</v>
      </c>
      <c r="L882" s="11" t="s">
        <v>134</v>
      </c>
      <c r="M882" s="11" t="s">
        <v>59</v>
      </c>
      <c r="N882" s="11" t="s">
        <v>1994</v>
      </c>
      <c r="O882" s="11">
        <v>0.37</v>
      </c>
      <c r="P882" s="6">
        <f>Table1[[#This Row],[Profit]]/Table1[[#This Row],[Sales]]</f>
        <v>0.15206653438595011</v>
      </c>
      <c r="Q882" s="11" t="s">
        <v>33</v>
      </c>
      <c r="R882" s="11" t="s">
        <v>61</v>
      </c>
      <c r="S882" s="11" t="s">
        <v>130</v>
      </c>
      <c r="T882" s="11" t="s">
        <v>2164</v>
      </c>
      <c r="U882" s="11">
        <v>77041</v>
      </c>
      <c r="V882" s="12">
        <v>42083</v>
      </c>
      <c r="W882" s="13" t="str">
        <f>TEXT(Table1[[#This Row],[Order Date]],"mmmm")</f>
        <v>March</v>
      </c>
      <c r="X882" s="7" t="str">
        <f>TEXT(Table1[[#This Row],[Order Date]],"yyyy")</f>
        <v>2015</v>
      </c>
      <c r="Y882" s="12">
        <v>42084</v>
      </c>
      <c r="Z882" s="11">
        <v>36.020000000000003</v>
      </c>
      <c r="AA882" s="11">
        <v>75</v>
      </c>
      <c r="AB882" s="11">
        <v>236.87</v>
      </c>
      <c r="AC882" s="11">
        <v>548</v>
      </c>
      <c r="AD882" s="6" t="e">
        <f>IF(COUNTIF(#REF!,Orders!AC1770)&gt;0,"Returned","Not Returned")</f>
        <v>#REF!</v>
      </c>
      <c r="AE882" s="37" t="str">
        <f>TEXT(Table1[[#This Row],[Order Date]],"mmmm-yyy")</f>
        <v>March-2015</v>
      </c>
    </row>
    <row r="883" spans="1:31" ht="12.75" customHeight="1" thickTop="1" thickBot="1" x14ac:dyDescent="0.25">
      <c r="A883" s="8">
        <v>88</v>
      </c>
      <c r="B883" s="1" t="s">
        <v>47</v>
      </c>
      <c r="C883" s="1">
        <v>0.02</v>
      </c>
      <c r="D883" s="1">
        <v>6.48</v>
      </c>
      <c r="E883" s="1">
        <v>5.9</v>
      </c>
      <c r="F883" s="1">
        <v>3106</v>
      </c>
      <c r="G883" s="6" t="str">
        <f>IF(COUNTIF(Table1[Customer ID],Table1[[#This Row],[Customer ID]])&gt;1,"Repeat Customer","One-Time Customer")</f>
        <v>Repeat Customer</v>
      </c>
      <c r="H883" s="1" t="s">
        <v>2799</v>
      </c>
      <c r="I883" s="1" t="s">
        <v>49</v>
      </c>
      <c r="J883" s="1" t="s">
        <v>40</v>
      </c>
      <c r="K883" s="1" t="s">
        <v>29</v>
      </c>
      <c r="L883" s="1" t="s">
        <v>93</v>
      </c>
      <c r="M883" s="1" t="s">
        <v>59</v>
      </c>
      <c r="N883" s="1" t="s">
        <v>712</v>
      </c>
      <c r="O883" s="1">
        <v>0.37</v>
      </c>
      <c r="P883" s="6">
        <f>Table1[[#This Row],[Profit]]/Table1[[#This Row],[Sales]]</f>
        <v>-0.13652907713461485</v>
      </c>
      <c r="Q883" s="1" t="s">
        <v>33</v>
      </c>
      <c r="R883" s="1" t="s">
        <v>61</v>
      </c>
      <c r="S883" s="1" t="s">
        <v>130</v>
      </c>
      <c r="T883" s="1" t="s">
        <v>2164</v>
      </c>
      <c r="U883" s="1">
        <v>77041</v>
      </c>
      <c r="V883" s="9">
        <v>42083</v>
      </c>
      <c r="W883" s="13" t="str">
        <f>TEXT(Table1[[#This Row],[Order Date]],"mmmm")</f>
        <v>March</v>
      </c>
      <c r="X883" s="7" t="str">
        <f>TEXT(Table1[[#This Row],[Order Date]],"yyyy")</f>
        <v>2015</v>
      </c>
      <c r="Y883" s="9">
        <v>42084</v>
      </c>
      <c r="Z883" s="1">
        <v>-50.64</v>
      </c>
      <c r="AA883" s="1">
        <v>53</v>
      </c>
      <c r="AB883" s="1">
        <v>370.91</v>
      </c>
      <c r="AC883" s="1">
        <v>548</v>
      </c>
      <c r="AD883" s="6" t="e">
        <f>IF(COUNTIF(#REF!,Orders!AC1771)&gt;0,"Returned","Not Returned")</f>
        <v>#REF!</v>
      </c>
      <c r="AE883" s="37" t="str">
        <f>TEXT(Table1[[#This Row],[Order Date]],"mmmm-yyy")</f>
        <v>March-2015</v>
      </c>
    </row>
    <row r="884" spans="1:31" ht="12.75" customHeight="1" thickTop="1" thickBot="1" x14ac:dyDescent="0.25">
      <c r="A884" s="10">
        <v>89</v>
      </c>
      <c r="B884" s="11" t="s">
        <v>47</v>
      </c>
      <c r="C884" s="11">
        <v>0.04</v>
      </c>
      <c r="D884" s="11">
        <v>125.99</v>
      </c>
      <c r="E884" s="11">
        <v>4.2</v>
      </c>
      <c r="F884" s="11">
        <v>3106</v>
      </c>
      <c r="G884" s="6" t="str">
        <f>IF(COUNTIF(Table1[Customer ID],Table1[[#This Row],[Customer ID]])&gt;1,"Repeat Customer","One-Time Customer")</f>
        <v>Repeat Customer</v>
      </c>
      <c r="H884" s="11" t="s">
        <v>2799</v>
      </c>
      <c r="I884" s="11" t="s">
        <v>49</v>
      </c>
      <c r="J884" s="11" t="s">
        <v>40</v>
      </c>
      <c r="K884" s="11" t="s">
        <v>77</v>
      </c>
      <c r="L884" s="11" t="s">
        <v>78</v>
      </c>
      <c r="M884" s="11" t="s">
        <v>59</v>
      </c>
      <c r="N884" s="11" t="s">
        <v>2798</v>
      </c>
      <c r="O884" s="11">
        <v>0.59</v>
      </c>
      <c r="P884" s="6">
        <f>Table1[[#This Row],[Profit]]/Table1[[#This Row],[Sales]]</f>
        <v>0.1025712689776006</v>
      </c>
      <c r="Q884" s="11" t="s">
        <v>33</v>
      </c>
      <c r="R884" s="11" t="s">
        <v>61</v>
      </c>
      <c r="S884" s="11" t="s">
        <v>130</v>
      </c>
      <c r="T884" s="11" t="s">
        <v>2164</v>
      </c>
      <c r="U884" s="11">
        <v>77041</v>
      </c>
      <c r="V884" s="12">
        <v>42083</v>
      </c>
      <c r="W884" s="13" t="str">
        <f>TEXT(Table1[[#This Row],[Order Date]],"mmmm")</f>
        <v>March</v>
      </c>
      <c r="X884" s="7" t="str">
        <f>TEXT(Table1[[#This Row],[Order Date]],"yyyy")</f>
        <v>2015</v>
      </c>
      <c r="Y884" s="12">
        <v>42085</v>
      </c>
      <c r="Z884" s="11">
        <v>510.48900000000003</v>
      </c>
      <c r="AA884" s="11">
        <v>47</v>
      </c>
      <c r="AB884" s="11">
        <v>4976.92</v>
      </c>
      <c r="AC884" s="11">
        <v>548</v>
      </c>
      <c r="AD884" s="6" t="e">
        <f>IF(COUNTIF(#REF!,Orders!AC1772)&gt;0,"Returned","Not Returned")</f>
        <v>#REF!</v>
      </c>
      <c r="AE884" s="37" t="str">
        <f>TEXT(Table1[[#This Row],[Order Date]],"mmmm-yyy")</f>
        <v>March-2015</v>
      </c>
    </row>
    <row r="885" spans="1:31" ht="12.75" customHeight="1" thickTop="1" thickBot="1" x14ac:dyDescent="0.25">
      <c r="A885" s="8">
        <v>23359</v>
      </c>
      <c r="B885" s="1" t="s">
        <v>37</v>
      </c>
      <c r="C885" s="1">
        <v>0.02</v>
      </c>
      <c r="D885" s="1">
        <v>9.11</v>
      </c>
      <c r="E885" s="1">
        <v>2.15</v>
      </c>
      <c r="F885" s="1">
        <v>3360</v>
      </c>
      <c r="G885" s="6" t="str">
        <f>IF(COUNTIF(Table1[Customer ID],Table1[[#This Row],[Customer ID]])&gt;1,"Repeat Customer","One-Time Customer")</f>
        <v>One-Time Customer</v>
      </c>
      <c r="H885" s="1" t="s">
        <v>2994</v>
      </c>
      <c r="I885" s="1" t="s">
        <v>49</v>
      </c>
      <c r="J885" s="1" t="s">
        <v>40</v>
      </c>
      <c r="K885" s="1" t="s">
        <v>29</v>
      </c>
      <c r="L885" s="1" t="s">
        <v>93</v>
      </c>
      <c r="M885" s="1" t="s">
        <v>31</v>
      </c>
      <c r="N885" s="1" t="s">
        <v>1258</v>
      </c>
      <c r="O885" s="1">
        <v>0.4</v>
      </c>
      <c r="P885" s="6">
        <f>Table1[[#This Row],[Profit]]/Table1[[#This Row],[Sales]]</f>
        <v>0.67263427109974427</v>
      </c>
      <c r="Q885" s="1" t="s">
        <v>33</v>
      </c>
      <c r="R885" s="1" t="s">
        <v>61</v>
      </c>
      <c r="S885" s="1" t="s">
        <v>1858</v>
      </c>
      <c r="T885" s="1" t="s">
        <v>2995</v>
      </c>
      <c r="U885" s="1">
        <v>53214</v>
      </c>
      <c r="V885" s="9">
        <v>42083</v>
      </c>
      <c r="W885" s="13" t="str">
        <f>TEXT(Table1[[#This Row],[Order Date]],"mmmm")</f>
        <v>March</v>
      </c>
      <c r="X885" s="7" t="str">
        <f>TEXT(Table1[[#This Row],[Order Date]],"yyyy")</f>
        <v>2015</v>
      </c>
      <c r="Y885" s="9">
        <v>42085</v>
      </c>
      <c r="Z885" s="1">
        <v>18.41</v>
      </c>
      <c r="AA885" s="1">
        <v>3</v>
      </c>
      <c r="AB885" s="1">
        <v>27.37</v>
      </c>
      <c r="AC885" s="1">
        <v>91435</v>
      </c>
      <c r="AD885" s="6" t="e">
        <f>IF(COUNTIF(#REF!,Orders!AC1921)&gt;0,"Returned","Not Returned")</f>
        <v>#REF!</v>
      </c>
      <c r="AE885" s="37" t="str">
        <f>TEXT(Table1[[#This Row],[Order Date]],"mmmm-yyy")</f>
        <v>March-2015</v>
      </c>
    </row>
    <row r="886" spans="1:31" ht="12.75" customHeight="1" thickTop="1" thickBot="1" x14ac:dyDescent="0.25">
      <c r="A886" s="10">
        <v>23360</v>
      </c>
      <c r="B886" s="11" t="s">
        <v>37</v>
      </c>
      <c r="C886" s="11">
        <v>0.06</v>
      </c>
      <c r="D886" s="11">
        <v>12.64</v>
      </c>
      <c r="E886" s="11">
        <v>4.9800000000000004</v>
      </c>
      <c r="F886" s="11">
        <v>3361</v>
      </c>
      <c r="G886" s="6" t="str">
        <f>IF(COUNTIF(Table1[Customer ID],Table1[[#This Row],[Customer ID]])&gt;1,"Repeat Customer","One-Time Customer")</f>
        <v>Repeat Customer</v>
      </c>
      <c r="H886" s="11" t="s">
        <v>2996</v>
      </c>
      <c r="I886" s="11" t="s">
        <v>49</v>
      </c>
      <c r="J886" s="11" t="s">
        <v>40</v>
      </c>
      <c r="K886" s="11" t="s">
        <v>41</v>
      </c>
      <c r="L886" s="11" t="s">
        <v>50</v>
      </c>
      <c r="M886" s="11" t="s">
        <v>51</v>
      </c>
      <c r="N886" s="11" t="s">
        <v>625</v>
      </c>
      <c r="O886" s="11">
        <v>0.48</v>
      </c>
      <c r="P886" s="6">
        <f>Table1[[#This Row],[Profit]]/Table1[[#This Row],[Sales]]</f>
        <v>0.66860228198859006</v>
      </c>
      <c r="Q886" s="11" t="s">
        <v>33</v>
      </c>
      <c r="R886" s="11" t="s">
        <v>61</v>
      </c>
      <c r="S886" s="11" t="s">
        <v>1858</v>
      </c>
      <c r="T886" s="11" t="s">
        <v>2997</v>
      </c>
      <c r="U886" s="11">
        <v>53095</v>
      </c>
      <c r="V886" s="12">
        <v>42083</v>
      </c>
      <c r="W886" s="13" t="str">
        <f>TEXT(Table1[[#This Row],[Order Date]],"mmmm")</f>
        <v>March</v>
      </c>
      <c r="X886" s="7" t="str">
        <f>TEXT(Table1[[#This Row],[Order Date]],"yyyy")</f>
        <v>2015</v>
      </c>
      <c r="Y886" s="12">
        <v>42085</v>
      </c>
      <c r="Z886" s="11">
        <v>65.63</v>
      </c>
      <c r="AA886" s="11">
        <v>8</v>
      </c>
      <c r="AB886" s="11">
        <v>98.16</v>
      </c>
      <c r="AC886" s="11">
        <v>91435</v>
      </c>
      <c r="AD886" s="6" t="e">
        <f>IF(COUNTIF(#REF!,Orders!AC1922)&gt;0,"Returned","Not Returned")</f>
        <v>#REF!</v>
      </c>
      <c r="AE886" s="37" t="str">
        <f>TEXT(Table1[[#This Row],[Order Date]],"mmmm-yyy")</f>
        <v>March-2015</v>
      </c>
    </row>
    <row r="887" spans="1:31" ht="12.75" customHeight="1" thickTop="1" thickBot="1" x14ac:dyDescent="0.25">
      <c r="A887" s="8">
        <v>18842</v>
      </c>
      <c r="B887" s="1" t="s">
        <v>56</v>
      </c>
      <c r="C887" s="1">
        <v>0.09</v>
      </c>
      <c r="D887" s="1">
        <v>2.88</v>
      </c>
      <c r="E887" s="1">
        <v>0.99</v>
      </c>
      <c r="F887" s="1">
        <v>247</v>
      </c>
      <c r="G887" s="6" t="str">
        <f>IF(COUNTIF(Table1[Customer ID],Table1[[#This Row],[Customer ID]])&gt;1,"Repeat Customer","One-Time Customer")</f>
        <v>Repeat Customer</v>
      </c>
      <c r="H887" s="1" t="s">
        <v>346</v>
      </c>
      <c r="I887" s="1" t="s">
        <v>49</v>
      </c>
      <c r="J887" s="1" t="s">
        <v>28</v>
      </c>
      <c r="K887" s="1" t="s">
        <v>29</v>
      </c>
      <c r="L887" s="1" t="s">
        <v>134</v>
      </c>
      <c r="M887" s="1" t="s">
        <v>59</v>
      </c>
      <c r="N887" s="1" t="s">
        <v>349</v>
      </c>
      <c r="O887" s="1">
        <v>0.36</v>
      </c>
      <c r="P887" s="6">
        <f>Table1[[#This Row],[Profit]]/Table1[[#This Row],[Sales]]</f>
        <v>-5.0498433693003824</v>
      </c>
      <c r="Q887" s="1" t="s">
        <v>33</v>
      </c>
      <c r="R887" s="1" t="s">
        <v>136</v>
      </c>
      <c r="S887" s="1" t="s">
        <v>244</v>
      </c>
      <c r="T887" s="1" t="s">
        <v>348</v>
      </c>
      <c r="U887" s="1">
        <v>37804</v>
      </c>
      <c r="V887" s="9">
        <v>42084</v>
      </c>
      <c r="W887" s="13" t="str">
        <f>TEXT(Table1[[#This Row],[Order Date]],"mmmm")</f>
        <v>March</v>
      </c>
      <c r="X887" s="7" t="str">
        <f>TEXT(Table1[[#This Row],[Order Date]],"yyyy")</f>
        <v>2015</v>
      </c>
      <c r="Y887" s="9">
        <v>42086</v>
      </c>
      <c r="Z887" s="1">
        <v>-145.08199999999999</v>
      </c>
      <c r="AA887" s="1">
        <v>10</v>
      </c>
      <c r="AB887" s="1">
        <v>28.73</v>
      </c>
      <c r="AC887" s="1">
        <v>89140</v>
      </c>
      <c r="AD887" s="6" t="e">
        <f>IF(COUNTIF(#REF!,Orders!AC141)&gt;0,"Returned","Not Returned")</f>
        <v>#REF!</v>
      </c>
      <c r="AE887" s="37" t="str">
        <f>TEXT(Table1[[#This Row],[Order Date]],"mmmm-yyy")</f>
        <v>March-2015</v>
      </c>
    </row>
    <row r="888" spans="1:31" ht="12.75" customHeight="1" thickTop="1" thickBot="1" x14ac:dyDescent="0.25">
      <c r="A888" s="10">
        <v>19933</v>
      </c>
      <c r="B888" s="11" t="s">
        <v>25</v>
      </c>
      <c r="C888" s="11">
        <v>0.09</v>
      </c>
      <c r="D888" s="11">
        <v>6.48</v>
      </c>
      <c r="E888" s="11">
        <v>6.35</v>
      </c>
      <c r="F888" s="11">
        <v>691</v>
      </c>
      <c r="G888" s="6" t="str">
        <f>IF(COUNTIF(Table1[Customer ID],Table1[[#This Row],[Customer ID]])&gt;1,"Repeat Customer","One-Time Customer")</f>
        <v>One-Time Customer</v>
      </c>
      <c r="H888" s="11" t="s">
        <v>816</v>
      </c>
      <c r="I888" s="11" t="s">
        <v>49</v>
      </c>
      <c r="J888" s="11" t="s">
        <v>40</v>
      </c>
      <c r="K888" s="11" t="s">
        <v>29</v>
      </c>
      <c r="L888" s="11" t="s">
        <v>93</v>
      </c>
      <c r="M888" s="11" t="s">
        <v>59</v>
      </c>
      <c r="N888" s="11" t="s">
        <v>817</v>
      </c>
      <c r="O888" s="11">
        <v>0.37</v>
      </c>
      <c r="P888" s="6">
        <f>Table1[[#This Row],[Profit]]/Table1[[#This Row],[Sales]]</f>
        <v>-1.7787592852840792</v>
      </c>
      <c r="Q888" s="11" t="s">
        <v>33</v>
      </c>
      <c r="R888" s="11" t="s">
        <v>34</v>
      </c>
      <c r="S888" s="11" t="s">
        <v>35</v>
      </c>
      <c r="T888" s="11" t="s">
        <v>818</v>
      </c>
      <c r="U888" s="11">
        <v>98408</v>
      </c>
      <c r="V888" s="12">
        <v>42084</v>
      </c>
      <c r="W888" s="13" t="str">
        <f>TEXT(Table1[[#This Row],[Order Date]],"mmmm")</f>
        <v>March</v>
      </c>
      <c r="X888" s="7" t="str">
        <f>TEXT(Table1[[#This Row],[Order Date]],"yyyy")</f>
        <v>2015</v>
      </c>
      <c r="Y888" s="12">
        <v>42085</v>
      </c>
      <c r="Z888" s="11">
        <v>-88.6</v>
      </c>
      <c r="AA888" s="11">
        <v>8</v>
      </c>
      <c r="AB888" s="11">
        <v>49.81</v>
      </c>
      <c r="AC888" s="11">
        <v>89915</v>
      </c>
      <c r="AD888" s="6" t="e">
        <f>IF(COUNTIF(#REF!,Orders!AC382)&gt;0,"Returned","Not Returned")</f>
        <v>#REF!</v>
      </c>
      <c r="AE888" s="37" t="str">
        <f>TEXT(Table1[[#This Row],[Order Date]],"mmmm-yyy")</f>
        <v>March-2015</v>
      </c>
    </row>
    <row r="889" spans="1:31" ht="12.75" customHeight="1" thickTop="1" thickBot="1" x14ac:dyDescent="0.25">
      <c r="A889" s="8">
        <v>22190</v>
      </c>
      <c r="B889" s="1" t="s">
        <v>56</v>
      </c>
      <c r="C889" s="1">
        <v>0</v>
      </c>
      <c r="D889" s="1">
        <v>6783.02</v>
      </c>
      <c r="E889" s="1">
        <v>24.49</v>
      </c>
      <c r="F889" s="1">
        <v>1185</v>
      </c>
      <c r="G889" s="6" t="str">
        <f>IF(COUNTIF(Table1[Customer ID],Table1[[#This Row],[Customer ID]])&gt;1,"Repeat Customer","One-Time Customer")</f>
        <v>Repeat Customer</v>
      </c>
      <c r="H889" s="1" t="s">
        <v>1276</v>
      </c>
      <c r="I889" s="1" t="s">
        <v>49</v>
      </c>
      <c r="J889" s="1" t="s">
        <v>114</v>
      </c>
      <c r="K889" s="1" t="s">
        <v>77</v>
      </c>
      <c r="L889" s="1" t="s">
        <v>85</v>
      </c>
      <c r="M889" s="1" t="s">
        <v>236</v>
      </c>
      <c r="N889" s="1" t="s">
        <v>1277</v>
      </c>
      <c r="O889" s="1">
        <v>0.39</v>
      </c>
      <c r="P889" s="6">
        <f>Table1[[#This Row],[Profit]]/Table1[[#This Row],[Sales]]</f>
        <v>1.9997518556091578E-4</v>
      </c>
      <c r="Q889" s="1" t="s">
        <v>33</v>
      </c>
      <c r="R889" s="1" t="s">
        <v>136</v>
      </c>
      <c r="S889" s="1" t="s">
        <v>1278</v>
      </c>
      <c r="T889" s="1" t="s">
        <v>1279</v>
      </c>
      <c r="U889" s="1">
        <v>35756</v>
      </c>
      <c r="V889" s="9">
        <v>42084</v>
      </c>
      <c r="W889" s="13" t="str">
        <f>TEXT(Table1[[#This Row],[Order Date]],"mmmm")</f>
        <v>March</v>
      </c>
      <c r="X889" s="7" t="str">
        <f>TEXT(Table1[[#This Row],[Order Date]],"yyyy")</f>
        <v>2015</v>
      </c>
      <c r="Y889" s="9">
        <v>42085</v>
      </c>
      <c r="Z889" s="1">
        <v>4.1099999999999994</v>
      </c>
      <c r="AA889" s="1">
        <v>3</v>
      </c>
      <c r="AB889" s="1">
        <v>20552.55</v>
      </c>
      <c r="AC889" s="1">
        <v>85938</v>
      </c>
      <c r="AD889" s="6" t="e">
        <f>IF(COUNTIF(#REF!,Orders!AC665)&gt;0,"Returned","Not Returned")</f>
        <v>#REF!</v>
      </c>
      <c r="AE889" s="37" t="str">
        <f>TEXT(Table1[[#This Row],[Order Date]],"mmmm-yyy")</f>
        <v>March-2015</v>
      </c>
    </row>
    <row r="890" spans="1:31" ht="12.75" customHeight="1" thickTop="1" thickBot="1" x14ac:dyDescent="0.25">
      <c r="A890" s="8">
        <v>21710</v>
      </c>
      <c r="B890" s="1" t="s">
        <v>25</v>
      </c>
      <c r="C890" s="1">
        <v>0.03</v>
      </c>
      <c r="D890" s="1">
        <v>420.98</v>
      </c>
      <c r="E890" s="1">
        <v>19.989999999999998</v>
      </c>
      <c r="F890" s="1">
        <v>1471</v>
      </c>
      <c r="G890" s="6" t="str">
        <f>IF(COUNTIF(Table1[Customer ID],Table1[[#This Row],[Customer ID]])&gt;1,"Repeat Customer","One-Time Customer")</f>
        <v>One-Time Customer</v>
      </c>
      <c r="H890" s="1" t="s">
        <v>1509</v>
      </c>
      <c r="I890" s="1" t="s">
        <v>49</v>
      </c>
      <c r="J890" s="1" t="s">
        <v>40</v>
      </c>
      <c r="K890" s="1" t="s">
        <v>29</v>
      </c>
      <c r="L890" s="1" t="s">
        <v>109</v>
      </c>
      <c r="M890" s="1" t="s">
        <v>59</v>
      </c>
      <c r="N890" s="1" t="s">
        <v>1510</v>
      </c>
      <c r="O890" s="1">
        <v>0.35</v>
      </c>
      <c r="P890" s="6">
        <f>Table1[[#This Row],[Profit]]/Table1[[#This Row],[Sales]]</f>
        <v>0.69</v>
      </c>
      <c r="Q890" s="1" t="s">
        <v>33</v>
      </c>
      <c r="R890" s="1" t="s">
        <v>53</v>
      </c>
      <c r="S890" s="1" t="s">
        <v>154</v>
      </c>
      <c r="T890" s="1" t="s">
        <v>1511</v>
      </c>
      <c r="U890" s="1">
        <v>43081</v>
      </c>
      <c r="V890" s="9">
        <v>42084</v>
      </c>
      <c r="W890" s="13" t="str">
        <f>TEXT(Table1[[#This Row],[Order Date]],"mmmm")</f>
        <v>March</v>
      </c>
      <c r="X890" s="7" t="str">
        <f>TEXT(Table1[[#This Row],[Order Date]],"yyyy")</f>
        <v>2015</v>
      </c>
      <c r="Y890" s="9">
        <v>42085</v>
      </c>
      <c r="Z890" s="1">
        <v>3043.0310999999997</v>
      </c>
      <c r="AA890" s="1">
        <v>10</v>
      </c>
      <c r="AB890" s="1">
        <v>4410.1899999999996</v>
      </c>
      <c r="AC890" s="1">
        <v>87077</v>
      </c>
      <c r="AD890" s="6" t="e">
        <f>IF(COUNTIF(#REF!,Orders!AC829)&gt;0,"Returned","Not Returned")</f>
        <v>#REF!</v>
      </c>
      <c r="AE890" s="37" t="str">
        <f>TEXT(Table1[[#This Row],[Order Date]],"mmmm-yyy")</f>
        <v>March-2015</v>
      </c>
    </row>
    <row r="891" spans="1:31" ht="12.75" customHeight="1" thickTop="1" thickBot="1" x14ac:dyDescent="0.25">
      <c r="A891" s="8">
        <v>19859</v>
      </c>
      <c r="B891" s="1" t="s">
        <v>106</v>
      </c>
      <c r="C891" s="1">
        <v>0.05</v>
      </c>
      <c r="D891" s="1">
        <v>5.74</v>
      </c>
      <c r="E891" s="1">
        <v>5.3</v>
      </c>
      <c r="F891" s="1">
        <v>2601</v>
      </c>
      <c r="G891" s="6" t="str">
        <f>IF(COUNTIF(Table1[Customer ID],Table1[[#This Row],[Customer ID]])&gt;1,"Repeat Customer","One-Time Customer")</f>
        <v>One-Time Customer</v>
      </c>
      <c r="H891" s="1" t="s">
        <v>2422</v>
      </c>
      <c r="I891" s="1" t="s">
        <v>49</v>
      </c>
      <c r="J891" s="1" t="s">
        <v>28</v>
      </c>
      <c r="K891" s="1" t="s">
        <v>29</v>
      </c>
      <c r="L891" s="1" t="s">
        <v>174</v>
      </c>
      <c r="M891" s="1" t="s">
        <v>51</v>
      </c>
      <c r="N891" s="1" t="s">
        <v>2423</v>
      </c>
      <c r="O891" s="1">
        <v>0.55000000000000004</v>
      </c>
      <c r="P891" s="6">
        <f>Table1[[#This Row],[Profit]]/Table1[[#This Row],[Sales]]</f>
        <v>-1.2077582103760114</v>
      </c>
      <c r="Q891" s="1" t="s">
        <v>33</v>
      </c>
      <c r="R891" s="1" t="s">
        <v>53</v>
      </c>
      <c r="S891" s="1" t="s">
        <v>197</v>
      </c>
      <c r="T891" s="1" t="s">
        <v>2424</v>
      </c>
      <c r="U891" s="1">
        <v>3054</v>
      </c>
      <c r="V891" s="9">
        <v>42084</v>
      </c>
      <c r="W891" s="13" t="str">
        <f>TEXT(Table1[[#This Row],[Order Date]],"mmmm")</f>
        <v>March</v>
      </c>
      <c r="X891" s="7" t="str">
        <f>TEXT(Table1[[#This Row],[Order Date]],"yyyy")</f>
        <v>2015</v>
      </c>
      <c r="Y891" s="9">
        <v>42089</v>
      </c>
      <c r="Z891" s="1">
        <v>-50.75</v>
      </c>
      <c r="AA891" s="1">
        <v>7</v>
      </c>
      <c r="AB891" s="1">
        <v>42.02</v>
      </c>
      <c r="AC891" s="1">
        <v>87382</v>
      </c>
      <c r="AD891" s="6" t="e">
        <f>IF(COUNTIF(#REF!,Orders!AC1475)&gt;0,"Returned","Not Returned")</f>
        <v>#REF!</v>
      </c>
      <c r="AE891" s="37" t="str">
        <f>TEXT(Table1[[#This Row],[Order Date]],"mmmm-yyy")</f>
        <v>March-2015</v>
      </c>
    </row>
    <row r="892" spans="1:31" ht="12.75" customHeight="1" thickTop="1" thickBot="1" x14ac:dyDescent="0.25">
      <c r="A892" s="10">
        <v>23010</v>
      </c>
      <c r="B892" s="11" t="s">
        <v>37</v>
      </c>
      <c r="C892" s="11">
        <v>0.02</v>
      </c>
      <c r="D892" s="11">
        <v>55.94</v>
      </c>
      <c r="E892" s="11">
        <v>6.55</v>
      </c>
      <c r="F892" s="11">
        <v>3258</v>
      </c>
      <c r="G892" s="6" t="str">
        <f>IF(COUNTIF(Table1[Customer ID],Table1[[#This Row],[Customer ID]])&gt;1,"Repeat Customer","One-Time Customer")</f>
        <v>One-Time Customer</v>
      </c>
      <c r="H892" s="11" t="s">
        <v>2921</v>
      </c>
      <c r="I892" s="11" t="s">
        <v>49</v>
      </c>
      <c r="J892" s="11" t="s">
        <v>114</v>
      </c>
      <c r="K892" s="11" t="s">
        <v>77</v>
      </c>
      <c r="L892" s="11" t="s">
        <v>180</v>
      </c>
      <c r="M892" s="11" t="s">
        <v>59</v>
      </c>
      <c r="N892" s="11" t="s">
        <v>1156</v>
      </c>
      <c r="O892" s="11">
        <v>0.68</v>
      </c>
      <c r="P892" s="6">
        <f>Table1[[#This Row],[Profit]]/Table1[[#This Row],[Sales]]</f>
        <v>0.62121258966114279</v>
      </c>
      <c r="Q892" s="11" t="s">
        <v>33</v>
      </c>
      <c r="R892" s="11" t="s">
        <v>34</v>
      </c>
      <c r="S892" s="11" t="s">
        <v>35</v>
      </c>
      <c r="T892" s="11" t="s">
        <v>2922</v>
      </c>
      <c r="U892" s="11">
        <v>98037</v>
      </c>
      <c r="V892" s="12">
        <v>42084</v>
      </c>
      <c r="W892" s="13" t="str">
        <f>TEXT(Table1[[#This Row],[Order Date]],"mmmm")</f>
        <v>March</v>
      </c>
      <c r="X892" s="7" t="str">
        <f>TEXT(Table1[[#This Row],[Order Date]],"yyyy")</f>
        <v>2015</v>
      </c>
      <c r="Y892" s="12">
        <v>42086</v>
      </c>
      <c r="Z892" s="11">
        <v>401.85</v>
      </c>
      <c r="AA892" s="11">
        <v>11</v>
      </c>
      <c r="AB892" s="11">
        <v>646.88</v>
      </c>
      <c r="AC892" s="11">
        <v>88824</v>
      </c>
      <c r="AD892" s="6" t="e">
        <f>IF(COUNTIF(#REF!,Orders!AC1864)&gt;0,"Returned","Not Returned")</f>
        <v>#REF!</v>
      </c>
      <c r="AE892" s="37" t="str">
        <f>TEXT(Table1[[#This Row],[Order Date]],"mmmm-yyy")</f>
        <v>March-2015</v>
      </c>
    </row>
    <row r="893" spans="1:31" ht="12.75" customHeight="1" thickTop="1" thickBot="1" x14ac:dyDescent="0.25">
      <c r="A893" s="8">
        <v>19047</v>
      </c>
      <c r="B893" s="1" t="s">
        <v>106</v>
      </c>
      <c r="C893" s="1">
        <v>0.02</v>
      </c>
      <c r="D893" s="1">
        <v>13.48</v>
      </c>
      <c r="E893" s="1">
        <v>4.51</v>
      </c>
      <c r="F893" s="1">
        <v>3275</v>
      </c>
      <c r="G893" s="6" t="str">
        <f>IF(COUNTIF(Table1[Customer ID],Table1[[#This Row],[Customer ID]])&gt;1,"Repeat Customer","One-Time Customer")</f>
        <v>Repeat Customer</v>
      </c>
      <c r="H893" s="1" t="s">
        <v>2930</v>
      </c>
      <c r="I893" s="1" t="s">
        <v>49</v>
      </c>
      <c r="J893" s="1" t="s">
        <v>40</v>
      </c>
      <c r="K893" s="1" t="s">
        <v>29</v>
      </c>
      <c r="L893" s="1" t="s">
        <v>141</v>
      </c>
      <c r="M893" s="1" t="s">
        <v>59</v>
      </c>
      <c r="N893" s="1" t="s">
        <v>2503</v>
      </c>
      <c r="O893" s="1">
        <v>0.59</v>
      </c>
      <c r="P893" s="6">
        <f>Table1[[#This Row],[Profit]]/Table1[[#This Row],[Sales]]</f>
        <v>0.27155443675267465</v>
      </c>
      <c r="Q893" s="1" t="s">
        <v>33</v>
      </c>
      <c r="R893" s="1" t="s">
        <v>34</v>
      </c>
      <c r="S893" s="1" t="s">
        <v>35</v>
      </c>
      <c r="T893" s="1" t="s">
        <v>1961</v>
      </c>
      <c r="U893" s="1">
        <v>98273</v>
      </c>
      <c r="V893" s="9">
        <v>42084</v>
      </c>
      <c r="W893" s="13" t="str">
        <f>TEXT(Table1[[#This Row],[Order Date]],"mmmm")</f>
        <v>March</v>
      </c>
      <c r="X893" s="7" t="str">
        <f>TEXT(Table1[[#This Row],[Order Date]],"yyyy")</f>
        <v>2015</v>
      </c>
      <c r="Y893" s="9">
        <v>42086</v>
      </c>
      <c r="Z893" s="1">
        <v>34.520000000000003</v>
      </c>
      <c r="AA893" s="1">
        <v>9</v>
      </c>
      <c r="AB893" s="1">
        <v>127.12</v>
      </c>
      <c r="AC893" s="1">
        <v>86233</v>
      </c>
      <c r="AD893" s="6" t="e">
        <f>IF(COUNTIF(#REF!,Orders!AC1869)&gt;0,"Returned","Not Returned")</f>
        <v>#REF!</v>
      </c>
      <c r="AE893" s="37" t="str">
        <f>TEXT(Table1[[#This Row],[Order Date]],"mmmm-yyy")</f>
        <v>March-2015</v>
      </c>
    </row>
    <row r="894" spans="1:31" ht="12.75" customHeight="1" thickTop="1" thickBot="1" x14ac:dyDescent="0.25">
      <c r="A894" s="8">
        <v>23841</v>
      </c>
      <c r="B894" s="1" t="s">
        <v>25</v>
      </c>
      <c r="C894" s="1">
        <v>0.09</v>
      </c>
      <c r="D894" s="1">
        <v>4.91</v>
      </c>
      <c r="E894" s="1">
        <v>0.5</v>
      </c>
      <c r="F894" s="1">
        <v>87</v>
      </c>
      <c r="G894" s="6" t="str">
        <f>IF(COUNTIF(Table1[Customer ID],Table1[[#This Row],[Customer ID]])&gt;1,"Repeat Customer","One-Time Customer")</f>
        <v>Repeat Customer</v>
      </c>
      <c r="H894" s="1" t="s">
        <v>160</v>
      </c>
      <c r="I894" s="1" t="s">
        <v>49</v>
      </c>
      <c r="J894" s="1" t="s">
        <v>28</v>
      </c>
      <c r="K894" s="1" t="s">
        <v>29</v>
      </c>
      <c r="L894" s="1" t="s">
        <v>134</v>
      </c>
      <c r="M894" s="1" t="s">
        <v>59</v>
      </c>
      <c r="N894" s="1" t="s">
        <v>163</v>
      </c>
      <c r="O894" s="1">
        <v>0.36</v>
      </c>
      <c r="P894" s="6">
        <f>Table1[[#This Row],[Profit]]/Table1[[#This Row],[Sales]]</f>
        <v>0.69</v>
      </c>
      <c r="Q894" s="1" t="s">
        <v>33</v>
      </c>
      <c r="R894" s="1" t="s">
        <v>34</v>
      </c>
      <c r="S894" s="1" t="s">
        <v>45</v>
      </c>
      <c r="T894" s="1" t="s">
        <v>162</v>
      </c>
      <c r="U894" s="1">
        <v>95687</v>
      </c>
      <c r="V894" s="9">
        <v>42085</v>
      </c>
      <c r="W894" s="13" t="str">
        <f>TEXT(Table1[[#This Row],[Order Date]],"mmmm")</f>
        <v>March</v>
      </c>
      <c r="X894" s="7" t="str">
        <f>TEXT(Table1[[#This Row],[Order Date]],"yyyy")</f>
        <v>2015</v>
      </c>
      <c r="Y894" s="9">
        <v>42086</v>
      </c>
      <c r="Z894" s="1">
        <v>28.855799999999999</v>
      </c>
      <c r="AA894" s="1">
        <v>9</v>
      </c>
      <c r="AB894" s="1">
        <v>41.82</v>
      </c>
      <c r="AC894" s="1">
        <v>90597</v>
      </c>
      <c r="AD894" s="6" t="e">
        <f>IF(COUNTIF(#REF!,Orders!AC47)&gt;0,"Returned","Not Returned")</f>
        <v>#REF!</v>
      </c>
      <c r="AE894" s="37" t="str">
        <f>TEXT(Table1[[#This Row],[Order Date]],"mmmm-yyy")</f>
        <v>March-2015</v>
      </c>
    </row>
    <row r="895" spans="1:31" ht="12.75" customHeight="1" thickTop="1" thickBot="1" x14ac:dyDescent="0.25">
      <c r="A895" s="10">
        <v>23842</v>
      </c>
      <c r="B895" s="11" t="s">
        <v>25</v>
      </c>
      <c r="C895" s="11">
        <v>0.01</v>
      </c>
      <c r="D895" s="11">
        <v>296.18</v>
      </c>
      <c r="E895" s="11">
        <v>54.12</v>
      </c>
      <c r="F895" s="11">
        <v>87</v>
      </c>
      <c r="G895" s="6" t="str">
        <f>IF(COUNTIF(Table1[Customer ID],Table1[[#This Row],[Customer ID]])&gt;1,"Repeat Customer","One-Time Customer")</f>
        <v>Repeat Customer</v>
      </c>
      <c r="H895" s="11" t="s">
        <v>160</v>
      </c>
      <c r="I895" s="11" t="s">
        <v>39</v>
      </c>
      <c r="J895" s="11" t="s">
        <v>28</v>
      </c>
      <c r="K895" s="11" t="s">
        <v>41</v>
      </c>
      <c r="L895" s="11" t="s">
        <v>152</v>
      </c>
      <c r="M895" s="11" t="s">
        <v>121</v>
      </c>
      <c r="N895" s="11" t="s">
        <v>153</v>
      </c>
      <c r="O895" s="11">
        <v>0.76</v>
      </c>
      <c r="P895" s="6">
        <f>Table1[[#This Row],[Profit]]/Table1[[#This Row],[Sales]]</f>
        <v>6.0325761896151228E-2</v>
      </c>
      <c r="Q895" s="11" t="s">
        <v>33</v>
      </c>
      <c r="R895" s="11" t="s">
        <v>34</v>
      </c>
      <c r="S895" s="11" t="s">
        <v>45</v>
      </c>
      <c r="T895" s="11" t="s">
        <v>162</v>
      </c>
      <c r="U895" s="11">
        <v>95687</v>
      </c>
      <c r="V895" s="12">
        <v>42085</v>
      </c>
      <c r="W895" s="13" t="str">
        <f>TEXT(Table1[[#This Row],[Order Date]],"mmmm")</f>
        <v>March</v>
      </c>
      <c r="X895" s="7" t="str">
        <f>TEXT(Table1[[#This Row],[Order Date]],"yyyy")</f>
        <v>2015</v>
      </c>
      <c r="Y895" s="12">
        <v>42088</v>
      </c>
      <c r="Z895" s="11">
        <v>173.48</v>
      </c>
      <c r="AA895" s="11">
        <v>9</v>
      </c>
      <c r="AB895" s="11">
        <v>2875.72</v>
      </c>
      <c r="AC895" s="11">
        <v>90597</v>
      </c>
      <c r="AD895" s="6" t="e">
        <f>IF(COUNTIF(#REF!,Orders!AC48)&gt;0,"Returned","Not Returned")</f>
        <v>#REF!</v>
      </c>
      <c r="AE895" s="37" t="str">
        <f>TEXT(Table1[[#This Row],[Order Date]],"mmmm-yyy")</f>
        <v>March-2015</v>
      </c>
    </row>
    <row r="896" spans="1:31" ht="12.75" customHeight="1" thickTop="1" thickBot="1" x14ac:dyDescent="0.25">
      <c r="A896" s="8">
        <v>1128</v>
      </c>
      <c r="B896" s="1" t="s">
        <v>106</v>
      </c>
      <c r="C896" s="1">
        <v>0.02</v>
      </c>
      <c r="D896" s="1">
        <v>48.04</v>
      </c>
      <c r="E896" s="1">
        <v>5.09</v>
      </c>
      <c r="F896" s="1">
        <v>949</v>
      </c>
      <c r="G896" s="6" t="str">
        <f>IF(COUNTIF(Table1[Customer ID],Table1[[#This Row],[Customer ID]])&gt;1,"Repeat Customer","One-Time Customer")</f>
        <v>Repeat Customer</v>
      </c>
      <c r="H896" s="1" t="s">
        <v>1065</v>
      </c>
      <c r="I896" s="1" t="s">
        <v>49</v>
      </c>
      <c r="J896" s="1" t="s">
        <v>114</v>
      </c>
      <c r="K896" s="1" t="s">
        <v>29</v>
      </c>
      <c r="L896" s="1" t="s">
        <v>93</v>
      </c>
      <c r="M896" s="1" t="s">
        <v>59</v>
      </c>
      <c r="N896" s="1" t="s">
        <v>621</v>
      </c>
      <c r="O896" s="1">
        <v>0.37</v>
      </c>
      <c r="P896" s="6">
        <f>Table1[[#This Row],[Profit]]/Table1[[#This Row],[Sales]]</f>
        <v>0.42398901647528708</v>
      </c>
      <c r="Q896" s="1" t="s">
        <v>33</v>
      </c>
      <c r="R896" s="1" t="s">
        <v>34</v>
      </c>
      <c r="S896" s="1" t="s">
        <v>45</v>
      </c>
      <c r="T896" s="1" t="s">
        <v>663</v>
      </c>
      <c r="U896" s="1">
        <v>90049</v>
      </c>
      <c r="V896" s="9">
        <v>42085</v>
      </c>
      <c r="W896" s="13" t="str">
        <f>TEXT(Table1[[#This Row],[Order Date]],"mmmm")</f>
        <v>March</v>
      </c>
      <c r="X896" s="7" t="str">
        <f>TEXT(Table1[[#This Row],[Order Date]],"yyyy")</f>
        <v>2015</v>
      </c>
      <c r="Y896" s="9">
        <v>42089</v>
      </c>
      <c r="Z896" s="1">
        <v>373.67</v>
      </c>
      <c r="AA896" s="1">
        <v>18</v>
      </c>
      <c r="AB896" s="1">
        <v>881.32</v>
      </c>
      <c r="AC896" s="1">
        <v>8257</v>
      </c>
      <c r="AD896" s="6" t="e">
        <f>IF(COUNTIF(#REF!,Orders!AC535)&gt;0,"Returned","Not Returned")</f>
        <v>#REF!</v>
      </c>
      <c r="AE896" s="37" t="str">
        <f>TEXT(Table1[[#This Row],[Order Date]],"mmmm-yyy")</f>
        <v>March-2015</v>
      </c>
    </row>
    <row r="897" spans="1:31" ht="12.75" customHeight="1" thickTop="1" thickBot="1" x14ac:dyDescent="0.25">
      <c r="A897" s="8">
        <v>19127</v>
      </c>
      <c r="B897" s="1" t="s">
        <v>106</v>
      </c>
      <c r="C897" s="1">
        <v>0.05</v>
      </c>
      <c r="D897" s="1">
        <v>1500.97</v>
      </c>
      <c r="E897" s="1">
        <v>29.7</v>
      </c>
      <c r="F897" s="1">
        <v>950</v>
      </c>
      <c r="G897" s="6" t="str">
        <f>IF(COUNTIF(Table1[Customer ID],Table1[[#This Row],[Customer ID]])&gt;1,"Repeat Customer","One-Time Customer")</f>
        <v>Repeat Customer</v>
      </c>
      <c r="H897" s="1" t="s">
        <v>1067</v>
      </c>
      <c r="I897" s="1" t="s">
        <v>39</v>
      </c>
      <c r="J897" s="1" t="s">
        <v>114</v>
      </c>
      <c r="K897" s="1" t="s">
        <v>77</v>
      </c>
      <c r="L897" s="1" t="s">
        <v>85</v>
      </c>
      <c r="M897" s="1" t="s">
        <v>43</v>
      </c>
      <c r="N897" s="1" t="s">
        <v>1068</v>
      </c>
      <c r="O897" s="1">
        <v>0.56999999999999995</v>
      </c>
      <c r="P897" s="6">
        <f>Table1[[#This Row],[Profit]]/Table1[[#This Row],[Sales]]</f>
        <v>-1.7107195335354857</v>
      </c>
      <c r="Q897" s="1" t="s">
        <v>33</v>
      </c>
      <c r="R897" s="1" t="s">
        <v>61</v>
      </c>
      <c r="S897" s="1" t="s">
        <v>62</v>
      </c>
      <c r="T897" s="1" t="s">
        <v>63</v>
      </c>
      <c r="U897" s="1">
        <v>55372</v>
      </c>
      <c r="V897" s="9">
        <v>42085</v>
      </c>
      <c r="W897" s="13" t="str">
        <f>TEXT(Table1[[#This Row],[Order Date]],"mmmm")</f>
        <v>March</v>
      </c>
      <c r="X897" s="7" t="str">
        <f>TEXT(Table1[[#This Row],[Order Date]],"yyyy")</f>
        <v>2015</v>
      </c>
      <c r="Y897" s="9">
        <v>42085</v>
      </c>
      <c r="Z897" s="1">
        <v>-2561.3235</v>
      </c>
      <c r="AA897" s="1">
        <v>1</v>
      </c>
      <c r="AB897" s="1">
        <v>1497.22</v>
      </c>
      <c r="AC897" s="1">
        <v>89084</v>
      </c>
      <c r="AD897" s="6" t="e">
        <f>IF(COUNTIF(#REF!,Orders!AC537)&gt;0,"Returned","Not Returned")</f>
        <v>#REF!</v>
      </c>
      <c r="AE897" s="37" t="str">
        <f>TEXT(Table1[[#This Row],[Order Date]],"mmmm-yyy")</f>
        <v>March-2015</v>
      </c>
    </row>
    <row r="898" spans="1:31" ht="12.75" customHeight="1" thickTop="1" thickBot="1" x14ac:dyDescent="0.25">
      <c r="A898" s="10">
        <v>19128</v>
      </c>
      <c r="B898" s="11" t="s">
        <v>106</v>
      </c>
      <c r="C898" s="11">
        <v>0.02</v>
      </c>
      <c r="D898" s="11">
        <v>48.04</v>
      </c>
      <c r="E898" s="11">
        <v>5.09</v>
      </c>
      <c r="F898" s="11">
        <v>950</v>
      </c>
      <c r="G898" s="6" t="str">
        <f>IF(COUNTIF(Table1[Customer ID],Table1[[#This Row],[Customer ID]])&gt;1,"Repeat Customer","One-Time Customer")</f>
        <v>Repeat Customer</v>
      </c>
      <c r="H898" s="11" t="s">
        <v>1067</v>
      </c>
      <c r="I898" s="11" t="s">
        <v>49</v>
      </c>
      <c r="J898" s="11" t="s">
        <v>114</v>
      </c>
      <c r="K898" s="11" t="s">
        <v>29</v>
      </c>
      <c r="L898" s="11" t="s">
        <v>93</v>
      </c>
      <c r="M898" s="11" t="s">
        <v>59</v>
      </c>
      <c r="N898" s="11" t="s">
        <v>621</v>
      </c>
      <c r="O898" s="11">
        <v>0.37</v>
      </c>
      <c r="P898" s="6">
        <f>Table1[[#This Row],[Profit]]/Table1[[#This Row],[Sales]]</f>
        <v>0.69</v>
      </c>
      <c r="Q898" s="11" t="s">
        <v>33</v>
      </c>
      <c r="R898" s="11" t="s">
        <v>61</v>
      </c>
      <c r="S898" s="11" t="s">
        <v>62</v>
      </c>
      <c r="T898" s="11" t="s">
        <v>63</v>
      </c>
      <c r="U898" s="11">
        <v>55372</v>
      </c>
      <c r="V898" s="12">
        <v>42085</v>
      </c>
      <c r="W898" s="13" t="str">
        <f>TEXT(Table1[[#This Row],[Order Date]],"mmmm")</f>
        <v>March</v>
      </c>
      <c r="X898" s="7" t="str">
        <f>TEXT(Table1[[#This Row],[Order Date]],"yyyy")</f>
        <v>2015</v>
      </c>
      <c r="Y898" s="12">
        <v>42089</v>
      </c>
      <c r="Z898" s="11">
        <v>168.91889999999998</v>
      </c>
      <c r="AA898" s="11">
        <v>5</v>
      </c>
      <c r="AB898" s="11">
        <v>244.81</v>
      </c>
      <c r="AC898" s="11">
        <v>89084</v>
      </c>
      <c r="AD898" s="6" t="e">
        <f>IF(COUNTIF(#REF!,Orders!AC538)&gt;0,"Returned","Not Returned")</f>
        <v>#REF!</v>
      </c>
      <c r="AE898" s="37" t="str">
        <f>TEXT(Table1[[#This Row],[Order Date]],"mmmm-yyy")</f>
        <v>March-2015</v>
      </c>
    </row>
    <row r="899" spans="1:31" ht="12.75" customHeight="1" thickTop="1" thickBot="1" x14ac:dyDescent="0.25">
      <c r="A899" s="8">
        <v>19129</v>
      </c>
      <c r="B899" s="1" t="s">
        <v>106</v>
      </c>
      <c r="C899" s="1">
        <v>0.03</v>
      </c>
      <c r="D899" s="1">
        <v>4.28</v>
      </c>
      <c r="E899" s="1">
        <v>1.6</v>
      </c>
      <c r="F899" s="1">
        <v>950</v>
      </c>
      <c r="G899" s="6" t="str">
        <f>IF(COUNTIF(Table1[Customer ID],Table1[[#This Row],[Customer ID]])&gt;1,"Repeat Customer","One-Time Customer")</f>
        <v>Repeat Customer</v>
      </c>
      <c r="H899" s="1" t="s">
        <v>1067</v>
      </c>
      <c r="I899" s="1" t="s">
        <v>49</v>
      </c>
      <c r="J899" s="1" t="s">
        <v>114</v>
      </c>
      <c r="K899" s="1" t="s">
        <v>29</v>
      </c>
      <c r="L899" s="1" t="s">
        <v>30</v>
      </c>
      <c r="M899" s="1" t="s">
        <v>31</v>
      </c>
      <c r="N899" s="1" t="s">
        <v>1069</v>
      </c>
      <c r="O899" s="1">
        <v>0.57999999999999996</v>
      </c>
      <c r="P899" s="6">
        <f>Table1[[#This Row],[Profit]]/Table1[[#This Row],[Sales]]</f>
        <v>-1.3626373626373627</v>
      </c>
      <c r="Q899" s="1" t="s">
        <v>33</v>
      </c>
      <c r="R899" s="1" t="s">
        <v>61</v>
      </c>
      <c r="S899" s="1" t="s">
        <v>62</v>
      </c>
      <c r="T899" s="1" t="s">
        <v>63</v>
      </c>
      <c r="U899" s="1">
        <v>55372</v>
      </c>
      <c r="V899" s="9">
        <v>42085</v>
      </c>
      <c r="W899" s="13" t="str">
        <f>TEXT(Table1[[#This Row],[Order Date]],"mmmm")</f>
        <v>March</v>
      </c>
      <c r="X899" s="7" t="str">
        <f>TEXT(Table1[[#This Row],[Order Date]],"yyyy")</f>
        <v>2015</v>
      </c>
      <c r="Y899" s="9">
        <v>42092</v>
      </c>
      <c r="Z899" s="1">
        <v>-6.2</v>
      </c>
      <c r="AA899" s="1">
        <v>1</v>
      </c>
      <c r="AB899" s="1">
        <v>4.55</v>
      </c>
      <c r="AC899" s="1">
        <v>89084</v>
      </c>
      <c r="AD899" s="6" t="e">
        <f>IF(COUNTIF(#REF!,Orders!AC539)&gt;0,"Returned","Not Returned")</f>
        <v>#REF!</v>
      </c>
      <c r="AE899" s="37" t="str">
        <f>TEXT(Table1[[#This Row],[Order Date]],"mmmm-yyy")</f>
        <v>March-2015</v>
      </c>
    </row>
    <row r="900" spans="1:31" ht="12.75" customHeight="1" thickTop="1" thickBot="1" x14ac:dyDescent="0.25">
      <c r="A900" s="10">
        <v>25795</v>
      </c>
      <c r="B900" s="11" t="s">
        <v>37</v>
      </c>
      <c r="C900" s="11">
        <v>0.01</v>
      </c>
      <c r="D900" s="11">
        <v>145.44999999999999</v>
      </c>
      <c r="E900" s="11">
        <v>17.850000000000001</v>
      </c>
      <c r="F900" s="11">
        <v>959</v>
      </c>
      <c r="G900" s="6" t="str">
        <f>IF(COUNTIF(Table1[Customer ID],Table1[[#This Row],[Customer ID]])&gt;1,"Repeat Customer","One-Time Customer")</f>
        <v>One-Time Customer</v>
      </c>
      <c r="H900" s="11" t="s">
        <v>1074</v>
      </c>
      <c r="I900" s="11" t="s">
        <v>39</v>
      </c>
      <c r="J900" s="11" t="s">
        <v>28</v>
      </c>
      <c r="K900" s="11" t="s">
        <v>77</v>
      </c>
      <c r="L900" s="11" t="s">
        <v>85</v>
      </c>
      <c r="M900" s="11" t="s">
        <v>43</v>
      </c>
      <c r="N900" s="11" t="s">
        <v>1075</v>
      </c>
      <c r="O900" s="11">
        <v>0.56000000000000005</v>
      </c>
      <c r="P900" s="6">
        <f>Table1[[#This Row],[Profit]]/Table1[[#This Row],[Sales]]</f>
        <v>0.69</v>
      </c>
      <c r="Q900" s="11" t="s">
        <v>33</v>
      </c>
      <c r="R900" s="11" t="s">
        <v>61</v>
      </c>
      <c r="S900" s="11" t="s">
        <v>130</v>
      </c>
      <c r="T900" s="11" t="s">
        <v>1032</v>
      </c>
      <c r="U900" s="11">
        <v>76028</v>
      </c>
      <c r="V900" s="12">
        <v>42085</v>
      </c>
      <c r="W900" s="13" t="str">
        <f>TEXT(Table1[[#This Row],[Order Date]],"mmmm")</f>
        <v>March</v>
      </c>
      <c r="X900" s="7" t="str">
        <f>TEXT(Table1[[#This Row],[Order Date]],"yyyy")</f>
        <v>2015</v>
      </c>
      <c r="Y900" s="12">
        <v>42086</v>
      </c>
      <c r="Z900" s="11">
        <v>837.68069999999989</v>
      </c>
      <c r="AA900" s="11">
        <v>8</v>
      </c>
      <c r="AB900" s="11">
        <v>1214.03</v>
      </c>
      <c r="AC900" s="11">
        <v>91581</v>
      </c>
      <c r="AD900" s="6" t="e">
        <f>IF(COUNTIF(#REF!,Orders!AC542)&gt;0,"Returned","Not Returned")</f>
        <v>#REF!</v>
      </c>
      <c r="AE900" s="37" t="str">
        <f>TEXT(Table1[[#This Row],[Order Date]],"mmmm-yyy")</f>
        <v>March-2015</v>
      </c>
    </row>
    <row r="901" spans="1:31" ht="12.75" customHeight="1" thickTop="1" thickBot="1" x14ac:dyDescent="0.25">
      <c r="A901" s="10">
        <v>24862</v>
      </c>
      <c r="B901" s="11" t="s">
        <v>37</v>
      </c>
      <c r="C901" s="11">
        <v>0.03</v>
      </c>
      <c r="D901" s="11">
        <v>12.28</v>
      </c>
      <c r="E901" s="11">
        <v>6.35</v>
      </c>
      <c r="F901" s="11">
        <v>1553</v>
      </c>
      <c r="G901" s="6" t="str">
        <f>IF(COUNTIF(Table1[Customer ID],Table1[[#This Row],[Customer ID]])&gt;1,"Repeat Customer","One-Time Customer")</f>
        <v>One-Time Customer</v>
      </c>
      <c r="H901" s="11" t="s">
        <v>1574</v>
      </c>
      <c r="I901" s="11" t="s">
        <v>49</v>
      </c>
      <c r="J901" s="11" t="s">
        <v>58</v>
      </c>
      <c r="K901" s="11" t="s">
        <v>29</v>
      </c>
      <c r="L901" s="11" t="s">
        <v>93</v>
      </c>
      <c r="M901" s="11" t="s">
        <v>59</v>
      </c>
      <c r="N901" s="11" t="s">
        <v>1575</v>
      </c>
      <c r="O901" s="11">
        <v>0.38</v>
      </c>
      <c r="P901" s="6">
        <f>Table1[[#This Row],[Profit]]/Table1[[#This Row],[Sales]]</f>
        <v>0.78459956586313251</v>
      </c>
      <c r="Q901" s="11" t="s">
        <v>33</v>
      </c>
      <c r="R901" s="11" t="s">
        <v>136</v>
      </c>
      <c r="S901" s="11" t="s">
        <v>671</v>
      </c>
      <c r="T901" s="11" t="s">
        <v>1576</v>
      </c>
      <c r="U901" s="11">
        <v>38701</v>
      </c>
      <c r="V901" s="12">
        <v>42085</v>
      </c>
      <c r="W901" s="13" t="str">
        <f>TEXT(Table1[[#This Row],[Order Date]],"mmmm")</f>
        <v>March</v>
      </c>
      <c r="X901" s="7" t="str">
        <f>TEXT(Table1[[#This Row],[Order Date]],"yyyy")</f>
        <v>2015</v>
      </c>
      <c r="Y901" s="12">
        <v>42087</v>
      </c>
      <c r="Z901" s="11">
        <v>68.675999999999988</v>
      </c>
      <c r="AA901" s="11">
        <v>7</v>
      </c>
      <c r="AB901" s="11">
        <v>87.53</v>
      </c>
      <c r="AC901" s="11">
        <v>87484</v>
      </c>
      <c r="AD901" s="6" t="e">
        <f>IF(COUNTIF(#REF!,Orders!AC868)&gt;0,"Returned","Not Returned")</f>
        <v>#REF!</v>
      </c>
      <c r="AE901" s="37" t="str">
        <f>TEXT(Table1[[#This Row],[Order Date]],"mmmm-yyy")</f>
        <v>March-2015</v>
      </c>
    </row>
    <row r="902" spans="1:31" ht="12.75" customHeight="1" thickTop="1" thickBot="1" x14ac:dyDescent="0.25">
      <c r="A902" s="8">
        <v>23551</v>
      </c>
      <c r="B902" s="1" t="s">
        <v>56</v>
      </c>
      <c r="C902" s="1">
        <v>0.1</v>
      </c>
      <c r="D902" s="1">
        <v>152.47999999999999</v>
      </c>
      <c r="E902" s="1">
        <v>4</v>
      </c>
      <c r="F902" s="1">
        <v>1938</v>
      </c>
      <c r="G902" s="6" t="str">
        <f>IF(COUNTIF(Table1[Customer ID],Table1[[#This Row],[Customer ID]])&gt;1,"Repeat Customer","One-Time Customer")</f>
        <v>One-Time Customer</v>
      </c>
      <c r="H902" s="1" t="s">
        <v>1892</v>
      </c>
      <c r="I902" s="1" t="s">
        <v>27</v>
      </c>
      <c r="J902" s="1" t="s">
        <v>28</v>
      </c>
      <c r="K902" s="1" t="s">
        <v>77</v>
      </c>
      <c r="L902" s="1" t="s">
        <v>180</v>
      </c>
      <c r="M902" s="1" t="s">
        <v>59</v>
      </c>
      <c r="N902" s="1" t="s">
        <v>609</v>
      </c>
      <c r="O902" s="1">
        <v>0.79</v>
      </c>
      <c r="P902" s="6">
        <f>Table1[[#This Row],[Profit]]/Table1[[#This Row],[Sales]]</f>
        <v>-0.93356862604582846</v>
      </c>
      <c r="Q902" s="1" t="s">
        <v>33</v>
      </c>
      <c r="R902" s="1" t="s">
        <v>61</v>
      </c>
      <c r="S902" s="1" t="s">
        <v>183</v>
      </c>
      <c r="T902" s="1" t="s">
        <v>1893</v>
      </c>
      <c r="U902" s="1">
        <v>66801</v>
      </c>
      <c r="V902" s="9">
        <v>42085</v>
      </c>
      <c r="W902" s="13" t="str">
        <f>TEXT(Table1[[#This Row],[Order Date]],"mmmm")</f>
        <v>March</v>
      </c>
      <c r="X902" s="7" t="str">
        <f>TEXT(Table1[[#This Row],[Order Date]],"yyyy")</f>
        <v>2015</v>
      </c>
      <c r="Y902" s="9">
        <v>42086</v>
      </c>
      <c r="Z902" s="1">
        <v>-521.09</v>
      </c>
      <c r="AA902" s="1">
        <v>4</v>
      </c>
      <c r="AB902" s="1">
        <v>558.16999999999996</v>
      </c>
      <c r="AC902" s="1">
        <v>88870</v>
      </c>
      <c r="AD902" s="6" t="e">
        <f>IF(COUNTIF(#REF!,Orders!AC1071)&gt;0,"Returned","Not Returned")</f>
        <v>#REF!</v>
      </c>
      <c r="AE902" s="37" t="str">
        <f>TEXT(Table1[[#This Row],[Order Date]],"mmmm-yyy")</f>
        <v>March-2015</v>
      </c>
    </row>
    <row r="903" spans="1:31" ht="12.75" customHeight="1" thickTop="1" thickBot="1" x14ac:dyDescent="0.25">
      <c r="A903" s="10">
        <v>23550</v>
      </c>
      <c r="B903" s="11" t="s">
        <v>56</v>
      </c>
      <c r="C903" s="11">
        <v>0.08</v>
      </c>
      <c r="D903" s="11">
        <v>6.84</v>
      </c>
      <c r="E903" s="11">
        <v>8.3699999999999992</v>
      </c>
      <c r="F903" s="11">
        <v>1940</v>
      </c>
      <c r="G903" s="6" t="str">
        <f>IF(COUNTIF(Table1[Customer ID],Table1[[#This Row],[Customer ID]])&gt;1,"Repeat Customer","One-Time Customer")</f>
        <v>Repeat Customer</v>
      </c>
      <c r="H903" s="11" t="s">
        <v>1894</v>
      </c>
      <c r="I903" s="11" t="s">
        <v>49</v>
      </c>
      <c r="J903" s="11" t="s">
        <v>28</v>
      </c>
      <c r="K903" s="11" t="s">
        <v>29</v>
      </c>
      <c r="L903" s="11" t="s">
        <v>174</v>
      </c>
      <c r="M903" s="11" t="s">
        <v>51</v>
      </c>
      <c r="N903" s="11" t="s">
        <v>1697</v>
      </c>
      <c r="O903" s="11">
        <v>0.57999999999999996</v>
      </c>
      <c r="P903" s="6">
        <f>Table1[[#This Row],[Profit]]/Table1[[#This Row],[Sales]]</f>
        <v>-3.514898688915375</v>
      </c>
      <c r="Q903" s="11" t="s">
        <v>33</v>
      </c>
      <c r="R903" s="11" t="s">
        <v>34</v>
      </c>
      <c r="S903" s="11" t="s">
        <v>212</v>
      </c>
      <c r="T903" s="11" t="s">
        <v>1895</v>
      </c>
      <c r="U903" s="11">
        <v>84020</v>
      </c>
      <c r="V903" s="12">
        <v>42085</v>
      </c>
      <c r="W903" s="13" t="str">
        <f>TEXT(Table1[[#This Row],[Order Date]],"mmmm")</f>
        <v>March</v>
      </c>
      <c r="X903" s="7" t="str">
        <f>TEXT(Table1[[#This Row],[Order Date]],"yyyy")</f>
        <v>2015</v>
      </c>
      <c r="Y903" s="12">
        <v>42087</v>
      </c>
      <c r="Z903" s="11">
        <v>-29.49</v>
      </c>
      <c r="AA903" s="11">
        <v>1</v>
      </c>
      <c r="AB903" s="11">
        <v>8.39</v>
      </c>
      <c r="AC903" s="11">
        <v>88870</v>
      </c>
      <c r="AD903" s="6" t="e">
        <f>IF(COUNTIF(#REF!,Orders!AC1072)&gt;0,"Returned","Not Returned")</f>
        <v>#REF!</v>
      </c>
      <c r="AE903" s="37" t="str">
        <f>TEXT(Table1[[#This Row],[Order Date]],"mmmm-yyy")</f>
        <v>March-2015</v>
      </c>
    </row>
    <row r="904" spans="1:31" ht="12.75" customHeight="1" thickTop="1" thickBot="1" x14ac:dyDescent="0.25">
      <c r="A904" s="10">
        <v>18989</v>
      </c>
      <c r="B904" s="11" t="s">
        <v>25</v>
      </c>
      <c r="C904" s="11">
        <v>7.0000000000000007E-2</v>
      </c>
      <c r="D904" s="11">
        <v>39.479999999999997</v>
      </c>
      <c r="E904" s="11">
        <v>1.99</v>
      </c>
      <c r="F904" s="11">
        <v>2014</v>
      </c>
      <c r="G904" s="6" t="str">
        <f>IF(COUNTIF(Table1[Customer ID],Table1[[#This Row],[Customer ID]])&gt;1,"Repeat Customer","One-Time Customer")</f>
        <v>Repeat Customer</v>
      </c>
      <c r="H904" s="11" t="s">
        <v>1948</v>
      </c>
      <c r="I904" s="11" t="s">
        <v>49</v>
      </c>
      <c r="J904" s="11" t="s">
        <v>40</v>
      </c>
      <c r="K904" s="11" t="s">
        <v>77</v>
      </c>
      <c r="L904" s="11" t="s">
        <v>180</v>
      </c>
      <c r="M904" s="11" t="s">
        <v>51</v>
      </c>
      <c r="N904" s="11" t="s">
        <v>705</v>
      </c>
      <c r="O904" s="11">
        <v>0.54</v>
      </c>
      <c r="P904" s="6">
        <f>Table1[[#This Row],[Profit]]/Table1[[#This Row],[Sales]]</f>
        <v>0.58650095855093531</v>
      </c>
      <c r="Q904" s="11" t="s">
        <v>33</v>
      </c>
      <c r="R904" s="11" t="s">
        <v>61</v>
      </c>
      <c r="S904" s="11" t="s">
        <v>330</v>
      </c>
      <c r="T904" s="11" t="s">
        <v>1949</v>
      </c>
      <c r="U904" s="11">
        <v>51503</v>
      </c>
      <c r="V904" s="12">
        <v>42085</v>
      </c>
      <c r="W904" s="13" t="str">
        <f>TEXT(Table1[[#This Row],[Order Date]],"mmmm")</f>
        <v>March</v>
      </c>
      <c r="X904" s="7" t="str">
        <f>TEXT(Table1[[#This Row],[Order Date]],"yyyy")</f>
        <v>2015</v>
      </c>
      <c r="Y904" s="12">
        <v>42087</v>
      </c>
      <c r="Z904" s="11">
        <v>88.72</v>
      </c>
      <c r="AA904" s="11">
        <v>4</v>
      </c>
      <c r="AB904" s="11">
        <v>151.27000000000001</v>
      </c>
      <c r="AC904" s="11">
        <v>88367</v>
      </c>
      <c r="AD904" s="6" t="e">
        <f>IF(COUNTIF(#REF!,Orders!AC1116)&gt;0,"Returned","Not Returned")</f>
        <v>#REF!</v>
      </c>
      <c r="AE904" s="37" t="str">
        <f>TEXT(Table1[[#This Row],[Order Date]],"mmmm-yyy")</f>
        <v>March-2015</v>
      </c>
    </row>
    <row r="905" spans="1:31" ht="12.75" customHeight="1" thickTop="1" thickBot="1" x14ac:dyDescent="0.25">
      <c r="A905" s="8">
        <v>18990</v>
      </c>
      <c r="B905" s="1" t="s">
        <v>25</v>
      </c>
      <c r="C905" s="1">
        <v>0</v>
      </c>
      <c r="D905" s="1">
        <v>4.91</v>
      </c>
      <c r="E905" s="1">
        <v>0.5</v>
      </c>
      <c r="F905" s="1">
        <v>2014</v>
      </c>
      <c r="G905" s="6" t="str">
        <f>IF(COUNTIF(Table1[Customer ID],Table1[[#This Row],[Customer ID]])&gt;1,"Repeat Customer","One-Time Customer")</f>
        <v>Repeat Customer</v>
      </c>
      <c r="H905" s="1" t="s">
        <v>1948</v>
      </c>
      <c r="I905" s="1" t="s">
        <v>49</v>
      </c>
      <c r="J905" s="1" t="s">
        <v>40</v>
      </c>
      <c r="K905" s="1" t="s">
        <v>29</v>
      </c>
      <c r="L905" s="1" t="s">
        <v>134</v>
      </c>
      <c r="M905" s="1" t="s">
        <v>59</v>
      </c>
      <c r="N905" s="1" t="s">
        <v>163</v>
      </c>
      <c r="O905" s="1">
        <v>0.36</v>
      </c>
      <c r="P905" s="6">
        <f>Table1[[#This Row],[Profit]]/Table1[[#This Row],[Sales]]</f>
        <v>0.69</v>
      </c>
      <c r="Q905" s="1" t="s">
        <v>33</v>
      </c>
      <c r="R905" s="1" t="s">
        <v>61</v>
      </c>
      <c r="S905" s="1" t="s">
        <v>330</v>
      </c>
      <c r="T905" s="1" t="s">
        <v>1949</v>
      </c>
      <c r="U905" s="1">
        <v>51503</v>
      </c>
      <c r="V905" s="9">
        <v>42085</v>
      </c>
      <c r="W905" s="13" t="str">
        <f>TEXT(Table1[[#This Row],[Order Date]],"mmmm")</f>
        <v>March</v>
      </c>
      <c r="X905" s="7" t="str">
        <f>TEXT(Table1[[#This Row],[Order Date]],"yyyy")</f>
        <v>2015</v>
      </c>
      <c r="Y905" s="9">
        <v>42087</v>
      </c>
      <c r="Z905" s="1">
        <v>7.2518999999999991</v>
      </c>
      <c r="AA905" s="1">
        <v>2</v>
      </c>
      <c r="AB905" s="1">
        <v>10.51</v>
      </c>
      <c r="AC905" s="1">
        <v>88367</v>
      </c>
      <c r="AD905" s="6" t="e">
        <f>IF(COUNTIF(#REF!,Orders!AC1117)&gt;0,"Returned","Not Returned")</f>
        <v>#REF!</v>
      </c>
      <c r="AE905" s="37" t="str">
        <f>TEXT(Table1[[#This Row],[Order Date]],"mmmm-yyy")</f>
        <v>March-2015</v>
      </c>
    </row>
    <row r="906" spans="1:31" ht="12.75" customHeight="1" thickTop="1" thickBot="1" x14ac:dyDescent="0.25">
      <c r="A906" s="8">
        <v>19840</v>
      </c>
      <c r="B906" s="1" t="s">
        <v>37</v>
      </c>
      <c r="C906" s="1">
        <v>0.03</v>
      </c>
      <c r="D906" s="1">
        <v>160.97999999999999</v>
      </c>
      <c r="E906" s="1">
        <v>30</v>
      </c>
      <c r="F906" s="1">
        <v>2561</v>
      </c>
      <c r="G906" s="6" t="str">
        <f>IF(COUNTIF(Table1[Customer ID],Table1[[#This Row],[Customer ID]])&gt;1,"Repeat Customer","One-Time Customer")</f>
        <v>Repeat Customer</v>
      </c>
      <c r="H906" s="1" t="s">
        <v>2396</v>
      </c>
      <c r="I906" s="1" t="s">
        <v>39</v>
      </c>
      <c r="J906" s="1" t="s">
        <v>114</v>
      </c>
      <c r="K906" s="1" t="s">
        <v>41</v>
      </c>
      <c r="L906" s="1" t="s">
        <v>42</v>
      </c>
      <c r="M906" s="1" t="s">
        <v>43</v>
      </c>
      <c r="N906" s="1" t="s">
        <v>177</v>
      </c>
      <c r="O906" s="1">
        <v>0.62</v>
      </c>
      <c r="P906" s="6">
        <f>Table1[[#This Row],[Profit]]/Table1[[#This Row],[Sales]]</f>
        <v>0.69000000000000006</v>
      </c>
      <c r="Q906" s="1" t="s">
        <v>33</v>
      </c>
      <c r="R906" s="1" t="s">
        <v>53</v>
      </c>
      <c r="S906" s="1" t="s">
        <v>71</v>
      </c>
      <c r="T906" s="1" t="s">
        <v>2397</v>
      </c>
      <c r="U906" s="1">
        <v>10562</v>
      </c>
      <c r="V906" s="9">
        <v>42085</v>
      </c>
      <c r="W906" s="13" t="str">
        <f>TEXT(Table1[[#This Row],[Order Date]],"mmmm")</f>
        <v>March</v>
      </c>
      <c r="X906" s="7" t="str">
        <f>TEXT(Table1[[#This Row],[Order Date]],"yyyy")</f>
        <v>2015</v>
      </c>
      <c r="Y906" s="9">
        <v>42088</v>
      </c>
      <c r="Z906" s="1">
        <v>1261.4718</v>
      </c>
      <c r="AA906" s="1">
        <v>11</v>
      </c>
      <c r="AB906" s="1">
        <v>1828.22</v>
      </c>
      <c r="AC906" s="1">
        <v>86465</v>
      </c>
      <c r="AD906" s="6" t="e">
        <f>IF(COUNTIF(#REF!,Orders!AC1453)&gt;0,"Returned","Not Returned")</f>
        <v>#REF!</v>
      </c>
      <c r="AE906" s="37" t="str">
        <f>TEXT(Table1[[#This Row],[Order Date]],"mmmm-yyy")</f>
        <v>March-2015</v>
      </c>
    </row>
    <row r="907" spans="1:31" ht="12.75" customHeight="1" thickTop="1" thickBot="1" x14ac:dyDescent="0.25">
      <c r="A907" s="10">
        <v>26034</v>
      </c>
      <c r="B907" s="11" t="s">
        <v>56</v>
      </c>
      <c r="C907" s="11">
        <v>0.09</v>
      </c>
      <c r="D907" s="11">
        <v>4.55</v>
      </c>
      <c r="E907" s="11">
        <v>1.49</v>
      </c>
      <c r="F907" s="11">
        <v>1368</v>
      </c>
      <c r="G907" s="6" t="str">
        <f>IF(COUNTIF(Table1[Customer ID],Table1[[#This Row],[Customer ID]])&gt;1,"Repeat Customer","One-Time Customer")</f>
        <v>One-Time Customer</v>
      </c>
      <c r="H907" s="11" t="s">
        <v>1440</v>
      </c>
      <c r="I907" s="11" t="s">
        <v>49</v>
      </c>
      <c r="J907" s="11" t="s">
        <v>114</v>
      </c>
      <c r="K907" s="11" t="s">
        <v>29</v>
      </c>
      <c r="L907" s="11" t="s">
        <v>109</v>
      </c>
      <c r="M907" s="11" t="s">
        <v>59</v>
      </c>
      <c r="N907" s="11" t="s">
        <v>1441</v>
      </c>
      <c r="O907" s="11">
        <v>0.35</v>
      </c>
      <c r="P907" s="6">
        <f>Table1[[#This Row],[Profit]]/Table1[[#This Row],[Sales]]</f>
        <v>0.66396856581532415</v>
      </c>
      <c r="Q907" s="11" t="s">
        <v>33</v>
      </c>
      <c r="R907" s="11" t="s">
        <v>61</v>
      </c>
      <c r="S907" s="11" t="s">
        <v>130</v>
      </c>
      <c r="T907" s="11" t="s">
        <v>1442</v>
      </c>
      <c r="U907" s="11">
        <v>75901</v>
      </c>
      <c r="V907" s="12">
        <v>42086</v>
      </c>
      <c r="W907" s="13" t="str">
        <f>TEXT(Table1[[#This Row],[Order Date]],"mmmm")</f>
        <v>March</v>
      </c>
      <c r="X907" s="7" t="str">
        <f>TEXT(Table1[[#This Row],[Order Date]],"yyyy")</f>
        <v>2015</v>
      </c>
      <c r="Y907" s="12">
        <v>42088</v>
      </c>
      <c r="Z907" s="11">
        <v>16.898</v>
      </c>
      <c r="AA907" s="11">
        <v>6</v>
      </c>
      <c r="AB907" s="11">
        <v>25.45</v>
      </c>
      <c r="AC907" s="11">
        <v>90514</v>
      </c>
      <c r="AD907" s="6" t="e">
        <f>IF(COUNTIF(#REF!,Orders!AC780)&gt;0,"Returned","Not Returned")</f>
        <v>#REF!</v>
      </c>
      <c r="AE907" s="37" t="str">
        <f>TEXT(Table1[[#This Row],[Order Date]],"mmmm-yyy")</f>
        <v>March-2015</v>
      </c>
    </row>
    <row r="908" spans="1:31" ht="12.75" customHeight="1" thickTop="1" thickBot="1" x14ac:dyDescent="0.25">
      <c r="A908" s="8">
        <v>26035</v>
      </c>
      <c r="B908" s="1" t="s">
        <v>56</v>
      </c>
      <c r="C908" s="1">
        <v>7.0000000000000007E-2</v>
      </c>
      <c r="D908" s="1">
        <v>9.7799999999999994</v>
      </c>
      <c r="E908" s="1">
        <v>5.76</v>
      </c>
      <c r="F908" s="1">
        <v>1369</v>
      </c>
      <c r="G908" s="6" t="str">
        <f>IF(COUNTIF(Table1[Customer ID],Table1[[#This Row],[Customer ID]])&gt;1,"Repeat Customer","One-Time Customer")</f>
        <v>One-Time Customer</v>
      </c>
      <c r="H908" s="1" t="s">
        <v>1443</v>
      </c>
      <c r="I908" s="1" t="s">
        <v>27</v>
      </c>
      <c r="J908" s="1" t="s">
        <v>114</v>
      </c>
      <c r="K908" s="1" t="s">
        <v>29</v>
      </c>
      <c r="L908" s="1" t="s">
        <v>69</v>
      </c>
      <c r="M908" s="1" t="s">
        <v>59</v>
      </c>
      <c r="N908" s="1" t="s">
        <v>1265</v>
      </c>
      <c r="O908" s="1">
        <v>0.35</v>
      </c>
      <c r="P908" s="6">
        <f>Table1[[#This Row],[Profit]]/Table1[[#This Row],[Sales]]</f>
        <v>0.18190028901734104</v>
      </c>
      <c r="Q908" s="1" t="s">
        <v>33</v>
      </c>
      <c r="R908" s="1" t="s">
        <v>61</v>
      </c>
      <c r="S908" s="1" t="s">
        <v>130</v>
      </c>
      <c r="T908" s="1" t="s">
        <v>1444</v>
      </c>
      <c r="U908" s="1">
        <v>76063</v>
      </c>
      <c r="V908" s="9">
        <v>42086</v>
      </c>
      <c r="W908" s="13" t="str">
        <f>TEXT(Table1[[#This Row],[Order Date]],"mmmm")</f>
        <v>March</v>
      </c>
      <c r="X908" s="7" t="str">
        <f>TEXT(Table1[[#This Row],[Order Date]],"yyyy")</f>
        <v>2015</v>
      </c>
      <c r="Y908" s="9">
        <v>42088</v>
      </c>
      <c r="Z908" s="1">
        <v>20.14</v>
      </c>
      <c r="AA908" s="1">
        <v>11</v>
      </c>
      <c r="AB908" s="1">
        <v>110.72</v>
      </c>
      <c r="AC908" s="1">
        <v>90514</v>
      </c>
      <c r="AD908" s="6" t="e">
        <f>IF(COUNTIF(#REF!,Orders!AC781)&gt;0,"Returned","Not Returned")</f>
        <v>#REF!</v>
      </c>
      <c r="AE908" s="37" t="str">
        <f>TEXT(Table1[[#This Row],[Order Date]],"mmmm-yyy")</f>
        <v>March-2015</v>
      </c>
    </row>
    <row r="909" spans="1:31" ht="12.75" customHeight="1" thickTop="1" thickBot="1" x14ac:dyDescent="0.25">
      <c r="A909" s="10">
        <v>24887</v>
      </c>
      <c r="B909" s="11" t="s">
        <v>47</v>
      </c>
      <c r="C909" s="11">
        <v>0.06</v>
      </c>
      <c r="D909" s="11">
        <v>40.99</v>
      </c>
      <c r="E909" s="11">
        <v>17.48</v>
      </c>
      <c r="F909" s="11">
        <v>1976</v>
      </c>
      <c r="G909" s="6" t="str">
        <f>IF(COUNTIF(Table1[Customer ID],Table1[[#This Row],[Customer ID]])&gt;1,"Repeat Customer","One-Time Customer")</f>
        <v>Repeat Customer</v>
      </c>
      <c r="H909" s="11" t="s">
        <v>1922</v>
      </c>
      <c r="I909" s="11" t="s">
        <v>49</v>
      </c>
      <c r="J909" s="11" t="s">
        <v>114</v>
      </c>
      <c r="K909" s="11" t="s">
        <v>29</v>
      </c>
      <c r="L909" s="11" t="s">
        <v>93</v>
      </c>
      <c r="M909" s="11" t="s">
        <v>59</v>
      </c>
      <c r="N909" s="11" t="s">
        <v>1106</v>
      </c>
      <c r="O909" s="11">
        <v>0.36</v>
      </c>
      <c r="P909" s="6">
        <f>Table1[[#This Row],[Profit]]/Table1[[#This Row],[Sales]]</f>
        <v>0.36615505571887602</v>
      </c>
      <c r="Q909" s="11" t="s">
        <v>33</v>
      </c>
      <c r="R909" s="11" t="s">
        <v>61</v>
      </c>
      <c r="S909" s="11" t="s">
        <v>300</v>
      </c>
      <c r="T909" s="11" t="s">
        <v>1923</v>
      </c>
      <c r="U909" s="11">
        <v>48823</v>
      </c>
      <c r="V909" s="12">
        <v>42086</v>
      </c>
      <c r="W909" s="13" t="str">
        <f>TEXT(Table1[[#This Row],[Order Date]],"mmmm")</f>
        <v>March</v>
      </c>
      <c r="X909" s="7" t="str">
        <f>TEXT(Table1[[#This Row],[Order Date]],"yyyy")</f>
        <v>2015</v>
      </c>
      <c r="Y909" s="12">
        <v>42088</v>
      </c>
      <c r="Z909" s="11">
        <v>214.23</v>
      </c>
      <c r="AA909" s="11">
        <v>14</v>
      </c>
      <c r="AB909" s="11">
        <v>585.08000000000004</v>
      </c>
      <c r="AC909" s="11">
        <v>89041</v>
      </c>
      <c r="AD909" s="6" t="e">
        <f>IF(COUNTIF(#REF!,Orders!AC1096)&gt;0,"Returned","Not Returned")</f>
        <v>#REF!</v>
      </c>
      <c r="AE909" s="37" t="str">
        <f>TEXT(Table1[[#This Row],[Order Date]],"mmmm-yyy")</f>
        <v>March-2015</v>
      </c>
    </row>
    <row r="910" spans="1:31" ht="12.75" customHeight="1" thickTop="1" thickBot="1" x14ac:dyDescent="0.25">
      <c r="A910" s="10">
        <v>24954</v>
      </c>
      <c r="B910" s="11" t="s">
        <v>37</v>
      </c>
      <c r="C910" s="11">
        <v>0.04</v>
      </c>
      <c r="D910" s="11">
        <v>60.97</v>
      </c>
      <c r="E910" s="11">
        <v>4.5</v>
      </c>
      <c r="F910" s="11">
        <v>2395</v>
      </c>
      <c r="G910" s="6" t="str">
        <f>IF(COUNTIF(Table1[Customer ID],Table1[[#This Row],[Customer ID]])&gt;1,"Repeat Customer","One-Time Customer")</f>
        <v>One-Time Customer</v>
      </c>
      <c r="H910" s="11" t="s">
        <v>2258</v>
      </c>
      <c r="I910" s="11" t="s">
        <v>49</v>
      </c>
      <c r="J910" s="11" t="s">
        <v>28</v>
      </c>
      <c r="K910" s="11" t="s">
        <v>29</v>
      </c>
      <c r="L910" s="11" t="s">
        <v>257</v>
      </c>
      <c r="M910" s="11" t="s">
        <v>59</v>
      </c>
      <c r="N910" s="11" t="s">
        <v>2132</v>
      </c>
      <c r="O910" s="11">
        <v>0.56000000000000005</v>
      </c>
      <c r="P910" s="6">
        <f>Table1[[#This Row],[Profit]]/Table1[[#This Row],[Sales]]</f>
        <v>8.7827404319315294E-2</v>
      </c>
      <c r="Q910" s="11" t="s">
        <v>33</v>
      </c>
      <c r="R910" s="11" t="s">
        <v>136</v>
      </c>
      <c r="S910" s="11" t="s">
        <v>387</v>
      </c>
      <c r="T910" s="11" t="s">
        <v>2259</v>
      </c>
      <c r="U910" s="11">
        <v>31401</v>
      </c>
      <c r="V910" s="12">
        <v>42086</v>
      </c>
      <c r="W910" s="13" t="str">
        <f>TEXT(Table1[[#This Row],[Order Date]],"mmmm")</f>
        <v>March</v>
      </c>
      <c r="X910" s="7" t="str">
        <f>TEXT(Table1[[#This Row],[Order Date]],"yyyy")</f>
        <v>2015</v>
      </c>
      <c r="Y910" s="12">
        <v>42087</v>
      </c>
      <c r="Z910" s="11">
        <v>79.423200000000008</v>
      </c>
      <c r="AA910" s="11">
        <v>15</v>
      </c>
      <c r="AB910" s="11">
        <v>904.31</v>
      </c>
      <c r="AC910" s="11">
        <v>86952</v>
      </c>
      <c r="AD910" s="6" t="e">
        <f>IF(COUNTIF(#REF!,Orders!AC1338)&gt;0,"Returned","Not Returned")</f>
        <v>#REF!</v>
      </c>
      <c r="AE910" s="37" t="str">
        <f>TEXT(Table1[[#This Row],[Order Date]],"mmmm-yyy")</f>
        <v>March-2015</v>
      </c>
    </row>
    <row r="911" spans="1:31" ht="12.75" customHeight="1" thickTop="1" thickBot="1" x14ac:dyDescent="0.25">
      <c r="A911" s="8">
        <v>4788</v>
      </c>
      <c r="B911" s="1" t="s">
        <v>25</v>
      </c>
      <c r="C911" s="1">
        <v>0.05</v>
      </c>
      <c r="D911" s="1">
        <v>4.84</v>
      </c>
      <c r="E911" s="1">
        <v>0.71</v>
      </c>
      <c r="F911" s="1">
        <v>2618</v>
      </c>
      <c r="G911" s="6" t="str">
        <f>IF(COUNTIF(Table1[Customer ID],Table1[[#This Row],[Customer ID]])&gt;1,"Repeat Customer","One-Time Customer")</f>
        <v>Repeat Customer</v>
      </c>
      <c r="H911" s="1" t="s">
        <v>2437</v>
      </c>
      <c r="I911" s="1" t="s">
        <v>27</v>
      </c>
      <c r="J911" s="1" t="s">
        <v>28</v>
      </c>
      <c r="K911" s="1" t="s">
        <v>29</v>
      </c>
      <c r="L911" s="1" t="s">
        <v>30</v>
      </c>
      <c r="M911" s="1" t="s">
        <v>31</v>
      </c>
      <c r="N911" s="1" t="s">
        <v>1476</v>
      </c>
      <c r="O911" s="1">
        <v>0.52</v>
      </c>
      <c r="P911" s="6">
        <f>Table1[[#This Row],[Profit]]/Table1[[#This Row],[Sales]]</f>
        <v>0.28213560305638846</v>
      </c>
      <c r="Q911" s="1" t="s">
        <v>33</v>
      </c>
      <c r="R911" s="1" t="s">
        <v>53</v>
      </c>
      <c r="S911" s="1" t="s">
        <v>71</v>
      </c>
      <c r="T911" s="1" t="s">
        <v>90</v>
      </c>
      <c r="U911" s="1">
        <v>10004</v>
      </c>
      <c r="V911" s="9">
        <v>42086</v>
      </c>
      <c r="W911" s="13" t="str">
        <f>TEXT(Table1[[#This Row],[Order Date]],"mmmm")</f>
        <v>March</v>
      </c>
      <c r="X911" s="7" t="str">
        <f>TEXT(Table1[[#This Row],[Order Date]],"yyyy")</f>
        <v>2015</v>
      </c>
      <c r="Y911" s="9">
        <v>42086</v>
      </c>
      <c r="Z911" s="1">
        <v>29.17</v>
      </c>
      <c r="AA911" s="1">
        <v>20</v>
      </c>
      <c r="AB911" s="1">
        <v>103.39</v>
      </c>
      <c r="AC911" s="1">
        <v>34017</v>
      </c>
      <c r="AD911" s="6" t="e">
        <f>IF(COUNTIF(#REF!,Orders!AC1485)&gt;0,"Returned","Not Returned")</f>
        <v>#REF!</v>
      </c>
      <c r="AE911" s="37" t="str">
        <f>TEXT(Table1[[#This Row],[Order Date]],"mmmm-yyy")</f>
        <v>March-2015</v>
      </c>
    </row>
    <row r="912" spans="1:31" ht="12.75" customHeight="1" thickTop="1" thickBot="1" x14ac:dyDescent="0.25">
      <c r="A912" s="10">
        <v>4789</v>
      </c>
      <c r="B912" s="11" t="s">
        <v>25</v>
      </c>
      <c r="C912" s="11">
        <v>0.01</v>
      </c>
      <c r="D912" s="11">
        <v>14.98</v>
      </c>
      <c r="E912" s="11">
        <v>7.69</v>
      </c>
      <c r="F912" s="11">
        <v>2618</v>
      </c>
      <c r="G912" s="6" t="str">
        <f>IF(COUNTIF(Table1[Customer ID],Table1[[#This Row],[Customer ID]])&gt;1,"Repeat Customer","One-Time Customer")</f>
        <v>Repeat Customer</v>
      </c>
      <c r="H912" s="11" t="s">
        <v>2437</v>
      </c>
      <c r="I912" s="11" t="s">
        <v>49</v>
      </c>
      <c r="J912" s="11" t="s">
        <v>28</v>
      </c>
      <c r="K912" s="11" t="s">
        <v>29</v>
      </c>
      <c r="L912" s="11" t="s">
        <v>141</v>
      </c>
      <c r="M912" s="11" t="s">
        <v>59</v>
      </c>
      <c r="N912" s="11" t="s">
        <v>1736</v>
      </c>
      <c r="O912" s="11">
        <v>0.56999999999999995</v>
      </c>
      <c r="P912" s="6">
        <f>Table1[[#This Row],[Profit]]/Table1[[#This Row],[Sales]]</f>
        <v>-0.11247387399802476</v>
      </c>
      <c r="Q912" s="11" t="s">
        <v>33</v>
      </c>
      <c r="R912" s="11" t="s">
        <v>53</v>
      </c>
      <c r="S912" s="11" t="s">
        <v>71</v>
      </c>
      <c r="T912" s="11" t="s">
        <v>90</v>
      </c>
      <c r="U912" s="11">
        <v>10004</v>
      </c>
      <c r="V912" s="12">
        <v>42086</v>
      </c>
      <c r="W912" s="13" t="str">
        <f>TEXT(Table1[[#This Row],[Order Date]],"mmmm")</f>
        <v>March</v>
      </c>
      <c r="X912" s="7" t="str">
        <f>TEXT(Table1[[#This Row],[Order Date]],"yyyy")</f>
        <v>2015</v>
      </c>
      <c r="Y912" s="12">
        <v>42088</v>
      </c>
      <c r="Z912" s="11">
        <v>-48.97</v>
      </c>
      <c r="AA912" s="11">
        <v>28</v>
      </c>
      <c r="AB912" s="11">
        <v>435.39</v>
      </c>
      <c r="AC912" s="11">
        <v>34017</v>
      </c>
      <c r="AD912" s="6" t="e">
        <f>IF(COUNTIF(#REF!,Orders!AC1486)&gt;0,"Returned","Not Returned")</f>
        <v>#REF!</v>
      </c>
      <c r="AE912" s="37" t="str">
        <f>TEXT(Table1[[#This Row],[Order Date]],"mmmm-yyy")</f>
        <v>March-2015</v>
      </c>
    </row>
    <row r="913" spans="1:31" ht="12.75" customHeight="1" thickTop="1" thickBot="1" x14ac:dyDescent="0.25">
      <c r="A913" s="8">
        <v>7452</v>
      </c>
      <c r="B913" s="1" t="s">
        <v>47</v>
      </c>
      <c r="C913" s="1">
        <v>0.1</v>
      </c>
      <c r="D913" s="1">
        <v>20.27</v>
      </c>
      <c r="E913" s="1">
        <v>3.99</v>
      </c>
      <c r="F913" s="1">
        <v>2618</v>
      </c>
      <c r="G913" s="6" t="str">
        <f>IF(COUNTIF(Table1[Customer ID],Table1[[#This Row],[Customer ID]])&gt;1,"Repeat Customer","One-Time Customer")</f>
        <v>Repeat Customer</v>
      </c>
      <c r="H913" s="1" t="s">
        <v>2437</v>
      </c>
      <c r="I913" s="1" t="s">
        <v>49</v>
      </c>
      <c r="J913" s="1" t="s">
        <v>28</v>
      </c>
      <c r="K913" s="1" t="s">
        <v>29</v>
      </c>
      <c r="L913" s="1" t="s">
        <v>257</v>
      </c>
      <c r="M913" s="1" t="s">
        <v>59</v>
      </c>
      <c r="N913" s="1" t="s">
        <v>1514</v>
      </c>
      <c r="O913" s="1">
        <v>0.56999999999999995</v>
      </c>
      <c r="P913" s="6">
        <f>Table1[[#This Row],[Profit]]/Table1[[#This Row],[Sales]]</f>
        <v>7.9931908094948267E-2</v>
      </c>
      <c r="Q913" s="1" t="s">
        <v>33</v>
      </c>
      <c r="R913" s="1" t="s">
        <v>53</v>
      </c>
      <c r="S913" s="1" t="s">
        <v>71</v>
      </c>
      <c r="T913" s="1" t="s">
        <v>90</v>
      </c>
      <c r="U913" s="1">
        <v>10004</v>
      </c>
      <c r="V913" s="9">
        <v>42086</v>
      </c>
      <c r="W913" s="13" t="str">
        <f>TEXT(Table1[[#This Row],[Order Date]],"mmmm")</f>
        <v>March</v>
      </c>
      <c r="X913" s="7" t="str">
        <f>TEXT(Table1[[#This Row],[Order Date]],"yyyy")</f>
        <v>2015</v>
      </c>
      <c r="Y913" s="9">
        <v>42087</v>
      </c>
      <c r="Z913" s="1">
        <v>84.05</v>
      </c>
      <c r="AA913" s="1">
        <v>53</v>
      </c>
      <c r="AB913" s="1">
        <v>1051.52</v>
      </c>
      <c r="AC913" s="1">
        <v>53153</v>
      </c>
      <c r="AD913" s="6" t="e">
        <f>IF(COUNTIF(#REF!,Orders!AC1487)&gt;0,"Returned","Not Returned")</f>
        <v>#REF!</v>
      </c>
      <c r="AE913" s="37" t="str">
        <f>TEXT(Table1[[#This Row],[Order Date]],"mmmm-yyy")</f>
        <v>March-2015</v>
      </c>
    </row>
    <row r="914" spans="1:31" ht="12.75" customHeight="1" thickTop="1" thickBot="1" x14ac:dyDescent="0.25">
      <c r="A914" s="10">
        <v>22788</v>
      </c>
      <c r="B914" s="11" t="s">
        <v>25</v>
      </c>
      <c r="C914" s="11">
        <v>0.05</v>
      </c>
      <c r="D914" s="11">
        <v>4.84</v>
      </c>
      <c r="E914" s="11">
        <v>0.71</v>
      </c>
      <c r="F914" s="11">
        <v>2619</v>
      </c>
      <c r="G914" s="6" t="str">
        <f>IF(COUNTIF(Table1[Customer ID],Table1[[#This Row],[Customer ID]])&gt;1,"Repeat Customer","One-Time Customer")</f>
        <v>Repeat Customer</v>
      </c>
      <c r="H914" s="11" t="s">
        <v>2440</v>
      </c>
      <c r="I914" s="11" t="s">
        <v>27</v>
      </c>
      <c r="J914" s="11" t="s">
        <v>28</v>
      </c>
      <c r="K914" s="11" t="s">
        <v>29</v>
      </c>
      <c r="L914" s="11" t="s">
        <v>30</v>
      </c>
      <c r="M914" s="11" t="s">
        <v>31</v>
      </c>
      <c r="N914" s="11" t="s">
        <v>1476</v>
      </c>
      <c r="O914" s="11">
        <v>0.52</v>
      </c>
      <c r="P914" s="6">
        <f>Table1[[#This Row],[Profit]]/Table1[[#This Row],[Sales]]</f>
        <v>0.69</v>
      </c>
      <c r="Q914" s="11" t="s">
        <v>33</v>
      </c>
      <c r="R914" s="11" t="s">
        <v>61</v>
      </c>
      <c r="S914" s="11" t="s">
        <v>2193</v>
      </c>
      <c r="T914" s="11" t="s">
        <v>2441</v>
      </c>
      <c r="U914" s="11">
        <v>57103</v>
      </c>
      <c r="V914" s="12">
        <v>42086</v>
      </c>
      <c r="W914" s="13" t="str">
        <f>TEXT(Table1[[#This Row],[Order Date]],"mmmm")</f>
        <v>March</v>
      </c>
      <c r="X914" s="7" t="str">
        <f>TEXT(Table1[[#This Row],[Order Date]],"yyyy")</f>
        <v>2015</v>
      </c>
      <c r="Y914" s="12">
        <v>42086</v>
      </c>
      <c r="Z914" s="11">
        <v>17.836500000000001</v>
      </c>
      <c r="AA914" s="11">
        <v>5</v>
      </c>
      <c r="AB914" s="11">
        <v>25.85</v>
      </c>
      <c r="AC914" s="11">
        <v>88014</v>
      </c>
      <c r="AD914" s="6" t="e">
        <f>IF(COUNTIF(#REF!,Orders!AC1488)&gt;0,"Returned","Not Returned")</f>
        <v>#REF!</v>
      </c>
      <c r="AE914" s="37" t="str">
        <f>TEXT(Table1[[#This Row],[Order Date]],"mmmm-yyy")</f>
        <v>March-2015</v>
      </c>
    </row>
    <row r="915" spans="1:31" ht="12.75" customHeight="1" thickTop="1" thickBot="1" x14ac:dyDescent="0.25">
      <c r="A915" s="10">
        <v>25452</v>
      </c>
      <c r="B915" s="11" t="s">
        <v>47</v>
      </c>
      <c r="C915" s="11">
        <v>0.1</v>
      </c>
      <c r="D915" s="11">
        <v>20.27</v>
      </c>
      <c r="E915" s="11">
        <v>3.99</v>
      </c>
      <c r="F915" s="11">
        <v>2620</v>
      </c>
      <c r="G915" s="6" t="str">
        <f>IF(COUNTIF(Table1[Customer ID],Table1[[#This Row],[Customer ID]])&gt;1,"Repeat Customer","One-Time Customer")</f>
        <v>One-Time Customer</v>
      </c>
      <c r="H915" s="11" t="s">
        <v>2442</v>
      </c>
      <c r="I915" s="11" t="s">
        <v>49</v>
      </c>
      <c r="J915" s="11" t="s">
        <v>28</v>
      </c>
      <c r="K915" s="11" t="s">
        <v>29</v>
      </c>
      <c r="L915" s="11" t="s">
        <v>257</v>
      </c>
      <c r="M915" s="11" t="s">
        <v>59</v>
      </c>
      <c r="N915" s="11" t="s">
        <v>1514</v>
      </c>
      <c r="O915" s="11">
        <v>0.56999999999999995</v>
      </c>
      <c r="P915" s="6">
        <f>Table1[[#This Row],[Profit]]/Table1[[#This Row],[Sales]]</f>
        <v>1.4795983250620344</v>
      </c>
      <c r="Q915" s="11" t="s">
        <v>33</v>
      </c>
      <c r="R915" s="11" t="s">
        <v>136</v>
      </c>
      <c r="S915" s="11" t="s">
        <v>244</v>
      </c>
      <c r="T915" s="11" t="s">
        <v>2443</v>
      </c>
      <c r="U915" s="11">
        <v>38134</v>
      </c>
      <c r="V915" s="12">
        <v>42086</v>
      </c>
      <c r="W915" s="13" t="str">
        <f>TEXT(Table1[[#This Row],[Order Date]],"mmmm")</f>
        <v>March</v>
      </c>
      <c r="X915" s="7" t="str">
        <f>TEXT(Table1[[#This Row],[Order Date]],"yyyy")</f>
        <v>2015</v>
      </c>
      <c r="Y915" s="12">
        <v>42087</v>
      </c>
      <c r="Z915" s="11">
        <v>381.61799999999994</v>
      </c>
      <c r="AA915" s="11">
        <v>13</v>
      </c>
      <c r="AB915" s="11">
        <v>257.92</v>
      </c>
      <c r="AC915" s="11">
        <v>88017</v>
      </c>
      <c r="AD915" s="6" t="e">
        <f>IF(COUNTIF(#REF!,Orders!AC1490)&gt;0,"Returned","Not Returned")</f>
        <v>#REF!</v>
      </c>
      <c r="AE915" s="37" t="str">
        <f>TEXT(Table1[[#This Row],[Order Date]],"mmmm-yyy")</f>
        <v>March-2015</v>
      </c>
    </row>
    <row r="916" spans="1:31" ht="12.75" customHeight="1" thickTop="1" thickBot="1" x14ac:dyDescent="0.25">
      <c r="A916" s="10">
        <v>25709</v>
      </c>
      <c r="B916" s="11" t="s">
        <v>106</v>
      </c>
      <c r="C916" s="11">
        <v>0.06</v>
      </c>
      <c r="D916" s="11">
        <v>20.99</v>
      </c>
      <c r="E916" s="11">
        <v>0.99</v>
      </c>
      <c r="F916" s="11">
        <v>2958</v>
      </c>
      <c r="G916" s="6" t="str">
        <f>IF(COUNTIF(Table1[Customer ID],Table1[[#This Row],[Customer ID]])&gt;1,"Repeat Customer","One-Time Customer")</f>
        <v>One-Time Customer</v>
      </c>
      <c r="H916" s="11" t="s">
        <v>2687</v>
      </c>
      <c r="I916" s="11" t="s">
        <v>49</v>
      </c>
      <c r="J916" s="11" t="s">
        <v>28</v>
      </c>
      <c r="K916" s="11" t="s">
        <v>77</v>
      </c>
      <c r="L916" s="11" t="s">
        <v>78</v>
      </c>
      <c r="M916" s="11" t="s">
        <v>31</v>
      </c>
      <c r="N916" s="11" t="s">
        <v>2688</v>
      </c>
      <c r="O916" s="11">
        <v>0.37</v>
      </c>
      <c r="P916" s="6">
        <f>Table1[[#This Row],[Profit]]/Table1[[#This Row],[Sales]]</f>
        <v>0.69</v>
      </c>
      <c r="Q916" s="11" t="s">
        <v>33</v>
      </c>
      <c r="R916" s="11" t="s">
        <v>61</v>
      </c>
      <c r="S916" s="11" t="s">
        <v>1858</v>
      </c>
      <c r="T916" s="11" t="s">
        <v>2689</v>
      </c>
      <c r="U916" s="11">
        <v>54956</v>
      </c>
      <c r="V916" s="12">
        <v>42086</v>
      </c>
      <c r="W916" s="13" t="str">
        <f>TEXT(Table1[[#This Row],[Order Date]],"mmmm")</f>
        <v>March</v>
      </c>
      <c r="X916" s="7" t="str">
        <f>TEXT(Table1[[#This Row],[Order Date]],"yyyy")</f>
        <v>2015</v>
      </c>
      <c r="Y916" s="12">
        <v>42091</v>
      </c>
      <c r="Z916" s="11">
        <v>224.96069999999997</v>
      </c>
      <c r="AA916" s="11">
        <v>18</v>
      </c>
      <c r="AB916" s="11">
        <v>326.02999999999997</v>
      </c>
      <c r="AC916" s="11">
        <v>90265</v>
      </c>
      <c r="AD916" s="6" t="e">
        <f>IF(COUNTIF(#REF!,Orders!AC1676)&gt;0,"Returned","Not Returned")</f>
        <v>#REF!</v>
      </c>
      <c r="AE916" s="37" t="str">
        <f>TEXT(Table1[[#This Row],[Order Date]],"mmmm-yyy")</f>
        <v>March-2015</v>
      </c>
    </row>
    <row r="917" spans="1:31" ht="12.75" customHeight="1" thickTop="1" thickBot="1" x14ac:dyDescent="0.25">
      <c r="A917" s="8">
        <v>24161</v>
      </c>
      <c r="B917" s="1" t="s">
        <v>37</v>
      </c>
      <c r="C917" s="1">
        <v>0.05</v>
      </c>
      <c r="D917" s="1">
        <v>11.97</v>
      </c>
      <c r="E917" s="1">
        <v>5.81</v>
      </c>
      <c r="F917" s="1">
        <v>3381</v>
      </c>
      <c r="G917" s="6" t="str">
        <f>IF(COUNTIF(Table1[Customer ID],Table1[[#This Row],[Customer ID]])&gt;1,"Repeat Customer","One-Time Customer")</f>
        <v>Repeat Customer</v>
      </c>
      <c r="H917" s="1" t="s">
        <v>3010</v>
      </c>
      <c r="I917" s="1" t="s">
        <v>49</v>
      </c>
      <c r="J917" s="1" t="s">
        <v>28</v>
      </c>
      <c r="K917" s="1" t="s">
        <v>29</v>
      </c>
      <c r="L917" s="1" t="s">
        <v>30</v>
      </c>
      <c r="M917" s="1" t="s">
        <v>51</v>
      </c>
      <c r="N917" s="1" t="s">
        <v>3011</v>
      </c>
      <c r="O917" s="1">
        <v>0.6</v>
      </c>
      <c r="P917" s="6">
        <f>Table1[[#This Row],[Profit]]/Table1[[#This Row],[Sales]]</f>
        <v>13.79135914658238</v>
      </c>
      <c r="Q917" s="1" t="s">
        <v>33</v>
      </c>
      <c r="R917" s="1" t="s">
        <v>136</v>
      </c>
      <c r="S917" s="1" t="s">
        <v>387</v>
      </c>
      <c r="T917" s="1" t="s">
        <v>3012</v>
      </c>
      <c r="U917" s="1">
        <v>31204</v>
      </c>
      <c r="V917" s="9">
        <v>42086</v>
      </c>
      <c r="W917" s="13" t="str">
        <f>TEXT(Table1[[#This Row],[Order Date]],"mmmm")</f>
        <v>March</v>
      </c>
      <c r="X917" s="7" t="str">
        <f>TEXT(Table1[[#This Row],[Order Date]],"yyyy")</f>
        <v>2015</v>
      </c>
      <c r="Y917" s="9">
        <v>42088</v>
      </c>
      <c r="Z917" s="1">
        <v>349.05930000000001</v>
      </c>
      <c r="AA917" s="1">
        <v>2</v>
      </c>
      <c r="AB917" s="1">
        <v>25.31</v>
      </c>
      <c r="AC917" s="1">
        <v>88836</v>
      </c>
      <c r="AD917" s="6" t="e">
        <f>IF(COUNTIF(#REF!,Orders!AC1939)&gt;0,"Returned","Not Returned")</f>
        <v>#REF!</v>
      </c>
      <c r="AE917" s="37" t="str">
        <f>TEXT(Table1[[#This Row],[Order Date]],"mmmm-yyy")</f>
        <v>March-2015</v>
      </c>
    </row>
    <row r="918" spans="1:31" ht="12.75" customHeight="1" thickTop="1" thickBot="1" x14ac:dyDescent="0.25">
      <c r="A918" s="8">
        <v>22196</v>
      </c>
      <c r="B918" s="1" t="s">
        <v>47</v>
      </c>
      <c r="C918" s="1">
        <v>0.06</v>
      </c>
      <c r="D918" s="1">
        <v>17.98</v>
      </c>
      <c r="E918" s="1">
        <v>4</v>
      </c>
      <c r="F918" s="1">
        <v>618</v>
      </c>
      <c r="G918" s="6" t="str">
        <f>IF(COUNTIF(Table1[Customer ID],Table1[[#This Row],[Customer ID]])&gt;1,"Repeat Customer","One-Time Customer")</f>
        <v>Repeat Customer</v>
      </c>
      <c r="H918" s="1" t="s">
        <v>725</v>
      </c>
      <c r="I918" s="1" t="s">
        <v>49</v>
      </c>
      <c r="J918" s="1" t="s">
        <v>114</v>
      </c>
      <c r="K918" s="1" t="s">
        <v>77</v>
      </c>
      <c r="L918" s="1" t="s">
        <v>180</v>
      </c>
      <c r="M918" s="1" t="s">
        <v>59</v>
      </c>
      <c r="N918" s="1" t="s">
        <v>181</v>
      </c>
      <c r="O918" s="1">
        <v>0.79</v>
      </c>
      <c r="P918" s="6">
        <f>Table1[[#This Row],[Profit]]/Table1[[#This Row],[Sales]]</f>
        <v>-1.1151869825863545</v>
      </c>
      <c r="Q918" s="1" t="s">
        <v>33</v>
      </c>
      <c r="R918" s="1" t="s">
        <v>34</v>
      </c>
      <c r="S918" s="1" t="s">
        <v>255</v>
      </c>
      <c r="T918" s="1" t="s">
        <v>726</v>
      </c>
      <c r="U918" s="1">
        <v>81007</v>
      </c>
      <c r="V918" s="9">
        <v>42087</v>
      </c>
      <c r="W918" s="13" t="str">
        <f>TEXT(Table1[[#This Row],[Order Date]],"mmmm")</f>
        <v>March</v>
      </c>
      <c r="X918" s="7" t="str">
        <f>TEXT(Table1[[#This Row],[Order Date]],"yyyy")</f>
        <v>2015</v>
      </c>
      <c r="Y918" s="9">
        <v>42088</v>
      </c>
      <c r="Z918" s="1">
        <v>-78.13</v>
      </c>
      <c r="AA918" s="1">
        <v>4</v>
      </c>
      <c r="AB918" s="1">
        <v>70.06</v>
      </c>
      <c r="AC918" s="1">
        <v>88197</v>
      </c>
      <c r="AD918" s="6" t="e">
        <f>IF(COUNTIF(#REF!,Orders!AC333)&gt;0,"Returned","Not Returned")</f>
        <v>#REF!</v>
      </c>
      <c r="AE918" s="37" t="str">
        <f>TEXT(Table1[[#This Row],[Order Date]],"mmmm-yyy")</f>
        <v>March-2015</v>
      </c>
    </row>
    <row r="919" spans="1:31" ht="12.75" customHeight="1" thickTop="1" thickBot="1" x14ac:dyDescent="0.25">
      <c r="A919" s="8">
        <v>8200</v>
      </c>
      <c r="B919" s="1" t="s">
        <v>56</v>
      </c>
      <c r="C919" s="1">
        <v>0.09</v>
      </c>
      <c r="D919" s="1">
        <v>138.75</v>
      </c>
      <c r="E919" s="1">
        <v>52.42</v>
      </c>
      <c r="F919" s="1">
        <v>1060</v>
      </c>
      <c r="G919" s="6" t="str">
        <f>IF(COUNTIF(Table1[Customer ID],Table1[[#This Row],[Customer ID]])&gt;1,"Repeat Customer","One-Time Customer")</f>
        <v>Repeat Customer</v>
      </c>
      <c r="H919" s="1" t="s">
        <v>1171</v>
      </c>
      <c r="I919" s="1" t="s">
        <v>39</v>
      </c>
      <c r="J919" s="1" t="s">
        <v>58</v>
      </c>
      <c r="K919" s="1" t="s">
        <v>41</v>
      </c>
      <c r="L919" s="1" t="s">
        <v>152</v>
      </c>
      <c r="M919" s="1" t="s">
        <v>121</v>
      </c>
      <c r="N919" s="1" t="s">
        <v>1172</v>
      </c>
      <c r="O919" s="1">
        <v>0.74</v>
      </c>
      <c r="P919" s="6">
        <f>Table1[[#This Row],[Profit]]/Table1[[#This Row],[Sales]]</f>
        <v>-0.17642754194375326</v>
      </c>
      <c r="Q919" s="1" t="s">
        <v>33</v>
      </c>
      <c r="R919" s="1" t="s">
        <v>136</v>
      </c>
      <c r="S919" s="1" t="s">
        <v>387</v>
      </c>
      <c r="T919" s="1" t="s">
        <v>580</v>
      </c>
      <c r="U919" s="1">
        <v>30318</v>
      </c>
      <c r="V919" s="9">
        <v>42087</v>
      </c>
      <c r="W919" s="13" t="str">
        <f>TEXT(Table1[[#This Row],[Order Date]],"mmmm")</f>
        <v>March</v>
      </c>
      <c r="X919" s="7" t="str">
        <f>TEXT(Table1[[#This Row],[Order Date]],"yyyy")</f>
        <v>2015</v>
      </c>
      <c r="Y919" s="9">
        <v>42088</v>
      </c>
      <c r="Z919" s="1">
        <v>-445.97177625000006</v>
      </c>
      <c r="AA919" s="1">
        <v>23</v>
      </c>
      <c r="AB919" s="1">
        <v>2527.79</v>
      </c>
      <c r="AC919" s="1">
        <v>58628</v>
      </c>
      <c r="AD919" s="6" t="e">
        <f>IF(COUNTIF(#REF!,Orders!AC595)&gt;0,"Returned","Not Returned")</f>
        <v>#REF!</v>
      </c>
      <c r="AE919" s="37" t="str">
        <f>TEXT(Table1[[#This Row],[Order Date]],"mmmm-yyy")</f>
        <v>March-2015</v>
      </c>
    </row>
    <row r="920" spans="1:31" ht="12.75" customHeight="1" thickTop="1" thickBot="1" x14ac:dyDescent="0.25">
      <c r="A920" s="8">
        <v>26200</v>
      </c>
      <c r="B920" s="1" t="s">
        <v>56</v>
      </c>
      <c r="C920" s="1">
        <v>0.09</v>
      </c>
      <c r="D920" s="1">
        <v>138.75</v>
      </c>
      <c r="E920" s="1">
        <v>52.42</v>
      </c>
      <c r="F920" s="1">
        <v>1062</v>
      </c>
      <c r="G920" s="6" t="str">
        <f>IF(COUNTIF(Table1[Customer ID],Table1[[#This Row],[Customer ID]])&gt;1,"Repeat Customer","One-Time Customer")</f>
        <v>Repeat Customer</v>
      </c>
      <c r="H920" s="1" t="s">
        <v>1173</v>
      </c>
      <c r="I920" s="1" t="s">
        <v>39</v>
      </c>
      <c r="J920" s="1" t="s">
        <v>58</v>
      </c>
      <c r="K920" s="1" t="s">
        <v>41</v>
      </c>
      <c r="L920" s="1" t="s">
        <v>152</v>
      </c>
      <c r="M920" s="1" t="s">
        <v>121</v>
      </c>
      <c r="N920" s="1" t="s">
        <v>1172</v>
      </c>
      <c r="O920" s="1">
        <v>0.74</v>
      </c>
      <c r="P920" s="6">
        <f>Table1[[#This Row],[Profit]]/Table1[[#This Row],[Sales]]</f>
        <v>-0.50850311637499634</v>
      </c>
      <c r="Q920" s="1" t="s">
        <v>33</v>
      </c>
      <c r="R920" s="1" t="s">
        <v>53</v>
      </c>
      <c r="S920" s="1" t="s">
        <v>71</v>
      </c>
      <c r="T920" s="1" t="s">
        <v>1174</v>
      </c>
      <c r="U920" s="1">
        <v>11727</v>
      </c>
      <c r="V920" s="9">
        <v>42087</v>
      </c>
      <c r="W920" s="13" t="str">
        <f>TEXT(Table1[[#This Row],[Order Date]],"mmmm")</f>
        <v>March</v>
      </c>
      <c r="X920" s="7" t="str">
        <f>TEXT(Table1[[#This Row],[Order Date]],"yyyy")</f>
        <v>2015</v>
      </c>
      <c r="Y920" s="9">
        <v>42088</v>
      </c>
      <c r="Z920" s="1">
        <v>-335.31712500000003</v>
      </c>
      <c r="AA920" s="1">
        <v>6</v>
      </c>
      <c r="AB920" s="1">
        <v>659.42</v>
      </c>
      <c r="AC920" s="1">
        <v>91354</v>
      </c>
      <c r="AD920" s="6" t="e">
        <f>IF(COUNTIF(#REF!,Orders!AC597)&gt;0,"Returned","Not Returned")</f>
        <v>#REF!</v>
      </c>
      <c r="AE920" s="37" t="str">
        <f>TEXT(Table1[[#This Row],[Order Date]],"mmmm-yyy")</f>
        <v>March-2015</v>
      </c>
    </row>
    <row r="921" spans="1:31" ht="12.75" customHeight="1" thickTop="1" thickBot="1" x14ac:dyDescent="0.25">
      <c r="A921" s="10">
        <v>23926</v>
      </c>
      <c r="B921" s="11" t="s">
        <v>56</v>
      </c>
      <c r="C921" s="11">
        <v>0.06</v>
      </c>
      <c r="D921" s="11">
        <v>3.95</v>
      </c>
      <c r="E921" s="11">
        <v>2</v>
      </c>
      <c r="F921" s="11">
        <v>1254</v>
      </c>
      <c r="G921" s="6" t="str">
        <f>IF(COUNTIF(Table1[Customer ID],Table1[[#This Row],[Customer ID]])&gt;1,"Repeat Customer","One-Time Customer")</f>
        <v>Repeat Customer</v>
      </c>
      <c r="H921" s="11" t="s">
        <v>1349</v>
      </c>
      <c r="I921" s="11" t="s">
        <v>49</v>
      </c>
      <c r="J921" s="11" t="s">
        <v>40</v>
      </c>
      <c r="K921" s="11" t="s">
        <v>29</v>
      </c>
      <c r="L921" s="11" t="s">
        <v>66</v>
      </c>
      <c r="M921" s="11" t="s">
        <v>31</v>
      </c>
      <c r="N921" s="11" t="s">
        <v>1353</v>
      </c>
      <c r="O921" s="11">
        <v>0.53</v>
      </c>
      <c r="P921" s="6">
        <f>Table1[[#This Row],[Profit]]/Table1[[#This Row],[Sales]]</f>
        <v>-0.49237029501525942</v>
      </c>
      <c r="Q921" s="11" t="s">
        <v>33</v>
      </c>
      <c r="R921" s="11" t="s">
        <v>61</v>
      </c>
      <c r="S921" s="11" t="s">
        <v>130</v>
      </c>
      <c r="T921" s="11" t="s">
        <v>1351</v>
      </c>
      <c r="U921" s="11">
        <v>77530</v>
      </c>
      <c r="V921" s="12">
        <v>42087</v>
      </c>
      <c r="W921" s="13" t="str">
        <f>TEXT(Table1[[#This Row],[Order Date]],"mmmm")</f>
        <v>March</v>
      </c>
      <c r="X921" s="7" t="str">
        <f>TEXT(Table1[[#This Row],[Order Date]],"yyyy")</f>
        <v>2015</v>
      </c>
      <c r="Y921" s="12">
        <v>42088</v>
      </c>
      <c r="Z921" s="11">
        <v>-9.68</v>
      </c>
      <c r="AA921" s="11">
        <v>5</v>
      </c>
      <c r="AB921" s="11">
        <v>19.66</v>
      </c>
      <c r="AC921" s="11">
        <v>89984</v>
      </c>
      <c r="AD921" s="6" t="e">
        <f>IF(COUNTIF(#REF!,Orders!AC722)&gt;0,"Returned","Not Returned")</f>
        <v>#REF!</v>
      </c>
      <c r="AE921" s="37" t="str">
        <f>TEXT(Table1[[#This Row],[Order Date]],"mmmm-yyy")</f>
        <v>March-2015</v>
      </c>
    </row>
    <row r="922" spans="1:31" ht="12.75" customHeight="1" thickTop="1" thickBot="1" x14ac:dyDescent="0.25">
      <c r="A922" s="8">
        <v>25690</v>
      </c>
      <c r="B922" s="1" t="s">
        <v>25</v>
      </c>
      <c r="C922" s="1">
        <v>0</v>
      </c>
      <c r="D922" s="1">
        <v>48.91</v>
      </c>
      <c r="E922" s="1">
        <v>35</v>
      </c>
      <c r="F922" s="1">
        <v>1689</v>
      </c>
      <c r="G922" s="6" t="str">
        <f>IF(COUNTIF(Table1[Customer ID],Table1[[#This Row],[Customer ID]])&gt;1,"Repeat Customer","One-Time Customer")</f>
        <v>One-Time Customer</v>
      </c>
      <c r="H922" s="1" t="s">
        <v>1691</v>
      </c>
      <c r="I922" s="1" t="s">
        <v>49</v>
      </c>
      <c r="J922" s="1" t="s">
        <v>28</v>
      </c>
      <c r="K922" s="1" t="s">
        <v>29</v>
      </c>
      <c r="L922" s="1" t="s">
        <v>141</v>
      </c>
      <c r="M922" s="1" t="s">
        <v>236</v>
      </c>
      <c r="N922" s="1" t="s">
        <v>1692</v>
      </c>
      <c r="O922" s="1">
        <v>0.83</v>
      </c>
      <c r="P922" s="6">
        <f>Table1[[#This Row],[Profit]]/Table1[[#This Row],[Sales]]</f>
        <v>-1.2206530818391967</v>
      </c>
      <c r="Q922" s="1" t="s">
        <v>33</v>
      </c>
      <c r="R922" s="1" t="s">
        <v>61</v>
      </c>
      <c r="S922" s="1" t="s">
        <v>703</v>
      </c>
      <c r="T922" s="1" t="s">
        <v>1623</v>
      </c>
      <c r="U922" s="1">
        <v>46322</v>
      </c>
      <c r="V922" s="9">
        <v>42087</v>
      </c>
      <c r="W922" s="13" t="str">
        <f>TEXT(Table1[[#This Row],[Order Date]],"mmmm")</f>
        <v>March</v>
      </c>
      <c r="X922" s="7" t="str">
        <f>TEXT(Table1[[#This Row],[Order Date]],"yyyy")</f>
        <v>2015</v>
      </c>
      <c r="Y922" s="9">
        <v>42088</v>
      </c>
      <c r="Z922" s="1">
        <v>-628.38</v>
      </c>
      <c r="AA922" s="1">
        <v>10</v>
      </c>
      <c r="AB922" s="1">
        <v>514.79</v>
      </c>
      <c r="AC922" s="1">
        <v>91077</v>
      </c>
      <c r="AD922" s="6" t="e">
        <f>IF(COUNTIF(#REF!,Orders!AC939)&gt;0,"Returned","Not Returned")</f>
        <v>#REF!</v>
      </c>
      <c r="AE922" s="37" t="str">
        <f>TEXT(Table1[[#This Row],[Order Date]],"mmmm-yyy")</f>
        <v>March-2015</v>
      </c>
    </row>
    <row r="923" spans="1:31" ht="12.75" customHeight="1" thickTop="1" thickBot="1" x14ac:dyDescent="0.25">
      <c r="A923" s="8">
        <v>18652</v>
      </c>
      <c r="B923" s="1" t="s">
        <v>56</v>
      </c>
      <c r="C923" s="1">
        <v>7.0000000000000007E-2</v>
      </c>
      <c r="D923" s="1">
        <v>70.98</v>
      </c>
      <c r="E923" s="1">
        <v>30</v>
      </c>
      <c r="F923" s="1">
        <v>2256</v>
      </c>
      <c r="G923" s="6" t="str">
        <f>IF(COUNTIF(Table1[Customer ID],Table1[[#This Row],[Customer ID]])&gt;1,"Repeat Customer","One-Time Customer")</f>
        <v>Repeat Customer</v>
      </c>
      <c r="H923" s="1" t="s">
        <v>2131</v>
      </c>
      <c r="I923" s="1" t="s">
        <v>39</v>
      </c>
      <c r="J923" s="1" t="s">
        <v>28</v>
      </c>
      <c r="K923" s="1" t="s">
        <v>41</v>
      </c>
      <c r="L923" s="1" t="s">
        <v>42</v>
      </c>
      <c r="M923" s="1" t="s">
        <v>43</v>
      </c>
      <c r="N923" s="1" t="s">
        <v>2133</v>
      </c>
      <c r="O923" s="1">
        <v>0.73</v>
      </c>
      <c r="P923" s="6">
        <f>Table1[[#This Row],[Profit]]/Table1[[#This Row],[Sales]]</f>
        <v>-0.1623260792008562</v>
      </c>
      <c r="Q923" s="1" t="s">
        <v>33</v>
      </c>
      <c r="R923" s="1" t="s">
        <v>136</v>
      </c>
      <c r="S923" s="1" t="s">
        <v>322</v>
      </c>
      <c r="T923" s="1" t="s">
        <v>2088</v>
      </c>
      <c r="U923" s="1">
        <v>28560</v>
      </c>
      <c r="V923" s="9">
        <v>42087</v>
      </c>
      <c r="W923" s="13" t="str">
        <f>TEXT(Table1[[#This Row],[Order Date]],"mmmm")</f>
        <v>March</v>
      </c>
      <c r="X923" s="7" t="str">
        <f>TEXT(Table1[[#This Row],[Order Date]],"yyyy")</f>
        <v>2015</v>
      </c>
      <c r="Y923" s="9">
        <v>42089</v>
      </c>
      <c r="Z923" s="1">
        <v>-222.95</v>
      </c>
      <c r="AA923" s="1">
        <v>20</v>
      </c>
      <c r="AB923" s="1">
        <v>1373.47</v>
      </c>
      <c r="AC923" s="1">
        <v>87964</v>
      </c>
      <c r="AD923" s="6" t="e">
        <f>IF(COUNTIF(#REF!,Orders!AC1243)&gt;0,"Returned","Not Returned")</f>
        <v>#REF!</v>
      </c>
      <c r="AE923" s="37" t="str">
        <f>TEXT(Table1[[#This Row],[Order Date]],"mmmm-yyy")</f>
        <v>March-2015</v>
      </c>
    </row>
    <row r="924" spans="1:31" ht="12.75" customHeight="1" thickTop="1" thickBot="1" x14ac:dyDescent="0.25">
      <c r="A924" s="8">
        <v>23313</v>
      </c>
      <c r="B924" s="1" t="s">
        <v>106</v>
      </c>
      <c r="C924" s="1">
        <v>0.08</v>
      </c>
      <c r="D924" s="1">
        <v>9.48</v>
      </c>
      <c r="E924" s="1">
        <v>7.29</v>
      </c>
      <c r="F924" s="1">
        <v>2308</v>
      </c>
      <c r="G924" s="6" t="str">
        <f>IF(COUNTIF(Table1[Customer ID],Table1[[#This Row],[Customer ID]])&gt;1,"Repeat Customer","One-Time Customer")</f>
        <v>Repeat Customer</v>
      </c>
      <c r="H924" s="1" t="s">
        <v>2194</v>
      </c>
      <c r="I924" s="1" t="s">
        <v>49</v>
      </c>
      <c r="J924" s="1" t="s">
        <v>58</v>
      </c>
      <c r="K924" s="1" t="s">
        <v>41</v>
      </c>
      <c r="L924" s="1" t="s">
        <v>50</v>
      </c>
      <c r="M924" s="1" t="s">
        <v>51</v>
      </c>
      <c r="N924" s="1" t="s">
        <v>52</v>
      </c>
      <c r="O924" s="1">
        <v>0.45</v>
      </c>
      <c r="P924" s="6">
        <f>Table1[[#This Row],[Profit]]/Table1[[#This Row],[Sales]]</f>
        <v>-2.4925816023738872</v>
      </c>
      <c r="Q924" s="1" t="s">
        <v>33</v>
      </c>
      <c r="R924" s="1" t="s">
        <v>136</v>
      </c>
      <c r="S924" s="1" t="s">
        <v>362</v>
      </c>
      <c r="T924" s="1" t="s">
        <v>2195</v>
      </c>
      <c r="U924" s="1">
        <v>33971</v>
      </c>
      <c r="V924" s="9">
        <v>42087</v>
      </c>
      <c r="W924" s="13" t="str">
        <f>TEXT(Table1[[#This Row],[Order Date]],"mmmm")</f>
        <v>March</v>
      </c>
      <c r="X924" s="7" t="str">
        <f>TEXT(Table1[[#This Row],[Order Date]],"yyyy")</f>
        <v>2015</v>
      </c>
      <c r="Y924" s="9">
        <v>42089</v>
      </c>
      <c r="Z924" s="1">
        <v>-50.4</v>
      </c>
      <c r="AA924" s="1">
        <v>2</v>
      </c>
      <c r="AB924" s="1">
        <v>20.22</v>
      </c>
      <c r="AC924" s="1">
        <v>90557</v>
      </c>
      <c r="AD924" s="6" t="e">
        <f>IF(COUNTIF(#REF!,Orders!AC1287)&gt;0,"Returned","Not Returned")</f>
        <v>#REF!</v>
      </c>
      <c r="AE924" s="37" t="str">
        <f>TEXT(Table1[[#This Row],[Order Date]],"mmmm-yyy")</f>
        <v>March-2015</v>
      </c>
    </row>
    <row r="925" spans="1:31" ht="12.75" customHeight="1" thickTop="1" thickBot="1" x14ac:dyDescent="0.25">
      <c r="A925" s="10">
        <v>23314</v>
      </c>
      <c r="B925" s="11" t="s">
        <v>106</v>
      </c>
      <c r="C925" s="11">
        <v>0.03</v>
      </c>
      <c r="D925" s="11">
        <v>193.17</v>
      </c>
      <c r="E925" s="11">
        <v>19.989999999999998</v>
      </c>
      <c r="F925" s="11">
        <v>2308</v>
      </c>
      <c r="G925" s="6" t="str">
        <f>IF(COUNTIF(Table1[Customer ID],Table1[[#This Row],[Customer ID]])&gt;1,"Repeat Customer","One-Time Customer")</f>
        <v>Repeat Customer</v>
      </c>
      <c r="H925" s="11" t="s">
        <v>2194</v>
      </c>
      <c r="I925" s="11" t="s">
        <v>49</v>
      </c>
      <c r="J925" s="11" t="s">
        <v>58</v>
      </c>
      <c r="K925" s="11" t="s">
        <v>29</v>
      </c>
      <c r="L925" s="11" t="s">
        <v>141</v>
      </c>
      <c r="M925" s="11" t="s">
        <v>59</v>
      </c>
      <c r="N925" s="11" t="s">
        <v>1523</v>
      </c>
      <c r="O925" s="11">
        <v>0.71</v>
      </c>
      <c r="P925" s="6">
        <f>Table1[[#This Row],[Profit]]/Table1[[#This Row],[Sales]]</f>
        <v>-0.22515219791216098</v>
      </c>
      <c r="Q925" s="11" t="s">
        <v>33</v>
      </c>
      <c r="R925" s="11" t="s">
        <v>136</v>
      </c>
      <c r="S925" s="11" t="s">
        <v>362</v>
      </c>
      <c r="T925" s="11" t="s">
        <v>2195</v>
      </c>
      <c r="U925" s="11">
        <v>33971</v>
      </c>
      <c r="V925" s="12">
        <v>42087</v>
      </c>
      <c r="W925" s="13" t="str">
        <f>TEXT(Table1[[#This Row],[Order Date]],"mmmm")</f>
        <v>March</v>
      </c>
      <c r="X925" s="7" t="str">
        <f>TEXT(Table1[[#This Row],[Order Date]],"yyyy")</f>
        <v>2015</v>
      </c>
      <c r="Y925" s="12">
        <v>42091</v>
      </c>
      <c r="Z925" s="11">
        <v>-348.75400000000002</v>
      </c>
      <c r="AA925" s="11">
        <v>8</v>
      </c>
      <c r="AB925" s="11">
        <v>1548.97</v>
      </c>
      <c r="AC925" s="11">
        <v>90557</v>
      </c>
      <c r="AD925" s="6" t="e">
        <f>IF(COUNTIF(#REF!,Orders!AC1288)&gt;0,"Returned","Not Returned")</f>
        <v>#REF!</v>
      </c>
      <c r="AE925" s="37" t="str">
        <f>TEXT(Table1[[#This Row],[Order Date]],"mmmm-yyy")</f>
        <v>March-2015</v>
      </c>
    </row>
    <row r="926" spans="1:31" ht="12.75" customHeight="1" thickTop="1" thickBot="1" x14ac:dyDescent="0.25">
      <c r="A926" s="10">
        <v>25456</v>
      </c>
      <c r="B926" s="11" t="s">
        <v>56</v>
      </c>
      <c r="C926" s="11">
        <v>0.06</v>
      </c>
      <c r="D926" s="11">
        <v>28.53</v>
      </c>
      <c r="E926" s="11">
        <v>1.49</v>
      </c>
      <c r="F926" s="11">
        <v>2330</v>
      </c>
      <c r="G926" s="6" t="str">
        <f>IF(COUNTIF(Table1[Customer ID],Table1[[#This Row],[Customer ID]])&gt;1,"Repeat Customer","One-Time Customer")</f>
        <v>One-Time Customer</v>
      </c>
      <c r="H926" s="11" t="s">
        <v>2200</v>
      </c>
      <c r="I926" s="11" t="s">
        <v>49</v>
      </c>
      <c r="J926" s="11" t="s">
        <v>40</v>
      </c>
      <c r="K926" s="11" t="s">
        <v>29</v>
      </c>
      <c r="L926" s="11" t="s">
        <v>109</v>
      </c>
      <c r="M926" s="11" t="s">
        <v>59</v>
      </c>
      <c r="N926" s="11" t="s">
        <v>332</v>
      </c>
      <c r="O926" s="11">
        <v>0.38</v>
      </c>
      <c r="P926" s="6">
        <f>Table1[[#This Row],[Profit]]/Table1[[#This Row],[Sales]]</f>
        <v>0.55662987545678277</v>
      </c>
      <c r="Q926" s="11" t="s">
        <v>33</v>
      </c>
      <c r="R926" s="11" t="s">
        <v>61</v>
      </c>
      <c r="S926" s="11" t="s">
        <v>330</v>
      </c>
      <c r="T926" s="11" t="s">
        <v>2201</v>
      </c>
      <c r="U926" s="11">
        <v>52302</v>
      </c>
      <c r="V926" s="12">
        <v>42087</v>
      </c>
      <c r="W926" s="13" t="str">
        <f>TEXT(Table1[[#This Row],[Order Date]],"mmmm")</f>
        <v>March</v>
      </c>
      <c r="X926" s="7" t="str">
        <f>TEXT(Table1[[#This Row],[Order Date]],"yyyy")</f>
        <v>2015</v>
      </c>
      <c r="Y926" s="12">
        <v>42090</v>
      </c>
      <c r="Z926" s="11">
        <v>74.638500000000008</v>
      </c>
      <c r="AA926" s="11">
        <v>5</v>
      </c>
      <c r="AB926" s="11">
        <v>134.09</v>
      </c>
      <c r="AC926" s="11">
        <v>90964</v>
      </c>
      <c r="AD926" s="6" t="e">
        <f>IF(COUNTIF(#REF!,Orders!AC1292)&gt;0,"Returned","Not Returned")</f>
        <v>#REF!</v>
      </c>
      <c r="AE926" s="37" t="str">
        <f>TEXT(Table1[[#This Row],[Order Date]],"mmmm-yyy")</f>
        <v>March-2015</v>
      </c>
    </row>
    <row r="927" spans="1:31" ht="12.75" customHeight="1" thickTop="1" thickBot="1" x14ac:dyDescent="0.25">
      <c r="A927" s="10">
        <v>22562</v>
      </c>
      <c r="B927" s="11" t="s">
        <v>37</v>
      </c>
      <c r="C927" s="11">
        <v>0.1</v>
      </c>
      <c r="D927" s="11">
        <v>14.28</v>
      </c>
      <c r="E927" s="11">
        <v>2.99</v>
      </c>
      <c r="F927" s="11">
        <v>2430</v>
      </c>
      <c r="G927" s="6" t="str">
        <f>IF(COUNTIF(Table1[Customer ID],Table1[[#This Row],[Customer ID]])&gt;1,"Repeat Customer","One-Time Customer")</f>
        <v>Repeat Customer</v>
      </c>
      <c r="H927" s="11" t="s">
        <v>2281</v>
      </c>
      <c r="I927" s="11" t="s">
        <v>49</v>
      </c>
      <c r="J927" s="11" t="s">
        <v>40</v>
      </c>
      <c r="K927" s="11" t="s">
        <v>29</v>
      </c>
      <c r="L927" s="11" t="s">
        <v>109</v>
      </c>
      <c r="M927" s="11" t="s">
        <v>59</v>
      </c>
      <c r="N927" s="11" t="s">
        <v>1713</v>
      </c>
      <c r="O927" s="11">
        <v>0.39</v>
      </c>
      <c r="P927" s="6">
        <f>Table1[[#This Row],[Profit]]/Table1[[#This Row],[Sales]]</f>
        <v>0.69</v>
      </c>
      <c r="Q927" s="11" t="s">
        <v>33</v>
      </c>
      <c r="R927" s="11" t="s">
        <v>61</v>
      </c>
      <c r="S927" s="11" t="s">
        <v>130</v>
      </c>
      <c r="T927" s="11" t="s">
        <v>2282</v>
      </c>
      <c r="U927" s="11">
        <v>76541</v>
      </c>
      <c r="V927" s="12">
        <v>42087</v>
      </c>
      <c r="W927" s="13" t="str">
        <f>TEXT(Table1[[#This Row],[Order Date]],"mmmm")</f>
        <v>March</v>
      </c>
      <c r="X927" s="7" t="str">
        <f>TEXT(Table1[[#This Row],[Order Date]],"yyyy")</f>
        <v>2015</v>
      </c>
      <c r="Y927" s="12">
        <v>42088</v>
      </c>
      <c r="Z927" s="11">
        <v>104.9145</v>
      </c>
      <c r="AA927" s="11">
        <v>11</v>
      </c>
      <c r="AB927" s="11">
        <v>152.05000000000001</v>
      </c>
      <c r="AC927" s="11">
        <v>91108</v>
      </c>
      <c r="AD927" s="6" t="e">
        <f>IF(COUNTIF(#REF!,Orders!AC1354)&gt;0,"Returned","Not Returned")</f>
        <v>#REF!</v>
      </c>
      <c r="AE927" s="37" t="str">
        <f>TEXT(Table1[[#This Row],[Order Date]],"mmmm-yyy")</f>
        <v>March-2015</v>
      </c>
    </row>
    <row r="928" spans="1:31" ht="12.75" customHeight="1" thickTop="1" thickBot="1" x14ac:dyDescent="0.25">
      <c r="A928" s="10">
        <v>26039</v>
      </c>
      <c r="B928" s="11" t="s">
        <v>56</v>
      </c>
      <c r="C928" s="11">
        <v>0.02</v>
      </c>
      <c r="D928" s="11">
        <v>15.42</v>
      </c>
      <c r="E928" s="11">
        <v>5.41</v>
      </c>
      <c r="F928" s="11">
        <v>3143</v>
      </c>
      <c r="G928" s="6" t="str">
        <f>IF(COUNTIF(Table1[Customer ID],Table1[[#This Row],[Customer ID]])&gt;1,"Repeat Customer","One-Time Customer")</f>
        <v>One-Time Customer</v>
      </c>
      <c r="H928" s="11" t="s">
        <v>2833</v>
      </c>
      <c r="I928" s="11" t="s">
        <v>49</v>
      </c>
      <c r="J928" s="11" t="s">
        <v>114</v>
      </c>
      <c r="K928" s="11" t="s">
        <v>29</v>
      </c>
      <c r="L928" s="11" t="s">
        <v>141</v>
      </c>
      <c r="M928" s="11" t="s">
        <v>59</v>
      </c>
      <c r="N928" s="11" t="s">
        <v>2834</v>
      </c>
      <c r="O928" s="11">
        <v>0.59</v>
      </c>
      <c r="P928" s="6">
        <f>Table1[[#This Row],[Profit]]/Table1[[#This Row],[Sales]]</f>
        <v>-0.48374704491725767</v>
      </c>
      <c r="Q928" s="11" t="s">
        <v>33</v>
      </c>
      <c r="R928" s="11" t="s">
        <v>61</v>
      </c>
      <c r="S928" s="11" t="s">
        <v>130</v>
      </c>
      <c r="T928" s="11" t="s">
        <v>2835</v>
      </c>
      <c r="U928" s="11">
        <v>78660</v>
      </c>
      <c r="V928" s="12">
        <v>42087</v>
      </c>
      <c r="W928" s="13" t="str">
        <f>TEXT(Table1[[#This Row],[Order Date]],"mmmm")</f>
        <v>March</v>
      </c>
      <c r="X928" s="7" t="str">
        <f>TEXT(Table1[[#This Row],[Order Date]],"yyyy")</f>
        <v>2015</v>
      </c>
      <c r="Y928" s="12">
        <v>42088</v>
      </c>
      <c r="Z928" s="11">
        <v>-16.37</v>
      </c>
      <c r="AA928" s="11">
        <v>2</v>
      </c>
      <c r="AB928" s="11">
        <v>33.840000000000003</v>
      </c>
      <c r="AC928" s="11">
        <v>86368</v>
      </c>
      <c r="AD928" s="6" t="e">
        <f>IF(COUNTIF(#REF!,Orders!AC1796)&gt;0,"Returned","Not Returned")</f>
        <v>#REF!</v>
      </c>
      <c r="AE928" s="37" t="str">
        <f>TEXT(Table1[[#This Row],[Order Date]],"mmmm-yyy")</f>
        <v>March-2015</v>
      </c>
    </row>
    <row r="929" spans="1:31" ht="12.75" customHeight="1" thickTop="1" thickBot="1" x14ac:dyDescent="0.25">
      <c r="A929" s="8">
        <v>23451</v>
      </c>
      <c r="B929" s="1" t="s">
        <v>47</v>
      </c>
      <c r="C929" s="1">
        <v>0.1</v>
      </c>
      <c r="D929" s="1">
        <v>6.64</v>
      </c>
      <c r="E929" s="1">
        <v>54.95</v>
      </c>
      <c r="F929" s="1">
        <v>3309</v>
      </c>
      <c r="G929" s="6" t="str">
        <f>IF(COUNTIF(Table1[Customer ID],Table1[[#This Row],[Customer ID]])&gt;1,"Repeat Customer","One-Time Customer")</f>
        <v>One-Time Customer</v>
      </c>
      <c r="H929" s="1" t="s">
        <v>2950</v>
      </c>
      <c r="I929" s="1" t="s">
        <v>49</v>
      </c>
      <c r="J929" s="1" t="s">
        <v>58</v>
      </c>
      <c r="K929" s="1" t="s">
        <v>41</v>
      </c>
      <c r="L929" s="1" t="s">
        <v>50</v>
      </c>
      <c r="M929" s="1" t="s">
        <v>51</v>
      </c>
      <c r="N929" s="1" t="s">
        <v>2951</v>
      </c>
      <c r="O929" s="1">
        <v>0.37</v>
      </c>
      <c r="P929" s="6">
        <f>Table1[[#This Row],[Profit]]/Table1[[#This Row],[Sales]]</f>
        <v>-0.98775187672856579</v>
      </c>
      <c r="Q929" s="1" t="s">
        <v>33</v>
      </c>
      <c r="R929" s="1" t="s">
        <v>53</v>
      </c>
      <c r="S929" s="1" t="s">
        <v>193</v>
      </c>
      <c r="T929" s="1" t="s">
        <v>2952</v>
      </c>
      <c r="U929" s="1">
        <v>1760</v>
      </c>
      <c r="V929" s="9">
        <v>42087</v>
      </c>
      <c r="W929" s="13" t="str">
        <f>TEXT(Table1[[#This Row],[Order Date]],"mmmm")</f>
        <v>March</v>
      </c>
      <c r="X929" s="7" t="str">
        <f>TEXT(Table1[[#This Row],[Order Date]],"yyyy")</f>
        <v>2015</v>
      </c>
      <c r="Y929" s="9">
        <v>42089</v>
      </c>
      <c r="Z929" s="1">
        <v>-25</v>
      </c>
      <c r="AA929" s="1">
        <v>4</v>
      </c>
      <c r="AB929" s="1">
        <v>25.31</v>
      </c>
      <c r="AC929" s="1">
        <v>90460</v>
      </c>
      <c r="AD929" s="6" t="e">
        <f>IF(COUNTIF(#REF!,Orders!AC1885)&gt;0,"Returned","Not Returned")</f>
        <v>#REF!</v>
      </c>
      <c r="AE929" s="37" t="str">
        <f>TEXT(Table1[[#This Row],[Order Date]],"mmmm-yyy")</f>
        <v>March-2015</v>
      </c>
    </row>
    <row r="930" spans="1:31" ht="12.75" customHeight="1" thickTop="1" thickBot="1" x14ac:dyDescent="0.25">
      <c r="A930" s="10">
        <v>23452</v>
      </c>
      <c r="B930" s="11" t="s">
        <v>47</v>
      </c>
      <c r="C930" s="11">
        <v>0.05</v>
      </c>
      <c r="D930" s="11">
        <v>90.48</v>
      </c>
      <c r="E930" s="11">
        <v>19.989999999999998</v>
      </c>
      <c r="F930" s="11">
        <v>3310</v>
      </c>
      <c r="G930" s="6" t="str">
        <f>IF(COUNTIF(Table1[Customer ID],Table1[[#This Row],[Customer ID]])&gt;1,"Repeat Customer","One-Time Customer")</f>
        <v>One-Time Customer</v>
      </c>
      <c r="H930" s="11" t="s">
        <v>2953</v>
      </c>
      <c r="I930" s="11" t="s">
        <v>49</v>
      </c>
      <c r="J930" s="11" t="s">
        <v>58</v>
      </c>
      <c r="K930" s="11" t="s">
        <v>29</v>
      </c>
      <c r="L930" s="11" t="s">
        <v>69</v>
      </c>
      <c r="M930" s="11" t="s">
        <v>59</v>
      </c>
      <c r="N930" s="11" t="s">
        <v>1840</v>
      </c>
      <c r="O930" s="11">
        <v>0.4</v>
      </c>
      <c r="P930" s="6">
        <f>Table1[[#This Row],[Profit]]/Table1[[#This Row],[Sales]]</f>
        <v>0.69</v>
      </c>
      <c r="Q930" s="11" t="s">
        <v>33</v>
      </c>
      <c r="R930" s="11" t="s">
        <v>53</v>
      </c>
      <c r="S930" s="11" t="s">
        <v>193</v>
      </c>
      <c r="T930" s="11" t="s">
        <v>2954</v>
      </c>
      <c r="U930" s="11">
        <v>2563</v>
      </c>
      <c r="V930" s="12">
        <v>42087</v>
      </c>
      <c r="W930" s="13" t="str">
        <f>TEXT(Table1[[#This Row],[Order Date]],"mmmm")</f>
        <v>March</v>
      </c>
      <c r="X930" s="7" t="str">
        <f>TEXT(Table1[[#This Row],[Order Date]],"yyyy")</f>
        <v>2015</v>
      </c>
      <c r="Y930" s="12">
        <v>42088</v>
      </c>
      <c r="Z930" s="11">
        <v>255.14819999999997</v>
      </c>
      <c r="AA930" s="11">
        <v>4</v>
      </c>
      <c r="AB930" s="11">
        <v>369.78</v>
      </c>
      <c r="AC930" s="11">
        <v>90460</v>
      </c>
      <c r="AD930" s="6" t="e">
        <f>IF(COUNTIF(#REF!,Orders!AC1886)&gt;0,"Returned","Not Returned")</f>
        <v>#REF!</v>
      </c>
      <c r="AE930" s="37" t="str">
        <f>TEXT(Table1[[#This Row],[Order Date]],"mmmm-yyy")</f>
        <v>March-2015</v>
      </c>
    </row>
    <row r="931" spans="1:31" ht="12.75" customHeight="1" thickTop="1" thickBot="1" x14ac:dyDescent="0.25">
      <c r="A931" s="10">
        <v>21223</v>
      </c>
      <c r="B931" s="11" t="s">
        <v>37</v>
      </c>
      <c r="C931" s="11">
        <v>0.04</v>
      </c>
      <c r="D931" s="11">
        <v>4.9800000000000004</v>
      </c>
      <c r="E931" s="11">
        <v>4.62</v>
      </c>
      <c r="F931" s="11">
        <v>290</v>
      </c>
      <c r="G931" s="6" t="str">
        <f>IF(COUNTIF(Table1[Customer ID],Table1[[#This Row],[Customer ID]])&gt;1,"Repeat Customer","One-Time Customer")</f>
        <v>One-Time Customer</v>
      </c>
      <c r="H931" s="11" t="s">
        <v>410</v>
      </c>
      <c r="I931" s="11" t="s">
        <v>49</v>
      </c>
      <c r="J931" s="11" t="s">
        <v>58</v>
      </c>
      <c r="K931" s="11" t="s">
        <v>77</v>
      </c>
      <c r="L931" s="11" t="s">
        <v>180</v>
      </c>
      <c r="M931" s="11" t="s">
        <v>51</v>
      </c>
      <c r="N931" s="11" t="s">
        <v>411</v>
      </c>
      <c r="O931" s="11">
        <v>0.64</v>
      </c>
      <c r="P931" s="6">
        <f>Table1[[#This Row],[Profit]]/Table1[[#This Row],[Sales]]</f>
        <v>-1.3181197581431636</v>
      </c>
      <c r="Q931" s="11" t="s">
        <v>33</v>
      </c>
      <c r="R931" s="11" t="s">
        <v>34</v>
      </c>
      <c r="S931" s="11" t="s">
        <v>255</v>
      </c>
      <c r="T931" s="11" t="s">
        <v>412</v>
      </c>
      <c r="U931" s="11">
        <v>80538</v>
      </c>
      <c r="V931" s="12">
        <v>42088</v>
      </c>
      <c r="W931" s="13" t="str">
        <f>TEXT(Table1[[#This Row],[Order Date]],"mmmm")</f>
        <v>March</v>
      </c>
      <c r="X931" s="7" t="str">
        <f>TEXT(Table1[[#This Row],[Order Date]],"yyyy")</f>
        <v>2015</v>
      </c>
      <c r="Y931" s="12">
        <v>42089</v>
      </c>
      <c r="Z931" s="11">
        <v>-135.16</v>
      </c>
      <c r="AA931" s="11">
        <v>20</v>
      </c>
      <c r="AB931" s="11">
        <v>102.54</v>
      </c>
      <c r="AC931" s="11">
        <v>90837</v>
      </c>
      <c r="AD931" s="6" t="e">
        <f>IF(COUNTIF(#REF!,Orders!AC170)&gt;0,"Returned","Not Returned")</f>
        <v>#REF!</v>
      </c>
      <c r="AE931" s="37" t="str">
        <f>TEXT(Table1[[#This Row],[Order Date]],"mmmm-yyy")</f>
        <v>March-2015</v>
      </c>
    </row>
    <row r="932" spans="1:31" ht="12.75" customHeight="1" thickTop="1" thickBot="1" x14ac:dyDescent="0.25">
      <c r="A932" s="8">
        <v>19400</v>
      </c>
      <c r="B932" s="1" t="s">
        <v>106</v>
      </c>
      <c r="C932" s="1">
        <v>0.02</v>
      </c>
      <c r="D932" s="1">
        <v>500.98</v>
      </c>
      <c r="E932" s="1">
        <v>41.44</v>
      </c>
      <c r="F932" s="1">
        <v>693</v>
      </c>
      <c r="G932" s="6" t="str">
        <f>IF(COUNTIF(Table1[Customer ID],Table1[[#This Row],[Customer ID]])&gt;1,"Repeat Customer","One-Time Customer")</f>
        <v>Repeat Customer</v>
      </c>
      <c r="H932" s="1" t="s">
        <v>819</v>
      </c>
      <c r="I932" s="1" t="s">
        <v>39</v>
      </c>
      <c r="J932" s="1" t="s">
        <v>58</v>
      </c>
      <c r="K932" s="1" t="s">
        <v>41</v>
      </c>
      <c r="L932" s="1" t="s">
        <v>191</v>
      </c>
      <c r="M932" s="1" t="s">
        <v>121</v>
      </c>
      <c r="N932" s="1" t="s">
        <v>820</v>
      </c>
      <c r="O932" s="1">
        <v>0.66</v>
      </c>
      <c r="P932" s="6">
        <f>Table1[[#This Row],[Profit]]/Table1[[#This Row],[Sales]]</f>
        <v>0.69</v>
      </c>
      <c r="Q932" s="1" t="s">
        <v>33</v>
      </c>
      <c r="R932" s="1" t="s">
        <v>34</v>
      </c>
      <c r="S932" s="1" t="s">
        <v>255</v>
      </c>
      <c r="T932" s="1" t="s">
        <v>821</v>
      </c>
      <c r="U932" s="1">
        <v>80229</v>
      </c>
      <c r="V932" s="9">
        <v>42088</v>
      </c>
      <c r="W932" s="13" t="str">
        <f>TEXT(Table1[[#This Row],[Order Date]],"mmmm")</f>
        <v>March</v>
      </c>
      <c r="X932" s="7" t="str">
        <f>TEXT(Table1[[#This Row],[Order Date]],"yyyy")</f>
        <v>2015</v>
      </c>
      <c r="Y932" s="9">
        <v>42088</v>
      </c>
      <c r="Z932" s="1">
        <v>2568.4628999999995</v>
      </c>
      <c r="AA932" s="1">
        <v>7</v>
      </c>
      <c r="AB932" s="1">
        <v>3722.41</v>
      </c>
      <c r="AC932" s="1">
        <v>87811</v>
      </c>
      <c r="AD932" s="6" t="e">
        <f>IF(COUNTIF(#REF!,Orders!AC383)&gt;0,"Returned","Not Returned")</f>
        <v>#REF!</v>
      </c>
      <c r="AE932" s="37" t="str">
        <f>TEXT(Table1[[#This Row],[Order Date]],"mmmm-yyy")</f>
        <v>March-2015</v>
      </c>
    </row>
    <row r="933" spans="1:31" ht="12.75" customHeight="1" thickTop="1" thickBot="1" x14ac:dyDescent="0.25">
      <c r="A933" s="8">
        <v>18054</v>
      </c>
      <c r="B933" s="1" t="s">
        <v>47</v>
      </c>
      <c r="C933" s="1">
        <v>7.0000000000000007E-2</v>
      </c>
      <c r="D933" s="1">
        <v>5.68</v>
      </c>
      <c r="E933" s="1">
        <v>1.39</v>
      </c>
      <c r="F933" s="1">
        <v>880</v>
      </c>
      <c r="G933" s="6" t="str">
        <f>IF(COUNTIF(Table1[Customer ID],Table1[[#This Row],[Customer ID]])&gt;1,"Repeat Customer","One-Time Customer")</f>
        <v>Repeat Customer</v>
      </c>
      <c r="H933" s="1" t="s">
        <v>997</v>
      </c>
      <c r="I933" s="1" t="s">
        <v>49</v>
      </c>
      <c r="J933" s="1" t="s">
        <v>58</v>
      </c>
      <c r="K933" s="1" t="s">
        <v>29</v>
      </c>
      <c r="L933" s="1" t="s">
        <v>69</v>
      </c>
      <c r="M933" s="1" t="s">
        <v>59</v>
      </c>
      <c r="N933" s="1" t="s">
        <v>998</v>
      </c>
      <c r="O933" s="1">
        <v>0.38</v>
      </c>
      <c r="P933" s="6">
        <f>Table1[[#This Row],[Profit]]/Table1[[#This Row],[Sales]]</f>
        <v>0.69</v>
      </c>
      <c r="Q933" s="1" t="s">
        <v>33</v>
      </c>
      <c r="R933" s="1" t="s">
        <v>34</v>
      </c>
      <c r="S933" s="1" t="s">
        <v>378</v>
      </c>
      <c r="T933" s="1" t="s">
        <v>999</v>
      </c>
      <c r="U933" s="1">
        <v>85254</v>
      </c>
      <c r="V933" s="9">
        <v>42088</v>
      </c>
      <c r="W933" s="13" t="str">
        <f>TEXT(Table1[[#This Row],[Order Date]],"mmmm")</f>
        <v>March</v>
      </c>
      <c r="X933" s="7" t="str">
        <f>TEXT(Table1[[#This Row],[Order Date]],"yyyy")</f>
        <v>2015</v>
      </c>
      <c r="Y933" s="9">
        <v>42090</v>
      </c>
      <c r="Z933" s="1">
        <v>18.643799999999999</v>
      </c>
      <c r="AA933" s="1">
        <v>5</v>
      </c>
      <c r="AB933" s="1">
        <v>27.02</v>
      </c>
      <c r="AC933" s="1">
        <v>86153</v>
      </c>
      <c r="AD933" s="6" t="e">
        <f>IF(COUNTIF(#REF!,Orders!AC491)&gt;0,"Returned","Not Returned")</f>
        <v>#REF!</v>
      </c>
      <c r="AE933" s="37" t="str">
        <f>TEXT(Table1[[#This Row],[Order Date]],"mmmm-yyy")</f>
        <v>March-2015</v>
      </c>
    </row>
    <row r="934" spans="1:31" ht="12.75" customHeight="1" thickTop="1" thickBot="1" x14ac:dyDescent="0.25">
      <c r="A934" s="10">
        <v>18055</v>
      </c>
      <c r="B934" s="11" t="s">
        <v>47</v>
      </c>
      <c r="C934" s="11">
        <v>0.06</v>
      </c>
      <c r="D934" s="11">
        <v>22.84</v>
      </c>
      <c r="E934" s="11">
        <v>11.54</v>
      </c>
      <c r="F934" s="11">
        <v>880</v>
      </c>
      <c r="G934" s="6" t="str">
        <f>IF(COUNTIF(Table1[Customer ID],Table1[[#This Row],[Customer ID]])&gt;1,"Repeat Customer","One-Time Customer")</f>
        <v>Repeat Customer</v>
      </c>
      <c r="H934" s="11" t="s">
        <v>997</v>
      </c>
      <c r="I934" s="11" t="s">
        <v>49</v>
      </c>
      <c r="J934" s="11" t="s">
        <v>58</v>
      </c>
      <c r="K934" s="11" t="s">
        <v>29</v>
      </c>
      <c r="L934" s="11" t="s">
        <v>93</v>
      </c>
      <c r="M934" s="11" t="s">
        <v>59</v>
      </c>
      <c r="N934" s="11" t="s">
        <v>227</v>
      </c>
      <c r="O934" s="11">
        <v>0.39</v>
      </c>
      <c r="P934" s="6">
        <f>Table1[[#This Row],[Profit]]/Table1[[#This Row],[Sales]]</f>
        <v>-1.1290205999277194</v>
      </c>
      <c r="Q934" s="11" t="s">
        <v>33</v>
      </c>
      <c r="R934" s="11" t="s">
        <v>34</v>
      </c>
      <c r="S934" s="11" t="s">
        <v>378</v>
      </c>
      <c r="T934" s="11" t="s">
        <v>999</v>
      </c>
      <c r="U934" s="11">
        <v>85254</v>
      </c>
      <c r="V934" s="12">
        <v>42088</v>
      </c>
      <c r="W934" s="13" t="str">
        <f>TEXT(Table1[[#This Row],[Order Date]],"mmmm")</f>
        <v>March</v>
      </c>
      <c r="X934" s="7" t="str">
        <f>TEXT(Table1[[#This Row],[Order Date]],"yyyy")</f>
        <v>2015</v>
      </c>
      <c r="Y934" s="12">
        <v>42090</v>
      </c>
      <c r="Z934" s="11">
        <v>-31.24</v>
      </c>
      <c r="AA934" s="11">
        <v>1</v>
      </c>
      <c r="AB934" s="11">
        <v>27.67</v>
      </c>
      <c r="AC934" s="11">
        <v>86153</v>
      </c>
      <c r="AD934" s="6" t="e">
        <f>IF(COUNTIF(#REF!,Orders!AC492)&gt;0,"Returned","Not Returned")</f>
        <v>#REF!</v>
      </c>
      <c r="AE934" s="37" t="str">
        <f>TEXT(Table1[[#This Row],[Order Date]],"mmmm-yyy")</f>
        <v>March-2015</v>
      </c>
    </row>
    <row r="935" spans="1:31" ht="12.75" customHeight="1" thickTop="1" thickBot="1" x14ac:dyDescent="0.25">
      <c r="A935" s="10">
        <v>20233</v>
      </c>
      <c r="B935" s="11" t="s">
        <v>47</v>
      </c>
      <c r="C935" s="11">
        <v>0.06</v>
      </c>
      <c r="D935" s="11">
        <v>200.97</v>
      </c>
      <c r="E935" s="11">
        <v>15.59</v>
      </c>
      <c r="F935" s="11">
        <v>1241</v>
      </c>
      <c r="G935" s="6" t="str">
        <f>IF(COUNTIF(Table1[Customer ID],Table1[[#This Row],[Customer ID]])&gt;1,"Repeat Customer","One-Time Customer")</f>
        <v>Repeat Customer</v>
      </c>
      <c r="H935" s="11" t="s">
        <v>1331</v>
      </c>
      <c r="I935" s="11" t="s">
        <v>39</v>
      </c>
      <c r="J935" s="11" t="s">
        <v>58</v>
      </c>
      <c r="K935" s="11" t="s">
        <v>77</v>
      </c>
      <c r="L935" s="11" t="s">
        <v>85</v>
      </c>
      <c r="M935" s="11" t="s">
        <v>43</v>
      </c>
      <c r="N935" s="11" t="s">
        <v>1333</v>
      </c>
      <c r="O935" s="11">
        <v>0.36</v>
      </c>
      <c r="P935" s="6">
        <f>Table1[[#This Row],[Profit]]/Table1[[#This Row],[Sales]]</f>
        <v>0.39413269277818552</v>
      </c>
      <c r="Q935" s="11" t="s">
        <v>33</v>
      </c>
      <c r="R935" s="11" t="s">
        <v>136</v>
      </c>
      <c r="S935" s="11" t="s">
        <v>1278</v>
      </c>
      <c r="T935" s="11" t="s">
        <v>511</v>
      </c>
      <c r="U935" s="11">
        <v>36830</v>
      </c>
      <c r="V935" s="12">
        <v>42088</v>
      </c>
      <c r="W935" s="13" t="str">
        <f>TEXT(Table1[[#This Row],[Order Date]],"mmmm")</f>
        <v>March</v>
      </c>
      <c r="X935" s="7" t="str">
        <f>TEXT(Table1[[#This Row],[Order Date]],"yyyy")</f>
        <v>2015</v>
      </c>
      <c r="Y935" s="12">
        <v>42088</v>
      </c>
      <c r="Z935" s="11">
        <v>531.61799999999994</v>
      </c>
      <c r="AA935" s="11">
        <v>7</v>
      </c>
      <c r="AB935" s="11">
        <v>1348.83</v>
      </c>
      <c r="AC935" s="11">
        <v>90881</v>
      </c>
      <c r="AD935" s="6" t="e">
        <f>IF(COUNTIF(#REF!,Orders!AC708)&gt;0,"Returned","Not Returned")</f>
        <v>#REF!</v>
      </c>
      <c r="AE935" s="37" t="str">
        <f>TEXT(Table1[[#This Row],[Order Date]],"mmmm-yyy")</f>
        <v>March-2015</v>
      </c>
    </row>
    <row r="936" spans="1:31" ht="12.75" customHeight="1" thickTop="1" thickBot="1" x14ac:dyDescent="0.25">
      <c r="A936" s="8">
        <v>18511</v>
      </c>
      <c r="B936" s="1" t="s">
        <v>106</v>
      </c>
      <c r="C936" s="1">
        <v>0.09</v>
      </c>
      <c r="D936" s="1">
        <v>60.98</v>
      </c>
      <c r="E936" s="1">
        <v>49</v>
      </c>
      <c r="F936" s="1">
        <v>1557</v>
      </c>
      <c r="G936" s="6" t="str">
        <f>IF(COUNTIF(Table1[Customer ID],Table1[[#This Row],[Customer ID]])&gt;1,"Repeat Customer","One-Time Customer")</f>
        <v>Repeat Customer</v>
      </c>
      <c r="H936" s="1" t="s">
        <v>1582</v>
      </c>
      <c r="I936" s="1" t="s">
        <v>49</v>
      </c>
      <c r="J936" s="1" t="s">
        <v>114</v>
      </c>
      <c r="K936" s="1" t="s">
        <v>29</v>
      </c>
      <c r="L936" s="1" t="s">
        <v>257</v>
      </c>
      <c r="M936" s="1" t="s">
        <v>236</v>
      </c>
      <c r="N936" s="1" t="s">
        <v>1583</v>
      </c>
      <c r="O936" s="1">
        <v>0.59</v>
      </c>
      <c r="P936" s="6">
        <f>Table1[[#This Row],[Profit]]/Table1[[#This Row],[Sales]]</f>
        <v>-1.0854209772401719</v>
      </c>
      <c r="Q936" s="1" t="s">
        <v>33</v>
      </c>
      <c r="R936" s="1" t="s">
        <v>136</v>
      </c>
      <c r="S936" s="1" t="s">
        <v>137</v>
      </c>
      <c r="T936" s="1" t="s">
        <v>1584</v>
      </c>
      <c r="U936" s="1">
        <v>22003</v>
      </c>
      <c r="V936" s="9">
        <v>42088</v>
      </c>
      <c r="W936" s="13" t="str">
        <f>TEXT(Table1[[#This Row],[Order Date]],"mmmm")</f>
        <v>March</v>
      </c>
      <c r="X936" s="7" t="str">
        <f>TEXT(Table1[[#This Row],[Order Date]],"yyyy")</f>
        <v>2015</v>
      </c>
      <c r="Y936" s="9">
        <v>42096</v>
      </c>
      <c r="Z936" s="1">
        <v>-954.75800000000004</v>
      </c>
      <c r="AA936" s="1">
        <v>15</v>
      </c>
      <c r="AB936" s="1">
        <v>879.62</v>
      </c>
      <c r="AC936" s="1">
        <v>87426</v>
      </c>
      <c r="AD936" s="6" t="e">
        <f>IF(COUNTIF(#REF!,Orders!AC873)&gt;0,"Returned","Not Returned")</f>
        <v>#REF!</v>
      </c>
      <c r="AE936" s="37" t="str">
        <f>TEXT(Table1[[#This Row],[Order Date]],"mmmm-yyy")</f>
        <v>March-2015</v>
      </c>
    </row>
    <row r="937" spans="1:31" ht="12.75" customHeight="1" thickTop="1" thickBot="1" x14ac:dyDescent="0.25">
      <c r="A937" s="10">
        <v>18512</v>
      </c>
      <c r="B937" s="11" t="s">
        <v>106</v>
      </c>
      <c r="C937" s="11">
        <v>0.05</v>
      </c>
      <c r="D937" s="11">
        <v>29.89</v>
      </c>
      <c r="E937" s="11">
        <v>1.99</v>
      </c>
      <c r="F937" s="11">
        <v>1557</v>
      </c>
      <c r="G937" s="6" t="str">
        <f>IF(COUNTIF(Table1[Customer ID],Table1[[#This Row],[Customer ID]])&gt;1,"Repeat Customer","One-Time Customer")</f>
        <v>Repeat Customer</v>
      </c>
      <c r="H937" s="11" t="s">
        <v>1582</v>
      </c>
      <c r="I937" s="11" t="s">
        <v>49</v>
      </c>
      <c r="J937" s="11" t="s">
        <v>114</v>
      </c>
      <c r="K937" s="11" t="s">
        <v>77</v>
      </c>
      <c r="L937" s="11" t="s">
        <v>180</v>
      </c>
      <c r="M937" s="11" t="s">
        <v>51</v>
      </c>
      <c r="N937" s="11" t="s">
        <v>1311</v>
      </c>
      <c r="O937" s="11">
        <v>0.5</v>
      </c>
      <c r="P937" s="6">
        <f>Table1[[#This Row],[Profit]]/Table1[[#This Row],[Sales]]</f>
        <v>0.60763974639386475</v>
      </c>
      <c r="Q937" s="11" t="s">
        <v>33</v>
      </c>
      <c r="R937" s="11" t="s">
        <v>136</v>
      </c>
      <c r="S937" s="11" t="s">
        <v>137</v>
      </c>
      <c r="T937" s="11" t="s">
        <v>1584</v>
      </c>
      <c r="U937" s="11">
        <v>22003</v>
      </c>
      <c r="V937" s="12">
        <v>42088</v>
      </c>
      <c r="W937" s="13" t="str">
        <f>TEXT(Table1[[#This Row],[Order Date]],"mmmm")</f>
        <v>March</v>
      </c>
      <c r="X937" s="7" t="str">
        <f>TEXT(Table1[[#This Row],[Order Date]],"yyyy")</f>
        <v>2015</v>
      </c>
      <c r="Y937" s="12">
        <v>42090</v>
      </c>
      <c r="Z937" s="11">
        <v>219.4734</v>
      </c>
      <c r="AA937" s="11">
        <v>12</v>
      </c>
      <c r="AB937" s="11">
        <v>361.19</v>
      </c>
      <c r="AC937" s="11">
        <v>87426</v>
      </c>
      <c r="AD937" s="6" t="e">
        <f>IF(COUNTIF(#REF!,Orders!AC874)&gt;0,"Returned","Not Returned")</f>
        <v>#REF!</v>
      </c>
      <c r="AE937" s="37" t="str">
        <f>TEXT(Table1[[#This Row],[Order Date]],"mmmm-yyy")</f>
        <v>March-2015</v>
      </c>
    </row>
    <row r="938" spans="1:31" ht="12.75" customHeight="1" thickTop="1" thickBot="1" x14ac:dyDescent="0.25">
      <c r="A938" s="10">
        <v>21947</v>
      </c>
      <c r="B938" s="11" t="s">
        <v>47</v>
      </c>
      <c r="C938" s="11">
        <v>0.08</v>
      </c>
      <c r="D938" s="11">
        <v>46.89</v>
      </c>
      <c r="E938" s="11">
        <v>5.0999999999999996</v>
      </c>
      <c r="F938" s="11">
        <v>1648</v>
      </c>
      <c r="G938" s="6" t="str">
        <f>IF(COUNTIF(Table1[Customer ID],Table1[[#This Row],[Customer ID]])&gt;1,"Repeat Customer","One-Time Customer")</f>
        <v>Repeat Customer</v>
      </c>
      <c r="H938" s="11" t="s">
        <v>1657</v>
      </c>
      <c r="I938" s="11" t="s">
        <v>49</v>
      </c>
      <c r="J938" s="11" t="s">
        <v>28</v>
      </c>
      <c r="K938" s="11" t="s">
        <v>29</v>
      </c>
      <c r="L938" s="11" t="s">
        <v>257</v>
      </c>
      <c r="M938" s="11" t="s">
        <v>86</v>
      </c>
      <c r="N938" s="11" t="s">
        <v>1345</v>
      </c>
      <c r="O938" s="11">
        <v>0.46</v>
      </c>
      <c r="P938" s="6">
        <f>Table1[[#This Row],[Profit]]/Table1[[#This Row],[Sales]]</f>
        <v>0.69</v>
      </c>
      <c r="Q938" s="11" t="s">
        <v>33</v>
      </c>
      <c r="R938" s="11" t="s">
        <v>61</v>
      </c>
      <c r="S938" s="11" t="s">
        <v>178</v>
      </c>
      <c r="T938" s="11" t="s">
        <v>1658</v>
      </c>
      <c r="U938" s="11">
        <v>60098</v>
      </c>
      <c r="V938" s="12">
        <v>42088</v>
      </c>
      <c r="W938" s="13" t="str">
        <f>TEXT(Table1[[#This Row],[Order Date]],"mmmm")</f>
        <v>March</v>
      </c>
      <c r="X938" s="7" t="str">
        <f>TEXT(Table1[[#This Row],[Order Date]],"yyyy")</f>
        <v>2015</v>
      </c>
      <c r="Y938" s="12">
        <v>42090</v>
      </c>
      <c r="Z938" s="11">
        <v>507.63299999999998</v>
      </c>
      <c r="AA938" s="11">
        <v>17</v>
      </c>
      <c r="AB938" s="11">
        <v>735.7</v>
      </c>
      <c r="AC938" s="11">
        <v>91043</v>
      </c>
      <c r="AD938" s="6" t="e">
        <f>IF(COUNTIF(#REF!,Orders!AC916)&gt;0,"Returned","Not Returned")</f>
        <v>#REF!</v>
      </c>
      <c r="AE938" s="37" t="str">
        <f>TEXT(Table1[[#This Row],[Order Date]],"mmmm-yyy")</f>
        <v>March-2015</v>
      </c>
    </row>
    <row r="939" spans="1:31" ht="12.75" customHeight="1" thickTop="1" thickBot="1" x14ac:dyDescent="0.25">
      <c r="A939" s="8">
        <v>21948</v>
      </c>
      <c r="B939" s="1" t="s">
        <v>47</v>
      </c>
      <c r="C939" s="1">
        <v>0.05</v>
      </c>
      <c r="D939" s="1">
        <v>12.98</v>
      </c>
      <c r="E939" s="1">
        <v>3.14</v>
      </c>
      <c r="F939" s="1">
        <v>1648</v>
      </c>
      <c r="G939" s="6" t="str">
        <f>IF(COUNTIF(Table1[Customer ID],Table1[[#This Row],[Customer ID]])&gt;1,"Repeat Customer","One-Time Customer")</f>
        <v>Repeat Customer</v>
      </c>
      <c r="H939" s="1" t="s">
        <v>1657</v>
      </c>
      <c r="I939" s="1" t="s">
        <v>49</v>
      </c>
      <c r="J939" s="1" t="s">
        <v>28</v>
      </c>
      <c r="K939" s="1" t="s">
        <v>29</v>
      </c>
      <c r="L939" s="1" t="s">
        <v>174</v>
      </c>
      <c r="M939" s="1" t="s">
        <v>51</v>
      </c>
      <c r="N939" s="1" t="s">
        <v>175</v>
      </c>
      <c r="O939" s="1">
        <v>0.6</v>
      </c>
      <c r="P939" s="6">
        <f>Table1[[#This Row],[Profit]]/Table1[[#This Row],[Sales]]</f>
        <v>0.16946673168136883</v>
      </c>
      <c r="Q939" s="1" t="s">
        <v>33</v>
      </c>
      <c r="R939" s="1" t="s">
        <v>61</v>
      </c>
      <c r="S939" s="1" t="s">
        <v>178</v>
      </c>
      <c r="T939" s="1" t="s">
        <v>1658</v>
      </c>
      <c r="U939" s="1">
        <v>60098</v>
      </c>
      <c r="V939" s="9">
        <v>42088</v>
      </c>
      <c r="W939" s="13" t="str">
        <f>TEXT(Table1[[#This Row],[Order Date]],"mmmm")</f>
        <v>March</v>
      </c>
      <c r="X939" s="7" t="str">
        <f>TEXT(Table1[[#This Row],[Order Date]],"yyyy")</f>
        <v>2015</v>
      </c>
      <c r="Y939" s="9">
        <v>42088</v>
      </c>
      <c r="Z939" s="1">
        <v>38.229999999999997</v>
      </c>
      <c r="AA939" s="1">
        <v>18</v>
      </c>
      <c r="AB939" s="1">
        <v>225.59</v>
      </c>
      <c r="AC939" s="1">
        <v>91043</v>
      </c>
      <c r="AD939" s="6" t="e">
        <f>IF(COUNTIF(#REF!,Orders!AC917)&gt;0,"Returned","Not Returned")</f>
        <v>#REF!</v>
      </c>
      <c r="AE939" s="37" t="str">
        <f>TEXT(Table1[[#This Row],[Order Date]],"mmmm-yyy")</f>
        <v>March-2015</v>
      </c>
    </row>
    <row r="940" spans="1:31" ht="12.75" customHeight="1" thickTop="1" thickBot="1" x14ac:dyDescent="0.25">
      <c r="A940" s="10">
        <v>18275</v>
      </c>
      <c r="B940" s="11" t="s">
        <v>106</v>
      </c>
      <c r="C940" s="11">
        <v>0.05</v>
      </c>
      <c r="D940" s="11">
        <v>3.98</v>
      </c>
      <c r="E940" s="11">
        <v>5.26</v>
      </c>
      <c r="F940" s="11">
        <v>1699</v>
      </c>
      <c r="G940" s="6" t="str">
        <f>IF(COUNTIF(Table1[Customer ID],Table1[[#This Row],[Customer ID]])&gt;1,"Repeat Customer","One-Time Customer")</f>
        <v>Repeat Customer</v>
      </c>
      <c r="H940" s="11" t="s">
        <v>1704</v>
      </c>
      <c r="I940" s="11" t="s">
        <v>49</v>
      </c>
      <c r="J940" s="11" t="s">
        <v>58</v>
      </c>
      <c r="K940" s="11" t="s">
        <v>29</v>
      </c>
      <c r="L940" s="11" t="s">
        <v>109</v>
      </c>
      <c r="M940" s="11" t="s">
        <v>59</v>
      </c>
      <c r="N940" s="11" t="s">
        <v>1705</v>
      </c>
      <c r="O940" s="11">
        <v>0.38</v>
      </c>
      <c r="P940" s="6">
        <f>Table1[[#This Row],[Profit]]/Table1[[#This Row],[Sales]]</f>
        <v>-3.0850424757281552</v>
      </c>
      <c r="Q940" s="11" t="s">
        <v>33</v>
      </c>
      <c r="R940" s="11" t="s">
        <v>53</v>
      </c>
      <c r="S940" s="11" t="s">
        <v>234</v>
      </c>
      <c r="T940" s="11" t="s">
        <v>1706</v>
      </c>
      <c r="U940" s="11">
        <v>19057</v>
      </c>
      <c r="V940" s="12">
        <v>42088</v>
      </c>
      <c r="W940" s="13" t="str">
        <f>TEXT(Table1[[#This Row],[Order Date]],"mmmm")</f>
        <v>March</v>
      </c>
      <c r="X940" s="7" t="str">
        <f>TEXT(Table1[[#This Row],[Order Date]],"yyyy")</f>
        <v>2015</v>
      </c>
      <c r="Y940" s="12">
        <v>42092</v>
      </c>
      <c r="Z940" s="11">
        <v>-152.52449999999999</v>
      </c>
      <c r="AA940" s="11">
        <v>12</v>
      </c>
      <c r="AB940" s="11">
        <v>49.44</v>
      </c>
      <c r="AC940" s="11">
        <v>87345</v>
      </c>
      <c r="AD940" s="6" t="e">
        <f>IF(COUNTIF(#REF!,Orders!AC946)&gt;0,"Returned","Not Returned")</f>
        <v>#REF!</v>
      </c>
      <c r="AE940" s="37" t="str">
        <f>TEXT(Table1[[#This Row],[Order Date]],"mmmm-yyy")</f>
        <v>March-2015</v>
      </c>
    </row>
    <row r="941" spans="1:31" ht="12.75" customHeight="1" thickTop="1" thickBot="1" x14ac:dyDescent="0.25">
      <c r="A941" s="8">
        <v>18276</v>
      </c>
      <c r="B941" s="1" t="s">
        <v>106</v>
      </c>
      <c r="C941" s="1">
        <v>0.01</v>
      </c>
      <c r="D941" s="1">
        <v>6.48</v>
      </c>
      <c r="E941" s="1">
        <v>5.4</v>
      </c>
      <c r="F941" s="1">
        <v>1699</v>
      </c>
      <c r="G941" s="6" t="str">
        <f>IF(COUNTIF(Table1[Customer ID],Table1[[#This Row],[Customer ID]])&gt;1,"Repeat Customer","One-Time Customer")</f>
        <v>Repeat Customer</v>
      </c>
      <c r="H941" s="1" t="s">
        <v>1704</v>
      </c>
      <c r="I941" s="1" t="s">
        <v>49</v>
      </c>
      <c r="J941" s="1" t="s">
        <v>58</v>
      </c>
      <c r="K941" s="1" t="s">
        <v>29</v>
      </c>
      <c r="L941" s="1" t="s">
        <v>93</v>
      </c>
      <c r="M941" s="1" t="s">
        <v>59</v>
      </c>
      <c r="N941" s="1" t="s">
        <v>1707</v>
      </c>
      <c r="O941" s="1">
        <v>0.37</v>
      </c>
      <c r="P941" s="6">
        <f>Table1[[#This Row],[Profit]]/Table1[[#This Row],[Sales]]</f>
        <v>-1.3191042687193844</v>
      </c>
      <c r="Q941" s="1" t="s">
        <v>33</v>
      </c>
      <c r="R941" s="1" t="s">
        <v>53</v>
      </c>
      <c r="S941" s="1" t="s">
        <v>234</v>
      </c>
      <c r="T941" s="1" t="s">
        <v>1706</v>
      </c>
      <c r="U941" s="1">
        <v>19057</v>
      </c>
      <c r="V941" s="9">
        <v>42088</v>
      </c>
      <c r="W941" s="13" t="str">
        <f>TEXT(Table1[[#This Row],[Order Date]],"mmmm")</f>
        <v>March</v>
      </c>
      <c r="X941" s="7" t="str">
        <f>TEXT(Table1[[#This Row],[Order Date]],"yyyy")</f>
        <v>2015</v>
      </c>
      <c r="Y941" s="9">
        <v>42088</v>
      </c>
      <c r="Z941" s="1">
        <v>-18.850000000000001</v>
      </c>
      <c r="AA941" s="1">
        <v>2</v>
      </c>
      <c r="AB941" s="1">
        <v>14.29</v>
      </c>
      <c r="AC941" s="1">
        <v>87345</v>
      </c>
      <c r="AD941" s="6" t="e">
        <f>IF(COUNTIF(#REF!,Orders!AC947)&gt;0,"Returned","Not Returned")</f>
        <v>#REF!</v>
      </c>
      <c r="AE941" s="37" t="str">
        <f>TEXT(Table1[[#This Row],[Order Date]],"mmmm-yyy")</f>
        <v>March-2015</v>
      </c>
    </row>
    <row r="942" spans="1:31" ht="12.75" customHeight="1" thickTop="1" thickBot="1" x14ac:dyDescent="0.25">
      <c r="A942" s="10">
        <v>23430</v>
      </c>
      <c r="B942" s="11" t="s">
        <v>47</v>
      </c>
      <c r="C942" s="11">
        <v>0.01</v>
      </c>
      <c r="D942" s="11">
        <v>10.64</v>
      </c>
      <c r="E942" s="11">
        <v>5.16</v>
      </c>
      <c r="F942" s="11">
        <v>1829</v>
      </c>
      <c r="G942" s="6" t="str">
        <f>IF(COUNTIF(Table1[Customer ID],Table1[[#This Row],[Customer ID]])&gt;1,"Repeat Customer","One-Time Customer")</f>
        <v>Repeat Customer</v>
      </c>
      <c r="H942" s="11" t="s">
        <v>1823</v>
      </c>
      <c r="I942" s="11" t="s">
        <v>27</v>
      </c>
      <c r="J942" s="11" t="s">
        <v>28</v>
      </c>
      <c r="K942" s="11" t="s">
        <v>41</v>
      </c>
      <c r="L942" s="11" t="s">
        <v>50</v>
      </c>
      <c r="M942" s="11" t="s">
        <v>59</v>
      </c>
      <c r="N942" s="11" t="s">
        <v>851</v>
      </c>
      <c r="O942" s="11">
        <v>0.56999999999999995</v>
      </c>
      <c r="P942" s="6">
        <f>Table1[[#This Row],[Profit]]/Table1[[#This Row],[Sales]]</f>
        <v>-0.19976076555023922</v>
      </c>
      <c r="Q942" s="11" t="s">
        <v>33</v>
      </c>
      <c r="R942" s="11" t="s">
        <v>61</v>
      </c>
      <c r="S942" s="11" t="s">
        <v>330</v>
      </c>
      <c r="T942" s="11" t="s">
        <v>1824</v>
      </c>
      <c r="U942" s="11">
        <v>52402</v>
      </c>
      <c r="V942" s="12">
        <v>42088</v>
      </c>
      <c r="W942" s="13" t="str">
        <f>TEXT(Table1[[#This Row],[Order Date]],"mmmm")</f>
        <v>March</v>
      </c>
      <c r="X942" s="7" t="str">
        <f>TEXT(Table1[[#This Row],[Order Date]],"yyyy")</f>
        <v>2015</v>
      </c>
      <c r="Y942" s="12">
        <v>42090</v>
      </c>
      <c r="Z942" s="11">
        <v>-11.69</v>
      </c>
      <c r="AA942" s="11">
        <v>5</v>
      </c>
      <c r="AB942" s="11">
        <v>58.52</v>
      </c>
      <c r="AC942" s="11">
        <v>86957</v>
      </c>
      <c r="AD942" s="6" t="e">
        <f>IF(COUNTIF(#REF!,Orders!AC1030)&gt;0,"Returned","Not Returned")</f>
        <v>#REF!</v>
      </c>
      <c r="AE942" s="37" t="str">
        <f>TEXT(Table1[[#This Row],[Order Date]],"mmmm-yyy")</f>
        <v>March-2015</v>
      </c>
    </row>
    <row r="943" spans="1:31" ht="12.75" customHeight="1" thickTop="1" thickBot="1" x14ac:dyDescent="0.25">
      <c r="A943" s="8">
        <v>20234</v>
      </c>
      <c r="B943" s="1" t="s">
        <v>47</v>
      </c>
      <c r="C943" s="1">
        <v>0.17</v>
      </c>
      <c r="D943" s="1">
        <v>14.89</v>
      </c>
      <c r="E943" s="1">
        <v>13.56</v>
      </c>
      <c r="F943" s="1">
        <v>2201</v>
      </c>
      <c r="G943" s="6" t="str">
        <f>IF(COUNTIF(Table1[Customer ID],Table1[[#This Row],[Customer ID]])&gt;1,"Repeat Customer","One-Time Customer")</f>
        <v>One-Time Customer</v>
      </c>
      <c r="H943" s="1" t="s">
        <v>2097</v>
      </c>
      <c r="I943" s="1" t="s">
        <v>49</v>
      </c>
      <c r="J943" s="1" t="s">
        <v>58</v>
      </c>
      <c r="K943" s="1" t="s">
        <v>41</v>
      </c>
      <c r="L943" s="1" t="s">
        <v>50</v>
      </c>
      <c r="M943" s="1" t="s">
        <v>236</v>
      </c>
      <c r="N943" s="1" t="s">
        <v>2098</v>
      </c>
      <c r="O943" s="1">
        <v>0.57999999999999996</v>
      </c>
      <c r="P943" s="6">
        <f>Table1[[#This Row],[Profit]]/Table1[[#This Row],[Sales]]</f>
        <v>-0.32653791130185983</v>
      </c>
      <c r="Q943" s="1" t="s">
        <v>33</v>
      </c>
      <c r="R943" s="1" t="s">
        <v>61</v>
      </c>
      <c r="S943" s="1" t="s">
        <v>62</v>
      </c>
      <c r="T943" s="1" t="s">
        <v>489</v>
      </c>
      <c r="U943" s="1">
        <v>55420</v>
      </c>
      <c r="V943" s="9">
        <v>42088</v>
      </c>
      <c r="W943" s="13" t="str">
        <f>TEXT(Table1[[#This Row],[Order Date]],"mmmm")</f>
        <v>March</v>
      </c>
      <c r="X943" s="7" t="str">
        <f>TEXT(Table1[[#This Row],[Order Date]],"yyyy")</f>
        <v>2015</v>
      </c>
      <c r="Y943" s="9">
        <v>42090</v>
      </c>
      <c r="Z943" s="1">
        <v>-9.1300000000000008</v>
      </c>
      <c r="AA943" s="1">
        <v>1</v>
      </c>
      <c r="AB943" s="1">
        <v>27.96</v>
      </c>
      <c r="AC943" s="1">
        <v>86054</v>
      </c>
      <c r="AD943" s="6" t="e">
        <f>IF(COUNTIF(#REF!,Orders!AC1219)&gt;0,"Returned","Not Returned")</f>
        <v>#REF!</v>
      </c>
      <c r="AE943" s="37" t="str">
        <f>TEXT(Table1[[#This Row],[Order Date]],"mmmm-yyy")</f>
        <v>March-2015</v>
      </c>
    </row>
    <row r="944" spans="1:31" ht="12.75" customHeight="1" thickTop="1" thickBot="1" x14ac:dyDescent="0.25">
      <c r="A944" s="8">
        <v>25183</v>
      </c>
      <c r="B944" s="1" t="s">
        <v>37</v>
      </c>
      <c r="C944" s="1">
        <v>0.01</v>
      </c>
      <c r="D944" s="1">
        <v>18.97</v>
      </c>
      <c r="E944" s="1">
        <v>9.0299999999999994</v>
      </c>
      <c r="F944" s="1">
        <v>2287</v>
      </c>
      <c r="G944" s="6" t="str">
        <f>IF(COUNTIF(Table1[Customer ID],Table1[[#This Row],[Customer ID]])&gt;1,"Repeat Customer","One-Time Customer")</f>
        <v>Repeat Customer</v>
      </c>
      <c r="H944" s="1" t="s">
        <v>2179</v>
      </c>
      <c r="I944" s="1" t="s">
        <v>49</v>
      </c>
      <c r="J944" s="1" t="s">
        <v>28</v>
      </c>
      <c r="K944" s="1" t="s">
        <v>29</v>
      </c>
      <c r="L944" s="1" t="s">
        <v>93</v>
      </c>
      <c r="M944" s="1" t="s">
        <v>59</v>
      </c>
      <c r="N944" s="1" t="s">
        <v>775</v>
      </c>
      <c r="O944" s="1">
        <v>0.37</v>
      </c>
      <c r="P944" s="6">
        <f>Table1[[#This Row],[Profit]]/Table1[[#This Row],[Sales]]</f>
        <v>-7.3035161231554013E-2</v>
      </c>
      <c r="Q944" s="1" t="s">
        <v>33</v>
      </c>
      <c r="R944" s="1" t="s">
        <v>136</v>
      </c>
      <c r="S944" s="1" t="s">
        <v>932</v>
      </c>
      <c r="T944" s="1" t="s">
        <v>2180</v>
      </c>
      <c r="U944" s="1">
        <v>29483</v>
      </c>
      <c r="V944" s="9">
        <v>42088</v>
      </c>
      <c r="W944" s="13" t="str">
        <f>TEXT(Table1[[#This Row],[Order Date]],"mmmm")</f>
        <v>March</v>
      </c>
      <c r="X944" s="7" t="str">
        <f>TEXT(Table1[[#This Row],[Order Date]],"yyyy")</f>
        <v>2015</v>
      </c>
      <c r="Y944" s="9">
        <v>42088</v>
      </c>
      <c r="Z944" s="1">
        <v>-12.026699999999998</v>
      </c>
      <c r="AA944" s="1">
        <v>8</v>
      </c>
      <c r="AB944" s="1">
        <v>164.67</v>
      </c>
      <c r="AC944" s="1">
        <v>90146</v>
      </c>
      <c r="AD944" s="6" t="e">
        <f>IF(COUNTIF(#REF!,Orders!AC1273)&gt;0,"Returned","Not Returned")</f>
        <v>#REF!</v>
      </c>
      <c r="AE944" s="37" t="str">
        <f>TEXT(Table1[[#This Row],[Order Date]],"mmmm-yyy")</f>
        <v>March-2015</v>
      </c>
    </row>
    <row r="945" spans="1:31" ht="12.75" customHeight="1" thickTop="1" thickBot="1" x14ac:dyDescent="0.25">
      <c r="A945" s="10">
        <v>25184</v>
      </c>
      <c r="B945" s="11" t="s">
        <v>37</v>
      </c>
      <c r="C945" s="11">
        <v>0.03</v>
      </c>
      <c r="D945" s="11">
        <v>12.28</v>
      </c>
      <c r="E945" s="11">
        <v>4.8600000000000003</v>
      </c>
      <c r="F945" s="11">
        <v>2287</v>
      </c>
      <c r="G945" s="6" t="str">
        <f>IF(COUNTIF(Table1[Customer ID],Table1[[#This Row],[Customer ID]])&gt;1,"Repeat Customer","One-Time Customer")</f>
        <v>Repeat Customer</v>
      </c>
      <c r="H945" s="11" t="s">
        <v>2179</v>
      </c>
      <c r="I945" s="11" t="s">
        <v>49</v>
      </c>
      <c r="J945" s="11" t="s">
        <v>28</v>
      </c>
      <c r="K945" s="11" t="s">
        <v>29</v>
      </c>
      <c r="L945" s="11" t="s">
        <v>93</v>
      </c>
      <c r="M945" s="11" t="s">
        <v>59</v>
      </c>
      <c r="N945" s="11" t="s">
        <v>303</v>
      </c>
      <c r="O945" s="11">
        <v>0.38</v>
      </c>
      <c r="P945" s="6">
        <f>Table1[[#This Row],[Profit]]/Table1[[#This Row],[Sales]]</f>
        <v>1.6841902667033271</v>
      </c>
      <c r="Q945" s="11" t="s">
        <v>33</v>
      </c>
      <c r="R945" s="11" t="s">
        <v>136</v>
      </c>
      <c r="S945" s="11" t="s">
        <v>932</v>
      </c>
      <c r="T945" s="11" t="s">
        <v>2180</v>
      </c>
      <c r="U945" s="11">
        <v>29483</v>
      </c>
      <c r="V945" s="12">
        <v>42088</v>
      </c>
      <c r="W945" s="13" t="str">
        <f>TEXT(Table1[[#This Row],[Order Date]],"mmmm")</f>
        <v>March</v>
      </c>
      <c r="X945" s="7" t="str">
        <f>TEXT(Table1[[#This Row],[Order Date]],"yyyy")</f>
        <v>2015</v>
      </c>
      <c r="Y945" s="12">
        <v>42089</v>
      </c>
      <c r="Z945" s="11">
        <v>122.508</v>
      </c>
      <c r="AA945" s="11">
        <v>6</v>
      </c>
      <c r="AB945" s="11">
        <v>72.739999999999995</v>
      </c>
      <c r="AC945" s="11">
        <v>90146</v>
      </c>
      <c r="AD945" s="6" t="e">
        <f>IF(COUNTIF(#REF!,Orders!AC1274)&gt;0,"Returned","Not Returned")</f>
        <v>#REF!</v>
      </c>
      <c r="AE945" s="37" t="str">
        <f>TEXT(Table1[[#This Row],[Order Date]],"mmmm-yyy")</f>
        <v>March-2015</v>
      </c>
    </row>
    <row r="946" spans="1:31" ht="12.75" customHeight="1" thickTop="1" thickBot="1" x14ac:dyDescent="0.25">
      <c r="A946" s="8">
        <v>25185</v>
      </c>
      <c r="B946" s="1" t="s">
        <v>37</v>
      </c>
      <c r="C946" s="1">
        <v>0.05</v>
      </c>
      <c r="D946" s="1">
        <v>34.99</v>
      </c>
      <c r="E946" s="1">
        <v>7.73</v>
      </c>
      <c r="F946" s="1">
        <v>2287</v>
      </c>
      <c r="G946" s="6" t="str">
        <f>IF(COUNTIF(Table1[Customer ID],Table1[[#This Row],[Customer ID]])&gt;1,"Repeat Customer","One-Time Customer")</f>
        <v>Repeat Customer</v>
      </c>
      <c r="H946" s="1" t="s">
        <v>2179</v>
      </c>
      <c r="I946" s="1" t="s">
        <v>27</v>
      </c>
      <c r="J946" s="1" t="s">
        <v>28</v>
      </c>
      <c r="K946" s="1" t="s">
        <v>29</v>
      </c>
      <c r="L946" s="1" t="s">
        <v>30</v>
      </c>
      <c r="M946" s="1" t="s">
        <v>59</v>
      </c>
      <c r="N946" s="1" t="s">
        <v>101</v>
      </c>
      <c r="O946" s="1">
        <v>0.59</v>
      </c>
      <c r="P946" s="6">
        <f>Table1[[#This Row],[Profit]]/Table1[[#This Row],[Sales]]</f>
        <v>-2.8720477611940295E-2</v>
      </c>
      <c r="Q946" s="1" t="s">
        <v>33</v>
      </c>
      <c r="R946" s="1" t="s">
        <v>136</v>
      </c>
      <c r="S946" s="1" t="s">
        <v>932</v>
      </c>
      <c r="T946" s="1" t="s">
        <v>2180</v>
      </c>
      <c r="U946" s="1">
        <v>29483</v>
      </c>
      <c r="V946" s="9">
        <v>42088</v>
      </c>
      <c r="W946" s="13" t="str">
        <f>TEXT(Table1[[#This Row],[Order Date]],"mmmm")</f>
        <v>March</v>
      </c>
      <c r="X946" s="7" t="str">
        <f>TEXT(Table1[[#This Row],[Order Date]],"yyyy")</f>
        <v>2015</v>
      </c>
      <c r="Y946" s="9">
        <v>42090</v>
      </c>
      <c r="Z946" s="1">
        <v>-12.026699999999998</v>
      </c>
      <c r="AA946" s="1">
        <v>12</v>
      </c>
      <c r="AB946" s="1">
        <v>418.75</v>
      </c>
      <c r="AC946" s="1">
        <v>90146</v>
      </c>
      <c r="AD946" s="6" t="e">
        <f>IF(COUNTIF(#REF!,Orders!AC1275)&gt;0,"Returned","Not Returned")</f>
        <v>#REF!</v>
      </c>
      <c r="AE946" s="37" t="str">
        <f>TEXT(Table1[[#This Row],[Order Date]],"mmmm-yyy")</f>
        <v>March-2015</v>
      </c>
    </row>
    <row r="947" spans="1:31" ht="12.75" customHeight="1" thickTop="1" thickBot="1" x14ac:dyDescent="0.25">
      <c r="A947" s="10">
        <v>20594</v>
      </c>
      <c r="B947" s="11" t="s">
        <v>37</v>
      </c>
      <c r="C947" s="11">
        <v>0.03</v>
      </c>
      <c r="D947" s="11">
        <v>140.97999999999999</v>
      </c>
      <c r="E947" s="11">
        <v>36.090000000000003</v>
      </c>
      <c r="F947" s="11">
        <v>2833</v>
      </c>
      <c r="G947" s="6" t="str">
        <f>IF(COUNTIF(Table1[Customer ID],Table1[[#This Row],[Customer ID]])&gt;1,"Repeat Customer","One-Time Customer")</f>
        <v>Repeat Customer</v>
      </c>
      <c r="H947" s="11" t="s">
        <v>2592</v>
      </c>
      <c r="I947" s="11" t="s">
        <v>39</v>
      </c>
      <c r="J947" s="11" t="s">
        <v>58</v>
      </c>
      <c r="K947" s="11" t="s">
        <v>41</v>
      </c>
      <c r="L947" s="11" t="s">
        <v>191</v>
      </c>
      <c r="M947" s="11" t="s">
        <v>121</v>
      </c>
      <c r="N947" s="11" t="s">
        <v>1347</v>
      </c>
      <c r="O947" s="11">
        <v>0.77</v>
      </c>
      <c r="P947" s="6">
        <f>Table1[[#This Row],[Profit]]/Table1[[#This Row],[Sales]]</f>
        <v>-0.36382451010988653</v>
      </c>
      <c r="Q947" s="11" t="s">
        <v>33</v>
      </c>
      <c r="R947" s="11" t="s">
        <v>61</v>
      </c>
      <c r="S947" s="11" t="s">
        <v>62</v>
      </c>
      <c r="T947" s="11" t="s">
        <v>2593</v>
      </c>
      <c r="U947" s="11">
        <v>55076</v>
      </c>
      <c r="V947" s="12">
        <v>42088</v>
      </c>
      <c r="W947" s="13" t="str">
        <f>TEXT(Table1[[#This Row],[Order Date]],"mmmm")</f>
        <v>March</v>
      </c>
      <c r="X947" s="7" t="str">
        <f>TEXT(Table1[[#This Row],[Order Date]],"yyyy")</f>
        <v>2015</v>
      </c>
      <c r="Y947" s="12">
        <v>42090</v>
      </c>
      <c r="Z947" s="11">
        <v>-221.5</v>
      </c>
      <c r="AA947" s="11">
        <v>4</v>
      </c>
      <c r="AB947" s="11">
        <v>608.80999999999995</v>
      </c>
      <c r="AC947" s="11">
        <v>91030</v>
      </c>
      <c r="AD947" s="6" t="e">
        <f>IF(COUNTIF(#REF!,Orders!AC1592)&gt;0,"Returned","Not Returned")</f>
        <v>#REF!</v>
      </c>
      <c r="AE947" s="37" t="str">
        <f>TEXT(Table1[[#This Row],[Order Date]],"mmmm-yyy")</f>
        <v>March-2015</v>
      </c>
    </row>
    <row r="948" spans="1:31" ht="12.75" customHeight="1" thickTop="1" thickBot="1" x14ac:dyDescent="0.25">
      <c r="A948" s="8">
        <v>20595</v>
      </c>
      <c r="B948" s="1" t="s">
        <v>37</v>
      </c>
      <c r="C948" s="1">
        <v>0.08</v>
      </c>
      <c r="D948" s="1">
        <v>65.989999999999995</v>
      </c>
      <c r="E948" s="1">
        <v>8.99</v>
      </c>
      <c r="F948" s="1">
        <v>2833</v>
      </c>
      <c r="G948" s="6" t="str">
        <f>IF(COUNTIF(Table1[Customer ID],Table1[[#This Row],[Customer ID]])&gt;1,"Repeat Customer","One-Time Customer")</f>
        <v>Repeat Customer</v>
      </c>
      <c r="H948" s="1" t="s">
        <v>2592</v>
      </c>
      <c r="I948" s="1" t="s">
        <v>49</v>
      </c>
      <c r="J948" s="1" t="s">
        <v>58</v>
      </c>
      <c r="K948" s="1" t="s">
        <v>77</v>
      </c>
      <c r="L948" s="1" t="s">
        <v>78</v>
      </c>
      <c r="M948" s="1" t="s">
        <v>59</v>
      </c>
      <c r="N948" s="1" t="s">
        <v>615</v>
      </c>
      <c r="O948" s="1">
        <v>0.56000000000000005</v>
      </c>
      <c r="P948" s="6">
        <f>Table1[[#This Row],[Profit]]/Table1[[#This Row],[Sales]]</f>
        <v>0.25519348016967386</v>
      </c>
      <c r="Q948" s="1" t="s">
        <v>33</v>
      </c>
      <c r="R948" s="1" t="s">
        <v>61</v>
      </c>
      <c r="S948" s="1" t="s">
        <v>62</v>
      </c>
      <c r="T948" s="1" t="s">
        <v>2593</v>
      </c>
      <c r="U948" s="1">
        <v>55076</v>
      </c>
      <c r="V948" s="9">
        <v>42088</v>
      </c>
      <c r="W948" s="13" t="str">
        <f>TEXT(Table1[[#This Row],[Order Date]],"mmmm")</f>
        <v>March</v>
      </c>
      <c r="X948" s="7" t="str">
        <f>TEXT(Table1[[#This Row],[Order Date]],"yyyy")</f>
        <v>2015</v>
      </c>
      <c r="Y948" s="9">
        <v>42089</v>
      </c>
      <c r="Z948" s="1">
        <v>206.352</v>
      </c>
      <c r="AA948" s="1">
        <v>15</v>
      </c>
      <c r="AB948" s="1">
        <v>808.61</v>
      </c>
      <c r="AC948" s="1">
        <v>91030</v>
      </c>
      <c r="AD948" s="6" t="e">
        <f>IF(COUNTIF(#REF!,Orders!AC1593)&gt;0,"Returned","Not Returned")</f>
        <v>#REF!</v>
      </c>
      <c r="AE948" s="37" t="str">
        <f>TEXT(Table1[[#This Row],[Order Date]],"mmmm-yyy")</f>
        <v>March-2015</v>
      </c>
    </row>
    <row r="949" spans="1:31" ht="12.75" customHeight="1" thickTop="1" thickBot="1" x14ac:dyDescent="0.25">
      <c r="A949" s="10">
        <v>19805</v>
      </c>
      <c r="B949" s="11" t="s">
        <v>47</v>
      </c>
      <c r="C949" s="11">
        <v>7.0000000000000007E-2</v>
      </c>
      <c r="D949" s="11">
        <v>35.99</v>
      </c>
      <c r="E949" s="11">
        <v>5</v>
      </c>
      <c r="F949" s="11">
        <v>3100</v>
      </c>
      <c r="G949" s="6" t="str">
        <f>IF(COUNTIF(Table1[Customer ID],Table1[[#This Row],[Customer ID]])&gt;1,"Repeat Customer","One-Time Customer")</f>
        <v>One-Time Customer</v>
      </c>
      <c r="H949" s="11" t="s">
        <v>2795</v>
      </c>
      <c r="I949" s="11" t="s">
        <v>49</v>
      </c>
      <c r="J949" s="11" t="s">
        <v>114</v>
      </c>
      <c r="K949" s="11" t="s">
        <v>77</v>
      </c>
      <c r="L949" s="11" t="s">
        <v>78</v>
      </c>
      <c r="M949" s="11" t="s">
        <v>31</v>
      </c>
      <c r="N949" s="11" t="s">
        <v>1762</v>
      </c>
      <c r="O949" s="11">
        <v>0.82</v>
      </c>
      <c r="P949" s="6">
        <f>Table1[[#This Row],[Profit]]/Table1[[#This Row],[Sales]]</f>
        <v>-9.4548785871964682</v>
      </c>
      <c r="Q949" s="11" t="s">
        <v>33</v>
      </c>
      <c r="R949" s="11" t="s">
        <v>136</v>
      </c>
      <c r="S949" s="11" t="s">
        <v>362</v>
      </c>
      <c r="T949" s="11" t="s">
        <v>2796</v>
      </c>
      <c r="U949" s="11">
        <v>33334</v>
      </c>
      <c r="V949" s="12">
        <v>42088</v>
      </c>
      <c r="W949" s="13" t="str">
        <f>TEXT(Table1[[#This Row],[Order Date]],"mmmm")</f>
        <v>March</v>
      </c>
      <c r="X949" s="7" t="str">
        <f>TEXT(Table1[[#This Row],[Order Date]],"yyyy")</f>
        <v>2015</v>
      </c>
      <c r="Y949" s="12">
        <v>42090</v>
      </c>
      <c r="Z949" s="11">
        <v>-299.81420000000003</v>
      </c>
      <c r="AA949" s="11">
        <v>1</v>
      </c>
      <c r="AB949" s="11">
        <v>31.71</v>
      </c>
      <c r="AC949" s="11">
        <v>89988</v>
      </c>
      <c r="AD949" s="6" t="e">
        <f>IF(COUNTIF(#REF!,Orders!AC1766)&gt;0,"Returned","Not Returned")</f>
        <v>#REF!</v>
      </c>
      <c r="AE949" s="37" t="str">
        <f>TEXT(Table1[[#This Row],[Order Date]],"mmmm-yyy")</f>
        <v>March-2015</v>
      </c>
    </row>
    <row r="950" spans="1:31" ht="12.75" customHeight="1" thickTop="1" thickBot="1" x14ac:dyDescent="0.25">
      <c r="A950" s="8">
        <v>20636</v>
      </c>
      <c r="B950" s="1" t="s">
        <v>47</v>
      </c>
      <c r="C950" s="1">
        <v>0.01</v>
      </c>
      <c r="D950" s="1">
        <v>50.98</v>
      </c>
      <c r="E950" s="1">
        <v>6.5</v>
      </c>
      <c r="F950" s="1">
        <v>1767</v>
      </c>
      <c r="G950" s="6" t="str">
        <f>IF(COUNTIF(Table1[Customer ID],Table1[[#This Row],[Customer ID]])&gt;1,"Repeat Customer","One-Time Customer")</f>
        <v>One-Time Customer</v>
      </c>
      <c r="H950" s="1" t="s">
        <v>1779</v>
      </c>
      <c r="I950" s="1" t="s">
        <v>49</v>
      </c>
      <c r="J950" s="1" t="s">
        <v>40</v>
      </c>
      <c r="K950" s="1" t="s">
        <v>77</v>
      </c>
      <c r="L950" s="1" t="s">
        <v>180</v>
      </c>
      <c r="M950" s="1" t="s">
        <v>59</v>
      </c>
      <c r="N950" s="1" t="s">
        <v>937</v>
      </c>
      <c r="O950" s="1">
        <v>0.73</v>
      </c>
      <c r="P950" s="6">
        <f>Table1[[#This Row],[Profit]]/Table1[[#This Row],[Sales]]</f>
        <v>6.5238426859216356E-3</v>
      </c>
      <c r="Q950" s="1" t="s">
        <v>33</v>
      </c>
      <c r="R950" s="1" t="s">
        <v>136</v>
      </c>
      <c r="S950" s="1" t="s">
        <v>387</v>
      </c>
      <c r="T950" s="1" t="s">
        <v>1722</v>
      </c>
      <c r="U950" s="1">
        <v>30265</v>
      </c>
      <c r="V950" s="9">
        <v>42089</v>
      </c>
      <c r="W950" s="13" t="str">
        <f>TEXT(Table1[[#This Row],[Order Date]],"mmmm")</f>
        <v>March</v>
      </c>
      <c r="X950" s="7" t="str">
        <f>TEXT(Table1[[#This Row],[Order Date]],"yyyy")</f>
        <v>2015</v>
      </c>
      <c r="Y950" s="9">
        <v>42090</v>
      </c>
      <c r="Z950" s="1">
        <v>5.3396999999999997</v>
      </c>
      <c r="AA950" s="1">
        <v>16</v>
      </c>
      <c r="AB950" s="1">
        <v>818.49</v>
      </c>
      <c r="AC950" s="1">
        <v>89211</v>
      </c>
      <c r="AD950" s="6" t="e">
        <f>IF(COUNTIF(#REF!,Orders!AC995)&gt;0,"Returned","Not Returned")</f>
        <v>#REF!</v>
      </c>
      <c r="AE950" s="37" t="str">
        <f>TEXT(Table1[[#This Row],[Order Date]],"mmmm-yyy")</f>
        <v>March-2015</v>
      </c>
    </row>
    <row r="951" spans="1:31" ht="12.75" customHeight="1" thickTop="1" thickBot="1" x14ac:dyDescent="0.25">
      <c r="A951" s="10">
        <v>25228</v>
      </c>
      <c r="B951" s="11" t="s">
        <v>56</v>
      </c>
      <c r="C951" s="11">
        <v>0.09</v>
      </c>
      <c r="D951" s="11">
        <v>20.89</v>
      </c>
      <c r="E951" s="11">
        <v>11.52</v>
      </c>
      <c r="F951" s="11">
        <v>2066</v>
      </c>
      <c r="G951" s="6" t="str">
        <f>IF(COUNTIF(Table1[Customer ID],Table1[[#This Row],[Customer ID]])&gt;1,"Repeat Customer","One-Time Customer")</f>
        <v>Repeat Customer</v>
      </c>
      <c r="H951" s="11" t="s">
        <v>1985</v>
      </c>
      <c r="I951" s="11" t="s">
        <v>49</v>
      </c>
      <c r="J951" s="11" t="s">
        <v>40</v>
      </c>
      <c r="K951" s="11" t="s">
        <v>29</v>
      </c>
      <c r="L951" s="11" t="s">
        <v>141</v>
      </c>
      <c r="M951" s="11" t="s">
        <v>59</v>
      </c>
      <c r="N951" s="11" t="s">
        <v>724</v>
      </c>
      <c r="O951" s="11">
        <v>0.83</v>
      </c>
      <c r="P951" s="6">
        <f>Table1[[#This Row],[Profit]]/Table1[[#This Row],[Sales]]</f>
        <v>-0.91157679180887363</v>
      </c>
      <c r="Q951" s="11" t="s">
        <v>33</v>
      </c>
      <c r="R951" s="11" t="s">
        <v>136</v>
      </c>
      <c r="S951" s="11" t="s">
        <v>322</v>
      </c>
      <c r="T951" s="11" t="s">
        <v>1986</v>
      </c>
      <c r="U951" s="11">
        <v>28079</v>
      </c>
      <c r="V951" s="12">
        <v>42089</v>
      </c>
      <c r="W951" s="13" t="str">
        <f>TEXT(Table1[[#This Row],[Order Date]],"mmmm")</f>
        <v>March</v>
      </c>
      <c r="X951" s="7" t="str">
        <f>TEXT(Table1[[#This Row],[Order Date]],"yyyy")</f>
        <v>2015</v>
      </c>
      <c r="Y951" s="12">
        <v>42090</v>
      </c>
      <c r="Z951" s="11">
        <v>-133.54599999999999</v>
      </c>
      <c r="AA951" s="11">
        <v>7</v>
      </c>
      <c r="AB951" s="11">
        <v>146.5</v>
      </c>
      <c r="AC951" s="11">
        <v>85833</v>
      </c>
      <c r="AD951" s="6" t="e">
        <f>IF(COUNTIF(#REF!,Orders!AC1144)&gt;0,"Returned","Not Returned")</f>
        <v>#REF!</v>
      </c>
      <c r="AE951" s="37" t="str">
        <f>TEXT(Table1[[#This Row],[Order Date]],"mmmm-yyy")</f>
        <v>March-2015</v>
      </c>
    </row>
    <row r="952" spans="1:31" ht="12.75" customHeight="1" thickTop="1" thickBot="1" x14ac:dyDescent="0.25">
      <c r="A952" s="10">
        <v>18540</v>
      </c>
      <c r="B952" s="11" t="s">
        <v>47</v>
      </c>
      <c r="C952" s="11">
        <v>0.08</v>
      </c>
      <c r="D952" s="11">
        <v>6.68</v>
      </c>
      <c r="E952" s="11">
        <v>1.5</v>
      </c>
      <c r="F952" s="11">
        <v>2114</v>
      </c>
      <c r="G952" s="6" t="str">
        <f>IF(COUNTIF(Table1[Customer ID],Table1[[#This Row],[Customer ID]])&gt;1,"Repeat Customer","One-Time Customer")</f>
        <v>Repeat Customer</v>
      </c>
      <c r="H952" s="11" t="s">
        <v>2022</v>
      </c>
      <c r="I952" s="11" t="s">
        <v>49</v>
      </c>
      <c r="J952" s="11" t="s">
        <v>28</v>
      </c>
      <c r="K952" s="11" t="s">
        <v>29</v>
      </c>
      <c r="L952" s="11" t="s">
        <v>30</v>
      </c>
      <c r="M952" s="11" t="s">
        <v>31</v>
      </c>
      <c r="N952" s="11" t="s">
        <v>2023</v>
      </c>
      <c r="O952" s="11">
        <v>0.48</v>
      </c>
      <c r="P952" s="6">
        <f>Table1[[#This Row],[Profit]]/Table1[[#This Row],[Sales]]</f>
        <v>-9.1016938898971578</v>
      </c>
      <c r="Q952" s="11" t="s">
        <v>33</v>
      </c>
      <c r="R952" s="11" t="s">
        <v>136</v>
      </c>
      <c r="S952" s="11" t="s">
        <v>137</v>
      </c>
      <c r="T952" s="11" t="s">
        <v>543</v>
      </c>
      <c r="U952" s="11">
        <v>23518</v>
      </c>
      <c r="V952" s="12">
        <v>42089</v>
      </c>
      <c r="W952" s="13" t="str">
        <f>TEXT(Table1[[#This Row],[Order Date]],"mmmm")</f>
        <v>March</v>
      </c>
      <c r="X952" s="7" t="str">
        <f>TEXT(Table1[[#This Row],[Order Date]],"yyyy")</f>
        <v>2015</v>
      </c>
      <c r="Y952" s="12">
        <v>42091</v>
      </c>
      <c r="Z952" s="11">
        <v>-601.80400000000009</v>
      </c>
      <c r="AA952" s="11">
        <v>10</v>
      </c>
      <c r="AB952" s="11">
        <v>66.12</v>
      </c>
      <c r="AC952" s="11">
        <v>88403</v>
      </c>
      <c r="AD952" s="6" t="e">
        <f>IF(COUNTIF(#REF!,Orders!AC1168)&gt;0,"Returned","Not Returned")</f>
        <v>#REF!</v>
      </c>
      <c r="AE952" s="37" t="str">
        <f>TEXT(Table1[[#This Row],[Order Date]],"mmmm-yyy")</f>
        <v>March-2015</v>
      </c>
    </row>
    <row r="953" spans="1:31" ht="12.75" customHeight="1" thickTop="1" thickBot="1" x14ac:dyDescent="0.25">
      <c r="A953" s="8">
        <v>23852</v>
      </c>
      <c r="B953" s="1" t="s">
        <v>25</v>
      </c>
      <c r="C953" s="1">
        <v>0.03</v>
      </c>
      <c r="D953" s="1">
        <v>124.49</v>
      </c>
      <c r="E953" s="1">
        <v>51.94</v>
      </c>
      <c r="F953" s="1">
        <v>2124</v>
      </c>
      <c r="G953" s="6" t="str">
        <f>IF(COUNTIF(Table1[Customer ID],Table1[[#This Row],[Customer ID]])&gt;1,"Repeat Customer","One-Time Customer")</f>
        <v>Repeat Customer</v>
      </c>
      <c r="H953" s="1" t="s">
        <v>2034</v>
      </c>
      <c r="I953" s="1" t="s">
        <v>39</v>
      </c>
      <c r="J953" s="1" t="s">
        <v>28</v>
      </c>
      <c r="K953" s="1" t="s">
        <v>41</v>
      </c>
      <c r="L953" s="1" t="s">
        <v>152</v>
      </c>
      <c r="M953" s="1" t="s">
        <v>121</v>
      </c>
      <c r="N953" s="1" t="s">
        <v>462</v>
      </c>
      <c r="O953" s="1">
        <v>0.63</v>
      </c>
      <c r="P953" s="6">
        <f>Table1[[#This Row],[Profit]]/Table1[[#This Row],[Sales]]</f>
        <v>6.5801574255776735E-3</v>
      </c>
      <c r="Q953" s="1" t="s">
        <v>33</v>
      </c>
      <c r="R953" s="1" t="s">
        <v>136</v>
      </c>
      <c r="S953" s="1" t="s">
        <v>958</v>
      </c>
      <c r="T953" s="1" t="s">
        <v>2035</v>
      </c>
      <c r="U953" s="1">
        <v>72301</v>
      </c>
      <c r="V953" s="9">
        <v>42089</v>
      </c>
      <c r="W953" s="13" t="str">
        <f>TEXT(Table1[[#This Row],[Order Date]],"mmmm")</f>
        <v>March</v>
      </c>
      <c r="X953" s="7" t="str">
        <f>TEXT(Table1[[#This Row],[Order Date]],"yyyy")</f>
        <v>2015</v>
      </c>
      <c r="Y953" s="9">
        <v>42090</v>
      </c>
      <c r="Z953" s="1">
        <v>18.173999999999999</v>
      </c>
      <c r="AA953" s="1">
        <v>21</v>
      </c>
      <c r="AB953" s="1">
        <v>2761.94</v>
      </c>
      <c r="AC953" s="1">
        <v>89666</v>
      </c>
      <c r="AD953" s="6" t="e">
        <f>IF(COUNTIF(#REF!,Orders!AC1177)&gt;0,"Returned","Not Returned")</f>
        <v>#REF!</v>
      </c>
      <c r="AE953" s="37" t="str">
        <f>TEXT(Table1[[#This Row],[Order Date]],"mmmm-yyy")</f>
        <v>March-2015</v>
      </c>
    </row>
    <row r="954" spans="1:31" ht="12.75" customHeight="1" thickTop="1" thickBot="1" x14ac:dyDescent="0.25">
      <c r="A954" s="10">
        <v>22376</v>
      </c>
      <c r="B954" s="11" t="s">
        <v>37</v>
      </c>
      <c r="C954" s="11">
        <v>7.0000000000000007E-2</v>
      </c>
      <c r="D954" s="11">
        <v>225.04</v>
      </c>
      <c r="E954" s="11">
        <v>11.79</v>
      </c>
      <c r="F954" s="11">
        <v>2419</v>
      </c>
      <c r="G954" s="6" t="str">
        <f>IF(COUNTIF(Table1[Customer ID],Table1[[#This Row],[Customer ID]])&gt;1,"Repeat Customer","One-Time Customer")</f>
        <v>Repeat Customer</v>
      </c>
      <c r="H954" s="11" t="s">
        <v>2267</v>
      </c>
      <c r="I954" s="11" t="s">
        <v>49</v>
      </c>
      <c r="J954" s="11" t="s">
        <v>114</v>
      </c>
      <c r="K954" s="11" t="s">
        <v>29</v>
      </c>
      <c r="L954" s="11" t="s">
        <v>257</v>
      </c>
      <c r="M954" s="11" t="s">
        <v>86</v>
      </c>
      <c r="N954" s="11" t="s">
        <v>2268</v>
      </c>
      <c r="O954" s="11">
        <v>0.42</v>
      </c>
      <c r="P954" s="6">
        <f>Table1[[#This Row],[Profit]]/Table1[[#This Row],[Sales]]</f>
        <v>-0.14415608547537936</v>
      </c>
      <c r="Q954" s="11" t="s">
        <v>33</v>
      </c>
      <c r="R954" s="11" t="s">
        <v>136</v>
      </c>
      <c r="S954" s="11" t="s">
        <v>137</v>
      </c>
      <c r="T954" s="11" t="s">
        <v>1449</v>
      </c>
      <c r="U954" s="11">
        <v>23701</v>
      </c>
      <c r="V954" s="12">
        <v>42089</v>
      </c>
      <c r="W954" s="13" t="str">
        <f>TEXT(Table1[[#This Row],[Order Date]],"mmmm")</f>
        <v>March</v>
      </c>
      <c r="X954" s="7" t="str">
        <f>TEXT(Table1[[#This Row],[Order Date]],"yyyy")</f>
        <v>2015</v>
      </c>
      <c r="Y954" s="12">
        <v>42089</v>
      </c>
      <c r="Z954" s="11">
        <v>-162.91800000000001</v>
      </c>
      <c r="AA954" s="11">
        <v>5</v>
      </c>
      <c r="AB954" s="11">
        <v>1130.1500000000001</v>
      </c>
      <c r="AC954" s="11">
        <v>86751</v>
      </c>
      <c r="AD954" s="6" t="e">
        <f>IF(COUNTIF(#REF!,Orders!AC1344)&gt;0,"Returned","Not Returned")</f>
        <v>#REF!</v>
      </c>
      <c r="AE954" s="37" t="str">
        <f>TEXT(Table1[[#This Row],[Order Date]],"mmmm-yyy")</f>
        <v>March-2015</v>
      </c>
    </row>
    <row r="955" spans="1:31" ht="12.75" customHeight="1" thickTop="1" thickBot="1" x14ac:dyDescent="0.25">
      <c r="A955" s="8">
        <v>22377</v>
      </c>
      <c r="B955" s="1" t="s">
        <v>37</v>
      </c>
      <c r="C955" s="1">
        <v>0.03</v>
      </c>
      <c r="D955" s="1">
        <v>7.84</v>
      </c>
      <c r="E955" s="1">
        <v>4.71</v>
      </c>
      <c r="F955" s="1">
        <v>2419</v>
      </c>
      <c r="G955" s="6" t="str">
        <f>IF(COUNTIF(Table1[Customer ID],Table1[[#This Row],[Customer ID]])&gt;1,"Repeat Customer","One-Time Customer")</f>
        <v>Repeat Customer</v>
      </c>
      <c r="H955" s="1" t="s">
        <v>2267</v>
      </c>
      <c r="I955" s="1" t="s">
        <v>49</v>
      </c>
      <c r="J955" s="1" t="s">
        <v>114</v>
      </c>
      <c r="K955" s="1" t="s">
        <v>29</v>
      </c>
      <c r="L955" s="1" t="s">
        <v>109</v>
      </c>
      <c r="M955" s="1" t="s">
        <v>59</v>
      </c>
      <c r="N955" s="1" t="s">
        <v>2269</v>
      </c>
      <c r="O955" s="1">
        <v>0.35</v>
      </c>
      <c r="P955" s="6">
        <f>Table1[[#This Row],[Profit]]/Table1[[#This Row],[Sales]]</f>
        <v>15.812356078719882</v>
      </c>
      <c r="Q955" s="1" t="s">
        <v>33</v>
      </c>
      <c r="R955" s="1" t="s">
        <v>136</v>
      </c>
      <c r="S955" s="1" t="s">
        <v>137</v>
      </c>
      <c r="T955" s="1" t="s">
        <v>1449</v>
      </c>
      <c r="U955" s="1">
        <v>23701</v>
      </c>
      <c r="V955" s="9">
        <v>42089</v>
      </c>
      <c r="W955" s="13" t="str">
        <f>TEXT(Table1[[#This Row],[Order Date]],"mmmm")</f>
        <v>March</v>
      </c>
      <c r="X955" s="7" t="str">
        <f>TEXT(Table1[[#This Row],[Order Date]],"yyyy")</f>
        <v>2015</v>
      </c>
      <c r="Y955" s="9">
        <v>42092</v>
      </c>
      <c r="Z955" s="1">
        <v>859.7177999999999</v>
      </c>
      <c r="AA955" s="1">
        <v>7</v>
      </c>
      <c r="AB955" s="1">
        <v>54.37</v>
      </c>
      <c r="AC955" s="1">
        <v>86751</v>
      </c>
      <c r="AD955" s="6" t="e">
        <f>IF(COUNTIF(#REF!,Orders!AC1345)&gt;0,"Returned","Not Returned")</f>
        <v>#REF!</v>
      </c>
      <c r="AE955" s="37" t="str">
        <f>TEXT(Table1[[#This Row],[Order Date]],"mmmm-yyy")</f>
        <v>March-2015</v>
      </c>
    </row>
    <row r="956" spans="1:31" ht="12.75" customHeight="1" thickTop="1" thickBot="1" x14ac:dyDescent="0.25">
      <c r="A956" s="8">
        <v>24523</v>
      </c>
      <c r="B956" s="1" t="s">
        <v>37</v>
      </c>
      <c r="C956" s="1">
        <v>0.1</v>
      </c>
      <c r="D956" s="1">
        <v>5.18</v>
      </c>
      <c r="E956" s="1">
        <v>5.74</v>
      </c>
      <c r="F956" s="1">
        <v>2773</v>
      </c>
      <c r="G956" s="6" t="str">
        <f>IF(COUNTIF(Table1[Customer ID],Table1[[#This Row],[Customer ID]])&gt;1,"Repeat Customer","One-Time Customer")</f>
        <v>One-Time Customer</v>
      </c>
      <c r="H956" s="1" t="s">
        <v>2543</v>
      </c>
      <c r="I956" s="1" t="s">
        <v>49</v>
      </c>
      <c r="J956" s="1" t="s">
        <v>28</v>
      </c>
      <c r="K956" s="1" t="s">
        <v>29</v>
      </c>
      <c r="L956" s="1" t="s">
        <v>109</v>
      </c>
      <c r="M956" s="1" t="s">
        <v>59</v>
      </c>
      <c r="N956" s="1" t="s">
        <v>875</v>
      </c>
      <c r="O956" s="1">
        <v>0.36</v>
      </c>
      <c r="P956" s="6">
        <f>Table1[[#This Row],[Profit]]/Table1[[#This Row],[Sales]]</f>
        <v>-2.646259124087591</v>
      </c>
      <c r="Q956" s="1" t="s">
        <v>33</v>
      </c>
      <c r="R956" s="1" t="s">
        <v>34</v>
      </c>
      <c r="S956" s="1" t="s">
        <v>45</v>
      </c>
      <c r="T956" s="1" t="s">
        <v>1152</v>
      </c>
      <c r="U956" s="1">
        <v>94568</v>
      </c>
      <c r="V956" s="9">
        <v>42089</v>
      </c>
      <c r="W956" s="13" t="str">
        <f>TEXT(Table1[[#This Row],[Order Date]],"mmmm")</f>
        <v>March</v>
      </c>
      <c r="X956" s="7" t="str">
        <f>TEXT(Table1[[#This Row],[Order Date]],"yyyy")</f>
        <v>2015</v>
      </c>
      <c r="Y956" s="9">
        <v>42091</v>
      </c>
      <c r="Z956" s="1">
        <v>-29.003</v>
      </c>
      <c r="AA956" s="1">
        <v>2</v>
      </c>
      <c r="AB956" s="1">
        <v>10.96</v>
      </c>
      <c r="AC956" s="1">
        <v>91584</v>
      </c>
      <c r="AD956" s="6" t="e">
        <f>IF(COUNTIF(#REF!,Orders!AC1559)&gt;0,"Returned","Not Returned")</f>
        <v>#REF!</v>
      </c>
      <c r="AE956" s="37" t="str">
        <f>TEXT(Table1[[#This Row],[Order Date]],"mmmm-yyy")</f>
        <v>March-2015</v>
      </c>
    </row>
    <row r="957" spans="1:31" ht="12.75" customHeight="1" thickTop="1" thickBot="1" x14ac:dyDescent="0.25">
      <c r="A957" s="10">
        <v>22378</v>
      </c>
      <c r="B957" s="11" t="s">
        <v>47</v>
      </c>
      <c r="C957" s="11">
        <v>0</v>
      </c>
      <c r="D957" s="11">
        <v>19.98</v>
      </c>
      <c r="E957" s="11">
        <v>5.97</v>
      </c>
      <c r="F957" s="11">
        <v>3379</v>
      </c>
      <c r="G957" s="6" t="str">
        <f>IF(COUNTIF(Table1[Customer ID],Table1[[#This Row],[Customer ID]])&gt;1,"Repeat Customer","One-Time Customer")</f>
        <v>Repeat Customer</v>
      </c>
      <c r="H957" s="11" t="s">
        <v>3005</v>
      </c>
      <c r="I957" s="11" t="s">
        <v>27</v>
      </c>
      <c r="J957" s="11" t="s">
        <v>28</v>
      </c>
      <c r="K957" s="11" t="s">
        <v>29</v>
      </c>
      <c r="L957" s="11" t="s">
        <v>93</v>
      </c>
      <c r="M957" s="11" t="s">
        <v>59</v>
      </c>
      <c r="N957" s="11" t="s">
        <v>3006</v>
      </c>
      <c r="O957" s="11">
        <v>0.38</v>
      </c>
      <c r="P957" s="6">
        <f>Table1[[#This Row],[Profit]]/Table1[[#This Row],[Sales]]</f>
        <v>-0.76168948488376764</v>
      </c>
      <c r="Q957" s="11" t="s">
        <v>33</v>
      </c>
      <c r="R957" s="11" t="s">
        <v>136</v>
      </c>
      <c r="S957" s="11" t="s">
        <v>387</v>
      </c>
      <c r="T957" s="11" t="s">
        <v>3007</v>
      </c>
      <c r="U957" s="11">
        <v>30144</v>
      </c>
      <c r="V957" s="12">
        <v>42089</v>
      </c>
      <c r="W957" s="13" t="str">
        <f>TEXT(Table1[[#This Row],[Order Date]],"mmmm")</f>
        <v>March</v>
      </c>
      <c r="X957" s="7" t="str">
        <f>TEXT(Table1[[#This Row],[Order Date]],"yyyy")</f>
        <v>2015</v>
      </c>
      <c r="Y957" s="12">
        <v>42092</v>
      </c>
      <c r="Z957" s="11">
        <v>-189.714</v>
      </c>
      <c r="AA957" s="11">
        <v>12</v>
      </c>
      <c r="AB957" s="11">
        <v>249.07</v>
      </c>
      <c r="AC957" s="11">
        <v>88837</v>
      </c>
      <c r="AD957" s="6" t="e">
        <f>IF(COUNTIF(#REF!,Orders!AC1934)&gt;0,"Returned","Not Returned")</f>
        <v>#REF!</v>
      </c>
      <c r="AE957" s="37" t="str">
        <f>TEXT(Table1[[#This Row],[Order Date]],"mmmm-yyy")</f>
        <v>March-2015</v>
      </c>
    </row>
    <row r="958" spans="1:31" ht="12.75" customHeight="1" thickTop="1" thickBot="1" x14ac:dyDescent="0.25">
      <c r="A958" s="10">
        <v>23612</v>
      </c>
      <c r="B958" s="11" t="s">
        <v>25</v>
      </c>
      <c r="C958" s="11">
        <v>0.01</v>
      </c>
      <c r="D958" s="11">
        <v>17.98</v>
      </c>
      <c r="E958" s="11">
        <v>8.51</v>
      </c>
      <c r="F958" s="11">
        <v>32</v>
      </c>
      <c r="G958" s="6" t="str">
        <f>IF(COUNTIF(Table1[Customer ID],Table1[[#This Row],[Customer ID]])&gt;1,"Repeat Customer","One-Time Customer")</f>
        <v>Repeat Customer</v>
      </c>
      <c r="H958" s="11" t="s">
        <v>100</v>
      </c>
      <c r="I958" s="11" t="s">
        <v>49</v>
      </c>
      <c r="J958" s="11" t="s">
        <v>28</v>
      </c>
      <c r="K958" s="11" t="s">
        <v>77</v>
      </c>
      <c r="L958" s="11" t="s">
        <v>85</v>
      </c>
      <c r="M958" s="11" t="s">
        <v>86</v>
      </c>
      <c r="N958" s="11" t="s">
        <v>104</v>
      </c>
      <c r="O958" s="11">
        <v>0.4</v>
      </c>
      <c r="P958" s="6">
        <f>Table1[[#This Row],[Profit]]/Table1[[#This Row],[Sales]]</f>
        <v>-0.89317401045556377</v>
      </c>
      <c r="Q958" s="11" t="s">
        <v>33</v>
      </c>
      <c r="R958" s="11" t="s">
        <v>34</v>
      </c>
      <c r="S958" s="11" t="s">
        <v>102</v>
      </c>
      <c r="T958" s="11" t="s">
        <v>103</v>
      </c>
      <c r="U958" s="11">
        <v>97526</v>
      </c>
      <c r="V958" s="12">
        <v>42090</v>
      </c>
      <c r="W958" s="13" t="str">
        <f>TEXT(Table1[[#This Row],[Order Date]],"mmmm")</f>
        <v>March</v>
      </c>
      <c r="X958" s="7" t="str">
        <f>TEXT(Table1[[#This Row],[Order Date]],"yyyy")</f>
        <v>2015</v>
      </c>
      <c r="Y958" s="12">
        <v>42091</v>
      </c>
      <c r="Z958" s="11">
        <v>-35.878799999999998</v>
      </c>
      <c r="AA958" s="11">
        <v>2</v>
      </c>
      <c r="AB958" s="11">
        <v>40.17</v>
      </c>
      <c r="AC958" s="11">
        <v>89200</v>
      </c>
      <c r="AD958" s="6" t="e">
        <f>IF(COUNTIF(#REF!,Orders!AC22)&gt;0,"Returned","Not Returned")</f>
        <v>#REF!</v>
      </c>
      <c r="AE958" s="37" t="str">
        <f>TEXT(Table1[[#This Row],[Order Date]],"mmmm-yyy")</f>
        <v>March-2015</v>
      </c>
    </row>
    <row r="959" spans="1:31" ht="12.75" customHeight="1" thickTop="1" thickBot="1" x14ac:dyDescent="0.25">
      <c r="A959" s="8">
        <v>25121</v>
      </c>
      <c r="B959" s="1" t="s">
        <v>25</v>
      </c>
      <c r="C959" s="1">
        <v>0.03</v>
      </c>
      <c r="D959" s="1">
        <v>28.53</v>
      </c>
      <c r="E959" s="1">
        <v>1.49</v>
      </c>
      <c r="F959" s="1">
        <v>234</v>
      </c>
      <c r="G959" s="6" t="str">
        <f>IF(COUNTIF(Table1[Customer ID],Table1[[#This Row],[Customer ID]])&gt;1,"Repeat Customer","One-Time Customer")</f>
        <v>Repeat Customer</v>
      </c>
      <c r="H959" s="1" t="s">
        <v>328</v>
      </c>
      <c r="I959" s="1" t="s">
        <v>49</v>
      </c>
      <c r="J959" s="1" t="s">
        <v>58</v>
      </c>
      <c r="K959" s="1" t="s">
        <v>29</v>
      </c>
      <c r="L959" s="1" t="s">
        <v>109</v>
      </c>
      <c r="M959" s="1" t="s">
        <v>59</v>
      </c>
      <c r="N959" s="1" t="s">
        <v>332</v>
      </c>
      <c r="O959" s="1">
        <v>0.38</v>
      </c>
      <c r="P959" s="6">
        <f>Table1[[#This Row],[Profit]]/Table1[[#This Row],[Sales]]</f>
        <v>0.69</v>
      </c>
      <c r="Q959" s="1" t="s">
        <v>33</v>
      </c>
      <c r="R959" s="1" t="s">
        <v>61</v>
      </c>
      <c r="S959" s="1" t="s">
        <v>330</v>
      </c>
      <c r="T959" s="1" t="s">
        <v>331</v>
      </c>
      <c r="U959" s="1">
        <v>50208</v>
      </c>
      <c r="V959" s="9">
        <v>42090</v>
      </c>
      <c r="W959" s="13" t="str">
        <f>TEXT(Table1[[#This Row],[Order Date]],"mmmm")</f>
        <v>March</v>
      </c>
      <c r="X959" s="7" t="str">
        <f>TEXT(Table1[[#This Row],[Order Date]],"yyyy")</f>
        <v>2015</v>
      </c>
      <c r="Y959" s="9">
        <v>42092</v>
      </c>
      <c r="Z959" s="1">
        <v>136.33709999999999</v>
      </c>
      <c r="AA959" s="1">
        <v>7</v>
      </c>
      <c r="AB959" s="1">
        <v>197.59</v>
      </c>
      <c r="AC959" s="1">
        <v>90238</v>
      </c>
      <c r="AD959" s="6" t="e">
        <f>IF(COUNTIF(#REF!,Orders!AC131)&gt;0,"Returned","Not Returned")</f>
        <v>#REF!</v>
      </c>
      <c r="AE959" s="37" t="str">
        <f>TEXT(Table1[[#This Row],[Order Date]],"mmmm-yyy")</f>
        <v>March-2015</v>
      </c>
    </row>
    <row r="960" spans="1:31" ht="12.75" customHeight="1" thickTop="1" thickBot="1" x14ac:dyDescent="0.25">
      <c r="A960" s="10">
        <v>25122</v>
      </c>
      <c r="B960" s="11" t="s">
        <v>25</v>
      </c>
      <c r="C960" s="11">
        <v>0.01</v>
      </c>
      <c r="D960" s="11">
        <v>15.28</v>
      </c>
      <c r="E960" s="11">
        <v>1.99</v>
      </c>
      <c r="F960" s="11">
        <v>234</v>
      </c>
      <c r="G960" s="6" t="str">
        <f>IF(COUNTIF(Table1[Customer ID],Table1[[#This Row],[Customer ID]])&gt;1,"Repeat Customer","One-Time Customer")</f>
        <v>Repeat Customer</v>
      </c>
      <c r="H960" s="11" t="s">
        <v>328</v>
      </c>
      <c r="I960" s="11" t="s">
        <v>49</v>
      </c>
      <c r="J960" s="11" t="s">
        <v>58</v>
      </c>
      <c r="K960" s="11" t="s">
        <v>77</v>
      </c>
      <c r="L960" s="11" t="s">
        <v>180</v>
      </c>
      <c r="M960" s="11" t="s">
        <v>51</v>
      </c>
      <c r="N960" s="11" t="s">
        <v>333</v>
      </c>
      <c r="O960" s="11">
        <v>0.42</v>
      </c>
      <c r="P960" s="6">
        <f>Table1[[#This Row],[Profit]]/Table1[[#This Row],[Sales]]</f>
        <v>-0.37711864406779666</v>
      </c>
      <c r="Q960" s="11" t="s">
        <v>33</v>
      </c>
      <c r="R960" s="11" t="s">
        <v>61</v>
      </c>
      <c r="S960" s="11" t="s">
        <v>330</v>
      </c>
      <c r="T960" s="11" t="s">
        <v>331</v>
      </c>
      <c r="U960" s="11">
        <v>50208</v>
      </c>
      <c r="V960" s="12">
        <v>42090</v>
      </c>
      <c r="W960" s="13" t="str">
        <f>TEXT(Table1[[#This Row],[Order Date]],"mmmm")</f>
        <v>March</v>
      </c>
      <c r="X960" s="7" t="str">
        <f>TEXT(Table1[[#This Row],[Order Date]],"yyyy")</f>
        <v>2015</v>
      </c>
      <c r="Y960" s="12">
        <v>42092</v>
      </c>
      <c r="Z960" s="11">
        <v>-12.46</v>
      </c>
      <c r="AA960" s="11">
        <v>2</v>
      </c>
      <c r="AB960" s="11">
        <v>33.04</v>
      </c>
      <c r="AC960" s="11">
        <v>90238</v>
      </c>
      <c r="AD960" s="6" t="e">
        <f>IF(COUNTIF(#REF!,Orders!AC132)&gt;0,"Returned","Not Returned")</f>
        <v>#REF!</v>
      </c>
      <c r="AE960" s="37" t="str">
        <f>TEXT(Table1[[#This Row],[Order Date]],"mmmm-yyy")</f>
        <v>March-2015</v>
      </c>
    </row>
    <row r="961" spans="1:31" ht="12.75" customHeight="1" thickTop="1" thickBot="1" x14ac:dyDescent="0.25">
      <c r="A961" s="10">
        <v>22613</v>
      </c>
      <c r="B961" s="11" t="s">
        <v>56</v>
      </c>
      <c r="C961" s="11">
        <v>0.06</v>
      </c>
      <c r="D961" s="11">
        <v>8.1199999999999992</v>
      </c>
      <c r="E961" s="11">
        <v>2.83</v>
      </c>
      <c r="F961" s="11">
        <v>696</v>
      </c>
      <c r="G961" s="6" t="str">
        <f>IF(COUNTIF(Table1[Customer ID],Table1[[#This Row],[Customer ID]])&gt;1,"Repeat Customer","One-Time Customer")</f>
        <v>Repeat Customer</v>
      </c>
      <c r="H961" s="11" t="s">
        <v>826</v>
      </c>
      <c r="I961" s="11" t="s">
        <v>49</v>
      </c>
      <c r="J961" s="11" t="s">
        <v>28</v>
      </c>
      <c r="K961" s="11" t="s">
        <v>77</v>
      </c>
      <c r="L961" s="11" t="s">
        <v>180</v>
      </c>
      <c r="M961" s="11" t="s">
        <v>51</v>
      </c>
      <c r="N961" s="11" t="s">
        <v>827</v>
      </c>
      <c r="O961" s="11">
        <v>0.77</v>
      </c>
      <c r="P961" s="6">
        <f>Table1[[#This Row],[Profit]]/Table1[[#This Row],[Sales]]</f>
        <v>-1.0546218487394956</v>
      </c>
      <c r="Q961" s="11" t="s">
        <v>33</v>
      </c>
      <c r="R961" s="11" t="s">
        <v>61</v>
      </c>
      <c r="S961" s="11" t="s">
        <v>703</v>
      </c>
      <c r="T961" s="11" t="s">
        <v>828</v>
      </c>
      <c r="U961" s="11">
        <v>46307</v>
      </c>
      <c r="V961" s="12">
        <v>42090</v>
      </c>
      <c r="W961" s="13" t="str">
        <f>TEXT(Table1[[#This Row],[Order Date]],"mmmm")</f>
        <v>March</v>
      </c>
      <c r="X961" s="7" t="str">
        <f>TEXT(Table1[[#This Row],[Order Date]],"yyyy")</f>
        <v>2015</v>
      </c>
      <c r="Y961" s="12">
        <v>42091</v>
      </c>
      <c r="Z961" s="11">
        <v>-82.83</v>
      </c>
      <c r="AA961" s="11">
        <v>10</v>
      </c>
      <c r="AB961" s="11">
        <v>78.540000000000006</v>
      </c>
      <c r="AC961" s="11">
        <v>89847</v>
      </c>
      <c r="AD961" s="6" t="e">
        <f>IF(COUNTIF(#REF!,Orders!AC388)&gt;0,"Returned","Not Returned")</f>
        <v>#REF!</v>
      </c>
      <c r="AE961" s="37" t="str">
        <f>TEXT(Table1[[#This Row],[Order Date]],"mmmm-yyy")</f>
        <v>March-2015</v>
      </c>
    </row>
    <row r="962" spans="1:31" ht="12.75" customHeight="1" thickTop="1" thickBot="1" x14ac:dyDescent="0.25">
      <c r="A962" s="8">
        <v>22614</v>
      </c>
      <c r="B962" s="1" t="s">
        <v>56</v>
      </c>
      <c r="C962" s="1">
        <v>0.05</v>
      </c>
      <c r="D962" s="1">
        <v>51.65</v>
      </c>
      <c r="E962" s="1">
        <v>18.45</v>
      </c>
      <c r="F962" s="1">
        <v>696</v>
      </c>
      <c r="G962" s="6" t="str">
        <f>IF(COUNTIF(Table1[Customer ID],Table1[[#This Row],[Customer ID]])&gt;1,"Repeat Customer","One-Time Customer")</f>
        <v>Repeat Customer</v>
      </c>
      <c r="H962" s="1" t="s">
        <v>826</v>
      </c>
      <c r="I962" s="1" t="s">
        <v>49</v>
      </c>
      <c r="J962" s="1" t="s">
        <v>28</v>
      </c>
      <c r="K962" s="1" t="s">
        <v>41</v>
      </c>
      <c r="L962" s="1" t="s">
        <v>50</v>
      </c>
      <c r="M962" s="1" t="s">
        <v>86</v>
      </c>
      <c r="N962" s="1" t="s">
        <v>829</v>
      </c>
      <c r="O962" s="1">
        <v>0.65</v>
      </c>
      <c r="P962" s="6">
        <f>Table1[[#This Row],[Profit]]/Table1[[#This Row],[Sales]]</f>
        <v>4.1381589819864485E-2</v>
      </c>
      <c r="Q962" s="1" t="s">
        <v>33</v>
      </c>
      <c r="R962" s="1" t="s">
        <v>61</v>
      </c>
      <c r="S962" s="1" t="s">
        <v>703</v>
      </c>
      <c r="T962" s="1" t="s">
        <v>828</v>
      </c>
      <c r="U962" s="1">
        <v>46307</v>
      </c>
      <c r="V962" s="9">
        <v>42090</v>
      </c>
      <c r="W962" s="13" t="str">
        <f>TEXT(Table1[[#This Row],[Order Date]],"mmmm")</f>
        <v>March</v>
      </c>
      <c r="X962" s="7" t="str">
        <f>TEXT(Table1[[#This Row],[Order Date]],"yyyy")</f>
        <v>2015</v>
      </c>
      <c r="Y962" s="9">
        <v>42091</v>
      </c>
      <c r="Z962" s="1">
        <v>25.04</v>
      </c>
      <c r="AA962" s="1">
        <v>12</v>
      </c>
      <c r="AB962" s="1">
        <v>605.1</v>
      </c>
      <c r="AC962" s="1">
        <v>89847</v>
      </c>
      <c r="AD962" s="6" t="e">
        <f>IF(COUNTIF(#REF!,Orders!AC389)&gt;0,"Returned","Not Returned")</f>
        <v>#REF!</v>
      </c>
      <c r="AE962" s="37" t="str">
        <f>TEXT(Table1[[#This Row],[Order Date]],"mmmm-yyy")</f>
        <v>March-2015</v>
      </c>
    </row>
    <row r="963" spans="1:31" ht="12.75" customHeight="1" thickTop="1" thickBot="1" x14ac:dyDescent="0.25">
      <c r="A963" s="8">
        <v>22616</v>
      </c>
      <c r="B963" s="1" t="s">
        <v>56</v>
      </c>
      <c r="C963" s="1">
        <v>0.1</v>
      </c>
      <c r="D963" s="1">
        <v>175.99</v>
      </c>
      <c r="E963" s="1">
        <v>8.99</v>
      </c>
      <c r="F963" s="1">
        <v>697</v>
      </c>
      <c r="G963" s="6" t="str">
        <f>IF(COUNTIF(Table1[Customer ID],Table1[[#This Row],[Customer ID]])&gt;1,"Repeat Customer","One-Time Customer")</f>
        <v>Repeat Customer</v>
      </c>
      <c r="H963" s="1" t="s">
        <v>831</v>
      </c>
      <c r="I963" s="1" t="s">
        <v>49</v>
      </c>
      <c r="J963" s="1" t="s">
        <v>28</v>
      </c>
      <c r="K963" s="1" t="s">
        <v>77</v>
      </c>
      <c r="L963" s="1" t="s">
        <v>78</v>
      </c>
      <c r="M963" s="1" t="s">
        <v>59</v>
      </c>
      <c r="N963" s="1" t="s">
        <v>168</v>
      </c>
      <c r="O963" s="1">
        <v>0.56999999999999995</v>
      </c>
      <c r="P963" s="6">
        <f>Table1[[#This Row],[Profit]]/Table1[[#This Row],[Sales]]</f>
        <v>0.69</v>
      </c>
      <c r="Q963" s="1" t="s">
        <v>33</v>
      </c>
      <c r="R963" s="1" t="s">
        <v>61</v>
      </c>
      <c r="S963" s="1" t="s">
        <v>703</v>
      </c>
      <c r="T963" s="1" t="s">
        <v>832</v>
      </c>
      <c r="U963" s="1">
        <v>46312</v>
      </c>
      <c r="V963" s="9">
        <v>42090</v>
      </c>
      <c r="W963" s="13" t="str">
        <f>TEXT(Table1[[#This Row],[Order Date]],"mmmm")</f>
        <v>March</v>
      </c>
      <c r="X963" s="7" t="str">
        <f>TEXT(Table1[[#This Row],[Order Date]],"yyyy")</f>
        <v>2015</v>
      </c>
      <c r="Y963" s="9">
        <v>42091</v>
      </c>
      <c r="Z963" s="1">
        <v>928.96079999999984</v>
      </c>
      <c r="AA963" s="1">
        <v>10</v>
      </c>
      <c r="AB963" s="1">
        <v>1346.32</v>
      </c>
      <c r="AC963" s="1">
        <v>89847</v>
      </c>
      <c r="AD963" s="6" t="e">
        <f>IF(COUNTIF(#REF!,Orders!AC391)&gt;0,"Returned","Not Returned")</f>
        <v>#REF!</v>
      </c>
      <c r="AE963" s="37" t="str">
        <f>TEXT(Table1[[#This Row],[Order Date]],"mmmm-yyy")</f>
        <v>March-2015</v>
      </c>
    </row>
    <row r="964" spans="1:31" ht="12.75" customHeight="1" thickTop="1" thickBot="1" x14ac:dyDescent="0.25">
      <c r="A964" s="8">
        <v>4613</v>
      </c>
      <c r="B964" s="1" t="s">
        <v>56</v>
      </c>
      <c r="C964" s="1">
        <v>0.06</v>
      </c>
      <c r="D964" s="1">
        <v>8.1199999999999992</v>
      </c>
      <c r="E964" s="1">
        <v>2.83</v>
      </c>
      <c r="F964" s="1">
        <v>698</v>
      </c>
      <c r="G964" s="6" t="str">
        <f>IF(COUNTIF(Table1[Customer ID],Table1[[#This Row],[Customer ID]])&gt;1,"Repeat Customer","One-Time Customer")</f>
        <v>Repeat Customer</v>
      </c>
      <c r="H964" s="1" t="s">
        <v>834</v>
      </c>
      <c r="I964" s="1" t="s">
        <v>49</v>
      </c>
      <c r="J964" s="1" t="s">
        <v>28</v>
      </c>
      <c r="K964" s="1" t="s">
        <v>77</v>
      </c>
      <c r="L964" s="1" t="s">
        <v>180</v>
      </c>
      <c r="M964" s="1" t="s">
        <v>51</v>
      </c>
      <c r="N964" s="1" t="s">
        <v>827</v>
      </c>
      <c r="O964" s="1">
        <v>0.77</v>
      </c>
      <c r="P964" s="6">
        <f>Table1[[#This Row],[Profit]]/Table1[[#This Row],[Sales]]</f>
        <v>-0.25721206098810673</v>
      </c>
      <c r="Q964" s="1" t="s">
        <v>33</v>
      </c>
      <c r="R964" s="1" t="s">
        <v>34</v>
      </c>
      <c r="S964" s="1" t="s">
        <v>35</v>
      </c>
      <c r="T964" s="1" t="s">
        <v>209</v>
      </c>
      <c r="U964" s="1">
        <v>98105</v>
      </c>
      <c r="V964" s="9">
        <v>42090</v>
      </c>
      <c r="W964" s="13" t="str">
        <f>TEXT(Table1[[#This Row],[Order Date]],"mmmm")</f>
        <v>March</v>
      </c>
      <c r="X964" s="7" t="str">
        <f>TEXT(Table1[[#This Row],[Order Date]],"yyyy")</f>
        <v>2015</v>
      </c>
      <c r="Y964" s="9">
        <v>42091</v>
      </c>
      <c r="Z964" s="1">
        <v>-82.83</v>
      </c>
      <c r="AA964" s="1">
        <v>41</v>
      </c>
      <c r="AB964" s="1">
        <v>322.02999999999997</v>
      </c>
      <c r="AC964" s="1">
        <v>32869</v>
      </c>
      <c r="AD964" s="6" t="e">
        <f>IF(COUNTIF(#REF!,Orders!AC393)&gt;0,"Returned","Not Returned")</f>
        <v>#REF!</v>
      </c>
      <c r="AE964" s="37" t="str">
        <f>TEXT(Table1[[#This Row],[Order Date]],"mmmm-yyy")</f>
        <v>March-2015</v>
      </c>
    </row>
    <row r="965" spans="1:31" ht="12.75" customHeight="1" thickTop="1" thickBot="1" x14ac:dyDescent="0.25">
      <c r="A965" s="10">
        <v>4614</v>
      </c>
      <c r="B965" s="11" t="s">
        <v>56</v>
      </c>
      <c r="C965" s="11">
        <v>0.05</v>
      </c>
      <c r="D965" s="11">
        <v>51.65</v>
      </c>
      <c r="E965" s="11">
        <v>18.45</v>
      </c>
      <c r="F965" s="11">
        <v>698</v>
      </c>
      <c r="G965" s="6" t="str">
        <f>IF(COUNTIF(Table1[Customer ID],Table1[[#This Row],[Customer ID]])&gt;1,"Repeat Customer","One-Time Customer")</f>
        <v>Repeat Customer</v>
      </c>
      <c r="H965" s="11" t="s">
        <v>834</v>
      </c>
      <c r="I965" s="11" t="s">
        <v>49</v>
      </c>
      <c r="J965" s="11" t="s">
        <v>28</v>
      </c>
      <c r="K965" s="11" t="s">
        <v>41</v>
      </c>
      <c r="L965" s="11" t="s">
        <v>50</v>
      </c>
      <c r="M965" s="11" t="s">
        <v>86</v>
      </c>
      <c r="N965" s="11" t="s">
        <v>829</v>
      </c>
      <c r="O965" s="11">
        <v>0.65</v>
      </c>
      <c r="P965" s="6">
        <f>Table1[[#This Row],[Profit]]/Table1[[#This Row],[Sales]]</f>
        <v>1.0134205371452622E-2</v>
      </c>
      <c r="Q965" s="11" t="s">
        <v>33</v>
      </c>
      <c r="R965" s="11" t="s">
        <v>34</v>
      </c>
      <c r="S965" s="11" t="s">
        <v>35</v>
      </c>
      <c r="T965" s="11" t="s">
        <v>209</v>
      </c>
      <c r="U965" s="11">
        <v>98105</v>
      </c>
      <c r="V965" s="12">
        <v>42090</v>
      </c>
      <c r="W965" s="13" t="str">
        <f>TEXT(Table1[[#This Row],[Order Date]],"mmmm")</f>
        <v>March</v>
      </c>
      <c r="X965" s="7" t="str">
        <f>TEXT(Table1[[#This Row],[Order Date]],"yyyy")</f>
        <v>2015</v>
      </c>
      <c r="Y965" s="12">
        <v>42091</v>
      </c>
      <c r="Z965" s="11">
        <v>25.04</v>
      </c>
      <c r="AA965" s="11">
        <v>49</v>
      </c>
      <c r="AB965" s="11">
        <v>2470.84</v>
      </c>
      <c r="AC965" s="11">
        <v>32869</v>
      </c>
      <c r="AD965" s="6" t="e">
        <f>IF(COUNTIF(#REF!,Orders!AC394)&gt;0,"Returned","Not Returned")</f>
        <v>#REF!</v>
      </c>
      <c r="AE965" s="37" t="str">
        <f>TEXT(Table1[[#This Row],[Order Date]],"mmmm-yyy")</f>
        <v>March-2015</v>
      </c>
    </row>
    <row r="966" spans="1:31" ht="12.75" customHeight="1" thickTop="1" thickBot="1" x14ac:dyDescent="0.25">
      <c r="A966" s="8">
        <v>4616</v>
      </c>
      <c r="B966" s="1" t="s">
        <v>56</v>
      </c>
      <c r="C966" s="1">
        <v>0.1</v>
      </c>
      <c r="D966" s="1">
        <v>175.99</v>
      </c>
      <c r="E966" s="1">
        <v>8.99</v>
      </c>
      <c r="F966" s="1">
        <v>698</v>
      </c>
      <c r="G966" s="6" t="str">
        <f>IF(COUNTIF(Table1[Customer ID],Table1[[#This Row],[Customer ID]])&gt;1,"Repeat Customer","One-Time Customer")</f>
        <v>Repeat Customer</v>
      </c>
      <c r="H966" s="1" t="s">
        <v>834</v>
      </c>
      <c r="I966" s="1" t="s">
        <v>49</v>
      </c>
      <c r="J966" s="1" t="s">
        <v>28</v>
      </c>
      <c r="K966" s="1" t="s">
        <v>77</v>
      </c>
      <c r="L966" s="1" t="s">
        <v>78</v>
      </c>
      <c r="M966" s="1" t="s">
        <v>59</v>
      </c>
      <c r="N966" s="1" t="s">
        <v>168</v>
      </c>
      <c r="O966" s="1">
        <v>0.56999999999999995</v>
      </c>
      <c r="P966" s="6">
        <f>Table1[[#This Row],[Profit]]/Table1[[#This Row],[Sales]]</f>
        <v>0.17730856692301541</v>
      </c>
      <c r="Q966" s="1" t="s">
        <v>33</v>
      </c>
      <c r="R966" s="1" t="s">
        <v>34</v>
      </c>
      <c r="S966" s="1" t="s">
        <v>35</v>
      </c>
      <c r="T966" s="1" t="s">
        <v>209</v>
      </c>
      <c r="U966" s="1">
        <v>98105</v>
      </c>
      <c r="V966" s="9">
        <v>42090</v>
      </c>
      <c r="W966" s="13" t="str">
        <f>TEXT(Table1[[#This Row],[Order Date]],"mmmm")</f>
        <v>March</v>
      </c>
      <c r="X966" s="7" t="str">
        <f>TEXT(Table1[[#This Row],[Order Date]],"yyyy")</f>
        <v>2015</v>
      </c>
      <c r="Y966" s="9">
        <v>42091</v>
      </c>
      <c r="Z966" s="1">
        <v>930.98700000000008</v>
      </c>
      <c r="AA966" s="1">
        <v>39</v>
      </c>
      <c r="AB966" s="1">
        <v>5250.66</v>
      </c>
      <c r="AC966" s="1">
        <v>32869</v>
      </c>
      <c r="AD966" s="6" t="e">
        <f>IF(COUNTIF(#REF!,Orders!AC395)&gt;0,"Returned","Not Returned")</f>
        <v>#REF!</v>
      </c>
      <c r="AE966" s="37" t="str">
        <f>TEXT(Table1[[#This Row],[Order Date]],"mmmm-yyy")</f>
        <v>March-2015</v>
      </c>
    </row>
    <row r="967" spans="1:31" ht="12.75" customHeight="1" thickTop="1" thickBot="1" x14ac:dyDescent="0.25">
      <c r="A967" s="10">
        <v>21970</v>
      </c>
      <c r="B967" s="11" t="s">
        <v>106</v>
      </c>
      <c r="C967" s="11">
        <v>0.1</v>
      </c>
      <c r="D967" s="11">
        <v>15.98</v>
      </c>
      <c r="E967" s="11">
        <v>4</v>
      </c>
      <c r="F967" s="11">
        <v>920</v>
      </c>
      <c r="G967" s="6" t="str">
        <f>IF(COUNTIF(Table1[Customer ID],Table1[[#This Row],[Customer ID]])&gt;1,"Repeat Customer","One-Time Customer")</f>
        <v>Repeat Customer</v>
      </c>
      <c r="H967" s="11" t="s">
        <v>1038</v>
      </c>
      <c r="I967" s="11" t="s">
        <v>49</v>
      </c>
      <c r="J967" s="11" t="s">
        <v>28</v>
      </c>
      <c r="K967" s="11" t="s">
        <v>77</v>
      </c>
      <c r="L967" s="11" t="s">
        <v>180</v>
      </c>
      <c r="M967" s="11" t="s">
        <v>59</v>
      </c>
      <c r="N967" s="11" t="s">
        <v>513</v>
      </c>
      <c r="O967" s="11">
        <v>0.37</v>
      </c>
      <c r="P967" s="6">
        <f>Table1[[#This Row],[Profit]]/Table1[[#This Row],[Sales]]</f>
        <v>0.69</v>
      </c>
      <c r="Q967" s="11" t="s">
        <v>33</v>
      </c>
      <c r="R967" s="11" t="s">
        <v>34</v>
      </c>
      <c r="S967" s="11" t="s">
        <v>45</v>
      </c>
      <c r="T967" s="11" t="s">
        <v>1039</v>
      </c>
      <c r="U967" s="11">
        <v>92374</v>
      </c>
      <c r="V967" s="12">
        <v>42090</v>
      </c>
      <c r="W967" s="13" t="str">
        <f>TEXT(Table1[[#This Row],[Order Date]],"mmmm")</f>
        <v>March</v>
      </c>
      <c r="X967" s="7" t="str">
        <f>TEXT(Table1[[#This Row],[Order Date]],"yyyy")</f>
        <v>2015</v>
      </c>
      <c r="Y967" s="12">
        <v>42095</v>
      </c>
      <c r="Z967" s="11">
        <v>92.722199999999987</v>
      </c>
      <c r="AA967" s="11">
        <v>9</v>
      </c>
      <c r="AB967" s="11">
        <v>134.38</v>
      </c>
      <c r="AC967" s="11">
        <v>90491</v>
      </c>
      <c r="AD967" s="6" t="e">
        <f>IF(COUNTIF(#REF!,Orders!AC522)&gt;0,"Returned","Not Returned")</f>
        <v>#REF!</v>
      </c>
      <c r="AE967" s="37" t="str">
        <f>TEXT(Table1[[#This Row],[Order Date]],"mmmm-yyy")</f>
        <v>March-2015</v>
      </c>
    </row>
    <row r="968" spans="1:31" ht="12.75" customHeight="1" thickTop="1" thickBot="1" x14ac:dyDescent="0.25">
      <c r="A968" s="8">
        <v>22685</v>
      </c>
      <c r="B968" s="1" t="s">
        <v>37</v>
      </c>
      <c r="C968" s="1">
        <v>0.01</v>
      </c>
      <c r="D968" s="1">
        <v>150.88999999999999</v>
      </c>
      <c r="E968" s="1">
        <v>60.2</v>
      </c>
      <c r="F968" s="1">
        <v>1072</v>
      </c>
      <c r="G968" s="6" t="str">
        <f>IF(COUNTIF(Table1[Customer ID],Table1[[#This Row],[Customer ID]])&gt;1,"Repeat Customer","One-Time Customer")</f>
        <v>One-Time Customer</v>
      </c>
      <c r="H968" s="1" t="s">
        <v>1185</v>
      </c>
      <c r="I968" s="1" t="s">
        <v>39</v>
      </c>
      <c r="J968" s="1" t="s">
        <v>28</v>
      </c>
      <c r="K968" s="1" t="s">
        <v>41</v>
      </c>
      <c r="L968" s="1" t="s">
        <v>42</v>
      </c>
      <c r="M968" s="1" t="s">
        <v>43</v>
      </c>
      <c r="N968" s="1" t="s">
        <v>1186</v>
      </c>
      <c r="O968" s="1">
        <v>0.77</v>
      </c>
      <c r="P968" s="6">
        <f>Table1[[#This Row],[Profit]]/Table1[[#This Row],[Sales]]</f>
        <v>-1.0680632694866219</v>
      </c>
      <c r="Q968" s="1" t="s">
        <v>33</v>
      </c>
      <c r="R968" s="1" t="s">
        <v>53</v>
      </c>
      <c r="S968" s="1" t="s">
        <v>234</v>
      </c>
      <c r="T968" s="1" t="s">
        <v>1187</v>
      </c>
      <c r="U968" s="1">
        <v>18018</v>
      </c>
      <c r="V968" s="9">
        <v>42090</v>
      </c>
      <c r="W968" s="13" t="str">
        <f>TEXT(Table1[[#This Row],[Order Date]],"mmmm")</f>
        <v>March</v>
      </c>
      <c r="X968" s="7" t="str">
        <f>TEXT(Table1[[#This Row],[Order Date]],"yyyy")</f>
        <v>2015</v>
      </c>
      <c r="Y968" s="9">
        <v>42093</v>
      </c>
      <c r="Z968" s="1">
        <v>-505.76</v>
      </c>
      <c r="AA968" s="1">
        <v>3</v>
      </c>
      <c r="AB968" s="1">
        <v>473.53</v>
      </c>
      <c r="AC968" s="1">
        <v>89631</v>
      </c>
      <c r="AD968" s="6" t="e">
        <f>IF(COUNTIF(#REF!,Orders!AC603)&gt;0,"Returned","Not Returned")</f>
        <v>#REF!</v>
      </c>
      <c r="AE968" s="37" t="str">
        <f>TEXT(Table1[[#This Row],[Order Date]],"mmmm-yyy")</f>
        <v>March-2015</v>
      </c>
    </row>
    <row r="969" spans="1:31" ht="12.75" customHeight="1" thickTop="1" thickBot="1" x14ac:dyDescent="0.25">
      <c r="A969" s="8">
        <v>7544</v>
      </c>
      <c r="B969" s="1" t="s">
        <v>37</v>
      </c>
      <c r="C969" s="1">
        <v>7.0000000000000007E-2</v>
      </c>
      <c r="D969" s="1">
        <v>8.9499999999999993</v>
      </c>
      <c r="E969" s="1">
        <v>2.0099999999999998</v>
      </c>
      <c r="F969" s="1">
        <v>1481</v>
      </c>
      <c r="G969" s="6" t="str">
        <f>IF(COUNTIF(Table1[Customer ID],Table1[[#This Row],[Customer ID]])&gt;1,"Repeat Customer","One-Time Customer")</f>
        <v>One-Time Customer</v>
      </c>
      <c r="H969" s="1" t="s">
        <v>1518</v>
      </c>
      <c r="I969" s="1" t="s">
        <v>49</v>
      </c>
      <c r="J969" s="1" t="s">
        <v>28</v>
      </c>
      <c r="K969" s="1" t="s">
        <v>29</v>
      </c>
      <c r="L969" s="1" t="s">
        <v>93</v>
      </c>
      <c r="M969" s="1" t="s">
        <v>31</v>
      </c>
      <c r="N969" s="1" t="s">
        <v>1519</v>
      </c>
      <c r="O969" s="1">
        <v>0.39</v>
      </c>
      <c r="P969" s="6">
        <f>Table1[[#This Row],[Profit]]/Table1[[#This Row],[Sales]]</f>
        <v>0.29816349748090365</v>
      </c>
      <c r="Q969" s="1" t="s">
        <v>33</v>
      </c>
      <c r="R969" s="1" t="s">
        <v>34</v>
      </c>
      <c r="S969" s="1" t="s">
        <v>45</v>
      </c>
      <c r="T969" s="1" t="s">
        <v>663</v>
      </c>
      <c r="U969" s="1">
        <v>90049</v>
      </c>
      <c r="V969" s="9">
        <v>42090</v>
      </c>
      <c r="W969" s="13" t="str">
        <f>TEXT(Table1[[#This Row],[Order Date]],"mmmm")</f>
        <v>March</v>
      </c>
      <c r="X969" s="7" t="str">
        <f>TEXT(Table1[[#This Row],[Order Date]],"yyyy")</f>
        <v>2015</v>
      </c>
      <c r="Y969" s="9">
        <v>42091</v>
      </c>
      <c r="Z969" s="1">
        <v>91.73</v>
      </c>
      <c r="AA969" s="1">
        <v>36</v>
      </c>
      <c r="AB969" s="1">
        <v>307.64999999999998</v>
      </c>
      <c r="AC969" s="1">
        <v>53953</v>
      </c>
      <c r="AD969" s="6" t="e">
        <f>IF(COUNTIF(#REF!,Orders!AC833)&gt;0,"Returned","Not Returned")</f>
        <v>#REF!</v>
      </c>
      <c r="AE969" s="37" t="str">
        <f>TEXT(Table1[[#This Row],[Order Date]],"mmmm-yyy")</f>
        <v>March-2015</v>
      </c>
    </row>
    <row r="970" spans="1:31" ht="12.75" customHeight="1" thickTop="1" thickBot="1" x14ac:dyDescent="0.25">
      <c r="A970" s="10">
        <v>25544</v>
      </c>
      <c r="B970" s="11" t="s">
        <v>37</v>
      </c>
      <c r="C970" s="11">
        <v>7.0000000000000007E-2</v>
      </c>
      <c r="D970" s="11">
        <v>8.9499999999999993</v>
      </c>
      <c r="E970" s="11">
        <v>2.0099999999999998</v>
      </c>
      <c r="F970" s="11">
        <v>1482</v>
      </c>
      <c r="G970" s="6" t="str">
        <f>IF(COUNTIF(Table1[Customer ID],Table1[[#This Row],[Customer ID]])&gt;1,"Repeat Customer","One-Time Customer")</f>
        <v>Repeat Customer</v>
      </c>
      <c r="H970" s="11" t="s">
        <v>1520</v>
      </c>
      <c r="I970" s="11" t="s">
        <v>49</v>
      </c>
      <c r="J970" s="11" t="s">
        <v>28</v>
      </c>
      <c r="K970" s="11" t="s">
        <v>29</v>
      </c>
      <c r="L970" s="11" t="s">
        <v>93</v>
      </c>
      <c r="M970" s="11" t="s">
        <v>31</v>
      </c>
      <c r="N970" s="11" t="s">
        <v>1519</v>
      </c>
      <c r="O970" s="11">
        <v>0.39</v>
      </c>
      <c r="P970" s="6">
        <f>Table1[[#This Row],[Profit]]/Table1[[#This Row],[Sales]]</f>
        <v>0.69</v>
      </c>
      <c r="Q970" s="11" t="s">
        <v>33</v>
      </c>
      <c r="R970" s="11" t="s">
        <v>61</v>
      </c>
      <c r="S970" s="11" t="s">
        <v>300</v>
      </c>
      <c r="T970" s="11" t="s">
        <v>1485</v>
      </c>
      <c r="U970" s="11">
        <v>48708</v>
      </c>
      <c r="V970" s="12">
        <v>42090</v>
      </c>
      <c r="W970" s="13" t="str">
        <f>TEXT(Table1[[#This Row],[Order Date]],"mmmm")</f>
        <v>March</v>
      </c>
      <c r="X970" s="7" t="str">
        <f>TEXT(Table1[[#This Row],[Order Date]],"yyyy")</f>
        <v>2015</v>
      </c>
      <c r="Y970" s="12">
        <v>42091</v>
      </c>
      <c r="Z970" s="11">
        <v>53.067899999999995</v>
      </c>
      <c r="AA970" s="11">
        <v>9</v>
      </c>
      <c r="AB970" s="11">
        <v>76.91</v>
      </c>
      <c r="AC970" s="11">
        <v>91362</v>
      </c>
      <c r="AD970" s="6" t="e">
        <f>IF(COUNTIF(#REF!,Orders!AC834)&gt;0,"Returned","Not Returned")</f>
        <v>#REF!</v>
      </c>
      <c r="AE970" s="37" t="str">
        <f>TEXT(Table1[[#This Row],[Order Date]],"mmmm-yyy")</f>
        <v>March-2015</v>
      </c>
    </row>
    <row r="971" spans="1:31" ht="12.75" customHeight="1" thickTop="1" thickBot="1" x14ac:dyDescent="0.25">
      <c r="A971" s="8">
        <v>21145</v>
      </c>
      <c r="B971" s="1" t="s">
        <v>56</v>
      </c>
      <c r="C971" s="1">
        <v>0.08</v>
      </c>
      <c r="D971" s="1">
        <v>213.45</v>
      </c>
      <c r="E971" s="1">
        <v>14.7</v>
      </c>
      <c r="F971" s="1">
        <v>1625</v>
      </c>
      <c r="G971" s="6" t="str">
        <f>IF(COUNTIF(Table1[Customer ID],Table1[[#This Row],[Customer ID]])&gt;1,"Repeat Customer","One-Time Customer")</f>
        <v>Repeat Customer</v>
      </c>
      <c r="H971" s="1" t="s">
        <v>1629</v>
      </c>
      <c r="I971" s="1" t="s">
        <v>39</v>
      </c>
      <c r="J971" s="1" t="s">
        <v>40</v>
      </c>
      <c r="K971" s="1" t="s">
        <v>77</v>
      </c>
      <c r="L971" s="1" t="s">
        <v>85</v>
      </c>
      <c r="M971" s="1" t="s">
        <v>43</v>
      </c>
      <c r="N971" s="1" t="s">
        <v>291</v>
      </c>
      <c r="O971" s="1">
        <v>0.59</v>
      </c>
      <c r="P971" s="6">
        <f>Table1[[#This Row],[Profit]]/Table1[[#This Row],[Sales]]</f>
        <v>0.69</v>
      </c>
      <c r="Q971" s="1" t="s">
        <v>33</v>
      </c>
      <c r="R971" s="1" t="s">
        <v>53</v>
      </c>
      <c r="S971" s="1" t="s">
        <v>71</v>
      </c>
      <c r="T971" s="1" t="s">
        <v>1630</v>
      </c>
      <c r="U971" s="1">
        <v>11542</v>
      </c>
      <c r="V971" s="9">
        <v>42090</v>
      </c>
      <c r="W971" s="13" t="str">
        <f>TEXT(Table1[[#This Row],[Order Date]],"mmmm")</f>
        <v>March</v>
      </c>
      <c r="X971" s="7" t="str">
        <f>TEXT(Table1[[#This Row],[Order Date]],"yyyy")</f>
        <v>2015</v>
      </c>
      <c r="Y971" s="9">
        <v>42092</v>
      </c>
      <c r="Z971" s="1">
        <v>1674.7541999999999</v>
      </c>
      <c r="AA971" s="1">
        <v>12</v>
      </c>
      <c r="AB971" s="1">
        <v>2427.1799999999998</v>
      </c>
      <c r="AC971" s="1">
        <v>90600</v>
      </c>
      <c r="AD971" s="6" t="e">
        <f>IF(COUNTIF(#REF!,Orders!AC901)&gt;0,"Returned","Not Returned")</f>
        <v>#REF!</v>
      </c>
      <c r="AE971" s="37" t="str">
        <f>TEXT(Table1[[#This Row],[Order Date]],"mmmm-yyy")</f>
        <v>March-2015</v>
      </c>
    </row>
    <row r="972" spans="1:31" ht="12.75" customHeight="1" thickTop="1" thickBot="1" x14ac:dyDescent="0.25">
      <c r="A972" s="10">
        <v>21146</v>
      </c>
      <c r="B972" s="11" t="s">
        <v>56</v>
      </c>
      <c r="C972" s="11">
        <v>0.1</v>
      </c>
      <c r="D972" s="11">
        <v>55.98</v>
      </c>
      <c r="E972" s="11">
        <v>13.88</v>
      </c>
      <c r="F972" s="11">
        <v>1625</v>
      </c>
      <c r="G972" s="6" t="str">
        <f>IF(COUNTIF(Table1[Customer ID],Table1[[#This Row],[Customer ID]])&gt;1,"Repeat Customer","One-Time Customer")</f>
        <v>Repeat Customer</v>
      </c>
      <c r="H972" s="11" t="s">
        <v>1629</v>
      </c>
      <c r="I972" s="11" t="s">
        <v>49</v>
      </c>
      <c r="J972" s="11" t="s">
        <v>40</v>
      </c>
      <c r="K972" s="11" t="s">
        <v>29</v>
      </c>
      <c r="L972" s="11" t="s">
        <v>93</v>
      </c>
      <c r="M972" s="11" t="s">
        <v>59</v>
      </c>
      <c r="N972" s="11" t="s">
        <v>1631</v>
      </c>
      <c r="O972" s="11">
        <v>0.36</v>
      </c>
      <c r="P972" s="6">
        <f>Table1[[#This Row],[Profit]]/Table1[[#This Row],[Sales]]</f>
        <v>0.69</v>
      </c>
      <c r="Q972" s="11" t="s">
        <v>33</v>
      </c>
      <c r="R972" s="11" t="s">
        <v>53</v>
      </c>
      <c r="S972" s="11" t="s">
        <v>71</v>
      </c>
      <c r="T972" s="11" t="s">
        <v>1630</v>
      </c>
      <c r="U972" s="11">
        <v>11542</v>
      </c>
      <c r="V972" s="12">
        <v>42090</v>
      </c>
      <c r="W972" s="13" t="str">
        <f>TEXT(Table1[[#This Row],[Order Date]],"mmmm")</f>
        <v>March</v>
      </c>
      <c r="X972" s="7" t="str">
        <f>TEXT(Table1[[#This Row],[Order Date]],"yyyy")</f>
        <v>2015</v>
      </c>
      <c r="Y972" s="12">
        <v>42092</v>
      </c>
      <c r="Z972" s="11">
        <v>300.04649999999998</v>
      </c>
      <c r="AA972" s="11">
        <v>8</v>
      </c>
      <c r="AB972" s="11">
        <v>434.85</v>
      </c>
      <c r="AC972" s="11">
        <v>90600</v>
      </c>
      <c r="AD972" s="6" t="e">
        <f>IF(COUNTIF(#REF!,Orders!AC902)&gt;0,"Returned","Not Returned")</f>
        <v>#REF!</v>
      </c>
      <c r="AE972" s="37" t="str">
        <f>TEXT(Table1[[#This Row],[Order Date]],"mmmm-yyy")</f>
        <v>March-2015</v>
      </c>
    </row>
    <row r="973" spans="1:31" ht="12.75" customHeight="1" thickTop="1" thickBot="1" x14ac:dyDescent="0.25">
      <c r="A973" s="8">
        <v>21147</v>
      </c>
      <c r="B973" s="1" t="s">
        <v>56</v>
      </c>
      <c r="C973" s="1">
        <v>0</v>
      </c>
      <c r="D973" s="1">
        <v>16.059999999999999</v>
      </c>
      <c r="E973" s="1">
        <v>8.34</v>
      </c>
      <c r="F973" s="1">
        <v>1625</v>
      </c>
      <c r="G973" s="6" t="str">
        <f>IF(COUNTIF(Table1[Customer ID],Table1[[#This Row],[Customer ID]])&gt;1,"Repeat Customer","One-Time Customer")</f>
        <v>Repeat Customer</v>
      </c>
      <c r="H973" s="1" t="s">
        <v>1629</v>
      </c>
      <c r="I973" s="1" t="s">
        <v>49</v>
      </c>
      <c r="J973" s="1" t="s">
        <v>40</v>
      </c>
      <c r="K973" s="1" t="s">
        <v>29</v>
      </c>
      <c r="L973" s="1" t="s">
        <v>141</v>
      </c>
      <c r="M973" s="1" t="s">
        <v>59</v>
      </c>
      <c r="N973" s="1" t="s">
        <v>1632</v>
      </c>
      <c r="O973" s="1">
        <v>0.59</v>
      </c>
      <c r="P973" s="6">
        <f>Table1[[#This Row],[Profit]]/Table1[[#This Row],[Sales]]</f>
        <v>-1.4660751565762005</v>
      </c>
      <c r="Q973" s="1" t="s">
        <v>33</v>
      </c>
      <c r="R973" s="1" t="s">
        <v>53</v>
      </c>
      <c r="S973" s="1" t="s">
        <v>71</v>
      </c>
      <c r="T973" s="1" t="s">
        <v>1630</v>
      </c>
      <c r="U973" s="1">
        <v>11542</v>
      </c>
      <c r="V973" s="9">
        <v>42090</v>
      </c>
      <c r="W973" s="13" t="str">
        <f>TEXT(Table1[[#This Row],[Order Date]],"mmmm")</f>
        <v>March</v>
      </c>
      <c r="X973" s="7" t="str">
        <f>TEXT(Table1[[#This Row],[Order Date]],"yyyy")</f>
        <v>2015</v>
      </c>
      <c r="Y973" s="9">
        <v>42091</v>
      </c>
      <c r="Z973" s="1">
        <v>-28.09</v>
      </c>
      <c r="AA973" s="1">
        <v>1</v>
      </c>
      <c r="AB973" s="1">
        <v>19.16</v>
      </c>
      <c r="AC973" s="1">
        <v>90600</v>
      </c>
      <c r="AD973" s="6" t="e">
        <f>IF(COUNTIF(#REF!,Orders!AC903)&gt;0,"Returned","Not Returned")</f>
        <v>#REF!</v>
      </c>
      <c r="AE973" s="37" t="str">
        <f>TEXT(Table1[[#This Row],[Order Date]],"mmmm-yyy")</f>
        <v>March-2015</v>
      </c>
    </row>
    <row r="974" spans="1:31" ht="12.75" customHeight="1" thickTop="1" thickBot="1" x14ac:dyDescent="0.25">
      <c r="A974" s="8">
        <v>21000</v>
      </c>
      <c r="B974" s="1" t="s">
        <v>56</v>
      </c>
      <c r="C974" s="1">
        <v>0.08</v>
      </c>
      <c r="D974" s="1">
        <v>18.7</v>
      </c>
      <c r="E974" s="1">
        <v>8.99</v>
      </c>
      <c r="F974" s="1">
        <v>1917</v>
      </c>
      <c r="G974" s="6" t="str">
        <f>IF(COUNTIF(Table1[Customer ID],Table1[[#This Row],[Customer ID]])&gt;1,"Repeat Customer","One-Time Customer")</f>
        <v>Repeat Customer</v>
      </c>
      <c r="H974" s="1" t="s">
        <v>1870</v>
      </c>
      <c r="I974" s="1" t="s">
        <v>49</v>
      </c>
      <c r="J974" s="1" t="s">
        <v>40</v>
      </c>
      <c r="K974" s="1" t="s">
        <v>41</v>
      </c>
      <c r="L974" s="1" t="s">
        <v>50</v>
      </c>
      <c r="M974" s="1" t="s">
        <v>51</v>
      </c>
      <c r="N974" s="1" t="s">
        <v>1871</v>
      </c>
      <c r="O974" s="1">
        <v>0.47</v>
      </c>
      <c r="P974" s="6">
        <f>Table1[[#This Row],[Profit]]/Table1[[#This Row],[Sales]]</f>
        <v>0.12203282159872951</v>
      </c>
      <c r="Q974" s="1" t="s">
        <v>33</v>
      </c>
      <c r="R974" s="1" t="s">
        <v>136</v>
      </c>
      <c r="S974" s="1" t="s">
        <v>958</v>
      </c>
      <c r="T974" s="1" t="s">
        <v>1872</v>
      </c>
      <c r="U974" s="1">
        <v>72113</v>
      </c>
      <c r="V974" s="9">
        <v>42090</v>
      </c>
      <c r="W974" s="13" t="str">
        <f>TEXT(Table1[[#This Row],[Order Date]],"mmmm")</f>
        <v>March</v>
      </c>
      <c r="X974" s="7" t="str">
        <f>TEXT(Table1[[#This Row],[Order Date]],"yyyy")</f>
        <v>2015</v>
      </c>
      <c r="Y974" s="9">
        <v>42091</v>
      </c>
      <c r="Z974" s="1">
        <v>16.136400000000002</v>
      </c>
      <c r="AA974" s="1">
        <v>7</v>
      </c>
      <c r="AB974" s="1">
        <v>132.22999999999999</v>
      </c>
      <c r="AC974" s="1">
        <v>85894</v>
      </c>
      <c r="AD974" s="6" t="e">
        <f>IF(COUNTIF(#REF!,Orders!AC1059)&gt;0,"Returned","Not Returned")</f>
        <v>#REF!</v>
      </c>
      <c r="AE974" s="37" t="str">
        <f>TEXT(Table1[[#This Row],[Order Date]],"mmmm-yyy")</f>
        <v>March-2015</v>
      </c>
    </row>
    <row r="975" spans="1:31" ht="12.75" customHeight="1" thickTop="1" thickBot="1" x14ac:dyDescent="0.25">
      <c r="A975" s="10">
        <v>21632</v>
      </c>
      <c r="B975" s="11" t="s">
        <v>47</v>
      </c>
      <c r="C975" s="11">
        <v>0.1</v>
      </c>
      <c r="D975" s="11">
        <v>9.85</v>
      </c>
      <c r="E975" s="11">
        <v>4.82</v>
      </c>
      <c r="F975" s="11">
        <v>2059</v>
      </c>
      <c r="G975" s="6" t="str">
        <f>IF(COUNTIF(Table1[Customer ID],Table1[[#This Row],[Customer ID]])&gt;1,"Repeat Customer","One-Time Customer")</f>
        <v>Repeat Customer</v>
      </c>
      <c r="H975" s="11" t="s">
        <v>1975</v>
      </c>
      <c r="I975" s="11" t="s">
        <v>49</v>
      </c>
      <c r="J975" s="11" t="s">
        <v>28</v>
      </c>
      <c r="K975" s="11" t="s">
        <v>29</v>
      </c>
      <c r="L975" s="11" t="s">
        <v>30</v>
      </c>
      <c r="M975" s="11" t="s">
        <v>31</v>
      </c>
      <c r="N975" s="11" t="s">
        <v>1977</v>
      </c>
      <c r="O975" s="11">
        <v>0.47</v>
      </c>
      <c r="P975" s="6">
        <f>Table1[[#This Row],[Profit]]/Table1[[#This Row],[Sales]]</f>
        <v>3.2625881124358194</v>
      </c>
      <c r="Q975" s="11" t="s">
        <v>33</v>
      </c>
      <c r="R975" s="11" t="s">
        <v>136</v>
      </c>
      <c r="S975" s="11" t="s">
        <v>322</v>
      </c>
      <c r="T975" s="11" t="s">
        <v>1976</v>
      </c>
      <c r="U975" s="11">
        <v>27260</v>
      </c>
      <c r="V975" s="12">
        <v>42090</v>
      </c>
      <c r="W975" s="13" t="str">
        <f>TEXT(Table1[[#This Row],[Order Date]],"mmmm")</f>
        <v>March</v>
      </c>
      <c r="X975" s="7" t="str">
        <f>TEXT(Table1[[#This Row],[Order Date]],"yyyy")</f>
        <v>2015</v>
      </c>
      <c r="Y975" s="12">
        <v>42091</v>
      </c>
      <c r="Z975" s="11">
        <v>374.904</v>
      </c>
      <c r="AA975" s="11">
        <v>12</v>
      </c>
      <c r="AB975" s="11">
        <v>114.91</v>
      </c>
      <c r="AC975" s="11">
        <v>88041</v>
      </c>
      <c r="AD975" s="6" t="e">
        <f>IF(COUNTIF(#REF!,Orders!AC1138)&gt;0,"Returned","Not Returned")</f>
        <v>#REF!</v>
      </c>
      <c r="AE975" s="37" t="str">
        <f>TEXT(Table1[[#This Row],[Order Date]],"mmmm-yyy")</f>
        <v>March-2015</v>
      </c>
    </row>
    <row r="976" spans="1:31" ht="12.75" customHeight="1" thickTop="1" thickBot="1" x14ac:dyDescent="0.25">
      <c r="A976" s="8">
        <v>21633</v>
      </c>
      <c r="B976" s="1" t="s">
        <v>47</v>
      </c>
      <c r="C976" s="1">
        <v>0.04</v>
      </c>
      <c r="D976" s="1">
        <v>125.99</v>
      </c>
      <c r="E976" s="1">
        <v>7.69</v>
      </c>
      <c r="F976" s="1">
        <v>2059</v>
      </c>
      <c r="G976" s="6" t="str">
        <f>IF(COUNTIF(Table1[Customer ID],Table1[[#This Row],[Customer ID]])&gt;1,"Repeat Customer","One-Time Customer")</f>
        <v>Repeat Customer</v>
      </c>
      <c r="H976" s="1" t="s">
        <v>1975</v>
      </c>
      <c r="I976" s="1" t="s">
        <v>49</v>
      </c>
      <c r="J976" s="1" t="s">
        <v>28</v>
      </c>
      <c r="K976" s="1" t="s">
        <v>77</v>
      </c>
      <c r="L976" s="1" t="s">
        <v>78</v>
      </c>
      <c r="M976" s="1" t="s">
        <v>59</v>
      </c>
      <c r="N976" s="1" t="s">
        <v>1225</v>
      </c>
      <c r="O976" s="1">
        <v>0.57999999999999996</v>
      </c>
      <c r="P976" s="6">
        <f>Table1[[#This Row],[Profit]]/Table1[[#This Row],[Sales]]</f>
        <v>-0.56589051063647655</v>
      </c>
      <c r="Q976" s="1" t="s">
        <v>33</v>
      </c>
      <c r="R976" s="1" t="s">
        <v>136</v>
      </c>
      <c r="S976" s="1" t="s">
        <v>322</v>
      </c>
      <c r="T976" s="1" t="s">
        <v>1976</v>
      </c>
      <c r="U976" s="1">
        <v>27260</v>
      </c>
      <c r="V976" s="9">
        <v>42090</v>
      </c>
      <c r="W976" s="13" t="str">
        <f>TEXT(Table1[[#This Row],[Order Date]],"mmmm")</f>
        <v>March</v>
      </c>
      <c r="X976" s="7" t="str">
        <f>TEXT(Table1[[#This Row],[Order Date]],"yyyy")</f>
        <v>2015</v>
      </c>
      <c r="Y976" s="9">
        <v>42091</v>
      </c>
      <c r="Z976" s="1">
        <v>-528.83600000000001</v>
      </c>
      <c r="AA976" s="1">
        <v>9</v>
      </c>
      <c r="AB976" s="1">
        <v>934.52</v>
      </c>
      <c r="AC976" s="1">
        <v>88041</v>
      </c>
      <c r="AD976" s="6" t="e">
        <f>IF(COUNTIF(#REF!,Orders!AC1139)&gt;0,"Returned","Not Returned")</f>
        <v>#REF!</v>
      </c>
      <c r="AE976" s="37" t="str">
        <f>TEXT(Table1[[#This Row],[Order Date]],"mmmm-yyy")</f>
        <v>March-2015</v>
      </c>
    </row>
    <row r="977" spans="1:31" ht="12.75" customHeight="1" thickTop="1" thickBot="1" x14ac:dyDescent="0.25">
      <c r="A977" s="8">
        <v>19666</v>
      </c>
      <c r="B977" s="1" t="s">
        <v>37</v>
      </c>
      <c r="C977" s="1">
        <v>0.04</v>
      </c>
      <c r="D977" s="1">
        <v>3.69</v>
      </c>
      <c r="E977" s="1">
        <v>0.5</v>
      </c>
      <c r="F977" s="1">
        <v>3354</v>
      </c>
      <c r="G977" s="6" t="str">
        <f>IF(COUNTIF(Table1[Customer ID],Table1[[#This Row],[Customer ID]])&gt;1,"Repeat Customer","One-Time Customer")</f>
        <v>Repeat Customer</v>
      </c>
      <c r="H977" s="1" t="s">
        <v>2984</v>
      </c>
      <c r="I977" s="1" t="s">
        <v>49</v>
      </c>
      <c r="J977" s="1" t="s">
        <v>28</v>
      </c>
      <c r="K977" s="1" t="s">
        <v>29</v>
      </c>
      <c r="L977" s="1" t="s">
        <v>134</v>
      </c>
      <c r="M977" s="1" t="s">
        <v>59</v>
      </c>
      <c r="N977" s="1" t="s">
        <v>1539</v>
      </c>
      <c r="O977" s="1">
        <v>0.38</v>
      </c>
      <c r="P977" s="6">
        <f>Table1[[#This Row],[Profit]]/Table1[[#This Row],[Sales]]</f>
        <v>0.69</v>
      </c>
      <c r="Q977" s="1" t="s">
        <v>33</v>
      </c>
      <c r="R977" s="1" t="s">
        <v>34</v>
      </c>
      <c r="S977" s="1" t="s">
        <v>45</v>
      </c>
      <c r="T977" s="1" t="s">
        <v>2985</v>
      </c>
      <c r="U977" s="1">
        <v>92231</v>
      </c>
      <c r="V977" s="9">
        <v>42090</v>
      </c>
      <c r="W977" s="13" t="str">
        <f>TEXT(Table1[[#This Row],[Order Date]],"mmmm")</f>
        <v>March</v>
      </c>
      <c r="X977" s="7" t="str">
        <f>TEXT(Table1[[#This Row],[Order Date]],"yyyy")</f>
        <v>2015</v>
      </c>
      <c r="Y977" s="9">
        <v>42092</v>
      </c>
      <c r="Z977" s="1">
        <v>47.527199999999993</v>
      </c>
      <c r="AA977" s="1">
        <v>19</v>
      </c>
      <c r="AB977" s="1">
        <v>68.88</v>
      </c>
      <c r="AC977" s="1">
        <v>88590</v>
      </c>
      <c r="AD977" s="6" t="e">
        <f>IF(COUNTIF(#REF!,Orders!AC1913)&gt;0,"Returned","Not Returned")</f>
        <v>#REF!</v>
      </c>
      <c r="AE977" s="37" t="str">
        <f>TEXT(Table1[[#This Row],[Order Date]],"mmmm-yyy")</f>
        <v>March-2015</v>
      </c>
    </row>
    <row r="978" spans="1:31" ht="12.75" customHeight="1" thickTop="1" thickBot="1" x14ac:dyDescent="0.25">
      <c r="A978" s="8">
        <v>19265</v>
      </c>
      <c r="B978" s="1" t="s">
        <v>106</v>
      </c>
      <c r="C978" s="1">
        <v>0.04</v>
      </c>
      <c r="D978" s="1">
        <v>50.98</v>
      </c>
      <c r="E978" s="1">
        <v>6.5</v>
      </c>
      <c r="F978" s="1">
        <v>800</v>
      </c>
      <c r="G978" s="6" t="str">
        <f>IF(COUNTIF(Table1[Customer ID],Table1[[#This Row],[Customer ID]])&gt;1,"Repeat Customer","One-Time Customer")</f>
        <v>Repeat Customer</v>
      </c>
      <c r="H978" s="1" t="s">
        <v>936</v>
      </c>
      <c r="I978" s="1" t="s">
        <v>49</v>
      </c>
      <c r="J978" s="1" t="s">
        <v>114</v>
      </c>
      <c r="K978" s="1" t="s">
        <v>77</v>
      </c>
      <c r="L978" s="1" t="s">
        <v>180</v>
      </c>
      <c r="M978" s="1" t="s">
        <v>59</v>
      </c>
      <c r="N978" s="1" t="s">
        <v>937</v>
      </c>
      <c r="O978" s="1">
        <v>0.73</v>
      </c>
      <c r="P978" s="6">
        <f>Table1[[#This Row],[Profit]]/Table1[[#This Row],[Sales]]</f>
        <v>-2.3369995600527934E-2</v>
      </c>
      <c r="Q978" s="1" t="s">
        <v>33</v>
      </c>
      <c r="R978" s="1" t="s">
        <v>34</v>
      </c>
      <c r="S978" s="1" t="s">
        <v>212</v>
      </c>
      <c r="T978" s="1" t="s">
        <v>927</v>
      </c>
      <c r="U978" s="1">
        <v>84067</v>
      </c>
      <c r="V978" s="9">
        <v>42091</v>
      </c>
      <c r="W978" s="13" t="str">
        <f>TEXT(Table1[[#This Row],[Order Date]],"mmmm")</f>
        <v>March</v>
      </c>
      <c r="X978" s="7" t="str">
        <f>TEXT(Table1[[#This Row],[Order Date]],"yyyy")</f>
        <v>2015</v>
      </c>
      <c r="Y978" s="9">
        <v>42097</v>
      </c>
      <c r="Z978" s="1">
        <v>-13.28</v>
      </c>
      <c r="AA978" s="1">
        <v>11</v>
      </c>
      <c r="AB978" s="1">
        <v>568.25</v>
      </c>
      <c r="AC978" s="1">
        <v>89910</v>
      </c>
      <c r="AD978" s="6" t="e">
        <f>IF(COUNTIF(#REF!,Orders!AC459)&gt;0,"Returned","Not Returned")</f>
        <v>#REF!</v>
      </c>
      <c r="AE978" s="37" t="str">
        <f>TEXT(Table1[[#This Row],[Order Date]],"mmmm-yyy")</f>
        <v>March-2015</v>
      </c>
    </row>
    <row r="979" spans="1:31" ht="12.75" customHeight="1" thickTop="1" thickBot="1" x14ac:dyDescent="0.25">
      <c r="A979" s="10">
        <v>19266</v>
      </c>
      <c r="B979" s="11" t="s">
        <v>106</v>
      </c>
      <c r="C979" s="11">
        <v>0.02</v>
      </c>
      <c r="D979" s="11">
        <v>6.48</v>
      </c>
      <c r="E979" s="11">
        <v>5.14</v>
      </c>
      <c r="F979" s="11">
        <v>800</v>
      </c>
      <c r="G979" s="6" t="str">
        <f>IF(COUNTIF(Table1[Customer ID],Table1[[#This Row],[Customer ID]])&gt;1,"Repeat Customer","One-Time Customer")</f>
        <v>Repeat Customer</v>
      </c>
      <c r="H979" s="11" t="s">
        <v>936</v>
      </c>
      <c r="I979" s="11" t="s">
        <v>49</v>
      </c>
      <c r="J979" s="11" t="s">
        <v>114</v>
      </c>
      <c r="K979" s="11" t="s">
        <v>29</v>
      </c>
      <c r="L979" s="11" t="s">
        <v>93</v>
      </c>
      <c r="M979" s="11" t="s">
        <v>59</v>
      </c>
      <c r="N979" s="11" t="s">
        <v>938</v>
      </c>
      <c r="O979" s="11">
        <v>0.37</v>
      </c>
      <c r="P979" s="6">
        <f>Table1[[#This Row],[Profit]]/Table1[[#This Row],[Sales]]</f>
        <v>-0.38433601768514131</v>
      </c>
      <c r="Q979" s="11" t="s">
        <v>33</v>
      </c>
      <c r="R979" s="11" t="s">
        <v>34</v>
      </c>
      <c r="S979" s="11" t="s">
        <v>212</v>
      </c>
      <c r="T979" s="11" t="s">
        <v>927</v>
      </c>
      <c r="U979" s="11">
        <v>84067</v>
      </c>
      <c r="V979" s="12">
        <v>42091</v>
      </c>
      <c r="W979" s="13" t="str">
        <f>TEXT(Table1[[#This Row],[Order Date]],"mmmm")</f>
        <v>March</v>
      </c>
      <c r="X979" s="7" t="str">
        <f>TEXT(Table1[[#This Row],[Order Date]],"yyyy")</f>
        <v>2015</v>
      </c>
      <c r="Y979" s="12">
        <v>42093</v>
      </c>
      <c r="Z979" s="11">
        <v>-48.68</v>
      </c>
      <c r="AA979" s="11">
        <v>19</v>
      </c>
      <c r="AB979" s="11">
        <v>126.66</v>
      </c>
      <c r="AC979" s="11">
        <v>89910</v>
      </c>
      <c r="AD979" s="6" t="e">
        <f>IF(COUNTIF(#REF!,Orders!AC460)&gt;0,"Returned","Not Returned")</f>
        <v>#REF!</v>
      </c>
      <c r="AE979" s="37" t="str">
        <f>TEXT(Table1[[#This Row],[Order Date]],"mmmm-yyy")</f>
        <v>March-2015</v>
      </c>
    </row>
    <row r="980" spans="1:31" ht="12.75" customHeight="1" thickTop="1" thickBot="1" x14ac:dyDescent="0.25">
      <c r="A980" s="8">
        <v>18306</v>
      </c>
      <c r="B980" s="1" t="s">
        <v>56</v>
      </c>
      <c r="C980" s="1">
        <v>0.08</v>
      </c>
      <c r="D980" s="1">
        <v>175.99</v>
      </c>
      <c r="E980" s="1">
        <v>4.99</v>
      </c>
      <c r="F980" s="1">
        <v>1738</v>
      </c>
      <c r="G980" s="6" t="str">
        <f>IF(COUNTIF(Table1[Customer ID],Table1[[#This Row],[Customer ID]])&gt;1,"Repeat Customer","One-Time Customer")</f>
        <v>Repeat Customer</v>
      </c>
      <c r="H980" s="1" t="s">
        <v>1752</v>
      </c>
      <c r="I980" s="1" t="s">
        <v>49</v>
      </c>
      <c r="J980" s="1" t="s">
        <v>28</v>
      </c>
      <c r="K980" s="1" t="s">
        <v>77</v>
      </c>
      <c r="L980" s="1" t="s">
        <v>78</v>
      </c>
      <c r="M980" s="1" t="s">
        <v>59</v>
      </c>
      <c r="N980" s="1" t="s">
        <v>139</v>
      </c>
      <c r="O980" s="1">
        <v>0.59</v>
      </c>
      <c r="P980" s="6">
        <f>Table1[[#This Row],[Profit]]/Table1[[#This Row],[Sales]]</f>
        <v>-11.085510717601625</v>
      </c>
      <c r="Q980" s="1" t="s">
        <v>33</v>
      </c>
      <c r="R980" s="1" t="s">
        <v>136</v>
      </c>
      <c r="S980" s="1" t="s">
        <v>322</v>
      </c>
      <c r="T980" s="1" t="s">
        <v>1753</v>
      </c>
      <c r="U980" s="1">
        <v>28052</v>
      </c>
      <c r="V980" s="9">
        <v>42091</v>
      </c>
      <c r="W980" s="13" t="str">
        <f>TEXT(Table1[[#This Row],[Order Date]],"mmmm")</f>
        <v>March</v>
      </c>
      <c r="X980" s="7" t="str">
        <f>TEXT(Table1[[#This Row],[Order Date]],"yyyy")</f>
        <v>2015</v>
      </c>
      <c r="Y980" s="9">
        <v>42091</v>
      </c>
      <c r="Z980" s="1">
        <v>-16476.838</v>
      </c>
      <c r="AA980" s="1">
        <v>10</v>
      </c>
      <c r="AB980" s="1">
        <v>1486.34</v>
      </c>
      <c r="AC980" s="1">
        <v>85865</v>
      </c>
      <c r="AD980" s="6" t="e">
        <f>IF(COUNTIF(#REF!,Orders!AC977)&gt;0,"Returned","Not Returned")</f>
        <v>#REF!</v>
      </c>
      <c r="AE980" s="37" t="str">
        <f>TEXT(Table1[[#This Row],[Order Date]],"mmmm-yyy")</f>
        <v>March-2015</v>
      </c>
    </row>
    <row r="981" spans="1:31" ht="12.75" customHeight="1" thickTop="1" thickBot="1" x14ac:dyDescent="0.25">
      <c r="A981" s="10">
        <v>19294</v>
      </c>
      <c r="B981" s="11" t="s">
        <v>25</v>
      </c>
      <c r="C981" s="11">
        <v>0.04</v>
      </c>
      <c r="D981" s="11">
        <v>10.4</v>
      </c>
      <c r="E981" s="11">
        <v>5.4</v>
      </c>
      <c r="F981" s="11">
        <v>2668</v>
      </c>
      <c r="G981" s="6" t="str">
        <f>IF(COUNTIF(Table1[Customer ID],Table1[[#This Row],[Customer ID]])&gt;1,"Repeat Customer","One-Time Customer")</f>
        <v>Repeat Customer</v>
      </c>
      <c r="H981" s="11" t="s">
        <v>2472</v>
      </c>
      <c r="I981" s="11" t="s">
        <v>49</v>
      </c>
      <c r="J981" s="11" t="s">
        <v>28</v>
      </c>
      <c r="K981" s="11" t="s">
        <v>41</v>
      </c>
      <c r="L981" s="11" t="s">
        <v>50</v>
      </c>
      <c r="M981" s="11" t="s">
        <v>51</v>
      </c>
      <c r="N981" s="11" t="s">
        <v>2473</v>
      </c>
      <c r="O981" s="11">
        <v>0.51</v>
      </c>
      <c r="P981" s="6">
        <f>Table1[[#This Row],[Profit]]/Table1[[#This Row],[Sales]]</f>
        <v>0.22931008107694659</v>
      </c>
      <c r="Q981" s="11" t="s">
        <v>33</v>
      </c>
      <c r="R981" s="11" t="s">
        <v>61</v>
      </c>
      <c r="S981" s="11" t="s">
        <v>2193</v>
      </c>
      <c r="T981" s="11" t="s">
        <v>2474</v>
      </c>
      <c r="U981" s="11">
        <v>57701</v>
      </c>
      <c r="V981" s="12">
        <v>42091</v>
      </c>
      <c r="W981" s="13" t="str">
        <f>TEXT(Table1[[#This Row],[Order Date]],"mmmm")</f>
        <v>March</v>
      </c>
      <c r="X981" s="7" t="str">
        <f>TEXT(Table1[[#This Row],[Order Date]],"yyyy")</f>
        <v>2015</v>
      </c>
      <c r="Y981" s="12">
        <v>42092</v>
      </c>
      <c r="Z981" s="11">
        <v>29.98</v>
      </c>
      <c r="AA981" s="11">
        <v>12</v>
      </c>
      <c r="AB981" s="11">
        <v>130.74</v>
      </c>
      <c r="AC981" s="11">
        <v>87830</v>
      </c>
      <c r="AD981" s="6" t="e">
        <f>IF(COUNTIF(#REF!,Orders!AC1512)&gt;0,"Returned","Not Returned")</f>
        <v>#REF!</v>
      </c>
      <c r="AE981" s="37" t="str">
        <f>TEXT(Table1[[#This Row],[Order Date]],"mmmm-yyy")</f>
        <v>March-2015</v>
      </c>
    </row>
    <row r="982" spans="1:31" ht="12.75" customHeight="1" thickTop="1" thickBot="1" x14ac:dyDescent="0.25">
      <c r="A982" s="8">
        <v>19295</v>
      </c>
      <c r="B982" s="1" t="s">
        <v>25</v>
      </c>
      <c r="C982" s="1">
        <v>0.08</v>
      </c>
      <c r="D982" s="1">
        <v>4.28</v>
      </c>
      <c r="E982" s="1">
        <v>4.79</v>
      </c>
      <c r="F982" s="1">
        <v>2668</v>
      </c>
      <c r="G982" s="6" t="str">
        <f>IF(COUNTIF(Table1[Customer ID],Table1[[#This Row],[Customer ID]])&gt;1,"Repeat Customer","One-Time Customer")</f>
        <v>Repeat Customer</v>
      </c>
      <c r="H982" s="1" t="s">
        <v>2472</v>
      </c>
      <c r="I982" s="1" t="s">
        <v>49</v>
      </c>
      <c r="J982" s="1" t="s">
        <v>28</v>
      </c>
      <c r="K982" s="1" t="s">
        <v>29</v>
      </c>
      <c r="L982" s="1" t="s">
        <v>93</v>
      </c>
      <c r="M982" s="1" t="s">
        <v>59</v>
      </c>
      <c r="N982" s="1" t="s">
        <v>2475</v>
      </c>
      <c r="O982" s="1">
        <v>0.4</v>
      </c>
      <c r="P982" s="6">
        <f>Table1[[#This Row],[Profit]]/Table1[[#This Row],[Sales]]</f>
        <v>-2.4303188289552837</v>
      </c>
      <c r="Q982" s="1" t="s">
        <v>33</v>
      </c>
      <c r="R982" s="1" t="s">
        <v>61</v>
      </c>
      <c r="S982" s="1" t="s">
        <v>2193</v>
      </c>
      <c r="T982" s="1" t="s">
        <v>2474</v>
      </c>
      <c r="U982" s="1">
        <v>57701</v>
      </c>
      <c r="V982" s="9">
        <v>42091</v>
      </c>
      <c r="W982" s="13" t="str">
        <f>TEXT(Table1[[#This Row],[Order Date]],"mmmm")</f>
        <v>March</v>
      </c>
      <c r="X982" s="7" t="str">
        <f>TEXT(Table1[[#This Row],[Order Date]],"yyyy")</f>
        <v>2015</v>
      </c>
      <c r="Y982" s="9">
        <v>42093</v>
      </c>
      <c r="Z982" s="1">
        <v>-121.2</v>
      </c>
      <c r="AA982" s="1">
        <v>12</v>
      </c>
      <c r="AB982" s="1">
        <v>49.87</v>
      </c>
      <c r="AC982" s="1">
        <v>87830</v>
      </c>
      <c r="AD982" s="6" t="e">
        <f>IF(COUNTIF(#REF!,Orders!AC1513)&gt;0,"Returned","Not Returned")</f>
        <v>#REF!</v>
      </c>
      <c r="AE982" s="37" t="str">
        <f>TEXT(Table1[[#This Row],[Order Date]],"mmmm-yyy")</f>
        <v>March-2015</v>
      </c>
    </row>
    <row r="983" spans="1:31" ht="12.75" customHeight="1" thickTop="1" thickBot="1" x14ac:dyDescent="0.25">
      <c r="A983" s="10">
        <v>18642</v>
      </c>
      <c r="B983" s="11" t="s">
        <v>56</v>
      </c>
      <c r="C983" s="11">
        <v>0.05</v>
      </c>
      <c r="D983" s="11">
        <v>6.68</v>
      </c>
      <c r="E983" s="11">
        <v>6.93</v>
      </c>
      <c r="F983" s="11">
        <v>2880</v>
      </c>
      <c r="G983" s="6" t="str">
        <f>IF(COUNTIF(Table1[Customer ID],Table1[[#This Row],[Customer ID]])&gt;1,"Repeat Customer","One-Time Customer")</f>
        <v>Repeat Customer</v>
      </c>
      <c r="H983" s="11" t="s">
        <v>2630</v>
      </c>
      <c r="I983" s="11" t="s">
        <v>49</v>
      </c>
      <c r="J983" s="11" t="s">
        <v>58</v>
      </c>
      <c r="K983" s="11" t="s">
        <v>29</v>
      </c>
      <c r="L983" s="11" t="s">
        <v>93</v>
      </c>
      <c r="M983" s="11" t="s">
        <v>59</v>
      </c>
      <c r="N983" s="11" t="s">
        <v>2135</v>
      </c>
      <c r="O983" s="11">
        <v>0.37</v>
      </c>
      <c r="P983" s="6">
        <f>Table1[[#This Row],[Profit]]/Table1[[#This Row],[Sales]]</f>
        <v>-3.0466321243523439E-2</v>
      </c>
      <c r="Q983" s="11" t="s">
        <v>33</v>
      </c>
      <c r="R983" s="11" t="s">
        <v>136</v>
      </c>
      <c r="S983" s="11" t="s">
        <v>362</v>
      </c>
      <c r="T983" s="11" t="s">
        <v>2631</v>
      </c>
      <c r="U983" s="11">
        <v>33160</v>
      </c>
      <c r="V983" s="12">
        <v>42091</v>
      </c>
      <c r="W983" s="13" t="str">
        <f>TEXT(Table1[[#This Row],[Order Date]],"mmmm")</f>
        <v>March</v>
      </c>
      <c r="X983" s="7" t="str">
        <f>TEXT(Table1[[#This Row],[Order Date]],"yyyy")</f>
        <v>2015</v>
      </c>
      <c r="Y983" s="12">
        <v>42092</v>
      </c>
      <c r="Z983" s="11">
        <v>-2.3520000000000096</v>
      </c>
      <c r="AA983" s="11">
        <v>11</v>
      </c>
      <c r="AB983" s="11">
        <v>77.2</v>
      </c>
      <c r="AC983" s="11">
        <v>88626</v>
      </c>
      <c r="AD983" s="6" t="e">
        <f>IF(COUNTIF(#REF!,Orders!AC1628)&gt;0,"Returned","Not Returned")</f>
        <v>#REF!</v>
      </c>
      <c r="AE983" s="37" t="str">
        <f>TEXT(Table1[[#This Row],[Order Date]],"mmmm-yyy")</f>
        <v>March-2015</v>
      </c>
    </row>
    <row r="984" spans="1:31" ht="12.75" customHeight="1" thickTop="1" thickBot="1" x14ac:dyDescent="0.25">
      <c r="A984" s="8">
        <v>18041</v>
      </c>
      <c r="B984" s="1" t="s">
        <v>25</v>
      </c>
      <c r="C984" s="1">
        <v>0.06</v>
      </c>
      <c r="D984" s="1">
        <v>363.25</v>
      </c>
      <c r="E984" s="1">
        <v>19.989999999999998</v>
      </c>
      <c r="F984" s="1">
        <v>2968</v>
      </c>
      <c r="G984" s="6" t="str">
        <f>IF(COUNTIF(Table1[Customer ID],Table1[[#This Row],[Customer ID]])&gt;1,"Repeat Customer","One-Time Customer")</f>
        <v>Repeat Customer</v>
      </c>
      <c r="H984" s="1" t="s">
        <v>2697</v>
      </c>
      <c r="I984" s="1" t="s">
        <v>49</v>
      </c>
      <c r="J984" s="1" t="s">
        <v>58</v>
      </c>
      <c r="K984" s="1" t="s">
        <v>29</v>
      </c>
      <c r="L984" s="1" t="s">
        <v>257</v>
      </c>
      <c r="M984" s="1" t="s">
        <v>59</v>
      </c>
      <c r="N984" s="1" t="s">
        <v>1253</v>
      </c>
      <c r="O984" s="1">
        <v>0.56999999999999995</v>
      </c>
      <c r="P984" s="6">
        <f>Table1[[#This Row],[Profit]]/Table1[[#This Row],[Sales]]</f>
        <v>0.10486299185200219</v>
      </c>
      <c r="Q984" s="1" t="s">
        <v>33</v>
      </c>
      <c r="R984" s="1" t="s">
        <v>136</v>
      </c>
      <c r="S984" s="1" t="s">
        <v>362</v>
      </c>
      <c r="T984" s="1" t="s">
        <v>2699</v>
      </c>
      <c r="U984" s="1">
        <v>33021</v>
      </c>
      <c r="V984" s="9">
        <v>42091</v>
      </c>
      <c r="W984" s="13" t="str">
        <f>TEXT(Table1[[#This Row],[Order Date]],"mmmm")</f>
        <v>March</v>
      </c>
      <c r="X984" s="7" t="str">
        <f>TEXT(Table1[[#This Row],[Order Date]],"yyyy")</f>
        <v>2015</v>
      </c>
      <c r="Y984" s="9">
        <v>42093</v>
      </c>
      <c r="Z984" s="1">
        <v>36.164099999999998</v>
      </c>
      <c r="AA984" s="1">
        <v>1</v>
      </c>
      <c r="AB984" s="1">
        <v>344.87</v>
      </c>
      <c r="AC984" s="1">
        <v>86086</v>
      </c>
      <c r="AD984" s="6" t="e">
        <f>IF(COUNTIF(#REF!,Orders!AC1683)&gt;0,"Returned","Not Returned")</f>
        <v>#REF!</v>
      </c>
      <c r="AE984" s="37" t="str">
        <f>TEXT(Table1[[#This Row],[Order Date]],"mmmm-yyy")</f>
        <v>March-2015</v>
      </c>
    </row>
    <row r="985" spans="1:31" ht="12.75" customHeight="1" thickTop="1" thickBot="1" x14ac:dyDescent="0.25">
      <c r="A985" s="10">
        <v>21767</v>
      </c>
      <c r="B985" s="11" t="s">
        <v>25</v>
      </c>
      <c r="C985" s="11">
        <v>0.01</v>
      </c>
      <c r="D985" s="11">
        <v>65.989999999999995</v>
      </c>
      <c r="E985" s="11">
        <v>8.99</v>
      </c>
      <c r="F985" s="11">
        <v>152</v>
      </c>
      <c r="G985" s="6" t="str">
        <f>IF(COUNTIF(Table1[Customer ID],Table1[[#This Row],[Customer ID]])&gt;1,"Repeat Customer","One-Time Customer")</f>
        <v>Repeat Customer</v>
      </c>
      <c r="H985" s="11" t="s">
        <v>247</v>
      </c>
      <c r="I985" s="11" t="s">
        <v>49</v>
      </c>
      <c r="J985" s="11" t="s">
        <v>114</v>
      </c>
      <c r="K985" s="11" t="s">
        <v>77</v>
      </c>
      <c r="L985" s="11" t="s">
        <v>78</v>
      </c>
      <c r="M985" s="11" t="s">
        <v>59</v>
      </c>
      <c r="N985" s="11" t="s">
        <v>251</v>
      </c>
      <c r="O985" s="11">
        <v>0.6</v>
      </c>
      <c r="P985" s="6">
        <f>Table1[[#This Row],[Profit]]/Table1[[#This Row],[Sales]]</f>
        <v>0.33487321630222766</v>
      </c>
      <c r="Q985" s="11" t="s">
        <v>33</v>
      </c>
      <c r="R985" s="11" t="s">
        <v>136</v>
      </c>
      <c r="S985" s="11" t="s">
        <v>244</v>
      </c>
      <c r="T985" s="11" t="s">
        <v>249</v>
      </c>
      <c r="U985" s="11">
        <v>37918</v>
      </c>
      <c r="V985" s="12">
        <v>42092</v>
      </c>
      <c r="W985" s="13" t="str">
        <f>TEXT(Table1[[#This Row],[Order Date]],"mmmm")</f>
        <v>March</v>
      </c>
      <c r="X985" s="7" t="str">
        <f>TEXT(Table1[[#This Row],[Order Date]],"yyyy")</f>
        <v>2015</v>
      </c>
      <c r="Y985" s="12">
        <v>42095</v>
      </c>
      <c r="Z985" s="11">
        <v>97.86</v>
      </c>
      <c r="AA985" s="11">
        <v>5</v>
      </c>
      <c r="AB985" s="11">
        <v>292.23</v>
      </c>
      <c r="AC985" s="11">
        <v>89524</v>
      </c>
      <c r="AD985" s="6" t="e">
        <f>IF(COUNTIF(#REF!,Orders!AC90)&gt;0,"Returned","Not Returned")</f>
        <v>#REF!</v>
      </c>
      <c r="AE985" s="37" t="str">
        <f>TEXT(Table1[[#This Row],[Order Date]],"mmmm-yyy")</f>
        <v>March-2015</v>
      </c>
    </row>
    <row r="986" spans="1:31" ht="12.75" customHeight="1" thickTop="1" thickBot="1" x14ac:dyDescent="0.25">
      <c r="A986" s="10">
        <v>24325</v>
      </c>
      <c r="B986" s="11" t="s">
        <v>56</v>
      </c>
      <c r="C986" s="11">
        <v>7.0000000000000007E-2</v>
      </c>
      <c r="D986" s="11">
        <v>7.08</v>
      </c>
      <c r="E986" s="11">
        <v>2.35</v>
      </c>
      <c r="F986" s="11">
        <v>1028</v>
      </c>
      <c r="G986" s="6" t="str">
        <f>IF(COUNTIF(Table1[Customer ID],Table1[[#This Row],[Customer ID]])&gt;1,"Repeat Customer","One-Time Customer")</f>
        <v>Repeat Customer</v>
      </c>
      <c r="H986" s="11" t="s">
        <v>1143</v>
      </c>
      <c r="I986" s="11" t="s">
        <v>27</v>
      </c>
      <c r="J986" s="11" t="s">
        <v>58</v>
      </c>
      <c r="K986" s="11" t="s">
        <v>29</v>
      </c>
      <c r="L986" s="11" t="s">
        <v>30</v>
      </c>
      <c r="M986" s="11" t="s">
        <v>31</v>
      </c>
      <c r="N986" s="11" t="s">
        <v>1144</v>
      </c>
      <c r="O986" s="11">
        <v>0.47</v>
      </c>
      <c r="P986" s="6">
        <f>Table1[[#This Row],[Profit]]/Table1[[#This Row],[Sales]]</f>
        <v>0.32498401193775317</v>
      </c>
      <c r="Q986" s="11" t="s">
        <v>33</v>
      </c>
      <c r="R986" s="11" t="s">
        <v>53</v>
      </c>
      <c r="S986" s="11" t="s">
        <v>71</v>
      </c>
      <c r="T986" s="11" t="s">
        <v>1145</v>
      </c>
      <c r="U986" s="11">
        <v>11725</v>
      </c>
      <c r="V986" s="12">
        <v>42092</v>
      </c>
      <c r="W986" s="13" t="str">
        <f>TEXT(Table1[[#This Row],[Order Date]],"mmmm")</f>
        <v>March</v>
      </c>
      <c r="X986" s="7" t="str">
        <f>TEXT(Table1[[#This Row],[Order Date]],"yyyy")</f>
        <v>2015</v>
      </c>
      <c r="Y986" s="12">
        <v>42093</v>
      </c>
      <c r="Z986" s="11">
        <v>30.49</v>
      </c>
      <c r="AA986" s="11">
        <v>13</v>
      </c>
      <c r="AB986" s="11">
        <v>93.82</v>
      </c>
      <c r="AC986" s="11">
        <v>89006</v>
      </c>
      <c r="AD986" s="6" t="e">
        <f>IF(COUNTIF(#REF!,Orders!AC580)&gt;0,"Returned","Not Returned")</f>
        <v>#REF!</v>
      </c>
      <c r="AE986" s="37" t="str">
        <f>TEXT(Table1[[#This Row],[Order Date]],"mmmm-yyy")</f>
        <v>March-2015</v>
      </c>
    </row>
    <row r="987" spans="1:31" ht="12.75" customHeight="1" thickTop="1" thickBot="1" x14ac:dyDescent="0.25">
      <c r="A987" s="10">
        <v>6891</v>
      </c>
      <c r="B987" s="11" t="s">
        <v>37</v>
      </c>
      <c r="C987" s="11">
        <v>0.05</v>
      </c>
      <c r="D987" s="11">
        <v>5.78</v>
      </c>
      <c r="E987" s="11">
        <v>7.64</v>
      </c>
      <c r="F987" s="11">
        <v>1129</v>
      </c>
      <c r="G987" s="6" t="str">
        <f>IF(COUNTIF(Table1[Customer ID],Table1[[#This Row],[Customer ID]])&gt;1,"Repeat Customer","One-Time Customer")</f>
        <v>Repeat Customer</v>
      </c>
      <c r="H987" s="11" t="s">
        <v>1236</v>
      </c>
      <c r="I987" s="11" t="s">
        <v>27</v>
      </c>
      <c r="J987" s="11" t="s">
        <v>28</v>
      </c>
      <c r="K987" s="11" t="s">
        <v>29</v>
      </c>
      <c r="L987" s="11" t="s">
        <v>93</v>
      </c>
      <c r="M987" s="11" t="s">
        <v>59</v>
      </c>
      <c r="N987" s="11" t="s">
        <v>1238</v>
      </c>
      <c r="O987" s="11">
        <v>0.36</v>
      </c>
      <c r="P987" s="6">
        <f>Table1[[#This Row],[Profit]]/Table1[[#This Row],[Sales]]</f>
        <v>-0.65413449072769292</v>
      </c>
      <c r="Q987" s="11" t="s">
        <v>33</v>
      </c>
      <c r="R987" s="11" t="s">
        <v>53</v>
      </c>
      <c r="S987" s="11" t="s">
        <v>193</v>
      </c>
      <c r="T987" s="11" t="s">
        <v>194</v>
      </c>
      <c r="U987" s="11">
        <v>2118</v>
      </c>
      <c r="V987" s="12">
        <v>42092</v>
      </c>
      <c r="W987" s="13" t="str">
        <f>TEXT(Table1[[#This Row],[Order Date]],"mmmm")</f>
        <v>March</v>
      </c>
      <c r="X987" s="7" t="str">
        <f>TEXT(Table1[[#This Row],[Order Date]],"yyyy")</f>
        <v>2015</v>
      </c>
      <c r="Y987" s="12">
        <v>42094</v>
      </c>
      <c r="Z987" s="11">
        <v>-116.05</v>
      </c>
      <c r="AA987" s="11">
        <v>29</v>
      </c>
      <c r="AB987" s="11">
        <v>177.41</v>
      </c>
      <c r="AC987" s="11">
        <v>49125</v>
      </c>
      <c r="AD987" s="6" t="e">
        <f>IF(COUNTIF(#REF!,Orders!AC638)&gt;0,"Returned","Not Returned")</f>
        <v>#REF!</v>
      </c>
      <c r="AE987" s="37" t="str">
        <f>TEXT(Table1[[#This Row],[Order Date]],"mmmm-yyy")</f>
        <v>March-2015</v>
      </c>
    </row>
    <row r="988" spans="1:31" ht="12.75" customHeight="1" thickTop="1" thickBot="1" x14ac:dyDescent="0.25">
      <c r="A988" s="8">
        <v>18625</v>
      </c>
      <c r="B988" s="1" t="s">
        <v>37</v>
      </c>
      <c r="C988" s="1">
        <v>0.02</v>
      </c>
      <c r="D988" s="1">
        <v>7.38</v>
      </c>
      <c r="E988" s="1">
        <v>5.21</v>
      </c>
      <c r="F988" s="1">
        <v>1237</v>
      </c>
      <c r="G988" s="6" t="str">
        <f>IF(COUNTIF(Table1[Customer ID],Table1[[#This Row],[Customer ID]])&gt;1,"Repeat Customer","One-Time Customer")</f>
        <v>Repeat Customer</v>
      </c>
      <c r="H988" s="1" t="s">
        <v>1325</v>
      </c>
      <c r="I988" s="1" t="s">
        <v>49</v>
      </c>
      <c r="J988" s="1" t="s">
        <v>28</v>
      </c>
      <c r="K988" s="1" t="s">
        <v>41</v>
      </c>
      <c r="L988" s="1" t="s">
        <v>50</v>
      </c>
      <c r="M988" s="1" t="s">
        <v>59</v>
      </c>
      <c r="N988" s="1" t="s">
        <v>424</v>
      </c>
      <c r="O988" s="1">
        <v>0.56000000000000005</v>
      </c>
      <c r="P988" s="6">
        <f>Table1[[#This Row],[Profit]]/Table1[[#This Row],[Sales]]</f>
        <v>0.31566068515497553</v>
      </c>
      <c r="Q988" s="1" t="s">
        <v>33</v>
      </c>
      <c r="R988" s="1" t="s">
        <v>61</v>
      </c>
      <c r="S988" s="1" t="s">
        <v>130</v>
      </c>
      <c r="T988" s="1" t="s">
        <v>1326</v>
      </c>
      <c r="U988" s="1">
        <v>75007</v>
      </c>
      <c r="V988" s="9">
        <v>42092</v>
      </c>
      <c r="W988" s="13" t="str">
        <f>TEXT(Table1[[#This Row],[Order Date]],"mmmm")</f>
        <v>March</v>
      </c>
      <c r="X988" s="7" t="str">
        <f>TEXT(Table1[[#This Row],[Order Date]],"yyyy")</f>
        <v>2015</v>
      </c>
      <c r="Y988" s="9">
        <v>42093</v>
      </c>
      <c r="Z988" s="1">
        <v>7.74</v>
      </c>
      <c r="AA988" s="1">
        <v>3</v>
      </c>
      <c r="AB988" s="1">
        <v>24.52</v>
      </c>
      <c r="AC988" s="1">
        <v>86076</v>
      </c>
      <c r="AD988" s="6" t="e">
        <f>IF(COUNTIF(#REF!,Orders!AC703)&gt;0,"Returned","Not Returned")</f>
        <v>#REF!</v>
      </c>
      <c r="AE988" s="37" t="str">
        <f>TEXT(Table1[[#This Row],[Order Date]],"mmmm-yyy")</f>
        <v>March-2015</v>
      </c>
    </row>
    <row r="989" spans="1:31" ht="12.75" customHeight="1" thickTop="1" thickBot="1" x14ac:dyDescent="0.25">
      <c r="A989" s="8">
        <v>26137</v>
      </c>
      <c r="B989" s="1" t="s">
        <v>25</v>
      </c>
      <c r="C989" s="1">
        <v>0.1</v>
      </c>
      <c r="D989" s="1">
        <v>6.75</v>
      </c>
      <c r="E989" s="1">
        <v>2.99</v>
      </c>
      <c r="F989" s="1">
        <v>2338</v>
      </c>
      <c r="G989" s="6" t="str">
        <f>IF(COUNTIF(Table1[Customer ID],Table1[[#This Row],[Customer ID]])&gt;1,"Repeat Customer","One-Time Customer")</f>
        <v>Repeat Customer</v>
      </c>
      <c r="H989" s="1" t="s">
        <v>2208</v>
      </c>
      <c r="I989" s="1" t="s">
        <v>49</v>
      </c>
      <c r="J989" s="1" t="s">
        <v>40</v>
      </c>
      <c r="K989" s="1" t="s">
        <v>29</v>
      </c>
      <c r="L989" s="1" t="s">
        <v>109</v>
      </c>
      <c r="M989" s="1" t="s">
        <v>59</v>
      </c>
      <c r="N989" s="1" t="s">
        <v>2209</v>
      </c>
      <c r="O989" s="1">
        <v>0.35</v>
      </c>
      <c r="P989" s="6">
        <f>Table1[[#This Row],[Profit]]/Table1[[#This Row],[Sales]]</f>
        <v>0.18878081764277543</v>
      </c>
      <c r="Q989" s="1" t="s">
        <v>33</v>
      </c>
      <c r="R989" s="1" t="s">
        <v>53</v>
      </c>
      <c r="S989" s="1" t="s">
        <v>415</v>
      </c>
      <c r="T989" s="1" t="s">
        <v>2109</v>
      </c>
      <c r="U989" s="1">
        <v>20740</v>
      </c>
      <c r="V989" s="9">
        <v>42092</v>
      </c>
      <c r="W989" s="13" t="str">
        <f>TEXT(Table1[[#This Row],[Order Date]],"mmmm")</f>
        <v>March</v>
      </c>
      <c r="X989" s="7" t="str">
        <f>TEXT(Table1[[#This Row],[Order Date]],"yyyy")</f>
        <v>2015</v>
      </c>
      <c r="Y989" s="9">
        <v>42092</v>
      </c>
      <c r="Z989" s="1">
        <v>18.147500000000001</v>
      </c>
      <c r="AA989" s="1">
        <v>15</v>
      </c>
      <c r="AB989" s="1">
        <v>96.13</v>
      </c>
      <c r="AC989" s="1">
        <v>91481</v>
      </c>
      <c r="AD989" s="6" t="e">
        <f>IF(COUNTIF(#REF!,Orders!AC1299)&gt;0,"Returned","Not Returned")</f>
        <v>#REF!</v>
      </c>
      <c r="AE989" s="37" t="str">
        <f>TEXT(Table1[[#This Row],[Order Date]],"mmmm-yyy")</f>
        <v>March-2015</v>
      </c>
    </row>
    <row r="990" spans="1:31" ht="12.75" customHeight="1" thickTop="1" thickBot="1" x14ac:dyDescent="0.25">
      <c r="A990" s="10">
        <v>20731</v>
      </c>
      <c r="B990" s="11" t="s">
        <v>106</v>
      </c>
      <c r="C990" s="11">
        <v>0.03</v>
      </c>
      <c r="D990" s="11">
        <v>140.99</v>
      </c>
      <c r="E990" s="11">
        <v>4.2</v>
      </c>
      <c r="F990" s="11">
        <v>2430</v>
      </c>
      <c r="G990" s="6" t="str">
        <f>IF(COUNTIF(Table1[Customer ID],Table1[[#This Row],[Customer ID]])&gt;1,"Repeat Customer","One-Time Customer")</f>
        <v>Repeat Customer</v>
      </c>
      <c r="H990" s="11" t="s">
        <v>2281</v>
      </c>
      <c r="I990" s="11" t="s">
        <v>49</v>
      </c>
      <c r="J990" s="11" t="s">
        <v>40</v>
      </c>
      <c r="K990" s="11" t="s">
        <v>77</v>
      </c>
      <c r="L990" s="11" t="s">
        <v>78</v>
      </c>
      <c r="M990" s="11" t="s">
        <v>59</v>
      </c>
      <c r="N990" s="11" t="s">
        <v>2283</v>
      </c>
      <c r="O990" s="11">
        <v>0.59</v>
      </c>
      <c r="P990" s="6">
        <f>Table1[[#This Row],[Profit]]/Table1[[#This Row],[Sales]]</f>
        <v>-1.8614835254017206</v>
      </c>
      <c r="Q990" s="11" t="s">
        <v>33</v>
      </c>
      <c r="R990" s="11" t="s">
        <v>61</v>
      </c>
      <c r="S990" s="11" t="s">
        <v>130</v>
      </c>
      <c r="T990" s="11" t="s">
        <v>2282</v>
      </c>
      <c r="U990" s="11">
        <v>76541</v>
      </c>
      <c r="V990" s="12">
        <v>42092</v>
      </c>
      <c r="W990" s="13" t="str">
        <f>TEXT(Table1[[#This Row],[Order Date]],"mmmm")</f>
        <v>March</v>
      </c>
      <c r="X990" s="7" t="str">
        <f>TEXT(Table1[[#This Row],[Order Date]],"yyyy")</f>
        <v>2015</v>
      </c>
      <c r="Y990" s="12">
        <v>42100</v>
      </c>
      <c r="Z990" s="11">
        <v>-458.74400000000003</v>
      </c>
      <c r="AA990" s="11">
        <v>2</v>
      </c>
      <c r="AB990" s="11">
        <v>246.44</v>
      </c>
      <c r="AC990" s="11">
        <v>91110</v>
      </c>
      <c r="AD990" s="6" t="e">
        <f>IF(COUNTIF(#REF!,Orders!AC1356)&gt;0,"Returned","Not Returned")</f>
        <v>#REF!</v>
      </c>
      <c r="AE990" s="37" t="str">
        <f>TEXT(Table1[[#This Row],[Order Date]],"mmmm-yyy")</f>
        <v>March-2015</v>
      </c>
    </row>
    <row r="991" spans="1:31" ht="12.75" customHeight="1" thickTop="1" thickBot="1" x14ac:dyDescent="0.25">
      <c r="A991" s="10">
        <v>20254</v>
      </c>
      <c r="B991" s="11" t="s">
        <v>25</v>
      </c>
      <c r="C991" s="11">
        <v>0.04</v>
      </c>
      <c r="D991" s="11">
        <v>40.98</v>
      </c>
      <c r="E991" s="11">
        <v>6.5</v>
      </c>
      <c r="F991" s="11">
        <v>2530</v>
      </c>
      <c r="G991" s="6" t="str">
        <f>IF(COUNTIF(Table1[Customer ID],Table1[[#This Row],[Customer ID]])&gt;1,"Repeat Customer","One-Time Customer")</f>
        <v>One-Time Customer</v>
      </c>
      <c r="H991" s="11" t="s">
        <v>2370</v>
      </c>
      <c r="I991" s="11" t="s">
        <v>49</v>
      </c>
      <c r="J991" s="11" t="s">
        <v>58</v>
      </c>
      <c r="K991" s="11" t="s">
        <v>77</v>
      </c>
      <c r="L991" s="11" t="s">
        <v>180</v>
      </c>
      <c r="M991" s="11" t="s">
        <v>59</v>
      </c>
      <c r="N991" s="11" t="s">
        <v>1270</v>
      </c>
      <c r="O991" s="11">
        <v>0.74</v>
      </c>
      <c r="P991" s="6">
        <f>Table1[[#This Row],[Profit]]/Table1[[#This Row],[Sales]]</f>
        <v>-0.32302306276392251</v>
      </c>
      <c r="Q991" s="11" t="s">
        <v>33</v>
      </c>
      <c r="R991" s="11" t="s">
        <v>34</v>
      </c>
      <c r="S991" s="11" t="s">
        <v>45</v>
      </c>
      <c r="T991" s="11" t="s">
        <v>2371</v>
      </c>
      <c r="U991" s="11">
        <v>92307</v>
      </c>
      <c r="V991" s="12">
        <v>42092</v>
      </c>
      <c r="W991" s="13" t="str">
        <f>TEXT(Table1[[#This Row],[Order Date]],"mmmm")</f>
        <v>March</v>
      </c>
      <c r="X991" s="7" t="str">
        <f>TEXT(Table1[[#This Row],[Order Date]],"yyyy")</f>
        <v>2015</v>
      </c>
      <c r="Y991" s="12">
        <v>42093</v>
      </c>
      <c r="Z991" s="11">
        <v>-89.5</v>
      </c>
      <c r="AA991" s="11">
        <v>7</v>
      </c>
      <c r="AB991" s="11">
        <v>277.07</v>
      </c>
      <c r="AC991" s="11">
        <v>87451</v>
      </c>
      <c r="AD991" s="6" t="e">
        <f>IF(COUNTIF(#REF!,Orders!AC1430)&gt;0,"Returned","Not Returned")</f>
        <v>#REF!</v>
      </c>
      <c r="AE991" s="37" t="str">
        <f>TEXT(Table1[[#This Row],[Order Date]],"mmmm-yyy")</f>
        <v>March-2015</v>
      </c>
    </row>
    <row r="992" spans="1:31" ht="12.75" customHeight="1" thickTop="1" thickBot="1" x14ac:dyDescent="0.25">
      <c r="A992" s="10">
        <v>20255</v>
      </c>
      <c r="B992" s="11" t="s">
        <v>25</v>
      </c>
      <c r="C992" s="11">
        <v>0.05</v>
      </c>
      <c r="D992" s="11">
        <v>35.99</v>
      </c>
      <c r="E992" s="11">
        <v>3.3</v>
      </c>
      <c r="F992" s="11">
        <v>2534</v>
      </c>
      <c r="G992" s="6" t="str">
        <f>IF(COUNTIF(Table1[Customer ID],Table1[[#This Row],[Customer ID]])&gt;1,"Repeat Customer","One-Time Customer")</f>
        <v>One-Time Customer</v>
      </c>
      <c r="H992" s="11" t="s">
        <v>2374</v>
      </c>
      <c r="I992" s="11" t="s">
        <v>49</v>
      </c>
      <c r="J992" s="11" t="s">
        <v>58</v>
      </c>
      <c r="K992" s="11" t="s">
        <v>77</v>
      </c>
      <c r="L992" s="11" t="s">
        <v>78</v>
      </c>
      <c r="M992" s="11" t="s">
        <v>51</v>
      </c>
      <c r="N992" s="11" t="s">
        <v>1274</v>
      </c>
      <c r="O992" s="11">
        <v>0.39</v>
      </c>
      <c r="P992" s="6">
        <f>Table1[[#This Row],[Profit]]/Table1[[#This Row],[Sales]]</f>
        <v>0.69</v>
      </c>
      <c r="Q992" s="11" t="s">
        <v>33</v>
      </c>
      <c r="R992" s="11" t="s">
        <v>53</v>
      </c>
      <c r="S992" s="11" t="s">
        <v>188</v>
      </c>
      <c r="T992" s="11" t="s">
        <v>450</v>
      </c>
      <c r="U992" s="11">
        <v>4401</v>
      </c>
      <c r="V992" s="12">
        <v>42092</v>
      </c>
      <c r="W992" s="13" t="str">
        <f>TEXT(Table1[[#This Row],[Order Date]],"mmmm")</f>
        <v>March</v>
      </c>
      <c r="X992" s="7" t="str">
        <f>TEXT(Table1[[#This Row],[Order Date]],"yyyy")</f>
        <v>2015</v>
      </c>
      <c r="Y992" s="12">
        <v>42094</v>
      </c>
      <c r="Z992" s="11">
        <v>103.27229999999999</v>
      </c>
      <c r="AA992" s="11">
        <v>5</v>
      </c>
      <c r="AB992" s="11">
        <v>149.66999999999999</v>
      </c>
      <c r="AC992" s="11">
        <v>87451</v>
      </c>
      <c r="AD992" s="6" t="e">
        <f>IF(COUNTIF(#REF!,Orders!AC1432)&gt;0,"Returned","Not Returned")</f>
        <v>#REF!</v>
      </c>
      <c r="AE992" s="37" t="str">
        <f>TEXT(Table1[[#This Row],[Order Date]],"mmmm-yyy")</f>
        <v>March-2015</v>
      </c>
    </row>
    <row r="993" spans="1:31" ht="12.75" customHeight="1" thickTop="1" thickBot="1" x14ac:dyDescent="0.25">
      <c r="A993" s="8">
        <v>21734</v>
      </c>
      <c r="B993" s="1" t="s">
        <v>25</v>
      </c>
      <c r="C993" s="1">
        <v>0.01</v>
      </c>
      <c r="D993" s="1">
        <v>99.23</v>
      </c>
      <c r="E993" s="1">
        <v>8.99</v>
      </c>
      <c r="F993" s="1">
        <v>3151</v>
      </c>
      <c r="G993" s="6" t="str">
        <f>IF(COUNTIF(Table1[Customer ID],Table1[[#This Row],[Customer ID]])&gt;1,"Repeat Customer","One-Time Customer")</f>
        <v>Repeat Customer</v>
      </c>
      <c r="H993" s="1" t="s">
        <v>2844</v>
      </c>
      <c r="I993" s="1" t="s">
        <v>49</v>
      </c>
      <c r="J993" s="1" t="s">
        <v>28</v>
      </c>
      <c r="K993" s="1" t="s">
        <v>41</v>
      </c>
      <c r="L993" s="1" t="s">
        <v>50</v>
      </c>
      <c r="M993" s="1" t="s">
        <v>51</v>
      </c>
      <c r="N993" s="1" t="s">
        <v>454</v>
      </c>
      <c r="O993" s="1">
        <v>0.35</v>
      </c>
      <c r="P993" s="6">
        <f>Table1[[#This Row],[Profit]]/Table1[[#This Row],[Sales]]</f>
        <v>-0.88147550896996563</v>
      </c>
      <c r="Q993" s="1" t="s">
        <v>33</v>
      </c>
      <c r="R993" s="1" t="s">
        <v>34</v>
      </c>
      <c r="S993" s="1" t="s">
        <v>45</v>
      </c>
      <c r="T993" s="1" t="s">
        <v>2846</v>
      </c>
      <c r="U993" s="1">
        <v>92277</v>
      </c>
      <c r="V993" s="9">
        <v>42092</v>
      </c>
      <c r="W993" s="13" t="str">
        <f>TEXT(Table1[[#This Row],[Order Date]],"mmmm")</f>
        <v>March</v>
      </c>
      <c r="X993" s="7" t="str">
        <f>TEXT(Table1[[#This Row],[Order Date]],"yyyy")</f>
        <v>2015</v>
      </c>
      <c r="Y993" s="9">
        <v>42096</v>
      </c>
      <c r="Z993" s="1">
        <v>-87.46</v>
      </c>
      <c r="AA993" s="1">
        <v>1</v>
      </c>
      <c r="AB993" s="1">
        <v>99.22</v>
      </c>
      <c r="AC993" s="1">
        <v>88548</v>
      </c>
      <c r="AD993" s="6" t="e">
        <f>IF(COUNTIF(#REF!,Orders!AC1807)&gt;0,"Returned","Not Returned")</f>
        <v>#REF!</v>
      </c>
      <c r="AE993" s="37" t="str">
        <f>TEXT(Table1[[#This Row],[Order Date]],"mmmm-yyy")</f>
        <v>March-2015</v>
      </c>
    </row>
    <row r="994" spans="1:31" ht="12.75" customHeight="1" thickTop="1" thickBot="1" x14ac:dyDescent="0.25">
      <c r="A994" s="8">
        <v>26208</v>
      </c>
      <c r="B994" s="1" t="s">
        <v>37</v>
      </c>
      <c r="C994" s="1">
        <v>0.08</v>
      </c>
      <c r="D994" s="1">
        <v>11.97</v>
      </c>
      <c r="E994" s="1">
        <v>5.81</v>
      </c>
      <c r="F994" s="1">
        <v>3399</v>
      </c>
      <c r="G994" s="6" t="str">
        <f>IF(COUNTIF(Table1[Customer ID],Table1[[#This Row],[Customer ID]])&gt;1,"Repeat Customer","One-Time Customer")</f>
        <v>One-Time Customer</v>
      </c>
      <c r="H994" s="1" t="s">
        <v>3022</v>
      </c>
      <c r="I994" s="1" t="s">
        <v>49</v>
      </c>
      <c r="J994" s="1" t="s">
        <v>58</v>
      </c>
      <c r="K994" s="1" t="s">
        <v>29</v>
      </c>
      <c r="L994" s="1" t="s">
        <v>30</v>
      </c>
      <c r="M994" s="1" t="s">
        <v>51</v>
      </c>
      <c r="N994" s="1" t="s">
        <v>3011</v>
      </c>
      <c r="O994" s="1">
        <v>0.6</v>
      </c>
      <c r="P994" s="6">
        <f>Table1[[#This Row],[Profit]]/Table1[[#This Row],[Sales]]</f>
        <v>-0.69806602200733581</v>
      </c>
      <c r="Q994" s="1" t="s">
        <v>33</v>
      </c>
      <c r="R994" s="1" t="s">
        <v>61</v>
      </c>
      <c r="S994" s="1" t="s">
        <v>178</v>
      </c>
      <c r="T994" s="1" t="s">
        <v>1522</v>
      </c>
      <c r="U994" s="1">
        <v>60016</v>
      </c>
      <c r="V994" s="9">
        <v>42092</v>
      </c>
      <c r="W994" s="13" t="str">
        <f>TEXT(Table1[[#This Row],[Order Date]],"mmmm")</f>
        <v>March</v>
      </c>
      <c r="X994" s="7" t="str">
        <f>TEXT(Table1[[#This Row],[Order Date]],"yyyy")</f>
        <v>2015</v>
      </c>
      <c r="Y994" s="9">
        <v>42094</v>
      </c>
      <c r="Z994" s="1">
        <v>-41.87</v>
      </c>
      <c r="AA994" s="1">
        <v>5</v>
      </c>
      <c r="AB994" s="1">
        <v>59.98</v>
      </c>
      <c r="AC994" s="1">
        <v>87534</v>
      </c>
      <c r="AD994" s="6" t="e">
        <f>IF(COUNTIF(#REF!,Orders!AC1951)&gt;0,"Returned","Not Returned")</f>
        <v>#REF!</v>
      </c>
      <c r="AE994" s="37" t="str">
        <f>TEXT(Table1[[#This Row],[Order Date]],"mmmm-yyy")</f>
        <v>March-2015</v>
      </c>
    </row>
    <row r="995" spans="1:31" ht="12.75" customHeight="1" thickTop="1" thickBot="1" x14ac:dyDescent="0.25">
      <c r="A995" s="8">
        <v>23880</v>
      </c>
      <c r="B995" s="1" t="s">
        <v>25</v>
      </c>
      <c r="C995" s="1">
        <v>0.08</v>
      </c>
      <c r="D995" s="1">
        <v>896.99</v>
      </c>
      <c r="E995" s="1">
        <v>19.989999999999998</v>
      </c>
      <c r="F995" s="1">
        <v>84</v>
      </c>
      <c r="G995" s="6" t="str">
        <f>IF(COUNTIF(Table1[Customer ID],Table1[[#This Row],[Customer ID]])&gt;1,"Repeat Customer","One-Time Customer")</f>
        <v>Repeat Customer</v>
      </c>
      <c r="H995" s="1" t="s">
        <v>156</v>
      </c>
      <c r="I995" s="1" t="s">
        <v>49</v>
      </c>
      <c r="J995" s="1" t="s">
        <v>28</v>
      </c>
      <c r="K995" s="1" t="s">
        <v>29</v>
      </c>
      <c r="L995" s="1" t="s">
        <v>109</v>
      </c>
      <c r="M995" s="1" t="s">
        <v>59</v>
      </c>
      <c r="N995" s="1" t="s">
        <v>159</v>
      </c>
      <c r="O995" s="1">
        <v>0.38</v>
      </c>
      <c r="P995" s="6">
        <f>Table1[[#This Row],[Profit]]/Table1[[#This Row],[Sales]]</f>
        <v>0.69</v>
      </c>
      <c r="Q995" s="1" t="s">
        <v>33</v>
      </c>
      <c r="R995" s="1" t="s">
        <v>53</v>
      </c>
      <c r="S995" s="1" t="s">
        <v>154</v>
      </c>
      <c r="T995" s="1" t="s">
        <v>158</v>
      </c>
      <c r="U995" s="1">
        <v>45231</v>
      </c>
      <c r="V995" s="9">
        <v>42093</v>
      </c>
      <c r="W995" s="13" t="str">
        <f>TEXT(Table1[[#This Row],[Order Date]],"mmmm")</f>
        <v>March</v>
      </c>
      <c r="X995" s="7" t="str">
        <f>TEXT(Table1[[#This Row],[Order Date]],"yyyy")</f>
        <v>2015</v>
      </c>
      <c r="Y995" s="9">
        <v>42096</v>
      </c>
      <c r="Z995" s="1">
        <v>7402.32</v>
      </c>
      <c r="AA995" s="1">
        <v>13</v>
      </c>
      <c r="AB995" s="1">
        <v>10728</v>
      </c>
      <c r="AC995" s="1">
        <v>87366</v>
      </c>
      <c r="AD995" s="6" t="e">
        <f>IF(COUNTIF(#REF!,Orders!AC45)&gt;0,"Returned","Not Returned")</f>
        <v>#REF!</v>
      </c>
      <c r="AE995" s="37" t="str">
        <f>TEXT(Table1[[#This Row],[Order Date]],"mmmm-yyy")</f>
        <v>March-2015</v>
      </c>
    </row>
    <row r="996" spans="1:31" ht="12.75" customHeight="1" thickTop="1" thickBot="1" x14ac:dyDescent="0.25">
      <c r="A996" s="10">
        <v>20645</v>
      </c>
      <c r="B996" s="11" t="s">
        <v>56</v>
      </c>
      <c r="C996" s="11">
        <v>7.0000000000000007E-2</v>
      </c>
      <c r="D996" s="11">
        <v>6.54</v>
      </c>
      <c r="E996" s="11">
        <v>5.27</v>
      </c>
      <c r="F996" s="11">
        <v>193</v>
      </c>
      <c r="G996" s="6" t="str">
        <f>IF(COUNTIF(Table1[Customer ID],Table1[[#This Row],[Customer ID]])&gt;1,"Repeat Customer","One-Time Customer")</f>
        <v>Repeat Customer</v>
      </c>
      <c r="H996" s="11" t="s">
        <v>290</v>
      </c>
      <c r="I996" s="11" t="s">
        <v>49</v>
      </c>
      <c r="J996" s="11" t="s">
        <v>28</v>
      </c>
      <c r="K996" s="11" t="s">
        <v>29</v>
      </c>
      <c r="L996" s="11" t="s">
        <v>109</v>
      </c>
      <c r="M996" s="11" t="s">
        <v>59</v>
      </c>
      <c r="N996" s="11" t="s">
        <v>292</v>
      </c>
      <c r="O996" s="11">
        <v>0.36</v>
      </c>
      <c r="P996" s="6">
        <f>Table1[[#This Row],[Profit]]/Table1[[#This Row],[Sales]]</f>
        <v>-0.47073770491803274</v>
      </c>
      <c r="Q996" s="11" t="s">
        <v>33</v>
      </c>
      <c r="R996" s="11" t="s">
        <v>34</v>
      </c>
      <c r="S996" s="11" t="s">
        <v>212</v>
      </c>
      <c r="T996" s="11" t="s">
        <v>213</v>
      </c>
      <c r="U996" s="11">
        <v>84041</v>
      </c>
      <c r="V996" s="12">
        <v>42093</v>
      </c>
      <c r="W996" s="13" t="str">
        <f>TEXT(Table1[[#This Row],[Order Date]],"mmmm")</f>
        <v>March</v>
      </c>
      <c r="X996" s="7" t="str">
        <f>TEXT(Table1[[#This Row],[Order Date]],"yyyy")</f>
        <v>2015</v>
      </c>
      <c r="Y996" s="12">
        <v>42095</v>
      </c>
      <c r="Z996" s="11">
        <v>-66.044499999999999</v>
      </c>
      <c r="AA996" s="11">
        <v>21</v>
      </c>
      <c r="AB996" s="11">
        <v>140.30000000000001</v>
      </c>
      <c r="AC996" s="11">
        <v>90432</v>
      </c>
      <c r="AD996" s="6" t="e">
        <f>IF(COUNTIF(#REF!,Orders!AC112)&gt;0,"Returned","Not Returned")</f>
        <v>#REF!</v>
      </c>
      <c r="AE996" s="37" t="str">
        <f>TEXT(Table1[[#This Row],[Order Date]],"mmmm-yyy")</f>
        <v>March-2015</v>
      </c>
    </row>
    <row r="997" spans="1:31" ht="12.75" customHeight="1" thickTop="1" thickBot="1" x14ac:dyDescent="0.25">
      <c r="A997" s="10">
        <v>20646</v>
      </c>
      <c r="B997" s="11" t="s">
        <v>56</v>
      </c>
      <c r="C997" s="11">
        <v>0.09</v>
      </c>
      <c r="D997" s="11">
        <v>3.29</v>
      </c>
      <c r="E997" s="11">
        <v>1.35</v>
      </c>
      <c r="F997" s="11">
        <v>194</v>
      </c>
      <c r="G997" s="6" t="str">
        <f>IF(COUNTIF(Table1[Customer ID],Table1[[#This Row],[Customer ID]])&gt;1,"Repeat Customer","One-Time Customer")</f>
        <v>Repeat Customer</v>
      </c>
      <c r="H997" s="11" t="s">
        <v>293</v>
      </c>
      <c r="I997" s="11" t="s">
        <v>49</v>
      </c>
      <c r="J997" s="11" t="s">
        <v>28</v>
      </c>
      <c r="K997" s="11" t="s">
        <v>29</v>
      </c>
      <c r="L997" s="11" t="s">
        <v>66</v>
      </c>
      <c r="M997" s="11" t="s">
        <v>31</v>
      </c>
      <c r="N997" s="11" t="s">
        <v>296</v>
      </c>
      <c r="O997" s="11">
        <v>0.4</v>
      </c>
      <c r="P997" s="6">
        <f>Table1[[#This Row],[Profit]]/Table1[[#This Row],[Sales]]</f>
        <v>0.21886792452830189</v>
      </c>
      <c r="Q997" s="11" t="s">
        <v>33</v>
      </c>
      <c r="R997" s="11" t="s">
        <v>34</v>
      </c>
      <c r="S997" s="11" t="s">
        <v>212</v>
      </c>
      <c r="T997" s="11" t="s">
        <v>295</v>
      </c>
      <c r="U997" s="11">
        <v>84043</v>
      </c>
      <c r="V997" s="12">
        <v>42093</v>
      </c>
      <c r="W997" s="13" t="str">
        <f>TEXT(Table1[[#This Row],[Order Date]],"mmmm")</f>
        <v>March</v>
      </c>
      <c r="X997" s="7" t="str">
        <f>TEXT(Table1[[#This Row],[Order Date]],"yyyy")</f>
        <v>2015</v>
      </c>
      <c r="Y997" s="12">
        <v>42095</v>
      </c>
      <c r="Z997" s="11">
        <v>15.66</v>
      </c>
      <c r="AA997" s="11">
        <v>23</v>
      </c>
      <c r="AB997" s="11">
        <v>71.55</v>
      </c>
      <c r="AC997" s="11">
        <v>90432</v>
      </c>
      <c r="AD997" s="6" t="e">
        <f>IF(COUNTIF(#REF!,Orders!AC114)&gt;0,"Returned","Not Returned")</f>
        <v>#REF!</v>
      </c>
      <c r="AE997" s="37" t="str">
        <f>TEXT(Table1[[#This Row],[Order Date]],"mmmm-yyy")</f>
        <v>March-2015</v>
      </c>
    </row>
    <row r="998" spans="1:31" ht="12.75" customHeight="1" thickTop="1" thickBot="1" x14ac:dyDescent="0.25">
      <c r="A998" s="8">
        <v>19515</v>
      </c>
      <c r="B998" s="1" t="s">
        <v>56</v>
      </c>
      <c r="C998" s="1">
        <v>0.1</v>
      </c>
      <c r="D998" s="1">
        <v>80.97</v>
      </c>
      <c r="E998" s="1">
        <v>30.06</v>
      </c>
      <c r="F998" s="1">
        <v>271</v>
      </c>
      <c r="G998" s="6" t="str">
        <f>IF(COUNTIF(Table1[Customer ID],Table1[[#This Row],[Customer ID]])&gt;1,"Repeat Customer","One-Time Customer")</f>
        <v>One-Time Customer</v>
      </c>
      <c r="H998" s="1" t="s">
        <v>385</v>
      </c>
      <c r="I998" s="1" t="s">
        <v>39</v>
      </c>
      <c r="J998" s="1" t="s">
        <v>58</v>
      </c>
      <c r="K998" s="1" t="s">
        <v>77</v>
      </c>
      <c r="L998" s="1" t="s">
        <v>85</v>
      </c>
      <c r="M998" s="1" t="s">
        <v>121</v>
      </c>
      <c r="N998" s="1" t="s">
        <v>386</v>
      </c>
      <c r="O998" s="1">
        <v>0.4</v>
      </c>
      <c r="P998" s="6">
        <f>Table1[[#This Row],[Profit]]/Table1[[#This Row],[Sales]]</f>
        <v>0.14228037030039675</v>
      </c>
      <c r="Q998" s="1" t="s">
        <v>33</v>
      </c>
      <c r="R998" s="1" t="s">
        <v>136</v>
      </c>
      <c r="S998" s="1" t="s">
        <v>387</v>
      </c>
      <c r="T998" s="1" t="s">
        <v>388</v>
      </c>
      <c r="U998" s="1">
        <v>30297</v>
      </c>
      <c r="V998" s="9">
        <v>42093</v>
      </c>
      <c r="W998" s="13" t="str">
        <f>TEXT(Table1[[#This Row],[Order Date]],"mmmm")</f>
        <v>March</v>
      </c>
      <c r="X998" s="7" t="str">
        <f>TEXT(Table1[[#This Row],[Order Date]],"yyyy")</f>
        <v>2015</v>
      </c>
      <c r="Y998" s="9">
        <v>42094</v>
      </c>
      <c r="Z998" s="1">
        <v>128.02529999999999</v>
      </c>
      <c r="AA998" s="1">
        <v>12</v>
      </c>
      <c r="AB998" s="1">
        <v>899.81</v>
      </c>
      <c r="AC998" s="1">
        <v>88940</v>
      </c>
      <c r="AD998" s="6" t="e">
        <f>IF(COUNTIF(#REF!,Orders!AC157)&gt;0,"Returned","Not Returned")</f>
        <v>#REF!</v>
      </c>
      <c r="AE998" s="37" t="str">
        <f>TEXT(Table1[[#This Row],[Order Date]],"mmmm-yyy")</f>
        <v>March-2015</v>
      </c>
    </row>
    <row r="999" spans="1:31" ht="12.75" customHeight="1" thickTop="1" thickBot="1" x14ac:dyDescent="0.25">
      <c r="A999" s="8">
        <v>3167</v>
      </c>
      <c r="B999" s="1" t="s">
        <v>56</v>
      </c>
      <c r="C999" s="1">
        <v>0.04</v>
      </c>
      <c r="D999" s="1">
        <v>5.34</v>
      </c>
      <c r="E999" s="1">
        <v>2.99</v>
      </c>
      <c r="F999" s="1">
        <v>1314</v>
      </c>
      <c r="G999" s="6" t="str">
        <f>IF(COUNTIF(Table1[Customer ID],Table1[[#This Row],[Customer ID]])&gt;1,"Repeat Customer","One-Time Customer")</f>
        <v>Repeat Customer</v>
      </c>
      <c r="H999" s="1" t="s">
        <v>1394</v>
      </c>
      <c r="I999" s="1" t="s">
        <v>49</v>
      </c>
      <c r="J999" s="1" t="s">
        <v>40</v>
      </c>
      <c r="K999" s="1" t="s">
        <v>29</v>
      </c>
      <c r="L999" s="1" t="s">
        <v>109</v>
      </c>
      <c r="M999" s="1" t="s">
        <v>59</v>
      </c>
      <c r="N999" s="1" t="s">
        <v>822</v>
      </c>
      <c r="O999" s="1">
        <v>0.38</v>
      </c>
      <c r="P999" s="6">
        <f>Table1[[#This Row],[Profit]]/Table1[[#This Row],[Sales]]</f>
        <v>1.4343308395677472E-2</v>
      </c>
      <c r="Q999" s="1" t="s">
        <v>33</v>
      </c>
      <c r="R999" s="1" t="s">
        <v>34</v>
      </c>
      <c r="S999" s="1" t="s">
        <v>45</v>
      </c>
      <c r="T999" s="1" t="s">
        <v>663</v>
      </c>
      <c r="U999" s="1">
        <v>90058</v>
      </c>
      <c r="V999" s="9">
        <v>42093</v>
      </c>
      <c r="W999" s="13" t="str">
        <f>TEXT(Table1[[#This Row],[Order Date]],"mmmm")</f>
        <v>March</v>
      </c>
      <c r="X999" s="7" t="str">
        <f>TEXT(Table1[[#This Row],[Order Date]],"yyyy")</f>
        <v>2015</v>
      </c>
      <c r="Y999" s="9">
        <v>42095</v>
      </c>
      <c r="Z999" s="1">
        <v>3.4509999999999996</v>
      </c>
      <c r="AA999" s="1">
        <v>45</v>
      </c>
      <c r="AB999" s="1">
        <v>240.6</v>
      </c>
      <c r="AC999" s="1">
        <v>22755</v>
      </c>
      <c r="AD999" s="6" t="e">
        <f>IF(COUNTIF(#REF!,Orders!AC747)&gt;0,"Returned","Not Returned")</f>
        <v>#REF!</v>
      </c>
      <c r="AE999" s="37" t="str">
        <f>TEXT(Table1[[#This Row],[Order Date]],"mmmm-yyy")</f>
        <v>March-2015</v>
      </c>
    </row>
    <row r="1000" spans="1:31" ht="12.75" customHeight="1" thickTop="1" thickBot="1" x14ac:dyDescent="0.25">
      <c r="A1000" s="10">
        <v>3168</v>
      </c>
      <c r="B1000" s="11" t="s">
        <v>56</v>
      </c>
      <c r="C1000" s="11">
        <v>0.06</v>
      </c>
      <c r="D1000" s="11">
        <v>55.99</v>
      </c>
      <c r="E1000" s="11">
        <v>5</v>
      </c>
      <c r="F1000" s="11">
        <v>1314</v>
      </c>
      <c r="G1000" s="6" t="str">
        <f>IF(COUNTIF(Table1[Customer ID],Table1[[#This Row],[Customer ID]])&gt;1,"Repeat Customer","One-Time Customer")</f>
        <v>Repeat Customer</v>
      </c>
      <c r="H1000" s="11" t="s">
        <v>1394</v>
      </c>
      <c r="I1000" s="11" t="s">
        <v>49</v>
      </c>
      <c r="J1000" s="11" t="s">
        <v>40</v>
      </c>
      <c r="K1000" s="11" t="s">
        <v>77</v>
      </c>
      <c r="L1000" s="11" t="s">
        <v>78</v>
      </c>
      <c r="M1000" s="11" t="s">
        <v>51</v>
      </c>
      <c r="N1000" s="11" t="s">
        <v>689</v>
      </c>
      <c r="O1000" s="11">
        <v>0.8</v>
      </c>
      <c r="P1000" s="6">
        <f>Table1[[#This Row],[Profit]]/Table1[[#This Row],[Sales]]</f>
        <v>-1.1619934143870314</v>
      </c>
      <c r="Q1000" s="11" t="s">
        <v>33</v>
      </c>
      <c r="R1000" s="11" t="s">
        <v>34</v>
      </c>
      <c r="S1000" s="11" t="s">
        <v>45</v>
      </c>
      <c r="T1000" s="11" t="s">
        <v>663</v>
      </c>
      <c r="U1000" s="11">
        <v>90058</v>
      </c>
      <c r="V1000" s="12">
        <v>42093</v>
      </c>
      <c r="W1000" s="13" t="str">
        <f>TEXT(Table1[[#This Row],[Order Date]],"mmmm")</f>
        <v>March</v>
      </c>
      <c r="X1000" s="7" t="str">
        <f>TEXT(Table1[[#This Row],[Order Date]],"yyyy")</f>
        <v>2015</v>
      </c>
      <c r="Y1000" s="12">
        <v>42095</v>
      </c>
      <c r="Z1000" s="11">
        <v>-275.25299999999999</v>
      </c>
      <c r="AA1000" s="11">
        <v>5</v>
      </c>
      <c r="AB1000" s="11">
        <v>236.88</v>
      </c>
      <c r="AC1000" s="11">
        <v>22755</v>
      </c>
      <c r="AD1000" s="6" t="e">
        <f>IF(COUNTIF(#REF!,Orders!AC748)&gt;0,"Returned","Not Returned")</f>
        <v>#REF!</v>
      </c>
      <c r="AE1000" s="37" t="str">
        <f>TEXT(Table1[[#This Row],[Order Date]],"mmmm-yyy")</f>
        <v>March-2015</v>
      </c>
    </row>
    <row r="1001" spans="1:31" ht="12.75" customHeight="1" thickTop="1" thickBot="1" x14ac:dyDescent="0.25">
      <c r="A1001" s="8">
        <v>21166</v>
      </c>
      <c r="B1001" s="1" t="s">
        <v>56</v>
      </c>
      <c r="C1001" s="1">
        <v>0</v>
      </c>
      <c r="D1001" s="1">
        <v>4.91</v>
      </c>
      <c r="E1001" s="1">
        <v>5.68</v>
      </c>
      <c r="F1001" s="1">
        <v>1315</v>
      </c>
      <c r="G1001" s="6" t="str">
        <f>IF(COUNTIF(Table1[Customer ID],Table1[[#This Row],[Customer ID]])&gt;1,"Repeat Customer","One-Time Customer")</f>
        <v>One-Time Customer</v>
      </c>
      <c r="H1001" s="1" t="s">
        <v>1395</v>
      </c>
      <c r="I1001" s="1" t="s">
        <v>49</v>
      </c>
      <c r="J1001" s="1" t="s">
        <v>40</v>
      </c>
      <c r="K1001" s="1" t="s">
        <v>29</v>
      </c>
      <c r="L1001" s="1" t="s">
        <v>109</v>
      </c>
      <c r="M1001" s="1" t="s">
        <v>59</v>
      </c>
      <c r="N1001" s="1" t="s">
        <v>1396</v>
      </c>
      <c r="O1001" s="1">
        <v>0.36</v>
      </c>
      <c r="P1001" s="6">
        <f>Table1[[#This Row],[Profit]]/Table1[[#This Row],[Sales]]</f>
        <v>-1.967857142857143</v>
      </c>
      <c r="Q1001" s="1" t="s">
        <v>33</v>
      </c>
      <c r="R1001" s="1" t="s">
        <v>34</v>
      </c>
      <c r="S1001" s="1" t="s">
        <v>255</v>
      </c>
      <c r="T1001" s="1" t="s">
        <v>1397</v>
      </c>
      <c r="U1001" s="1">
        <v>80906</v>
      </c>
      <c r="V1001" s="9">
        <v>42093</v>
      </c>
      <c r="W1001" s="13" t="str">
        <f>TEXT(Table1[[#This Row],[Order Date]],"mmmm")</f>
        <v>March</v>
      </c>
      <c r="X1001" s="7" t="str">
        <f>TEXT(Table1[[#This Row],[Order Date]],"yyyy")</f>
        <v>2015</v>
      </c>
      <c r="Y1001" s="9">
        <v>42094</v>
      </c>
      <c r="Z1001" s="1">
        <v>-95.047499999999999</v>
      </c>
      <c r="AA1001" s="1">
        <v>9</v>
      </c>
      <c r="AB1001" s="1">
        <v>48.3</v>
      </c>
      <c r="AC1001" s="1">
        <v>87602</v>
      </c>
      <c r="AD1001" s="6" t="e">
        <f>IF(COUNTIF(#REF!,Orders!AC751)&gt;0,"Returned","Not Returned")</f>
        <v>#REF!</v>
      </c>
      <c r="AE1001" s="37" t="str">
        <f>TEXT(Table1[[#This Row],[Order Date]],"mmmm-yyy")</f>
        <v>March-2015</v>
      </c>
    </row>
    <row r="1002" spans="1:31" ht="12.75" customHeight="1" thickTop="1" thickBot="1" x14ac:dyDescent="0.25">
      <c r="A1002" s="10">
        <v>21167</v>
      </c>
      <c r="B1002" s="11" t="s">
        <v>56</v>
      </c>
      <c r="C1002" s="11">
        <v>0.04</v>
      </c>
      <c r="D1002" s="11">
        <v>5.34</v>
      </c>
      <c r="E1002" s="11">
        <v>2.99</v>
      </c>
      <c r="F1002" s="11">
        <v>1316</v>
      </c>
      <c r="G1002" s="6" t="str">
        <f>IF(COUNTIF(Table1[Customer ID],Table1[[#This Row],[Customer ID]])&gt;1,"Repeat Customer","One-Time Customer")</f>
        <v>Repeat Customer</v>
      </c>
      <c r="H1002" s="11" t="s">
        <v>1398</v>
      </c>
      <c r="I1002" s="11" t="s">
        <v>49</v>
      </c>
      <c r="J1002" s="11" t="s">
        <v>40</v>
      </c>
      <c r="K1002" s="11" t="s">
        <v>29</v>
      </c>
      <c r="L1002" s="11" t="s">
        <v>109</v>
      </c>
      <c r="M1002" s="11" t="s">
        <v>59</v>
      </c>
      <c r="N1002" s="11" t="s">
        <v>822</v>
      </c>
      <c r="O1002" s="11">
        <v>0.38</v>
      </c>
      <c r="P1002" s="6">
        <f>Table1[[#This Row],[Profit]]/Table1[[#This Row],[Sales]]</f>
        <v>5.8680496514198259E-2</v>
      </c>
      <c r="Q1002" s="11" t="s">
        <v>33</v>
      </c>
      <c r="R1002" s="11" t="s">
        <v>34</v>
      </c>
      <c r="S1002" s="11" t="s">
        <v>255</v>
      </c>
      <c r="T1002" s="11" t="s">
        <v>1399</v>
      </c>
      <c r="U1002" s="11">
        <v>80022</v>
      </c>
      <c r="V1002" s="12">
        <v>42093</v>
      </c>
      <c r="W1002" s="13" t="str">
        <f>TEXT(Table1[[#This Row],[Order Date]],"mmmm")</f>
        <v>March</v>
      </c>
      <c r="X1002" s="7" t="str">
        <f>TEXT(Table1[[#This Row],[Order Date]],"yyyy")</f>
        <v>2015</v>
      </c>
      <c r="Y1002" s="12">
        <v>42095</v>
      </c>
      <c r="Z1002" s="11">
        <v>3.4509999999999996</v>
      </c>
      <c r="AA1002" s="11">
        <v>11</v>
      </c>
      <c r="AB1002" s="11">
        <v>58.81</v>
      </c>
      <c r="AC1002" s="11">
        <v>87602</v>
      </c>
      <c r="AD1002" s="6" t="e">
        <f>IF(COUNTIF(#REF!,Orders!AC752)&gt;0,"Returned","Not Returned")</f>
        <v>#REF!</v>
      </c>
      <c r="AE1002" s="37" t="str">
        <f>TEXT(Table1[[#This Row],[Order Date]],"mmmm-yyy")</f>
        <v>March-2015</v>
      </c>
    </row>
    <row r="1003" spans="1:31" ht="12.75" customHeight="1" thickTop="1" thickBot="1" x14ac:dyDescent="0.25">
      <c r="A1003" s="8">
        <v>21168</v>
      </c>
      <c r="B1003" s="1" t="s">
        <v>56</v>
      </c>
      <c r="C1003" s="1">
        <v>0.06</v>
      </c>
      <c r="D1003" s="1">
        <v>55.99</v>
      </c>
      <c r="E1003" s="1">
        <v>5</v>
      </c>
      <c r="F1003" s="1">
        <v>1316</v>
      </c>
      <c r="G1003" s="6" t="str">
        <f>IF(COUNTIF(Table1[Customer ID],Table1[[#This Row],[Customer ID]])&gt;1,"Repeat Customer","One-Time Customer")</f>
        <v>Repeat Customer</v>
      </c>
      <c r="H1003" s="1" t="s">
        <v>1398</v>
      </c>
      <c r="I1003" s="1" t="s">
        <v>49</v>
      </c>
      <c r="J1003" s="1" t="s">
        <v>40</v>
      </c>
      <c r="K1003" s="1" t="s">
        <v>77</v>
      </c>
      <c r="L1003" s="1" t="s">
        <v>78</v>
      </c>
      <c r="M1003" s="1" t="s">
        <v>51</v>
      </c>
      <c r="N1003" s="1" t="s">
        <v>689</v>
      </c>
      <c r="O1003" s="1">
        <v>0.8</v>
      </c>
      <c r="P1003" s="6">
        <f>Table1[[#This Row],[Profit]]/Table1[[#This Row],[Sales]]</f>
        <v>-5.8094765723934145</v>
      </c>
      <c r="Q1003" s="1" t="s">
        <v>33</v>
      </c>
      <c r="R1003" s="1" t="s">
        <v>34</v>
      </c>
      <c r="S1003" s="1" t="s">
        <v>255</v>
      </c>
      <c r="T1003" s="1" t="s">
        <v>1399</v>
      </c>
      <c r="U1003" s="1">
        <v>80022</v>
      </c>
      <c r="V1003" s="9">
        <v>42093</v>
      </c>
      <c r="W1003" s="13" t="str">
        <f>TEXT(Table1[[#This Row],[Order Date]],"mmmm")</f>
        <v>March</v>
      </c>
      <c r="X1003" s="7" t="str">
        <f>TEXT(Table1[[#This Row],[Order Date]],"yyyy")</f>
        <v>2015</v>
      </c>
      <c r="Y1003" s="9">
        <v>42095</v>
      </c>
      <c r="Z1003" s="1">
        <v>-275.25299999999999</v>
      </c>
      <c r="AA1003" s="1">
        <v>1</v>
      </c>
      <c r="AB1003" s="1">
        <v>47.38</v>
      </c>
      <c r="AC1003" s="1">
        <v>87602</v>
      </c>
      <c r="AD1003" s="6" t="e">
        <f>IF(COUNTIF(#REF!,Orders!AC753)&gt;0,"Returned","Not Returned")</f>
        <v>#REF!</v>
      </c>
      <c r="AE1003" s="37" t="str">
        <f>TEXT(Table1[[#This Row],[Order Date]],"mmmm-yyy")</f>
        <v>March-2015</v>
      </c>
    </row>
    <row r="1004" spans="1:31" ht="12.75" customHeight="1" thickTop="1" thickBot="1" x14ac:dyDescent="0.25">
      <c r="A1004" s="8">
        <v>22253</v>
      </c>
      <c r="B1004" s="1" t="s">
        <v>106</v>
      </c>
      <c r="C1004" s="1">
        <v>0.03</v>
      </c>
      <c r="D1004" s="1">
        <v>65.989999999999995</v>
      </c>
      <c r="E1004" s="1">
        <v>5.26</v>
      </c>
      <c r="F1004" s="1">
        <v>1527</v>
      </c>
      <c r="G1004" s="6" t="str">
        <f>IF(COUNTIF(Table1[Customer ID],Table1[[#This Row],[Customer ID]])&gt;1,"Repeat Customer","One-Time Customer")</f>
        <v>Repeat Customer</v>
      </c>
      <c r="H1004" s="1" t="s">
        <v>1554</v>
      </c>
      <c r="I1004" s="1" t="s">
        <v>49</v>
      </c>
      <c r="J1004" s="1" t="s">
        <v>40</v>
      </c>
      <c r="K1004" s="1" t="s">
        <v>77</v>
      </c>
      <c r="L1004" s="1" t="s">
        <v>78</v>
      </c>
      <c r="M1004" s="1" t="s">
        <v>59</v>
      </c>
      <c r="N1004" s="1" t="s">
        <v>493</v>
      </c>
      <c r="O1004" s="1">
        <v>0.56000000000000005</v>
      </c>
      <c r="P1004" s="6">
        <f>Table1[[#This Row],[Profit]]/Table1[[#This Row],[Sales]]</f>
        <v>-3.9701222616505709E-2</v>
      </c>
      <c r="Q1004" s="1" t="s">
        <v>33</v>
      </c>
      <c r="R1004" s="1" t="s">
        <v>136</v>
      </c>
      <c r="S1004" s="1" t="s">
        <v>1278</v>
      </c>
      <c r="T1004" s="1" t="s">
        <v>1556</v>
      </c>
      <c r="U1004" s="1">
        <v>35601</v>
      </c>
      <c r="V1004" s="9">
        <v>42093</v>
      </c>
      <c r="W1004" s="13" t="str">
        <f>TEXT(Table1[[#This Row],[Order Date]],"mmmm")</f>
        <v>March</v>
      </c>
      <c r="X1004" s="7" t="str">
        <f>TEXT(Table1[[#This Row],[Order Date]],"yyyy")</f>
        <v>2015</v>
      </c>
      <c r="Y1004" s="9">
        <v>42103</v>
      </c>
      <c r="Z1004" s="1">
        <v>-52.248000000000005</v>
      </c>
      <c r="AA1004" s="1">
        <v>23</v>
      </c>
      <c r="AB1004" s="1">
        <v>1316.03</v>
      </c>
      <c r="AC1004" s="1">
        <v>86814</v>
      </c>
      <c r="AD1004" s="6" t="e">
        <f>IF(COUNTIF(#REF!,Orders!AC859)&gt;0,"Returned","Not Returned")</f>
        <v>#REF!</v>
      </c>
      <c r="AE1004" s="37" t="str">
        <f>TEXT(Table1[[#This Row],[Order Date]],"mmmm-yyy")</f>
        <v>March-2015</v>
      </c>
    </row>
    <row r="1005" spans="1:31" ht="12.75" customHeight="1" thickTop="1" thickBot="1" x14ac:dyDescent="0.25">
      <c r="A1005" s="10">
        <v>18141</v>
      </c>
      <c r="B1005" s="11" t="s">
        <v>37</v>
      </c>
      <c r="C1005" s="11">
        <v>7.0000000000000007E-2</v>
      </c>
      <c r="D1005" s="11">
        <v>40.98</v>
      </c>
      <c r="E1005" s="11">
        <v>2.99</v>
      </c>
      <c r="F1005" s="11">
        <v>1840</v>
      </c>
      <c r="G1005" s="6" t="str">
        <f>IF(COUNTIF(Table1[Customer ID],Table1[[#This Row],[Customer ID]])&gt;1,"Repeat Customer","One-Time Customer")</f>
        <v>One-Time Customer</v>
      </c>
      <c r="H1005" s="11" t="s">
        <v>1828</v>
      </c>
      <c r="I1005" s="11" t="s">
        <v>49</v>
      </c>
      <c r="J1005" s="11" t="s">
        <v>40</v>
      </c>
      <c r="K1005" s="11" t="s">
        <v>29</v>
      </c>
      <c r="L1005" s="11" t="s">
        <v>109</v>
      </c>
      <c r="M1005" s="11" t="s">
        <v>59</v>
      </c>
      <c r="N1005" s="11" t="s">
        <v>1066</v>
      </c>
      <c r="O1005" s="11">
        <v>0.36</v>
      </c>
      <c r="P1005" s="6">
        <f>Table1[[#This Row],[Profit]]/Table1[[#This Row],[Sales]]</f>
        <v>0.69</v>
      </c>
      <c r="Q1005" s="11" t="s">
        <v>33</v>
      </c>
      <c r="R1005" s="11" t="s">
        <v>53</v>
      </c>
      <c r="S1005" s="11" t="s">
        <v>193</v>
      </c>
      <c r="T1005" s="11" t="s">
        <v>1829</v>
      </c>
      <c r="U1005" s="11">
        <v>1469</v>
      </c>
      <c r="V1005" s="12">
        <v>42093</v>
      </c>
      <c r="W1005" s="13" t="str">
        <f>TEXT(Table1[[#This Row],[Order Date]],"mmmm")</f>
        <v>March</v>
      </c>
      <c r="X1005" s="7" t="str">
        <f>TEXT(Table1[[#This Row],[Order Date]],"yyyy")</f>
        <v>2015</v>
      </c>
      <c r="Y1005" s="12">
        <v>42095</v>
      </c>
      <c r="Z1005" s="11">
        <v>369.20519999999999</v>
      </c>
      <c r="AA1005" s="11">
        <v>13</v>
      </c>
      <c r="AB1005" s="11">
        <v>535.08000000000004</v>
      </c>
      <c r="AC1005" s="11">
        <v>86599</v>
      </c>
      <c r="AD1005" s="6" t="e">
        <f>IF(COUNTIF(#REF!,Orders!AC1036)&gt;0,"Returned","Not Returned")</f>
        <v>#REF!</v>
      </c>
      <c r="AE1005" s="37" t="str">
        <f>TEXT(Table1[[#This Row],[Order Date]],"mmmm-yyy")</f>
        <v>March-2015</v>
      </c>
    </row>
    <row r="1006" spans="1:31" ht="12.75" customHeight="1" thickTop="1" thickBot="1" x14ac:dyDescent="0.25">
      <c r="A1006" s="8">
        <v>18675</v>
      </c>
      <c r="B1006" s="1" t="s">
        <v>47</v>
      </c>
      <c r="C1006" s="1">
        <v>0.08</v>
      </c>
      <c r="D1006" s="1">
        <v>6.48</v>
      </c>
      <c r="E1006" s="1">
        <v>7.49</v>
      </c>
      <c r="F1006" s="1">
        <v>2351</v>
      </c>
      <c r="G1006" s="6" t="str">
        <f>IF(COUNTIF(Table1[Customer ID],Table1[[#This Row],[Customer ID]])&gt;1,"Repeat Customer","One-Time Customer")</f>
        <v>One-Time Customer</v>
      </c>
      <c r="H1006" s="1" t="s">
        <v>2216</v>
      </c>
      <c r="I1006" s="1" t="s">
        <v>49</v>
      </c>
      <c r="J1006" s="1" t="s">
        <v>28</v>
      </c>
      <c r="K1006" s="1" t="s">
        <v>29</v>
      </c>
      <c r="L1006" s="1" t="s">
        <v>93</v>
      </c>
      <c r="M1006" s="1" t="s">
        <v>59</v>
      </c>
      <c r="N1006" s="1" t="s">
        <v>1950</v>
      </c>
      <c r="O1006" s="1">
        <v>0.37</v>
      </c>
      <c r="P1006" s="6">
        <f>Table1[[#This Row],[Profit]]/Table1[[#This Row],[Sales]]</f>
        <v>-1.4756369032896364</v>
      </c>
      <c r="Q1006" s="1" t="s">
        <v>33</v>
      </c>
      <c r="R1006" s="1" t="s">
        <v>53</v>
      </c>
      <c r="S1006" s="1" t="s">
        <v>415</v>
      </c>
      <c r="T1006" s="1" t="s">
        <v>2217</v>
      </c>
      <c r="U1006" s="1">
        <v>21114</v>
      </c>
      <c r="V1006" s="9">
        <v>42093</v>
      </c>
      <c r="W1006" s="13" t="str">
        <f>TEXT(Table1[[#This Row],[Order Date]],"mmmm")</f>
        <v>March</v>
      </c>
      <c r="X1006" s="7" t="str">
        <f>TEXT(Table1[[#This Row],[Order Date]],"yyyy")</f>
        <v>2015</v>
      </c>
      <c r="Y1006" s="9">
        <v>42096</v>
      </c>
      <c r="Z1006" s="1">
        <v>-119.32</v>
      </c>
      <c r="AA1006" s="1">
        <v>13</v>
      </c>
      <c r="AB1006" s="1">
        <v>80.86</v>
      </c>
      <c r="AC1006" s="1">
        <v>86163</v>
      </c>
      <c r="AD1006" s="6" t="e">
        <f>IF(COUNTIF(#REF!,Orders!AC1305)&gt;0,"Returned","Not Returned")</f>
        <v>#REF!</v>
      </c>
      <c r="AE1006" s="37" t="str">
        <f>TEXT(Table1[[#This Row],[Order Date]],"mmmm-yyy")</f>
        <v>March-2015</v>
      </c>
    </row>
    <row r="1007" spans="1:31" ht="12.75" customHeight="1" thickTop="1" thickBot="1" x14ac:dyDescent="0.25">
      <c r="A1007" s="10">
        <v>18635</v>
      </c>
      <c r="B1007" s="11" t="s">
        <v>47</v>
      </c>
      <c r="C1007" s="11">
        <v>0.04</v>
      </c>
      <c r="D1007" s="11">
        <v>21.38</v>
      </c>
      <c r="E1007" s="11">
        <v>8.99</v>
      </c>
      <c r="F1007" s="11">
        <v>3154</v>
      </c>
      <c r="G1007" s="6" t="str">
        <f>IF(COUNTIF(Table1[Customer ID],Table1[[#This Row],[Customer ID]])&gt;1,"Repeat Customer","One-Time Customer")</f>
        <v>Repeat Customer</v>
      </c>
      <c r="H1007" s="11" t="s">
        <v>2848</v>
      </c>
      <c r="I1007" s="11" t="s">
        <v>49</v>
      </c>
      <c r="J1007" s="11" t="s">
        <v>28</v>
      </c>
      <c r="K1007" s="11" t="s">
        <v>29</v>
      </c>
      <c r="L1007" s="11" t="s">
        <v>30</v>
      </c>
      <c r="M1007" s="11" t="s">
        <v>51</v>
      </c>
      <c r="N1007" s="11" t="s">
        <v>2199</v>
      </c>
      <c r="O1007" s="11">
        <v>0.59</v>
      </c>
      <c r="P1007" s="6">
        <f>Table1[[#This Row],[Profit]]/Table1[[#This Row],[Sales]]</f>
        <v>-0.11644051751341115</v>
      </c>
      <c r="Q1007" s="11" t="s">
        <v>33</v>
      </c>
      <c r="R1007" s="11" t="s">
        <v>136</v>
      </c>
      <c r="S1007" s="11" t="s">
        <v>362</v>
      </c>
      <c r="T1007" s="11" t="s">
        <v>2849</v>
      </c>
      <c r="U1007" s="11">
        <v>33710</v>
      </c>
      <c r="V1007" s="12">
        <v>42093</v>
      </c>
      <c r="W1007" s="13" t="str">
        <f>TEXT(Table1[[#This Row],[Order Date]],"mmmm")</f>
        <v>March</v>
      </c>
      <c r="X1007" s="7" t="str">
        <f>TEXT(Table1[[#This Row],[Order Date]],"yyyy")</f>
        <v>2015</v>
      </c>
      <c r="Y1007" s="12">
        <v>42093</v>
      </c>
      <c r="Z1007" s="11">
        <v>-51.66</v>
      </c>
      <c r="AA1007" s="11">
        <v>21</v>
      </c>
      <c r="AB1007" s="11">
        <v>443.66</v>
      </c>
      <c r="AC1007" s="11">
        <v>86901</v>
      </c>
      <c r="AD1007" s="6" t="e">
        <f>IF(COUNTIF(#REF!,Orders!AC1810)&gt;0,"Returned","Not Returned")</f>
        <v>#REF!</v>
      </c>
      <c r="AE1007" s="37" t="str">
        <f>TEXT(Table1[[#This Row],[Order Date]],"mmmm-yyy")</f>
        <v>March-2015</v>
      </c>
    </row>
    <row r="1008" spans="1:31" ht="12.75" customHeight="1" thickTop="1" thickBot="1" x14ac:dyDescent="0.25">
      <c r="A1008" s="8">
        <v>18437</v>
      </c>
      <c r="B1008" s="1" t="s">
        <v>106</v>
      </c>
      <c r="C1008" s="1">
        <v>7.0000000000000007E-2</v>
      </c>
      <c r="D1008" s="1">
        <v>5.98</v>
      </c>
      <c r="E1008" s="1">
        <v>0.96</v>
      </c>
      <c r="F1008" s="1">
        <v>3205</v>
      </c>
      <c r="G1008" s="6" t="str">
        <f>IF(COUNTIF(Table1[Customer ID],Table1[[#This Row],[Customer ID]])&gt;1,"Repeat Customer","One-Time Customer")</f>
        <v>One-Time Customer</v>
      </c>
      <c r="H1008" s="1" t="s">
        <v>2876</v>
      </c>
      <c r="I1008" s="1" t="s">
        <v>49</v>
      </c>
      <c r="J1008" s="1" t="s">
        <v>114</v>
      </c>
      <c r="K1008" s="1" t="s">
        <v>29</v>
      </c>
      <c r="L1008" s="1" t="s">
        <v>30</v>
      </c>
      <c r="M1008" s="1" t="s">
        <v>31</v>
      </c>
      <c r="N1008" s="1" t="s">
        <v>1819</v>
      </c>
      <c r="O1008" s="1">
        <v>0.6</v>
      </c>
      <c r="P1008" s="6">
        <f>Table1[[#This Row],[Profit]]/Table1[[#This Row],[Sales]]</f>
        <v>0.58209219858156025</v>
      </c>
      <c r="Q1008" s="1" t="s">
        <v>33</v>
      </c>
      <c r="R1008" s="1" t="s">
        <v>34</v>
      </c>
      <c r="S1008" s="1" t="s">
        <v>1741</v>
      </c>
      <c r="T1008" s="1" t="s">
        <v>2843</v>
      </c>
      <c r="U1008" s="1">
        <v>83440</v>
      </c>
      <c r="V1008" s="9">
        <v>42093</v>
      </c>
      <c r="W1008" s="13" t="str">
        <f>TEXT(Table1[[#This Row],[Order Date]],"mmmm")</f>
        <v>March</v>
      </c>
      <c r="X1008" s="7" t="str">
        <f>TEXT(Table1[[#This Row],[Order Date]],"yyyy")</f>
        <v>2015</v>
      </c>
      <c r="Y1008" s="9">
        <v>42097</v>
      </c>
      <c r="Z1008" s="1">
        <v>32.83</v>
      </c>
      <c r="AA1008" s="1">
        <v>10</v>
      </c>
      <c r="AB1008" s="1">
        <v>56.4</v>
      </c>
      <c r="AC1008" s="1">
        <v>87933</v>
      </c>
      <c r="AD1008" s="6" t="e">
        <f>IF(COUNTIF(#REF!,Orders!AC1833)&gt;0,"Returned","Not Returned")</f>
        <v>#REF!</v>
      </c>
      <c r="AE1008" s="37" t="str">
        <f>TEXT(Table1[[#This Row],[Order Date]],"mmmm-yyy")</f>
        <v>March-2015</v>
      </c>
    </row>
    <row r="1009" spans="1:31" ht="12.75" customHeight="1" thickTop="1" thickBot="1" x14ac:dyDescent="0.25">
      <c r="A1009" s="10">
        <v>18438</v>
      </c>
      <c r="B1009" s="11" t="s">
        <v>106</v>
      </c>
      <c r="C1009" s="11">
        <v>0.01</v>
      </c>
      <c r="D1009" s="11">
        <v>39.979999999999997</v>
      </c>
      <c r="E1009" s="11">
        <v>4</v>
      </c>
      <c r="F1009" s="11">
        <v>3206</v>
      </c>
      <c r="G1009" s="6" t="str">
        <f>IF(COUNTIF(Table1[Customer ID],Table1[[#This Row],[Customer ID]])&gt;1,"Repeat Customer","One-Time Customer")</f>
        <v>Repeat Customer</v>
      </c>
      <c r="H1009" s="11" t="s">
        <v>2877</v>
      </c>
      <c r="I1009" s="11" t="s">
        <v>49</v>
      </c>
      <c r="J1009" s="11" t="s">
        <v>114</v>
      </c>
      <c r="K1009" s="11" t="s">
        <v>77</v>
      </c>
      <c r="L1009" s="11" t="s">
        <v>180</v>
      </c>
      <c r="M1009" s="11" t="s">
        <v>59</v>
      </c>
      <c r="N1009" s="11" t="s">
        <v>252</v>
      </c>
      <c r="O1009" s="11">
        <v>0.7</v>
      </c>
      <c r="P1009" s="6">
        <f>Table1[[#This Row],[Profit]]/Table1[[#This Row],[Sales]]</f>
        <v>0.20033395464429971</v>
      </c>
      <c r="Q1009" s="11" t="s">
        <v>33</v>
      </c>
      <c r="R1009" s="11" t="s">
        <v>34</v>
      </c>
      <c r="S1009" s="11" t="s">
        <v>1741</v>
      </c>
      <c r="T1009" s="11" t="s">
        <v>2878</v>
      </c>
      <c r="U1009" s="11">
        <v>83301</v>
      </c>
      <c r="V1009" s="12">
        <v>42093</v>
      </c>
      <c r="W1009" s="13" t="str">
        <f>TEXT(Table1[[#This Row],[Order Date]],"mmmm")</f>
        <v>March</v>
      </c>
      <c r="X1009" s="7" t="str">
        <f>TEXT(Table1[[#This Row],[Order Date]],"yyyy")</f>
        <v>2015</v>
      </c>
      <c r="Y1009" s="12">
        <v>42098</v>
      </c>
      <c r="Z1009" s="11">
        <v>51.590000000000053</v>
      </c>
      <c r="AA1009" s="11">
        <v>6</v>
      </c>
      <c r="AB1009" s="11">
        <v>257.52</v>
      </c>
      <c r="AC1009" s="11">
        <v>87933</v>
      </c>
      <c r="AD1009" s="6" t="e">
        <f>IF(COUNTIF(#REF!,Orders!AC1834)&gt;0,"Returned","Not Returned")</f>
        <v>#REF!</v>
      </c>
      <c r="AE1009" s="37" t="str">
        <f>TEXT(Table1[[#This Row],[Order Date]],"mmmm-yyy")</f>
        <v>March-2015</v>
      </c>
    </row>
    <row r="1010" spans="1:31" ht="12.75" customHeight="1" thickTop="1" thickBot="1" x14ac:dyDescent="0.25">
      <c r="A1010" s="8">
        <v>23324</v>
      </c>
      <c r="B1010" s="1" t="s">
        <v>47</v>
      </c>
      <c r="C1010" s="1">
        <v>0.01</v>
      </c>
      <c r="D1010" s="1">
        <v>11.34</v>
      </c>
      <c r="E1010" s="1">
        <v>5.01</v>
      </c>
      <c r="F1010" s="1">
        <v>3252</v>
      </c>
      <c r="G1010" s="6" t="str">
        <f>IF(COUNTIF(Table1[Customer ID],Table1[[#This Row],[Customer ID]])&gt;1,"Repeat Customer","One-Time Customer")</f>
        <v>Repeat Customer</v>
      </c>
      <c r="H1010" s="1" t="s">
        <v>2915</v>
      </c>
      <c r="I1010" s="1" t="s">
        <v>49</v>
      </c>
      <c r="J1010" s="1" t="s">
        <v>58</v>
      </c>
      <c r="K1010" s="1" t="s">
        <v>29</v>
      </c>
      <c r="L1010" s="1" t="s">
        <v>93</v>
      </c>
      <c r="M1010" s="1" t="s">
        <v>59</v>
      </c>
      <c r="N1010" s="1" t="s">
        <v>576</v>
      </c>
      <c r="O1010" s="1">
        <v>0.36</v>
      </c>
      <c r="P1010" s="6">
        <f>Table1[[#This Row],[Profit]]/Table1[[#This Row],[Sales]]</f>
        <v>-0.81473829201101933</v>
      </c>
      <c r="Q1010" s="1" t="s">
        <v>33</v>
      </c>
      <c r="R1010" s="1" t="s">
        <v>53</v>
      </c>
      <c r="S1010" s="1" t="s">
        <v>71</v>
      </c>
      <c r="T1010" s="1" t="s">
        <v>2916</v>
      </c>
      <c r="U1010" s="1">
        <v>12306</v>
      </c>
      <c r="V1010" s="9">
        <v>42093</v>
      </c>
      <c r="W1010" s="13" t="str">
        <f>TEXT(Table1[[#This Row],[Order Date]],"mmmm")</f>
        <v>March</v>
      </c>
      <c r="X1010" s="7" t="str">
        <f>TEXT(Table1[[#This Row],[Order Date]],"yyyy")</f>
        <v>2015</v>
      </c>
      <c r="Y1010" s="9">
        <v>42095</v>
      </c>
      <c r="Z1010" s="1">
        <v>-11.83</v>
      </c>
      <c r="AA1010" s="1">
        <v>1</v>
      </c>
      <c r="AB1010" s="1">
        <v>14.52</v>
      </c>
      <c r="AC1010" s="1">
        <v>87296</v>
      </c>
      <c r="AD1010" s="6" t="e">
        <f>IF(COUNTIF(#REF!,Orders!AC1859)&gt;0,"Returned","Not Returned")</f>
        <v>#REF!</v>
      </c>
      <c r="AE1010" s="37" t="str">
        <f>TEXT(Table1[[#This Row],[Order Date]],"mmmm-yyy")</f>
        <v>March-2015</v>
      </c>
    </row>
    <row r="1011" spans="1:31" ht="12.75" customHeight="1" thickTop="1" thickBot="1" x14ac:dyDescent="0.25">
      <c r="A1011" s="10">
        <v>24324</v>
      </c>
      <c r="B1011" s="11" t="s">
        <v>37</v>
      </c>
      <c r="C1011" s="11">
        <v>7.0000000000000007E-2</v>
      </c>
      <c r="D1011" s="11">
        <v>55.99</v>
      </c>
      <c r="E1011" s="11">
        <v>5</v>
      </c>
      <c r="F1011" s="11">
        <v>1083</v>
      </c>
      <c r="G1011" s="6" t="str">
        <f>IF(COUNTIF(Table1[Customer ID],Table1[[#This Row],[Customer ID]])&gt;1,"Repeat Customer","One-Time Customer")</f>
        <v>One-Time Customer</v>
      </c>
      <c r="H1011" s="11" t="s">
        <v>1192</v>
      </c>
      <c r="I1011" s="11" t="s">
        <v>27</v>
      </c>
      <c r="J1011" s="11" t="s">
        <v>28</v>
      </c>
      <c r="K1011" s="11" t="s">
        <v>77</v>
      </c>
      <c r="L1011" s="11" t="s">
        <v>78</v>
      </c>
      <c r="M1011" s="11" t="s">
        <v>51</v>
      </c>
      <c r="N1011" s="11" t="s">
        <v>398</v>
      </c>
      <c r="O1011" s="11">
        <v>0.83</v>
      </c>
      <c r="P1011" s="6">
        <f>Table1[[#This Row],[Profit]]/Table1[[#This Row],[Sales]]</f>
        <v>-4.3082655325443788</v>
      </c>
      <c r="Q1011" s="11" t="s">
        <v>33</v>
      </c>
      <c r="R1011" s="11" t="s">
        <v>61</v>
      </c>
      <c r="S1011" s="11" t="s">
        <v>178</v>
      </c>
      <c r="T1011" s="11" t="s">
        <v>1193</v>
      </c>
      <c r="U1011" s="11">
        <v>62701</v>
      </c>
      <c r="V1011" s="12">
        <v>42094</v>
      </c>
      <c r="W1011" s="13" t="str">
        <f>TEXT(Table1[[#This Row],[Order Date]],"mmmm")</f>
        <v>March</v>
      </c>
      <c r="X1011" s="7" t="str">
        <f>TEXT(Table1[[#This Row],[Order Date]],"yyyy")</f>
        <v>2015</v>
      </c>
      <c r="Y1011" s="12">
        <v>42096</v>
      </c>
      <c r="Z1011" s="11">
        <v>-232.99100000000001</v>
      </c>
      <c r="AA1011" s="11">
        <v>1</v>
      </c>
      <c r="AB1011" s="11">
        <v>54.08</v>
      </c>
      <c r="AC1011" s="11">
        <v>88460</v>
      </c>
      <c r="AD1011" s="6" t="e">
        <f>IF(COUNTIF(#REF!,Orders!AC606)&gt;0,"Returned","Not Returned")</f>
        <v>#REF!</v>
      </c>
      <c r="AE1011" s="37" t="str">
        <f>TEXT(Table1[[#This Row],[Order Date]],"mmmm-yyy")</f>
        <v>March-2015</v>
      </c>
    </row>
    <row r="1012" spans="1:31" ht="12.75" customHeight="1" thickTop="1" thickBot="1" x14ac:dyDescent="0.25">
      <c r="A1012" s="8">
        <v>24748</v>
      </c>
      <c r="B1012" s="1" t="s">
        <v>47</v>
      </c>
      <c r="C1012" s="1">
        <v>0.09</v>
      </c>
      <c r="D1012" s="1">
        <v>20.99</v>
      </c>
      <c r="E1012" s="1">
        <v>4.8099999999999996</v>
      </c>
      <c r="F1012" s="1">
        <v>2066</v>
      </c>
      <c r="G1012" s="6" t="str">
        <f>IF(COUNTIF(Table1[Customer ID],Table1[[#This Row],[Customer ID]])&gt;1,"Repeat Customer","One-Time Customer")</f>
        <v>Repeat Customer</v>
      </c>
      <c r="H1012" s="1" t="s">
        <v>1985</v>
      </c>
      <c r="I1012" s="1" t="s">
        <v>27</v>
      </c>
      <c r="J1012" s="1" t="s">
        <v>40</v>
      </c>
      <c r="K1012" s="1" t="s">
        <v>77</v>
      </c>
      <c r="L1012" s="1" t="s">
        <v>78</v>
      </c>
      <c r="M1012" s="1" t="s">
        <v>86</v>
      </c>
      <c r="N1012" s="1" t="s">
        <v>475</v>
      </c>
      <c r="O1012" s="1">
        <v>0.57999999999999996</v>
      </c>
      <c r="P1012" s="6">
        <f>Table1[[#This Row],[Profit]]/Table1[[#This Row],[Sales]]</f>
        <v>6.9957414058491532</v>
      </c>
      <c r="Q1012" s="1" t="s">
        <v>33</v>
      </c>
      <c r="R1012" s="1" t="s">
        <v>136</v>
      </c>
      <c r="S1012" s="1" t="s">
        <v>322</v>
      </c>
      <c r="T1012" s="1" t="s">
        <v>1986</v>
      </c>
      <c r="U1012" s="1">
        <v>28079</v>
      </c>
      <c r="V1012" s="9">
        <v>42094</v>
      </c>
      <c r="W1012" s="13" t="str">
        <f>TEXT(Table1[[#This Row],[Order Date]],"mmmm")</f>
        <v>March</v>
      </c>
      <c r="X1012" s="7" t="str">
        <f>TEXT(Table1[[#This Row],[Order Date]],"yyyy")</f>
        <v>2015</v>
      </c>
      <c r="Y1012" s="9">
        <v>42095</v>
      </c>
      <c r="Z1012" s="1">
        <v>272.69399999999996</v>
      </c>
      <c r="AA1012" s="1">
        <v>2</v>
      </c>
      <c r="AB1012" s="1">
        <v>38.979999999999997</v>
      </c>
      <c r="AC1012" s="1">
        <v>85834</v>
      </c>
      <c r="AD1012" s="6" t="e">
        <f>IF(COUNTIF(#REF!,Orders!AC1145)&gt;0,"Returned","Not Returned")</f>
        <v>#REF!</v>
      </c>
      <c r="AE1012" s="37" t="str">
        <f>TEXT(Table1[[#This Row],[Order Date]],"mmmm-yyy")</f>
        <v>March-2015</v>
      </c>
    </row>
    <row r="1013" spans="1:31" ht="12.75" customHeight="1" thickTop="1" thickBot="1" x14ac:dyDescent="0.25">
      <c r="A1013" s="10">
        <v>22086</v>
      </c>
      <c r="B1013" s="11" t="s">
        <v>47</v>
      </c>
      <c r="C1013" s="11">
        <v>0.06</v>
      </c>
      <c r="D1013" s="11">
        <v>1.68</v>
      </c>
      <c r="E1013" s="11">
        <v>1</v>
      </c>
      <c r="F1013" s="11">
        <v>3177</v>
      </c>
      <c r="G1013" s="6" t="str">
        <f>IF(COUNTIF(Table1[Customer ID],Table1[[#This Row],[Customer ID]])&gt;1,"Repeat Customer","One-Time Customer")</f>
        <v>Repeat Customer</v>
      </c>
      <c r="H1013" s="11" t="s">
        <v>2863</v>
      </c>
      <c r="I1013" s="11" t="s">
        <v>49</v>
      </c>
      <c r="J1013" s="11" t="s">
        <v>114</v>
      </c>
      <c r="K1013" s="11" t="s">
        <v>29</v>
      </c>
      <c r="L1013" s="11" t="s">
        <v>30</v>
      </c>
      <c r="M1013" s="11" t="s">
        <v>31</v>
      </c>
      <c r="N1013" s="11" t="s">
        <v>2548</v>
      </c>
      <c r="O1013" s="11">
        <v>0.35</v>
      </c>
      <c r="P1013" s="6">
        <f>Table1[[#This Row],[Profit]]/Table1[[#This Row],[Sales]]</f>
        <v>-152.54335260115607</v>
      </c>
      <c r="Q1013" s="11" t="s">
        <v>33</v>
      </c>
      <c r="R1013" s="11" t="s">
        <v>136</v>
      </c>
      <c r="S1013" s="11" t="s">
        <v>362</v>
      </c>
      <c r="T1013" s="11" t="s">
        <v>2864</v>
      </c>
      <c r="U1013" s="11">
        <v>33458</v>
      </c>
      <c r="V1013" s="12">
        <v>42094</v>
      </c>
      <c r="W1013" s="13" t="str">
        <f>TEXT(Table1[[#This Row],[Order Date]],"mmmm")</f>
        <v>March</v>
      </c>
      <c r="X1013" s="7" t="str">
        <f>TEXT(Table1[[#This Row],[Order Date]],"yyyy")</f>
        <v>2015</v>
      </c>
      <c r="Y1013" s="12">
        <v>42096</v>
      </c>
      <c r="Z1013" s="11">
        <v>-1319.5</v>
      </c>
      <c r="AA1013" s="11">
        <v>5</v>
      </c>
      <c r="AB1013" s="11">
        <v>8.65</v>
      </c>
      <c r="AC1013" s="11">
        <v>90819</v>
      </c>
      <c r="AD1013" s="6" t="e">
        <f>IF(COUNTIF(#REF!,Orders!AC1824)&gt;0,"Returned","Not Returned")</f>
        <v>#REF!</v>
      </c>
      <c r="AE1013" s="37" t="str">
        <f>TEXT(Table1[[#This Row],[Order Date]],"mmmm-yyy")</f>
        <v>March-2015</v>
      </c>
    </row>
    <row r="1014" spans="1:31" ht="12.75" customHeight="1" thickTop="1" thickBot="1" x14ac:dyDescent="0.25">
      <c r="A1014" s="8">
        <v>22736</v>
      </c>
      <c r="B1014" s="1" t="s">
        <v>56</v>
      </c>
      <c r="C1014" s="1">
        <v>0.08</v>
      </c>
      <c r="D1014" s="1">
        <v>67.28</v>
      </c>
      <c r="E1014" s="1">
        <v>19.989999999999998</v>
      </c>
      <c r="F1014" s="1">
        <v>568</v>
      </c>
      <c r="G1014" s="6" t="str">
        <f>IF(COUNTIF(Table1[Customer ID],Table1[[#This Row],[Customer ID]])&gt;1,"Repeat Customer","One-Time Customer")</f>
        <v>Repeat Customer</v>
      </c>
      <c r="H1014" s="1" t="s">
        <v>669</v>
      </c>
      <c r="I1014" s="1" t="s">
        <v>27</v>
      </c>
      <c r="J1014" s="1" t="s">
        <v>114</v>
      </c>
      <c r="K1014" s="1" t="s">
        <v>29</v>
      </c>
      <c r="L1014" s="1" t="s">
        <v>109</v>
      </c>
      <c r="M1014" s="1" t="s">
        <v>59</v>
      </c>
      <c r="N1014" s="1" t="s">
        <v>673</v>
      </c>
      <c r="O1014" s="1">
        <v>0.4</v>
      </c>
      <c r="P1014" s="6">
        <f>Table1[[#This Row],[Profit]]/Table1[[#This Row],[Sales]]</f>
        <v>0.21082247266862938</v>
      </c>
      <c r="Q1014" s="1" t="s">
        <v>33</v>
      </c>
      <c r="R1014" s="1" t="s">
        <v>136</v>
      </c>
      <c r="S1014" s="1" t="s">
        <v>671</v>
      </c>
      <c r="T1014" s="1" t="s">
        <v>443</v>
      </c>
      <c r="U1014" s="1">
        <v>39701</v>
      </c>
      <c r="V1014" s="9">
        <v>42095</v>
      </c>
      <c r="W1014" s="13" t="str">
        <f>TEXT(Table1[[#This Row],[Order Date]],"mmmm")</f>
        <v>April</v>
      </c>
      <c r="X1014" s="7" t="str">
        <f>TEXT(Table1[[#This Row],[Order Date]],"yyyy")</f>
        <v>2015</v>
      </c>
      <c r="Y1014" s="9">
        <v>42097</v>
      </c>
      <c r="Z1014" s="1">
        <v>224.85059999999999</v>
      </c>
      <c r="AA1014" s="1">
        <v>16</v>
      </c>
      <c r="AB1014" s="1">
        <v>1066.54</v>
      </c>
      <c r="AC1014" s="1">
        <v>88882</v>
      </c>
      <c r="AD1014" s="6" t="e">
        <f>IF(COUNTIF(#REF!,Orders!AC307)&gt;0,"Returned","Not Returned")</f>
        <v>#REF!</v>
      </c>
      <c r="AE1014" s="37" t="str">
        <f>TEXT(Table1[[#This Row],[Order Date]],"mmmm-yyy")</f>
        <v>April-2015</v>
      </c>
    </row>
    <row r="1015" spans="1:31" ht="12.75" customHeight="1" thickTop="1" thickBot="1" x14ac:dyDescent="0.25">
      <c r="A1015" s="8">
        <v>24880</v>
      </c>
      <c r="B1015" s="1" t="s">
        <v>25</v>
      </c>
      <c r="C1015" s="1">
        <v>0.05</v>
      </c>
      <c r="D1015" s="1">
        <v>6.48</v>
      </c>
      <c r="E1015" s="1">
        <v>8.4</v>
      </c>
      <c r="F1015" s="1">
        <v>623</v>
      </c>
      <c r="G1015" s="6" t="str">
        <f>IF(COUNTIF(Table1[Customer ID],Table1[[#This Row],[Customer ID]])&gt;1,"Repeat Customer","One-Time Customer")</f>
        <v>One-Time Customer</v>
      </c>
      <c r="H1015" s="1" t="s">
        <v>735</v>
      </c>
      <c r="I1015" s="1" t="s">
        <v>49</v>
      </c>
      <c r="J1015" s="1" t="s">
        <v>40</v>
      </c>
      <c r="K1015" s="1" t="s">
        <v>29</v>
      </c>
      <c r="L1015" s="1" t="s">
        <v>93</v>
      </c>
      <c r="M1015" s="1" t="s">
        <v>59</v>
      </c>
      <c r="N1015" s="1" t="s">
        <v>736</v>
      </c>
      <c r="O1015" s="1">
        <v>0.37</v>
      </c>
      <c r="P1015" s="6">
        <f>Table1[[#This Row],[Profit]]/Table1[[#This Row],[Sales]]</f>
        <v>-1.6522841083290751</v>
      </c>
      <c r="Q1015" s="1" t="s">
        <v>33</v>
      </c>
      <c r="R1015" s="1" t="s">
        <v>53</v>
      </c>
      <c r="S1015" s="1" t="s">
        <v>197</v>
      </c>
      <c r="T1015" s="1" t="s">
        <v>737</v>
      </c>
      <c r="U1015" s="1">
        <v>3101</v>
      </c>
      <c r="V1015" s="9">
        <v>42095</v>
      </c>
      <c r="W1015" s="13" t="str">
        <f>TEXT(Table1[[#This Row],[Order Date]],"mmmm")</f>
        <v>April</v>
      </c>
      <c r="X1015" s="7" t="str">
        <f>TEXT(Table1[[#This Row],[Order Date]],"yyyy")</f>
        <v>2015</v>
      </c>
      <c r="Y1015" s="9">
        <v>42097</v>
      </c>
      <c r="Z1015" s="1">
        <v>-226.34640000000002</v>
      </c>
      <c r="AA1015" s="1">
        <v>21</v>
      </c>
      <c r="AB1015" s="1">
        <v>136.99</v>
      </c>
      <c r="AC1015" s="1">
        <v>91433</v>
      </c>
      <c r="AD1015" s="6" t="e">
        <f>IF(COUNTIF(#REF!,Orders!AC339)&gt;0,"Returned","Not Returned")</f>
        <v>#REF!</v>
      </c>
      <c r="AE1015" s="37" t="str">
        <f>TEXT(Table1[[#This Row],[Order Date]],"mmmm-yyy")</f>
        <v>April-2015</v>
      </c>
    </row>
    <row r="1016" spans="1:31" ht="12.75" customHeight="1" thickTop="1" thickBot="1" x14ac:dyDescent="0.25">
      <c r="A1016" s="10">
        <v>24881</v>
      </c>
      <c r="B1016" s="11" t="s">
        <v>25</v>
      </c>
      <c r="C1016" s="11">
        <v>0.05</v>
      </c>
      <c r="D1016" s="11">
        <v>55.99</v>
      </c>
      <c r="E1016" s="11">
        <v>5</v>
      </c>
      <c r="F1016" s="11">
        <v>624</v>
      </c>
      <c r="G1016" s="6" t="str">
        <f>IF(COUNTIF(Table1[Customer ID],Table1[[#This Row],[Customer ID]])&gt;1,"Repeat Customer","One-Time Customer")</f>
        <v>One-Time Customer</v>
      </c>
      <c r="H1016" s="11" t="s">
        <v>738</v>
      </c>
      <c r="I1016" s="11" t="s">
        <v>49</v>
      </c>
      <c r="J1016" s="11" t="s">
        <v>40</v>
      </c>
      <c r="K1016" s="11" t="s">
        <v>77</v>
      </c>
      <c r="L1016" s="11" t="s">
        <v>78</v>
      </c>
      <c r="M1016" s="11" t="s">
        <v>51</v>
      </c>
      <c r="N1016" s="11" t="s">
        <v>689</v>
      </c>
      <c r="O1016" s="11">
        <v>0.8</v>
      </c>
      <c r="P1016" s="6">
        <f>Table1[[#This Row],[Profit]]/Table1[[#This Row],[Sales]]</f>
        <v>-2.8298695652173911</v>
      </c>
      <c r="Q1016" s="11" t="s">
        <v>33</v>
      </c>
      <c r="R1016" s="11" t="s">
        <v>53</v>
      </c>
      <c r="S1016" s="11" t="s">
        <v>149</v>
      </c>
      <c r="T1016" s="11" t="s">
        <v>739</v>
      </c>
      <c r="U1016" s="11">
        <v>5701</v>
      </c>
      <c r="V1016" s="12">
        <v>42095</v>
      </c>
      <c r="W1016" s="13" t="str">
        <f>TEXT(Table1[[#This Row],[Order Date]],"mmmm")</f>
        <v>April</v>
      </c>
      <c r="X1016" s="7" t="str">
        <f>TEXT(Table1[[#This Row],[Order Date]],"yyyy")</f>
        <v>2015</v>
      </c>
      <c r="Y1016" s="12">
        <v>42095</v>
      </c>
      <c r="Z1016" s="11">
        <v>-281.17583999999999</v>
      </c>
      <c r="AA1016" s="11">
        <v>2</v>
      </c>
      <c r="AB1016" s="11">
        <v>99.36</v>
      </c>
      <c r="AC1016" s="11">
        <v>91433</v>
      </c>
      <c r="AD1016" s="6" t="e">
        <f>IF(COUNTIF(#REF!,Orders!AC340)&gt;0,"Returned","Not Returned")</f>
        <v>#REF!</v>
      </c>
      <c r="AE1016" s="37" t="str">
        <f>TEXT(Table1[[#This Row],[Order Date]],"mmmm-yyy")</f>
        <v>April-2015</v>
      </c>
    </row>
    <row r="1017" spans="1:31" ht="12.75" customHeight="1" thickTop="1" thickBot="1" x14ac:dyDescent="0.25">
      <c r="A1017" s="8">
        <v>19139</v>
      </c>
      <c r="B1017" s="1" t="s">
        <v>25</v>
      </c>
      <c r="C1017" s="1">
        <v>0.09</v>
      </c>
      <c r="D1017" s="1">
        <v>35.99</v>
      </c>
      <c r="E1017" s="1">
        <v>1.1000000000000001</v>
      </c>
      <c r="F1017" s="1">
        <v>1849</v>
      </c>
      <c r="G1017" s="6" t="str">
        <f>IF(COUNTIF(Table1[Customer ID],Table1[[#This Row],[Customer ID]])&gt;1,"Repeat Customer","One-Time Customer")</f>
        <v>Repeat Customer</v>
      </c>
      <c r="H1017" s="1" t="s">
        <v>1830</v>
      </c>
      <c r="I1017" s="1" t="s">
        <v>49</v>
      </c>
      <c r="J1017" s="1" t="s">
        <v>114</v>
      </c>
      <c r="K1017" s="1" t="s">
        <v>77</v>
      </c>
      <c r="L1017" s="1" t="s">
        <v>78</v>
      </c>
      <c r="M1017" s="1" t="s">
        <v>59</v>
      </c>
      <c r="N1017" s="1" t="s">
        <v>935</v>
      </c>
      <c r="O1017" s="1">
        <v>0.55000000000000004</v>
      </c>
      <c r="P1017" s="6">
        <f>Table1[[#This Row],[Profit]]/Table1[[#This Row],[Sales]]</f>
        <v>8.6884288985676447E-2</v>
      </c>
      <c r="Q1017" s="1" t="s">
        <v>33</v>
      </c>
      <c r="R1017" s="1" t="s">
        <v>136</v>
      </c>
      <c r="S1017" s="1" t="s">
        <v>1278</v>
      </c>
      <c r="T1017" s="1" t="s">
        <v>1831</v>
      </c>
      <c r="U1017" s="1">
        <v>36330</v>
      </c>
      <c r="V1017" s="9">
        <v>42095</v>
      </c>
      <c r="W1017" s="13" t="str">
        <f>TEXT(Table1[[#This Row],[Order Date]],"mmmm")</f>
        <v>April</v>
      </c>
      <c r="X1017" s="7" t="str">
        <f>TEXT(Table1[[#This Row],[Order Date]],"yyyy")</f>
        <v>2015</v>
      </c>
      <c r="Y1017" s="9">
        <v>42097</v>
      </c>
      <c r="Z1017" s="1">
        <v>19.350000000000001</v>
      </c>
      <c r="AA1017" s="1">
        <v>8</v>
      </c>
      <c r="AB1017" s="1">
        <v>222.71</v>
      </c>
      <c r="AC1017" s="1">
        <v>89697</v>
      </c>
      <c r="AD1017" s="6" t="e">
        <f>IF(COUNTIF(#REF!,Orders!AC1037)&gt;0,"Returned","Not Returned")</f>
        <v>#REF!</v>
      </c>
      <c r="AE1017" s="37" t="str">
        <f>TEXT(Table1[[#This Row],[Order Date]],"mmmm-yyy")</f>
        <v>April-2015</v>
      </c>
    </row>
    <row r="1018" spans="1:31" ht="12.75" customHeight="1" thickTop="1" thickBot="1" x14ac:dyDescent="0.25">
      <c r="A1018" s="10">
        <v>19140</v>
      </c>
      <c r="B1018" s="11" t="s">
        <v>25</v>
      </c>
      <c r="C1018" s="11">
        <v>0.01</v>
      </c>
      <c r="D1018" s="11">
        <v>125.99</v>
      </c>
      <c r="E1018" s="11">
        <v>2.5</v>
      </c>
      <c r="F1018" s="11">
        <v>1849</v>
      </c>
      <c r="G1018" s="6" t="str">
        <f>IF(COUNTIF(Table1[Customer ID],Table1[[#This Row],[Customer ID]])&gt;1,"Repeat Customer","One-Time Customer")</f>
        <v>Repeat Customer</v>
      </c>
      <c r="H1018" s="11" t="s">
        <v>1830</v>
      </c>
      <c r="I1018" s="11" t="s">
        <v>49</v>
      </c>
      <c r="J1018" s="11" t="s">
        <v>114</v>
      </c>
      <c r="K1018" s="11" t="s">
        <v>77</v>
      </c>
      <c r="L1018" s="11" t="s">
        <v>78</v>
      </c>
      <c r="M1018" s="11" t="s">
        <v>59</v>
      </c>
      <c r="N1018" s="11" t="s">
        <v>1148</v>
      </c>
      <c r="O1018" s="11">
        <v>0.6</v>
      </c>
      <c r="P1018" s="6">
        <f>Table1[[#This Row],[Profit]]/Table1[[#This Row],[Sales]]</f>
        <v>-4.3888717576637033</v>
      </c>
      <c r="Q1018" s="11" t="s">
        <v>33</v>
      </c>
      <c r="R1018" s="11" t="s">
        <v>136</v>
      </c>
      <c r="S1018" s="11" t="s">
        <v>1278</v>
      </c>
      <c r="T1018" s="11" t="s">
        <v>1831</v>
      </c>
      <c r="U1018" s="11">
        <v>36330</v>
      </c>
      <c r="V1018" s="12">
        <v>42095</v>
      </c>
      <c r="W1018" s="13" t="str">
        <f>TEXT(Table1[[#This Row],[Order Date]],"mmmm")</f>
        <v>April</v>
      </c>
      <c r="X1018" s="7" t="str">
        <f>TEXT(Table1[[#This Row],[Order Date]],"yyyy")</f>
        <v>2015</v>
      </c>
      <c r="Y1018" s="12">
        <v>42096</v>
      </c>
      <c r="Z1018" s="11">
        <v>-967.83399999999995</v>
      </c>
      <c r="AA1018" s="11">
        <v>2</v>
      </c>
      <c r="AB1018" s="11">
        <v>220.52</v>
      </c>
      <c r="AC1018" s="11">
        <v>89697</v>
      </c>
      <c r="AD1018" s="6" t="e">
        <f>IF(COUNTIF(#REF!,Orders!AC1038)&gt;0,"Returned","Not Returned")</f>
        <v>#REF!</v>
      </c>
      <c r="AE1018" s="37" t="str">
        <f>TEXT(Table1[[#This Row],[Order Date]],"mmmm-yyy")</f>
        <v>April-2015</v>
      </c>
    </row>
    <row r="1019" spans="1:31" ht="12.75" customHeight="1" thickTop="1" thickBot="1" x14ac:dyDescent="0.25">
      <c r="A1019" s="10">
        <v>20270</v>
      </c>
      <c r="B1019" s="11" t="s">
        <v>37</v>
      </c>
      <c r="C1019" s="11">
        <v>0.03</v>
      </c>
      <c r="D1019" s="11">
        <v>142.86000000000001</v>
      </c>
      <c r="E1019" s="11">
        <v>19.989999999999998</v>
      </c>
      <c r="F1019" s="11">
        <v>2859</v>
      </c>
      <c r="G1019" s="6" t="str">
        <f>IF(COUNTIF(Table1[Customer ID],Table1[[#This Row],[Customer ID]])&gt;1,"Repeat Customer","One-Time Customer")</f>
        <v>One-Time Customer</v>
      </c>
      <c r="H1019" s="11" t="s">
        <v>2610</v>
      </c>
      <c r="I1019" s="11" t="s">
        <v>49</v>
      </c>
      <c r="J1019" s="11" t="s">
        <v>28</v>
      </c>
      <c r="K1019" s="11" t="s">
        <v>29</v>
      </c>
      <c r="L1019" s="11" t="s">
        <v>141</v>
      </c>
      <c r="M1019" s="11" t="s">
        <v>59</v>
      </c>
      <c r="N1019" s="11" t="s">
        <v>1673</v>
      </c>
      <c r="O1019" s="11">
        <v>0.56000000000000005</v>
      </c>
      <c r="P1019" s="6">
        <f>Table1[[#This Row],[Profit]]/Table1[[#This Row],[Sales]]</f>
        <v>-2.5480100363910307E-3</v>
      </c>
      <c r="Q1019" s="11" t="s">
        <v>33</v>
      </c>
      <c r="R1019" s="11" t="s">
        <v>136</v>
      </c>
      <c r="S1019" s="11" t="s">
        <v>362</v>
      </c>
      <c r="T1019" s="11" t="s">
        <v>281</v>
      </c>
      <c r="U1019" s="11">
        <v>32601</v>
      </c>
      <c r="V1019" s="12">
        <v>42095</v>
      </c>
      <c r="W1019" s="13" t="str">
        <f>TEXT(Table1[[#This Row],[Order Date]],"mmmm")</f>
        <v>April</v>
      </c>
      <c r="X1019" s="7" t="str">
        <f>TEXT(Table1[[#This Row],[Order Date]],"yyyy")</f>
        <v>2015</v>
      </c>
      <c r="Y1019" s="12">
        <v>42097</v>
      </c>
      <c r="Z1019" s="11">
        <v>-8.3881000000000014</v>
      </c>
      <c r="AA1019" s="11">
        <v>23</v>
      </c>
      <c r="AB1019" s="11">
        <v>3292.02</v>
      </c>
      <c r="AC1019" s="11">
        <v>88281</v>
      </c>
      <c r="AD1019" s="6" t="e">
        <f>IF(COUNTIF(#REF!,Orders!AC1612)&gt;0,"Returned","Not Returned")</f>
        <v>#REF!</v>
      </c>
      <c r="AE1019" s="37" t="str">
        <f>TEXT(Table1[[#This Row],[Order Date]],"mmmm-yyy")</f>
        <v>April-2015</v>
      </c>
    </row>
    <row r="1020" spans="1:31" ht="12.75" customHeight="1" thickTop="1" thickBot="1" x14ac:dyDescent="0.25">
      <c r="A1020" s="8">
        <v>19517</v>
      </c>
      <c r="B1020" s="1" t="s">
        <v>47</v>
      </c>
      <c r="C1020" s="1">
        <v>0.06</v>
      </c>
      <c r="D1020" s="1">
        <v>60.98</v>
      </c>
      <c r="E1020" s="1">
        <v>30</v>
      </c>
      <c r="F1020" s="1">
        <v>3224</v>
      </c>
      <c r="G1020" s="6" t="str">
        <f>IF(COUNTIF(Table1[Customer ID],Table1[[#This Row],[Customer ID]])&gt;1,"Repeat Customer","One-Time Customer")</f>
        <v>One-Time Customer</v>
      </c>
      <c r="H1020" s="1" t="s">
        <v>2887</v>
      </c>
      <c r="I1020" s="1" t="s">
        <v>39</v>
      </c>
      <c r="J1020" s="1" t="s">
        <v>58</v>
      </c>
      <c r="K1020" s="1" t="s">
        <v>41</v>
      </c>
      <c r="L1020" s="1" t="s">
        <v>42</v>
      </c>
      <c r="M1020" s="1" t="s">
        <v>43</v>
      </c>
      <c r="N1020" s="1" t="s">
        <v>2888</v>
      </c>
      <c r="O1020" s="1">
        <v>0.7</v>
      </c>
      <c r="P1020" s="6">
        <f>Table1[[#This Row],[Profit]]/Table1[[#This Row],[Sales]]</f>
        <v>-0.5884670373312153</v>
      </c>
      <c r="Q1020" s="1" t="s">
        <v>33</v>
      </c>
      <c r="R1020" s="1" t="s">
        <v>136</v>
      </c>
      <c r="S1020" s="1" t="s">
        <v>244</v>
      </c>
      <c r="T1020" s="1" t="s">
        <v>2889</v>
      </c>
      <c r="U1020" s="1">
        <v>37066</v>
      </c>
      <c r="V1020" s="9">
        <v>42095</v>
      </c>
      <c r="W1020" s="13" t="str">
        <f>TEXT(Table1[[#This Row],[Order Date]],"mmmm")</f>
        <v>April</v>
      </c>
      <c r="X1020" s="7" t="str">
        <f>TEXT(Table1[[#This Row],[Order Date]],"yyyy")</f>
        <v>2015</v>
      </c>
      <c r="Y1020" s="9">
        <v>42096</v>
      </c>
      <c r="Z1020" s="1">
        <v>-74.088000000000008</v>
      </c>
      <c r="AA1020" s="1">
        <v>2</v>
      </c>
      <c r="AB1020" s="1">
        <v>125.9</v>
      </c>
      <c r="AC1020" s="1">
        <v>86508</v>
      </c>
      <c r="AD1020" s="6" t="e">
        <f>IF(COUNTIF(#REF!,Orders!AC1843)&gt;0,"Returned","Not Returned")</f>
        <v>#REF!</v>
      </c>
      <c r="AE1020" s="37" t="str">
        <f>TEXT(Table1[[#This Row],[Order Date]],"mmmm-yyy")</f>
        <v>April-2015</v>
      </c>
    </row>
    <row r="1021" spans="1:31" ht="12.75" customHeight="1" thickTop="1" thickBot="1" x14ac:dyDescent="0.25">
      <c r="A1021" s="8">
        <v>23267</v>
      </c>
      <c r="B1021" s="1" t="s">
        <v>106</v>
      </c>
      <c r="C1021" s="1">
        <v>0.06</v>
      </c>
      <c r="D1021" s="1">
        <v>5.18</v>
      </c>
      <c r="E1021" s="1">
        <v>2.04</v>
      </c>
      <c r="F1021" s="1">
        <v>3246</v>
      </c>
      <c r="G1021" s="6" t="str">
        <f>IF(COUNTIF(Table1[Customer ID],Table1[[#This Row],[Customer ID]])&gt;1,"Repeat Customer","One-Time Customer")</f>
        <v>One-Time Customer</v>
      </c>
      <c r="H1021" s="1" t="s">
        <v>2907</v>
      </c>
      <c r="I1021" s="1" t="s">
        <v>49</v>
      </c>
      <c r="J1021" s="1" t="s">
        <v>58</v>
      </c>
      <c r="K1021" s="1" t="s">
        <v>29</v>
      </c>
      <c r="L1021" s="1" t="s">
        <v>93</v>
      </c>
      <c r="M1021" s="1" t="s">
        <v>31</v>
      </c>
      <c r="N1021" s="1" t="s">
        <v>167</v>
      </c>
      <c r="O1021" s="1">
        <v>0.36</v>
      </c>
      <c r="P1021" s="6">
        <f>Table1[[#This Row],[Profit]]/Table1[[#This Row],[Sales]]</f>
        <v>8.9222323879231485E-2</v>
      </c>
      <c r="Q1021" s="1" t="s">
        <v>33</v>
      </c>
      <c r="R1021" s="1" t="s">
        <v>53</v>
      </c>
      <c r="S1021" s="1" t="s">
        <v>197</v>
      </c>
      <c r="T1021" s="1" t="s">
        <v>2908</v>
      </c>
      <c r="U1021" s="1">
        <v>3051</v>
      </c>
      <c r="V1021" s="9">
        <v>42095</v>
      </c>
      <c r="W1021" s="13" t="str">
        <f>TEXT(Table1[[#This Row],[Order Date]],"mmmm")</f>
        <v>April</v>
      </c>
      <c r="X1021" s="7" t="str">
        <f>TEXT(Table1[[#This Row],[Order Date]],"yyyy")</f>
        <v>2015</v>
      </c>
      <c r="Y1021" s="9">
        <v>42095</v>
      </c>
      <c r="Z1021" s="1">
        <v>1.9504000000000001</v>
      </c>
      <c r="AA1021" s="1">
        <v>4</v>
      </c>
      <c r="AB1021" s="1">
        <v>21.86</v>
      </c>
      <c r="AC1021" s="1">
        <v>88330</v>
      </c>
      <c r="AD1021" s="6" t="e">
        <f>IF(COUNTIF(#REF!,Orders!AC1855)&gt;0,"Returned","Not Returned")</f>
        <v>#REF!</v>
      </c>
      <c r="AE1021" s="37" t="str">
        <f>TEXT(Table1[[#This Row],[Order Date]],"mmmm-yyy")</f>
        <v>April-2015</v>
      </c>
    </row>
    <row r="1022" spans="1:31" ht="12.75" customHeight="1" thickTop="1" thickBot="1" x14ac:dyDescent="0.25">
      <c r="A1022" s="8">
        <v>20447</v>
      </c>
      <c r="B1022" s="1" t="s">
        <v>56</v>
      </c>
      <c r="C1022" s="1">
        <v>0.06</v>
      </c>
      <c r="D1022" s="1">
        <v>11.33</v>
      </c>
      <c r="E1022" s="1">
        <v>6.12</v>
      </c>
      <c r="F1022" s="1">
        <v>3306</v>
      </c>
      <c r="G1022" s="6" t="str">
        <f>IF(COUNTIF(Table1[Customer ID],Table1[[#This Row],[Customer ID]])&gt;1,"Repeat Customer","One-Time Customer")</f>
        <v>One-Time Customer</v>
      </c>
      <c r="H1022" s="1" t="s">
        <v>2945</v>
      </c>
      <c r="I1022" s="1" t="s">
        <v>49</v>
      </c>
      <c r="J1022" s="1" t="s">
        <v>58</v>
      </c>
      <c r="K1022" s="1" t="s">
        <v>29</v>
      </c>
      <c r="L1022" s="1" t="s">
        <v>257</v>
      </c>
      <c r="M1022" s="1" t="s">
        <v>86</v>
      </c>
      <c r="N1022" s="1" t="s">
        <v>2149</v>
      </c>
      <c r="O1022" s="1">
        <v>0.42</v>
      </c>
      <c r="P1022" s="6">
        <f>Table1[[#This Row],[Profit]]/Table1[[#This Row],[Sales]]</f>
        <v>-0.9035187287173666</v>
      </c>
      <c r="Q1022" s="1" t="s">
        <v>33</v>
      </c>
      <c r="R1022" s="1" t="s">
        <v>53</v>
      </c>
      <c r="S1022" s="1" t="s">
        <v>228</v>
      </c>
      <c r="T1022" s="1" t="s">
        <v>2946</v>
      </c>
      <c r="U1022" s="1">
        <v>6320</v>
      </c>
      <c r="V1022" s="9">
        <v>42095</v>
      </c>
      <c r="W1022" s="13" t="str">
        <f>TEXT(Table1[[#This Row],[Order Date]],"mmmm")</f>
        <v>April</v>
      </c>
      <c r="X1022" s="7" t="str">
        <f>TEXT(Table1[[#This Row],[Order Date]],"yyyy")</f>
        <v>2015</v>
      </c>
      <c r="Y1022" s="9">
        <v>42097</v>
      </c>
      <c r="Z1022" s="1">
        <v>-15.92</v>
      </c>
      <c r="AA1022" s="1">
        <v>1</v>
      </c>
      <c r="AB1022" s="1">
        <v>17.62</v>
      </c>
      <c r="AC1022" s="1">
        <v>90461</v>
      </c>
      <c r="AD1022" s="6" t="e">
        <f>IF(COUNTIF(#REF!,Orders!AC1883)&gt;0,"Returned","Not Returned")</f>
        <v>#REF!</v>
      </c>
      <c r="AE1022" s="37" t="str">
        <f>TEXT(Table1[[#This Row],[Order Date]],"mmmm-yyy")</f>
        <v>April-2015</v>
      </c>
    </row>
    <row r="1023" spans="1:31" ht="12.75" customHeight="1" thickTop="1" thickBot="1" x14ac:dyDescent="0.25">
      <c r="A1023" s="8">
        <v>25158</v>
      </c>
      <c r="B1023" s="1" t="s">
        <v>47</v>
      </c>
      <c r="C1023" s="1">
        <v>0</v>
      </c>
      <c r="D1023" s="1">
        <v>161.55000000000001</v>
      </c>
      <c r="E1023" s="1">
        <v>19.989999999999998</v>
      </c>
      <c r="F1023" s="1">
        <v>197</v>
      </c>
      <c r="G1023" s="6" t="str">
        <f>IF(COUNTIF(Table1[Customer ID],Table1[[#This Row],[Customer ID]])&gt;1,"Repeat Customer","One-Time Customer")</f>
        <v>One-Time Customer</v>
      </c>
      <c r="H1023" s="1" t="s">
        <v>297</v>
      </c>
      <c r="I1023" s="1" t="s">
        <v>49</v>
      </c>
      <c r="J1023" s="1" t="s">
        <v>58</v>
      </c>
      <c r="K1023" s="1" t="s">
        <v>29</v>
      </c>
      <c r="L1023" s="1" t="s">
        <v>141</v>
      </c>
      <c r="M1023" s="1" t="s">
        <v>59</v>
      </c>
      <c r="N1023" s="1" t="s">
        <v>161</v>
      </c>
      <c r="O1023" s="1">
        <v>0.66</v>
      </c>
      <c r="P1023" s="6">
        <f>Table1[[#This Row],[Profit]]/Table1[[#This Row],[Sales]]</f>
        <v>0.37541508790664468</v>
      </c>
      <c r="Q1023" s="1" t="s">
        <v>33</v>
      </c>
      <c r="R1023" s="1" t="s">
        <v>61</v>
      </c>
      <c r="S1023" s="1" t="s">
        <v>183</v>
      </c>
      <c r="T1023" s="1" t="s">
        <v>298</v>
      </c>
      <c r="U1023" s="1">
        <v>66212</v>
      </c>
      <c r="V1023" s="9">
        <v>42096</v>
      </c>
      <c r="W1023" s="13" t="str">
        <f>TEXT(Table1[[#This Row],[Order Date]],"mmmm")</f>
        <v>April</v>
      </c>
      <c r="X1023" s="7" t="str">
        <f>TEXT(Table1[[#This Row],[Order Date]],"yyyy")</f>
        <v>2015</v>
      </c>
      <c r="Y1023" s="9">
        <v>42098</v>
      </c>
      <c r="Z1023" s="1">
        <v>1167.1580000000001</v>
      </c>
      <c r="AA1023" s="1">
        <v>19</v>
      </c>
      <c r="AB1023" s="1">
        <v>3108.98</v>
      </c>
      <c r="AC1023" s="1">
        <v>88921</v>
      </c>
      <c r="AD1023" s="6" t="e">
        <f>IF(COUNTIF(#REF!,Orders!AC115)&gt;0,"Returned","Not Returned")</f>
        <v>#REF!</v>
      </c>
      <c r="AE1023" s="37" t="str">
        <f>TEXT(Table1[[#This Row],[Order Date]],"mmmm-yyy")</f>
        <v>April-2015</v>
      </c>
    </row>
    <row r="1024" spans="1:31" ht="12.75" customHeight="1" thickTop="1" thickBot="1" x14ac:dyDescent="0.25">
      <c r="A1024" s="10">
        <v>7158</v>
      </c>
      <c r="B1024" s="11" t="s">
        <v>47</v>
      </c>
      <c r="C1024" s="11">
        <v>0</v>
      </c>
      <c r="D1024" s="11">
        <v>161.55000000000001</v>
      </c>
      <c r="E1024" s="11">
        <v>19.989999999999998</v>
      </c>
      <c r="F1024" s="11">
        <v>198</v>
      </c>
      <c r="G1024" s="6" t="str">
        <f>IF(COUNTIF(Table1[Customer ID],Table1[[#This Row],[Customer ID]])&gt;1,"Repeat Customer","One-Time Customer")</f>
        <v>One-Time Customer</v>
      </c>
      <c r="H1024" s="11" t="s">
        <v>299</v>
      </c>
      <c r="I1024" s="11" t="s">
        <v>49</v>
      </c>
      <c r="J1024" s="11" t="s">
        <v>58</v>
      </c>
      <c r="K1024" s="11" t="s">
        <v>29</v>
      </c>
      <c r="L1024" s="11" t="s">
        <v>141</v>
      </c>
      <c r="M1024" s="11" t="s">
        <v>59</v>
      </c>
      <c r="N1024" s="11" t="s">
        <v>161</v>
      </c>
      <c r="O1024" s="11">
        <v>0.66</v>
      </c>
      <c r="P1024" s="6">
        <f>Table1[[#This Row],[Profit]]/Table1[[#This Row],[Sales]]</f>
        <v>8.0552083209320974E-2</v>
      </c>
      <c r="Q1024" s="11" t="s">
        <v>33</v>
      </c>
      <c r="R1024" s="11" t="s">
        <v>61</v>
      </c>
      <c r="S1024" s="11" t="s">
        <v>300</v>
      </c>
      <c r="T1024" s="11" t="s">
        <v>301</v>
      </c>
      <c r="U1024" s="11">
        <v>48138</v>
      </c>
      <c r="V1024" s="12">
        <v>42096</v>
      </c>
      <c r="W1024" s="13" t="str">
        <f>TEXT(Table1[[#This Row],[Order Date]],"mmmm")</f>
        <v>April</v>
      </c>
      <c r="X1024" s="7" t="str">
        <f>TEXT(Table1[[#This Row],[Order Date]],"yyyy")</f>
        <v>2015</v>
      </c>
      <c r="Y1024" s="12">
        <v>42098</v>
      </c>
      <c r="Z1024" s="11">
        <v>1014.9200000000001</v>
      </c>
      <c r="AA1024" s="11">
        <v>77</v>
      </c>
      <c r="AB1024" s="11">
        <v>12599.55</v>
      </c>
      <c r="AC1024" s="11">
        <v>51072</v>
      </c>
      <c r="AD1024" s="6" t="e">
        <f>IF(COUNTIF(#REF!,Orders!AC116)&gt;0,"Returned","Not Returned")</f>
        <v>#REF!</v>
      </c>
      <c r="AE1024" s="37" t="str">
        <f>TEXT(Table1[[#This Row],[Order Date]],"mmmm-yyy")</f>
        <v>April-2015</v>
      </c>
    </row>
    <row r="1025" spans="1:31" ht="12.75" customHeight="1" thickTop="1" thickBot="1" x14ac:dyDescent="0.25">
      <c r="A1025" s="8">
        <v>21203</v>
      </c>
      <c r="B1025" s="1" t="s">
        <v>56</v>
      </c>
      <c r="C1025" s="1">
        <v>0.03</v>
      </c>
      <c r="D1025" s="1">
        <v>60.89</v>
      </c>
      <c r="E1025" s="1">
        <v>32.409999999999997</v>
      </c>
      <c r="F1025" s="1">
        <v>228</v>
      </c>
      <c r="G1025" s="6" t="str">
        <f>IF(COUNTIF(Table1[Customer ID],Table1[[#This Row],[Customer ID]])&gt;1,"Repeat Customer","One-Time Customer")</f>
        <v>One-Time Customer</v>
      </c>
      <c r="H1025" s="1" t="s">
        <v>320</v>
      </c>
      <c r="I1025" s="1" t="s">
        <v>39</v>
      </c>
      <c r="J1025" s="1" t="s">
        <v>58</v>
      </c>
      <c r="K1025" s="1" t="s">
        <v>41</v>
      </c>
      <c r="L1025" s="1" t="s">
        <v>42</v>
      </c>
      <c r="M1025" s="1" t="s">
        <v>43</v>
      </c>
      <c r="N1025" s="1" t="s">
        <v>321</v>
      </c>
      <c r="O1025" s="1">
        <v>0.56000000000000005</v>
      </c>
      <c r="P1025" s="6">
        <f>Table1[[#This Row],[Profit]]/Table1[[#This Row],[Sales]]</f>
        <v>8.0698794645830088E-2</v>
      </c>
      <c r="Q1025" s="1" t="s">
        <v>33</v>
      </c>
      <c r="R1025" s="1" t="s">
        <v>136</v>
      </c>
      <c r="S1025" s="1" t="s">
        <v>322</v>
      </c>
      <c r="T1025" s="1" t="s">
        <v>323</v>
      </c>
      <c r="U1025" s="1">
        <v>28227</v>
      </c>
      <c r="V1025" s="9">
        <v>42096</v>
      </c>
      <c r="W1025" s="13" t="str">
        <f>TEXT(Table1[[#This Row],[Order Date]],"mmmm")</f>
        <v>April</v>
      </c>
      <c r="X1025" s="7" t="str">
        <f>TEXT(Table1[[#This Row],[Order Date]],"yyyy")</f>
        <v>2015</v>
      </c>
      <c r="Y1025" s="9">
        <v>42097</v>
      </c>
      <c r="Z1025" s="1">
        <v>36.353999999999999</v>
      </c>
      <c r="AA1025" s="1">
        <v>7</v>
      </c>
      <c r="AB1025" s="1">
        <v>450.49</v>
      </c>
      <c r="AC1025" s="1">
        <v>88527</v>
      </c>
      <c r="AD1025" s="6" t="e">
        <f>IF(COUNTIF(#REF!,Orders!AC127)&gt;0,"Returned","Not Returned")</f>
        <v>#REF!</v>
      </c>
      <c r="AE1025" s="37" t="str">
        <f>TEXT(Table1[[#This Row],[Order Date]],"mmmm-yyy")</f>
        <v>April-2015</v>
      </c>
    </row>
    <row r="1026" spans="1:31" ht="12.75" customHeight="1" thickTop="1" thickBot="1" x14ac:dyDescent="0.25">
      <c r="A1026" s="8">
        <v>20176</v>
      </c>
      <c r="B1026" s="1" t="s">
        <v>37</v>
      </c>
      <c r="C1026" s="1">
        <v>0.03</v>
      </c>
      <c r="D1026" s="1">
        <v>300.98</v>
      </c>
      <c r="E1026" s="1">
        <v>54.92</v>
      </c>
      <c r="F1026" s="1">
        <v>1112</v>
      </c>
      <c r="G1026" s="6" t="str">
        <f>IF(COUNTIF(Table1[Customer ID],Table1[[#This Row],[Customer ID]])&gt;1,"Repeat Customer","One-Time Customer")</f>
        <v>Repeat Customer</v>
      </c>
      <c r="H1026" s="1" t="s">
        <v>1215</v>
      </c>
      <c r="I1026" s="1" t="s">
        <v>39</v>
      </c>
      <c r="J1026" s="1" t="s">
        <v>28</v>
      </c>
      <c r="K1026" s="1" t="s">
        <v>41</v>
      </c>
      <c r="L1026" s="1" t="s">
        <v>191</v>
      </c>
      <c r="M1026" s="1" t="s">
        <v>121</v>
      </c>
      <c r="N1026" s="1" t="s">
        <v>192</v>
      </c>
      <c r="O1026" s="1">
        <v>0.55000000000000004</v>
      </c>
      <c r="P1026" s="6">
        <f>Table1[[#This Row],[Profit]]/Table1[[#This Row],[Sales]]</f>
        <v>0.36072724798884293</v>
      </c>
      <c r="Q1026" s="1" t="s">
        <v>33</v>
      </c>
      <c r="R1026" s="1" t="s">
        <v>34</v>
      </c>
      <c r="S1026" s="1" t="s">
        <v>45</v>
      </c>
      <c r="T1026" s="1" t="s">
        <v>1216</v>
      </c>
      <c r="U1026" s="1">
        <v>92399</v>
      </c>
      <c r="V1026" s="9">
        <v>42096</v>
      </c>
      <c r="W1026" s="13" t="str">
        <f>TEXT(Table1[[#This Row],[Order Date]],"mmmm")</f>
        <v>April</v>
      </c>
      <c r="X1026" s="7" t="str">
        <f>TEXT(Table1[[#This Row],[Order Date]],"yyyy")</f>
        <v>2015</v>
      </c>
      <c r="Y1026" s="9">
        <v>42098</v>
      </c>
      <c r="Z1026" s="1">
        <v>1272.5808</v>
      </c>
      <c r="AA1026" s="1">
        <v>12</v>
      </c>
      <c r="AB1026" s="1">
        <v>3527.82</v>
      </c>
      <c r="AC1026" s="1">
        <v>90832</v>
      </c>
      <c r="AD1026" s="6" t="e">
        <f>IF(COUNTIF(#REF!,Orders!AC623)&gt;0,"Returned","Not Returned")</f>
        <v>#REF!</v>
      </c>
      <c r="AE1026" s="37" t="str">
        <f>TEXT(Table1[[#This Row],[Order Date]],"mmmm-yyy")</f>
        <v>April-2015</v>
      </c>
    </row>
    <row r="1027" spans="1:31" ht="12.75" customHeight="1" thickTop="1" thickBot="1" x14ac:dyDescent="0.25">
      <c r="A1027" s="10">
        <v>20177</v>
      </c>
      <c r="B1027" s="11" t="s">
        <v>37</v>
      </c>
      <c r="C1027" s="11">
        <v>0.02</v>
      </c>
      <c r="D1027" s="11">
        <v>2550.14</v>
      </c>
      <c r="E1027" s="11">
        <v>29.7</v>
      </c>
      <c r="F1027" s="11">
        <v>1112</v>
      </c>
      <c r="G1027" s="6" t="str">
        <f>IF(COUNTIF(Table1[Customer ID],Table1[[#This Row],[Customer ID]])&gt;1,"Repeat Customer","One-Time Customer")</f>
        <v>Repeat Customer</v>
      </c>
      <c r="H1027" s="11" t="s">
        <v>1215</v>
      </c>
      <c r="I1027" s="11" t="s">
        <v>39</v>
      </c>
      <c r="J1027" s="11" t="s">
        <v>28</v>
      </c>
      <c r="K1027" s="11" t="s">
        <v>77</v>
      </c>
      <c r="L1027" s="11" t="s">
        <v>85</v>
      </c>
      <c r="M1027" s="11" t="s">
        <v>43</v>
      </c>
      <c r="N1027" s="11" t="s">
        <v>1217</v>
      </c>
      <c r="O1027" s="11">
        <v>0.56999999999999995</v>
      </c>
      <c r="P1027" s="6">
        <f>Table1[[#This Row],[Profit]]/Table1[[#This Row],[Sales]]</f>
        <v>-1.1474027112453467</v>
      </c>
      <c r="Q1027" s="11" t="s">
        <v>33</v>
      </c>
      <c r="R1027" s="11" t="s">
        <v>34</v>
      </c>
      <c r="S1027" s="11" t="s">
        <v>45</v>
      </c>
      <c r="T1027" s="11" t="s">
        <v>1216</v>
      </c>
      <c r="U1027" s="11">
        <v>92399</v>
      </c>
      <c r="V1027" s="12">
        <v>42096</v>
      </c>
      <c r="W1027" s="13" t="str">
        <f>TEXT(Table1[[#This Row],[Order Date]],"mmmm")</f>
        <v>April</v>
      </c>
      <c r="X1027" s="7" t="str">
        <f>TEXT(Table1[[#This Row],[Order Date]],"yyyy")</f>
        <v>2015</v>
      </c>
      <c r="Y1027" s="12">
        <v>42098</v>
      </c>
      <c r="Z1027" s="11">
        <v>-5390.7388920000003</v>
      </c>
      <c r="AA1027" s="11">
        <v>2</v>
      </c>
      <c r="AB1027" s="11">
        <v>4698.21</v>
      </c>
      <c r="AC1027" s="11">
        <v>90832</v>
      </c>
      <c r="AD1027" s="6" t="e">
        <f>IF(COUNTIF(#REF!,Orders!AC624)&gt;0,"Returned","Not Returned")</f>
        <v>#REF!</v>
      </c>
      <c r="AE1027" s="37" t="str">
        <f>TEXT(Table1[[#This Row],[Order Date]],"mmmm-yyy")</f>
        <v>April-2015</v>
      </c>
    </row>
    <row r="1028" spans="1:31" ht="12.75" customHeight="1" thickTop="1" thickBot="1" x14ac:dyDescent="0.25">
      <c r="A1028" s="8">
        <v>20600</v>
      </c>
      <c r="B1028" s="1" t="s">
        <v>37</v>
      </c>
      <c r="C1028" s="1">
        <v>0.03</v>
      </c>
      <c r="D1028" s="1">
        <v>19.989999999999998</v>
      </c>
      <c r="E1028" s="1">
        <v>11.17</v>
      </c>
      <c r="F1028" s="1">
        <v>1777</v>
      </c>
      <c r="G1028" s="6" t="str">
        <f>IF(COUNTIF(Table1[Customer ID],Table1[[#This Row],[Customer ID]])&gt;1,"Repeat Customer","One-Time Customer")</f>
        <v>Repeat Customer</v>
      </c>
      <c r="H1028" s="1" t="s">
        <v>1785</v>
      </c>
      <c r="I1028" s="1" t="s">
        <v>49</v>
      </c>
      <c r="J1028" s="1" t="s">
        <v>28</v>
      </c>
      <c r="K1028" s="1" t="s">
        <v>41</v>
      </c>
      <c r="L1028" s="1" t="s">
        <v>50</v>
      </c>
      <c r="M1028" s="1" t="s">
        <v>236</v>
      </c>
      <c r="N1028" s="1" t="s">
        <v>508</v>
      </c>
      <c r="O1028" s="1">
        <v>0.6</v>
      </c>
      <c r="P1028" s="6">
        <f>Table1[[#This Row],[Profit]]/Table1[[#This Row],[Sales]]</f>
        <v>-8.2971265053058282E-2</v>
      </c>
      <c r="Q1028" s="1" t="s">
        <v>33</v>
      </c>
      <c r="R1028" s="1" t="s">
        <v>61</v>
      </c>
      <c r="S1028" s="1" t="s">
        <v>703</v>
      </c>
      <c r="T1028" s="1" t="s">
        <v>1786</v>
      </c>
      <c r="U1028" s="1">
        <v>46383</v>
      </c>
      <c r="V1028" s="9">
        <v>42096</v>
      </c>
      <c r="W1028" s="13" t="str">
        <f>TEXT(Table1[[#This Row],[Order Date]],"mmmm")</f>
        <v>April</v>
      </c>
      <c r="X1028" s="7" t="str">
        <f>TEXT(Table1[[#This Row],[Order Date]],"yyyy")</f>
        <v>2015</v>
      </c>
      <c r="Y1028" s="9">
        <v>42097</v>
      </c>
      <c r="Z1028" s="1">
        <v>-20.876399999999997</v>
      </c>
      <c r="AA1028" s="1">
        <v>12</v>
      </c>
      <c r="AB1028" s="1">
        <v>251.61</v>
      </c>
      <c r="AC1028" s="1">
        <v>89942</v>
      </c>
      <c r="AD1028" s="6" t="e">
        <f>IF(COUNTIF(#REF!,Orders!AC1001)&gt;0,"Returned","Not Returned")</f>
        <v>#REF!</v>
      </c>
      <c r="AE1028" s="37" t="str">
        <f>TEXT(Table1[[#This Row],[Order Date]],"mmmm-yyy")</f>
        <v>April-2015</v>
      </c>
    </row>
    <row r="1029" spans="1:31" ht="12.75" customHeight="1" thickTop="1" thickBot="1" x14ac:dyDescent="0.25">
      <c r="A1029" s="10">
        <v>18400</v>
      </c>
      <c r="B1029" s="11" t="s">
        <v>25</v>
      </c>
      <c r="C1029" s="11">
        <v>0.04</v>
      </c>
      <c r="D1029" s="11">
        <v>90.24</v>
      </c>
      <c r="E1029" s="11">
        <v>0.99</v>
      </c>
      <c r="F1029" s="11">
        <v>2667</v>
      </c>
      <c r="G1029" s="6" t="str">
        <f>IF(COUNTIF(Table1[Customer ID],Table1[[#This Row],[Customer ID]])&gt;1,"Repeat Customer","One-Time Customer")</f>
        <v>Repeat Customer</v>
      </c>
      <c r="H1029" s="11" t="s">
        <v>2470</v>
      </c>
      <c r="I1029" s="11" t="s">
        <v>49</v>
      </c>
      <c r="J1029" s="11" t="s">
        <v>40</v>
      </c>
      <c r="K1029" s="11" t="s">
        <v>29</v>
      </c>
      <c r="L1029" s="11" t="s">
        <v>257</v>
      </c>
      <c r="M1029" s="11" t="s">
        <v>59</v>
      </c>
      <c r="N1029" s="11" t="s">
        <v>2471</v>
      </c>
      <c r="O1029" s="11">
        <v>0.56000000000000005</v>
      </c>
      <c r="P1029" s="6">
        <f>Table1[[#This Row],[Profit]]/Table1[[#This Row],[Sales]]</f>
        <v>0.69</v>
      </c>
      <c r="Q1029" s="11" t="s">
        <v>33</v>
      </c>
      <c r="R1029" s="11" t="s">
        <v>53</v>
      </c>
      <c r="S1029" s="11" t="s">
        <v>154</v>
      </c>
      <c r="T1029" s="11" t="s">
        <v>99</v>
      </c>
      <c r="U1029" s="11">
        <v>44107</v>
      </c>
      <c r="V1029" s="12">
        <v>42096</v>
      </c>
      <c r="W1029" s="13" t="str">
        <f>TEXT(Table1[[#This Row],[Order Date]],"mmmm")</f>
        <v>April</v>
      </c>
      <c r="X1029" s="7" t="str">
        <f>TEXT(Table1[[#This Row],[Order Date]],"yyyy")</f>
        <v>2015</v>
      </c>
      <c r="Y1029" s="12">
        <v>42098</v>
      </c>
      <c r="Z1029" s="11">
        <v>246.2748</v>
      </c>
      <c r="AA1029" s="11">
        <v>4</v>
      </c>
      <c r="AB1029" s="11">
        <v>356.92</v>
      </c>
      <c r="AC1029" s="11">
        <v>87831</v>
      </c>
      <c r="AD1029" s="6" t="e">
        <f>IF(COUNTIF(#REF!,Orders!AC1510)&gt;0,"Returned","Not Returned")</f>
        <v>#REF!</v>
      </c>
      <c r="AE1029" s="37" t="str">
        <f>TEXT(Table1[[#This Row],[Order Date]],"mmmm-yyy")</f>
        <v>April-2015</v>
      </c>
    </row>
    <row r="1030" spans="1:31" ht="12.75" customHeight="1" thickTop="1" thickBot="1" x14ac:dyDescent="0.25">
      <c r="A1030" s="8">
        <v>18401</v>
      </c>
      <c r="B1030" s="1" t="s">
        <v>25</v>
      </c>
      <c r="C1030" s="1">
        <v>0.09</v>
      </c>
      <c r="D1030" s="1">
        <v>47.9</v>
      </c>
      <c r="E1030" s="1">
        <v>5.86</v>
      </c>
      <c r="F1030" s="1">
        <v>2667</v>
      </c>
      <c r="G1030" s="6" t="str">
        <f>IF(COUNTIF(Table1[Customer ID],Table1[[#This Row],[Customer ID]])&gt;1,"Repeat Customer","One-Time Customer")</f>
        <v>Repeat Customer</v>
      </c>
      <c r="H1030" s="1" t="s">
        <v>2470</v>
      </c>
      <c r="I1030" s="1" t="s">
        <v>27</v>
      </c>
      <c r="J1030" s="1" t="s">
        <v>40</v>
      </c>
      <c r="K1030" s="1" t="s">
        <v>29</v>
      </c>
      <c r="L1030" s="1" t="s">
        <v>93</v>
      </c>
      <c r="M1030" s="1" t="s">
        <v>59</v>
      </c>
      <c r="N1030" s="1" t="s">
        <v>1937</v>
      </c>
      <c r="O1030" s="1">
        <v>0.37</v>
      </c>
      <c r="P1030" s="6">
        <f>Table1[[#This Row],[Profit]]/Table1[[#This Row],[Sales]]</f>
        <v>0.69</v>
      </c>
      <c r="Q1030" s="1" t="s">
        <v>33</v>
      </c>
      <c r="R1030" s="1" t="s">
        <v>53</v>
      </c>
      <c r="S1030" s="1" t="s">
        <v>154</v>
      </c>
      <c r="T1030" s="1" t="s">
        <v>99</v>
      </c>
      <c r="U1030" s="1">
        <v>44107</v>
      </c>
      <c r="V1030" s="9">
        <v>42096</v>
      </c>
      <c r="W1030" s="13" t="str">
        <f>TEXT(Table1[[#This Row],[Order Date]],"mmmm")</f>
        <v>April</v>
      </c>
      <c r="X1030" s="7" t="str">
        <f>TEXT(Table1[[#This Row],[Order Date]],"yyyy")</f>
        <v>2015</v>
      </c>
      <c r="Y1030" s="9">
        <v>42098</v>
      </c>
      <c r="Z1030" s="1">
        <v>93.950399999999988</v>
      </c>
      <c r="AA1030" s="1">
        <v>3</v>
      </c>
      <c r="AB1030" s="1">
        <v>136.16</v>
      </c>
      <c r="AC1030" s="1">
        <v>87831</v>
      </c>
      <c r="AD1030" s="6" t="e">
        <f>IF(COUNTIF(#REF!,Orders!AC1511)&gt;0,"Returned","Not Returned")</f>
        <v>#REF!</v>
      </c>
      <c r="AE1030" s="37" t="str">
        <f>TEXT(Table1[[#This Row],[Order Date]],"mmmm-yyy")</f>
        <v>April-2015</v>
      </c>
    </row>
    <row r="1031" spans="1:31" ht="12.75" customHeight="1" thickTop="1" thickBot="1" x14ac:dyDescent="0.25">
      <c r="A1031" s="8">
        <v>24817</v>
      </c>
      <c r="B1031" s="1" t="s">
        <v>56</v>
      </c>
      <c r="C1031" s="1">
        <v>0.1</v>
      </c>
      <c r="D1031" s="1">
        <v>37.94</v>
      </c>
      <c r="E1031" s="1">
        <v>5.08</v>
      </c>
      <c r="F1031" s="1">
        <v>2957</v>
      </c>
      <c r="G1031" s="6" t="str">
        <f>IF(COUNTIF(Table1[Customer ID],Table1[[#This Row],[Customer ID]])&gt;1,"Repeat Customer","One-Time Customer")</f>
        <v>One-Time Customer</v>
      </c>
      <c r="H1031" s="1" t="s">
        <v>2685</v>
      </c>
      <c r="I1031" s="1" t="s">
        <v>27</v>
      </c>
      <c r="J1031" s="1" t="s">
        <v>28</v>
      </c>
      <c r="K1031" s="1" t="s">
        <v>29</v>
      </c>
      <c r="L1031" s="1" t="s">
        <v>93</v>
      </c>
      <c r="M1031" s="1" t="s">
        <v>31</v>
      </c>
      <c r="N1031" s="1" t="s">
        <v>892</v>
      </c>
      <c r="O1031" s="1">
        <v>0.38</v>
      </c>
      <c r="P1031" s="6">
        <f>Table1[[#This Row],[Profit]]/Table1[[#This Row],[Sales]]</f>
        <v>0.69</v>
      </c>
      <c r="Q1031" s="1" t="s">
        <v>33</v>
      </c>
      <c r="R1031" s="1" t="s">
        <v>61</v>
      </c>
      <c r="S1031" s="1" t="s">
        <v>1858</v>
      </c>
      <c r="T1031" s="1" t="s">
        <v>2686</v>
      </c>
      <c r="U1031" s="1">
        <v>53209</v>
      </c>
      <c r="V1031" s="9">
        <v>42096</v>
      </c>
      <c r="W1031" s="13" t="str">
        <f>TEXT(Table1[[#This Row],[Order Date]],"mmmm")</f>
        <v>April</v>
      </c>
      <c r="X1031" s="7" t="str">
        <f>TEXT(Table1[[#This Row],[Order Date]],"yyyy")</f>
        <v>2015</v>
      </c>
      <c r="Y1031" s="9">
        <v>42098</v>
      </c>
      <c r="Z1031" s="1">
        <v>95.054399999999987</v>
      </c>
      <c r="AA1031" s="1">
        <v>4</v>
      </c>
      <c r="AB1031" s="1">
        <v>137.76</v>
      </c>
      <c r="AC1031" s="1">
        <v>90264</v>
      </c>
      <c r="AD1031" s="6" t="e">
        <f>IF(COUNTIF(#REF!,Orders!AC1675)&gt;0,"Returned","Not Returned")</f>
        <v>#REF!</v>
      </c>
      <c r="AE1031" s="37" t="str">
        <f>TEXT(Table1[[#This Row],[Order Date]],"mmmm-yyy")</f>
        <v>April-2015</v>
      </c>
    </row>
    <row r="1032" spans="1:31" ht="12.75" customHeight="1" thickTop="1" thickBot="1" x14ac:dyDescent="0.25">
      <c r="A1032" s="10">
        <v>19950</v>
      </c>
      <c r="B1032" s="11" t="s">
        <v>56</v>
      </c>
      <c r="C1032" s="11">
        <v>0.01</v>
      </c>
      <c r="D1032" s="11">
        <v>4.91</v>
      </c>
      <c r="E1032" s="11">
        <v>0.5</v>
      </c>
      <c r="F1032" s="11">
        <v>114</v>
      </c>
      <c r="G1032" s="6" t="str">
        <f>IF(COUNTIF(Table1[Customer ID],Table1[[#This Row],[Customer ID]])&gt;1,"Repeat Customer","One-Time Customer")</f>
        <v>Repeat Customer</v>
      </c>
      <c r="H1032" s="11" t="s">
        <v>201</v>
      </c>
      <c r="I1032" s="11" t="s">
        <v>49</v>
      </c>
      <c r="J1032" s="11" t="s">
        <v>40</v>
      </c>
      <c r="K1032" s="11" t="s">
        <v>29</v>
      </c>
      <c r="L1032" s="11" t="s">
        <v>134</v>
      </c>
      <c r="M1032" s="11" t="s">
        <v>59</v>
      </c>
      <c r="N1032" s="11" t="s">
        <v>163</v>
      </c>
      <c r="O1032" s="11">
        <v>0.36</v>
      </c>
      <c r="P1032" s="6">
        <f>Table1[[#This Row],[Profit]]/Table1[[#This Row],[Sales]]</f>
        <v>0.69</v>
      </c>
      <c r="Q1032" s="11" t="s">
        <v>33</v>
      </c>
      <c r="R1032" s="11" t="s">
        <v>34</v>
      </c>
      <c r="S1032" s="11" t="s">
        <v>102</v>
      </c>
      <c r="T1032" s="11" t="s">
        <v>203</v>
      </c>
      <c r="U1032" s="11">
        <v>97035</v>
      </c>
      <c r="V1032" s="12">
        <v>42098</v>
      </c>
      <c r="W1032" s="13" t="str">
        <f>TEXT(Table1[[#This Row],[Order Date]],"mmmm")</f>
        <v>April</v>
      </c>
      <c r="X1032" s="7" t="str">
        <f>TEXT(Table1[[#This Row],[Order Date]],"yyyy")</f>
        <v>2015</v>
      </c>
      <c r="Y1032" s="12">
        <v>42100</v>
      </c>
      <c r="Z1032" s="11">
        <v>40.247699999999995</v>
      </c>
      <c r="AA1032" s="11">
        <v>12</v>
      </c>
      <c r="AB1032" s="11">
        <v>58.33</v>
      </c>
      <c r="AC1032" s="11">
        <v>89584</v>
      </c>
      <c r="AD1032" s="6" t="e">
        <f>IF(COUNTIF(#REF!,Orders!AC66)&gt;0,"Returned","Not Returned")</f>
        <v>#REF!</v>
      </c>
      <c r="AE1032" s="37" t="str">
        <f>TEXT(Table1[[#This Row],[Order Date]],"mmmm-yyy")</f>
        <v>April-2015</v>
      </c>
    </row>
    <row r="1033" spans="1:31" ht="12.75" customHeight="1" thickTop="1" thickBot="1" x14ac:dyDescent="0.25">
      <c r="A1033" s="8">
        <v>19951</v>
      </c>
      <c r="B1033" s="1" t="s">
        <v>56</v>
      </c>
      <c r="C1033" s="1">
        <v>0.09</v>
      </c>
      <c r="D1033" s="1">
        <v>4</v>
      </c>
      <c r="E1033" s="1">
        <v>1.3</v>
      </c>
      <c r="F1033" s="1">
        <v>114</v>
      </c>
      <c r="G1033" s="6" t="str">
        <f>IF(COUNTIF(Table1[Customer ID],Table1[[#This Row],[Customer ID]])&gt;1,"Repeat Customer","One-Time Customer")</f>
        <v>Repeat Customer</v>
      </c>
      <c r="H1033" s="1" t="s">
        <v>201</v>
      </c>
      <c r="I1033" s="1" t="s">
        <v>27</v>
      </c>
      <c r="J1033" s="1" t="s">
        <v>40</v>
      </c>
      <c r="K1033" s="1" t="s">
        <v>29</v>
      </c>
      <c r="L1033" s="1" t="s">
        <v>93</v>
      </c>
      <c r="M1033" s="1" t="s">
        <v>31</v>
      </c>
      <c r="N1033" s="1" t="s">
        <v>204</v>
      </c>
      <c r="O1033" s="1">
        <v>0.37</v>
      </c>
      <c r="P1033" s="6">
        <f>Table1[[#This Row],[Profit]]/Table1[[#This Row],[Sales]]</f>
        <v>0.69</v>
      </c>
      <c r="Q1033" s="1" t="s">
        <v>33</v>
      </c>
      <c r="R1033" s="1" t="s">
        <v>34</v>
      </c>
      <c r="S1033" s="1" t="s">
        <v>102</v>
      </c>
      <c r="T1033" s="1" t="s">
        <v>203</v>
      </c>
      <c r="U1033" s="1">
        <v>97035</v>
      </c>
      <c r="V1033" s="9">
        <v>42098</v>
      </c>
      <c r="W1033" s="13" t="str">
        <f>TEXT(Table1[[#This Row],[Order Date]],"mmmm")</f>
        <v>April</v>
      </c>
      <c r="X1033" s="7" t="str">
        <f>TEXT(Table1[[#This Row],[Order Date]],"yyyy")</f>
        <v>2015</v>
      </c>
      <c r="Y1033" s="9">
        <v>42100</v>
      </c>
      <c r="Z1033" s="1">
        <v>14.0898</v>
      </c>
      <c r="AA1033" s="1">
        <v>5</v>
      </c>
      <c r="AB1033" s="1">
        <v>20.420000000000002</v>
      </c>
      <c r="AC1033" s="1">
        <v>89584</v>
      </c>
      <c r="AD1033" s="6" t="e">
        <f>IF(COUNTIF(#REF!,Orders!AC67)&gt;0,"Returned","Not Returned")</f>
        <v>#REF!</v>
      </c>
      <c r="AE1033" s="37" t="str">
        <f>TEXT(Table1[[#This Row],[Order Date]],"mmmm-yyy")</f>
        <v>April-2015</v>
      </c>
    </row>
    <row r="1034" spans="1:31" ht="12.75" customHeight="1" thickTop="1" thickBot="1" x14ac:dyDescent="0.25">
      <c r="A1034" s="10">
        <v>1950</v>
      </c>
      <c r="B1034" s="11" t="s">
        <v>56</v>
      </c>
      <c r="C1034" s="11">
        <v>0.01</v>
      </c>
      <c r="D1034" s="11">
        <v>4.91</v>
      </c>
      <c r="E1034" s="11">
        <v>0.5</v>
      </c>
      <c r="F1034" s="11">
        <v>117</v>
      </c>
      <c r="G1034" s="6" t="str">
        <f>IF(COUNTIF(Table1[Customer ID],Table1[[#This Row],[Customer ID]])&gt;1,"Repeat Customer","One-Time Customer")</f>
        <v>Repeat Customer</v>
      </c>
      <c r="H1034" s="11" t="s">
        <v>208</v>
      </c>
      <c r="I1034" s="11" t="s">
        <v>49</v>
      </c>
      <c r="J1034" s="11" t="s">
        <v>40</v>
      </c>
      <c r="K1034" s="11" t="s">
        <v>29</v>
      </c>
      <c r="L1034" s="11" t="s">
        <v>134</v>
      </c>
      <c r="M1034" s="11" t="s">
        <v>59</v>
      </c>
      <c r="N1034" s="11" t="s">
        <v>163</v>
      </c>
      <c r="O1034" s="11">
        <v>0.36</v>
      </c>
      <c r="P1034" s="6">
        <f>Table1[[#This Row],[Profit]]/Table1[[#This Row],[Sales]]</f>
        <v>0.49050161953952554</v>
      </c>
      <c r="Q1034" s="11" t="s">
        <v>33</v>
      </c>
      <c r="R1034" s="11" t="s">
        <v>34</v>
      </c>
      <c r="S1034" s="11" t="s">
        <v>35</v>
      </c>
      <c r="T1034" s="11" t="s">
        <v>209</v>
      </c>
      <c r="U1034" s="11">
        <v>98103</v>
      </c>
      <c r="V1034" s="12">
        <v>42098</v>
      </c>
      <c r="W1034" s="13" t="str">
        <f>TEXT(Table1[[#This Row],[Order Date]],"mmmm")</f>
        <v>April</v>
      </c>
      <c r="X1034" s="7" t="str">
        <f>TEXT(Table1[[#This Row],[Order Date]],"yyyy")</f>
        <v>2015</v>
      </c>
      <c r="Y1034" s="12">
        <v>42100</v>
      </c>
      <c r="Z1034" s="11">
        <v>112.06</v>
      </c>
      <c r="AA1034" s="11">
        <v>47</v>
      </c>
      <c r="AB1034" s="11">
        <v>228.46</v>
      </c>
      <c r="AC1034" s="11">
        <v>13959</v>
      </c>
      <c r="AD1034" s="6" t="e">
        <f>IF(COUNTIF(#REF!,Orders!AC70)&gt;0,"Returned","Not Returned")</f>
        <v>#REF!</v>
      </c>
      <c r="AE1034" s="37" t="str">
        <f>TEXT(Table1[[#This Row],[Order Date]],"mmmm-yyy")</f>
        <v>April-2015</v>
      </c>
    </row>
    <row r="1035" spans="1:31" ht="12.75" customHeight="1" thickTop="1" thickBot="1" x14ac:dyDescent="0.25">
      <c r="A1035" s="8">
        <v>1951</v>
      </c>
      <c r="B1035" s="1" t="s">
        <v>56</v>
      </c>
      <c r="C1035" s="1">
        <v>0.09</v>
      </c>
      <c r="D1035" s="1">
        <v>4</v>
      </c>
      <c r="E1035" s="1">
        <v>1.3</v>
      </c>
      <c r="F1035" s="1">
        <v>117</v>
      </c>
      <c r="G1035" s="6" t="str">
        <f>IF(COUNTIF(Table1[Customer ID],Table1[[#This Row],[Customer ID]])&gt;1,"Repeat Customer","One-Time Customer")</f>
        <v>Repeat Customer</v>
      </c>
      <c r="H1035" s="1" t="s">
        <v>208</v>
      </c>
      <c r="I1035" s="1" t="s">
        <v>27</v>
      </c>
      <c r="J1035" s="1" t="s">
        <v>40</v>
      </c>
      <c r="K1035" s="1" t="s">
        <v>29</v>
      </c>
      <c r="L1035" s="1" t="s">
        <v>93</v>
      </c>
      <c r="M1035" s="1" t="s">
        <v>31</v>
      </c>
      <c r="N1035" s="1" t="s">
        <v>204</v>
      </c>
      <c r="O1035" s="1">
        <v>0.37</v>
      </c>
      <c r="P1035" s="6">
        <f>Table1[[#This Row],[Profit]]/Table1[[#This Row],[Sales]]</f>
        <v>0.21633810076021132</v>
      </c>
      <c r="Q1035" s="1" t="s">
        <v>33</v>
      </c>
      <c r="R1035" s="1" t="s">
        <v>34</v>
      </c>
      <c r="S1035" s="1" t="s">
        <v>35</v>
      </c>
      <c r="T1035" s="1" t="s">
        <v>209</v>
      </c>
      <c r="U1035" s="1">
        <v>98103</v>
      </c>
      <c r="V1035" s="9">
        <v>42098</v>
      </c>
      <c r="W1035" s="13" t="str">
        <f>TEXT(Table1[[#This Row],[Order Date]],"mmmm")</f>
        <v>April</v>
      </c>
      <c r="X1035" s="7" t="str">
        <f>TEXT(Table1[[#This Row],[Order Date]],"yyyy")</f>
        <v>2015</v>
      </c>
      <c r="Y1035" s="9">
        <v>42100</v>
      </c>
      <c r="Z1035" s="1">
        <v>16.79</v>
      </c>
      <c r="AA1035" s="1">
        <v>19</v>
      </c>
      <c r="AB1035" s="1">
        <v>77.61</v>
      </c>
      <c r="AC1035" s="1">
        <v>13959</v>
      </c>
      <c r="AD1035" s="6" t="e">
        <f>IF(COUNTIF(#REF!,Orders!AC71)&gt;0,"Returned","Not Returned")</f>
        <v>#REF!</v>
      </c>
      <c r="AE1035" s="37" t="str">
        <f>TEXT(Table1[[#This Row],[Order Date]],"mmmm-yyy")</f>
        <v>April-2015</v>
      </c>
    </row>
    <row r="1036" spans="1:31" ht="12.75" customHeight="1" thickTop="1" thickBot="1" x14ac:dyDescent="0.25">
      <c r="A1036" s="8">
        <v>20641</v>
      </c>
      <c r="B1036" s="1" t="s">
        <v>106</v>
      </c>
      <c r="C1036" s="1">
        <v>0.04</v>
      </c>
      <c r="D1036" s="1">
        <v>8.33</v>
      </c>
      <c r="E1036" s="1">
        <v>1.99</v>
      </c>
      <c r="F1036" s="1">
        <v>321</v>
      </c>
      <c r="G1036" s="6" t="str">
        <f>IF(COUNTIF(Table1[Customer ID],Table1[[#This Row],[Customer ID]])&gt;1,"Repeat Customer","One-Time Customer")</f>
        <v>One-Time Customer</v>
      </c>
      <c r="H1036" s="1" t="s">
        <v>427</v>
      </c>
      <c r="I1036" s="1" t="s">
        <v>49</v>
      </c>
      <c r="J1036" s="1" t="s">
        <v>114</v>
      </c>
      <c r="K1036" s="1" t="s">
        <v>77</v>
      </c>
      <c r="L1036" s="1" t="s">
        <v>180</v>
      </c>
      <c r="M1036" s="1" t="s">
        <v>51</v>
      </c>
      <c r="N1036" s="1" t="s">
        <v>414</v>
      </c>
      <c r="O1036" s="1">
        <v>0.52</v>
      </c>
      <c r="P1036" s="6">
        <f>Table1[[#This Row],[Profit]]/Table1[[#This Row],[Sales]]</f>
        <v>0.11059269162210336</v>
      </c>
      <c r="Q1036" s="1" t="s">
        <v>33</v>
      </c>
      <c r="R1036" s="1" t="s">
        <v>53</v>
      </c>
      <c r="S1036" s="1" t="s">
        <v>415</v>
      </c>
      <c r="T1036" s="1" t="s">
        <v>428</v>
      </c>
      <c r="U1036" s="1">
        <v>20854</v>
      </c>
      <c r="V1036" s="9">
        <v>42098</v>
      </c>
      <c r="W1036" s="13" t="str">
        <f>TEXT(Table1[[#This Row],[Order Date]],"mmmm")</f>
        <v>April</v>
      </c>
      <c r="X1036" s="7" t="str">
        <f>TEXT(Table1[[#This Row],[Order Date]],"yyyy")</f>
        <v>2015</v>
      </c>
      <c r="Y1036" s="9">
        <v>42103</v>
      </c>
      <c r="Z1036" s="1">
        <v>9.9267999999999983</v>
      </c>
      <c r="AA1036" s="1">
        <v>11</v>
      </c>
      <c r="AB1036" s="1">
        <v>89.76</v>
      </c>
      <c r="AC1036" s="1">
        <v>91057</v>
      </c>
      <c r="AD1036" s="6" t="e">
        <f>IF(COUNTIF(#REF!,Orders!AC179)&gt;0,"Returned","Not Returned")</f>
        <v>#REF!</v>
      </c>
      <c r="AE1036" s="37" t="str">
        <f>TEXT(Table1[[#This Row],[Order Date]],"mmmm-yyy")</f>
        <v>April-2015</v>
      </c>
    </row>
    <row r="1037" spans="1:31" ht="12.75" customHeight="1" thickTop="1" thickBot="1" x14ac:dyDescent="0.25">
      <c r="A1037" s="10">
        <v>24028</v>
      </c>
      <c r="B1037" s="11" t="s">
        <v>25</v>
      </c>
      <c r="C1037" s="11">
        <v>0.01</v>
      </c>
      <c r="D1037" s="11">
        <v>59.76</v>
      </c>
      <c r="E1037" s="11">
        <v>9.7100000000000009</v>
      </c>
      <c r="F1037" s="11">
        <v>911</v>
      </c>
      <c r="G1037" s="6" t="str">
        <f>IF(COUNTIF(Table1[Customer ID],Table1[[#This Row],[Customer ID]])&gt;1,"Repeat Customer","One-Time Customer")</f>
        <v>Repeat Customer</v>
      </c>
      <c r="H1037" s="11" t="s">
        <v>1025</v>
      </c>
      <c r="I1037" s="11" t="s">
        <v>49</v>
      </c>
      <c r="J1037" s="11" t="s">
        <v>28</v>
      </c>
      <c r="K1037" s="11" t="s">
        <v>29</v>
      </c>
      <c r="L1037" s="11" t="s">
        <v>141</v>
      </c>
      <c r="M1037" s="11" t="s">
        <v>59</v>
      </c>
      <c r="N1037" s="11" t="s">
        <v>1028</v>
      </c>
      <c r="O1037" s="11">
        <v>0.56999999999999995</v>
      </c>
      <c r="P1037" s="6">
        <f>Table1[[#This Row],[Profit]]/Table1[[#This Row],[Sales]]</f>
        <v>0.69</v>
      </c>
      <c r="Q1037" s="11" t="s">
        <v>33</v>
      </c>
      <c r="R1037" s="11" t="s">
        <v>53</v>
      </c>
      <c r="S1037" s="11" t="s">
        <v>648</v>
      </c>
      <c r="T1037" s="11" t="s">
        <v>1027</v>
      </c>
      <c r="U1037" s="11">
        <v>26003</v>
      </c>
      <c r="V1037" s="12">
        <v>42098</v>
      </c>
      <c r="W1037" s="13" t="str">
        <f>TEXT(Table1[[#This Row],[Order Date]],"mmmm")</f>
        <v>April</v>
      </c>
      <c r="X1037" s="7" t="str">
        <f>TEXT(Table1[[#This Row],[Order Date]],"yyyy")</f>
        <v>2015</v>
      </c>
      <c r="Y1037" s="12">
        <v>42100</v>
      </c>
      <c r="Z1037" s="11">
        <v>354.32879999999994</v>
      </c>
      <c r="AA1037" s="11">
        <v>8</v>
      </c>
      <c r="AB1037" s="11">
        <v>513.52</v>
      </c>
      <c r="AC1037" s="11">
        <v>90186</v>
      </c>
      <c r="AD1037" s="6" t="e">
        <f>IF(COUNTIF(#REF!,Orders!AC516)&gt;0,"Returned","Not Returned")</f>
        <v>#REF!</v>
      </c>
      <c r="AE1037" s="37" t="str">
        <f>TEXT(Table1[[#This Row],[Order Date]],"mmmm-yyy")</f>
        <v>April-2015</v>
      </c>
    </row>
    <row r="1038" spans="1:31" ht="12.75" customHeight="1" thickTop="1" thickBot="1" x14ac:dyDescent="0.25">
      <c r="A1038" s="8">
        <v>24298</v>
      </c>
      <c r="B1038" s="1" t="s">
        <v>106</v>
      </c>
      <c r="C1038" s="1">
        <v>0.1</v>
      </c>
      <c r="D1038" s="1">
        <v>2.2200000000000002</v>
      </c>
      <c r="E1038" s="1">
        <v>5</v>
      </c>
      <c r="F1038" s="1">
        <v>975</v>
      </c>
      <c r="G1038" s="6" t="str">
        <f>IF(COUNTIF(Table1[Customer ID],Table1[[#This Row],[Customer ID]])&gt;1,"Repeat Customer","One-Time Customer")</f>
        <v>One-Time Customer</v>
      </c>
      <c r="H1038" s="1" t="s">
        <v>1084</v>
      </c>
      <c r="I1038" s="1" t="s">
        <v>49</v>
      </c>
      <c r="J1038" s="1" t="s">
        <v>28</v>
      </c>
      <c r="K1038" s="1" t="s">
        <v>29</v>
      </c>
      <c r="L1038" s="1" t="s">
        <v>257</v>
      </c>
      <c r="M1038" s="1" t="s">
        <v>59</v>
      </c>
      <c r="N1038" s="1" t="s">
        <v>1085</v>
      </c>
      <c r="O1038" s="1">
        <v>0.55000000000000004</v>
      </c>
      <c r="P1038" s="6">
        <f>Table1[[#This Row],[Profit]]/Table1[[#This Row],[Sales]]</f>
        <v>-2.4226363636363635</v>
      </c>
      <c r="Q1038" s="1" t="s">
        <v>33</v>
      </c>
      <c r="R1038" s="1" t="s">
        <v>53</v>
      </c>
      <c r="S1038" s="1" t="s">
        <v>193</v>
      </c>
      <c r="T1038" s="1" t="s">
        <v>194</v>
      </c>
      <c r="U1038" s="1">
        <v>2108</v>
      </c>
      <c r="V1038" s="9">
        <v>42098</v>
      </c>
      <c r="W1038" s="13" t="str">
        <f>TEXT(Table1[[#This Row],[Order Date]],"mmmm")</f>
        <v>April</v>
      </c>
      <c r="X1038" s="7" t="str">
        <f>TEXT(Table1[[#This Row],[Order Date]],"yyyy")</f>
        <v>2015</v>
      </c>
      <c r="Y1038" s="9">
        <v>42103</v>
      </c>
      <c r="Z1038" s="1">
        <v>-21.319199999999999</v>
      </c>
      <c r="AA1038" s="1">
        <v>3</v>
      </c>
      <c r="AB1038" s="1">
        <v>8.8000000000000007</v>
      </c>
      <c r="AC1038" s="1">
        <v>87260</v>
      </c>
      <c r="AD1038" s="6" t="e">
        <f>IF(COUNTIF(#REF!,Orders!AC549)&gt;0,"Returned","Not Returned")</f>
        <v>#REF!</v>
      </c>
      <c r="AE1038" s="37" t="str">
        <f>TEXT(Table1[[#This Row],[Order Date]],"mmmm-yyy")</f>
        <v>April-2015</v>
      </c>
    </row>
    <row r="1039" spans="1:31" ht="12.75" customHeight="1" thickTop="1" thickBot="1" x14ac:dyDescent="0.25">
      <c r="A1039" s="10">
        <v>25013</v>
      </c>
      <c r="B1039" s="11" t="s">
        <v>56</v>
      </c>
      <c r="C1039" s="11">
        <v>0.03</v>
      </c>
      <c r="D1039" s="11">
        <v>19.04</v>
      </c>
      <c r="E1039" s="11">
        <v>6.38</v>
      </c>
      <c r="F1039" s="11">
        <v>1590</v>
      </c>
      <c r="G1039" s="6" t="str">
        <f>IF(COUNTIF(Table1[Customer ID],Table1[[#This Row],[Customer ID]])&gt;1,"Repeat Customer","One-Time Customer")</f>
        <v>One-Time Customer</v>
      </c>
      <c r="H1039" s="11" t="s">
        <v>1595</v>
      </c>
      <c r="I1039" s="11" t="s">
        <v>27</v>
      </c>
      <c r="J1039" s="11" t="s">
        <v>28</v>
      </c>
      <c r="K1039" s="11" t="s">
        <v>41</v>
      </c>
      <c r="L1039" s="11" t="s">
        <v>50</v>
      </c>
      <c r="M1039" s="11" t="s">
        <v>59</v>
      </c>
      <c r="N1039" s="11" t="s">
        <v>1596</v>
      </c>
      <c r="O1039" s="11">
        <v>0.56000000000000005</v>
      </c>
      <c r="P1039" s="6">
        <f>Table1[[#This Row],[Profit]]/Table1[[#This Row],[Sales]]</f>
        <v>0.58177879608414906</v>
      </c>
      <c r="Q1039" s="11" t="s">
        <v>33</v>
      </c>
      <c r="R1039" s="11" t="s">
        <v>53</v>
      </c>
      <c r="S1039" s="11" t="s">
        <v>154</v>
      </c>
      <c r="T1039" s="11" t="s">
        <v>1597</v>
      </c>
      <c r="U1039" s="11">
        <v>44094</v>
      </c>
      <c r="V1039" s="12">
        <v>42098</v>
      </c>
      <c r="W1039" s="13" t="str">
        <f>TEXT(Table1[[#This Row],[Order Date]],"mmmm")</f>
        <v>April</v>
      </c>
      <c r="X1039" s="7" t="str">
        <f>TEXT(Table1[[#This Row],[Order Date]],"yyyy")</f>
        <v>2015</v>
      </c>
      <c r="Y1039" s="12">
        <v>42098</v>
      </c>
      <c r="Z1039" s="11">
        <v>83.793599999999998</v>
      </c>
      <c r="AA1039" s="11">
        <v>7</v>
      </c>
      <c r="AB1039" s="11">
        <v>144.03</v>
      </c>
      <c r="AC1039" s="11">
        <v>86668</v>
      </c>
      <c r="AD1039" s="6" t="e">
        <f>IF(COUNTIF(#REF!,Orders!AC880)&gt;0,"Returned","Not Returned")</f>
        <v>#REF!</v>
      </c>
      <c r="AE1039" s="37" t="str">
        <f>TEXT(Table1[[#This Row],[Order Date]],"mmmm-yyy")</f>
        <v>April-2015</v>
      </c>
    </row>
    <row r="1040" spans="1:31" ht="12.75" customHeight="1" thickTop="1" thickBot="1" x14ac:dyDescent="0.25">
      <c r="A1040" s="8">
        <v>25011</v>
      </c>
      <c r="B1040" s="1" t="s">
        <v>56</v>
      </c>
      <c r="C1040" s="1">
        <v>0.02</v>
      </c>
      <c r="D1040" s="1">
        <v>5.53</v>
      </c>
      <c r="E1040" s="1">
        <v>6.98</v>
      </c>
      <c r="F1040" s="1">
        <v>1593</v>
      </c>
      <c r="G1040" s="6" t="str">
        <f>IF(COUNTIF(Table1[Customer ID],Table1[[#This Row],[Customer ID]])&gt;1,"Repeat Customer","One-Time Customer")</f>
        <v>One-Time Customer</v>
      </c>
      <c r="H1040" s="1" t="s">
        <v>1598</v>
      </c>
      <c r="I1040" s="1" t="s">
        <v>49</v>
      </c>
      <c r="J1040" s="1" t="s">
        <v>28</v>
      </c>
      <c r="K1040" s="1" t="s">
        <v>29</v>
      </c>
      <c r="L1040" s="1" t="s">
        <v>109</v>
      </c>
      <c r="M1040" s="1" t="s">
        <v>59</v>
      </c>
      <c r="N1040" s="1" t="s">
        <v>1599</v>
      </c>
      <c r="O1040" s="1">
        <v>0.39</v>
      </c>
      <c r="P1040" s="6">
        <f>Table1[[#This Row],[Profit]]/Table1[[#This Row],[Sales]]</f>
        <v>-1.5944216349108786</v>
      </c>
      <c r="Q1040" s="1" t="s">
        <v>33</v>
      </c>
      <c r="R1040" s="1" t="s">
        <v>61</v>
      </c>
      <c r="S1040" s="1" t="s">
        <v>304</v>
      </c>
      <c r="T1040" s="1" t="s">
        <v>305</v>
      </c>
      <c r="U1040" s="1">
        <v>74006</v>
      </c>
      <c r="V1040" s="9">
        <v>42098</v>
      </c>
      <c r="W1040" s="13" t="str">
        <f>TEXT(Table1[[#This Row],[Order Date]],"mmmm")</f>
        <v>April</v>
      </c>
      <c r="X1040" s="7" t="str">
        <f>TEXT(Table1[[#This Row],[Order Date]],"yyyy")</f>
        <v>2015</v>
      </c>
      <c r="Y1040" s="9">
        <v>42100</v>
      </c>
      <c r="Z1040" s="1">
        <v>-77.823719999999994</v>
      </c>
      <c r="AA1040" s="1">
        <v>8</v>
      </c>
      <c r="AB1040" s="1">
        <v>48.81</v>
      </c>
      <c r="AC1040" s="1">
        <v>86668</v>
      </c>
      <c r="AD1040" s="6" t="e">
        <f>IF(COUNTIF(#REF!,Orders!AC881)&gt;0,"Returned","Not Returned")</f>
        <v>#REF!</v>
      </c>
      <c r="AE1040" s="37" t="str">
        <f>TEXT(Table1[[#This Row],[Order Date]],"mmmm-yyy")</f>
        <v>April-2015</v>
      </c>
    </row>
    <row r="1041" spans="1:31" ht="12.75" customHeight="1" thickTop="1" thickBot="1" x14ac:dyDescent="0.25">
      <c r="A1041" s="10">
        <v>566</v>
      </c>
      <c r="B1041" s="11" t="s">
        <v>37</v>
      </c>
      <c r="C1041" s="11">
        <v>0.02</v>
      </c>
      <c r="D1041" s="11">
        <v>60.98</v>
      </c>
      <c r="E1041" s="11">
        <v>49</v>
      </c>
      <c r="F1041" s="11">
        <v>1733</v>
      </c>
      <c r="G1041" s="6" t="str">
        <f>IF(COUNTIF(Table1[Customer ID],Table1[[#This Row],[Customer ID]])&gt;1,"Repeat Customer","One-Time Customer")</f>
        <v>Repeat Customer</v>
      </c>
      <c r="H1041" s="11" t="s">
        <v>1743</v>
      </c>
      <c r="I1041" s="11" t="s">
        <v>49</v>
      </c>
      <c r="J1041" s="11" t="s">
        <v>58</v>
      </c>
      <c r="K1041" s="11" t="s">
        <v>29</v>
      </c>
      <c r="L1041" s="11" t="s">
        <v>257</v>
      </c>
      <c r="M1041" s="11" t="s">
        <v>236</v>
      </c>
      <c r="N1041" s="11" t="s">
        <v>1583</v>
      </c>
      <c r="O1041" s="11">
        <v>0.59</v>
      </c>
      <c r="P1041" s="6">
        <f>Table1[[#This Row],[Profit]]/Table1[[#This Row],[Sales]]</f>
        <v>-0.31257725732942054</v>
      </c>
      <c r="Q1041" s="11" t="s">
        <v>33</v>
      </c>
      <c r="R1041" s="11" t="s">
        <v>53</v>
      </c>
      <c r="S1041" s="11" t="s">
        <v>1008</v>
      </c>
      <c r="T1041" s="11" t="s">
        <v>35</v>
      </c>
      <c r="U1041" s="11">
        <v>20012</v>
      </c>
      <c r="V1041" s="12">
        <v>42098</v>
      </c>
      <c r="W1041" s="13" t="str">
        <f>TEXT(Table1[[#This Row],[Order Date]],"mmmm")</f>
        <v>April</v>
      </c>
      <c r="X1041" s="7" t="str">
        <f>TEXT(Table1[[#This Row],[Order Date]],"yyyy")</f>
        <v>2015</v>
      </c>
      <c r="Y1041" s="12">
        <v>42100</v>
      </c>
      <c r="Z1041" s="11">
        <v>-662.52</v>
      </c>
      <c r="AA1041" s="11">
        <v>34</v>
      </c>
      <c r="AB1041" s="11">
        <v>2119.54</v>
      </c>
      <c r="AC1041" s="11">
        <v>3841</v>
      </c>
      <c r="AD1041" s="6" t="e">
        <f>IF(COUNTIF(#REF!,Orders!AC968)&gt;0,"Returned","Not Returned")</f>
        <v>#REF!</v>
      </c>
      <c r="AE1041" s="37" t="str">
        <f>TEXT(Table1[[#This Row],[Order Date]],"mmmm-yyy")</f>
        <v>April-2015</v>
      </c>
    </row>
    <row r="1042" spans="1:31" ht="12.75" customHeight="1" thickTop="1" thickBot="1" x14ac:dyDescent="0.25">
      <c r="A1042" s="8">
        <v>567</v>
      </c>
      <c r="B1042" s="1" t="s">
        <v>37</v>
      </c>
      <c r="C1042" s="1">
        <v>0.02</v>
      </c>
      <c r="D1042" s="1">
        <v>1270.99</v>
      </c>
      <c r="E1042" s="1">
        <v>19.989999999999998</v>
      </c>
      <c r="F1042" s="1">
        <v>1733</v>
      </c>
      <c r="G1042" s="6" t="str">
        <f>IF(COUNTIF(Table1[Customer ID],Table1[[#This Row],[Customer ID]])&gt;1,"Repeat Customer","One-Time Customer")</f>
        <v>Repeat Customer</v>
      </c>
      <c r="H1042" s="1" t="s">
        <v>1743</v>
      </c>
      <c r="I1042" s="1" t="s">
        <v>49</v>
      </c>
      <c r="J1042" s="1" t="s">
        <v>58</v>
      </c>
      <c r="K1042" s="1" t="s">
        <v>29</v>
      </c>
      <c r="L1042" s="1" t="s">
        <v>109</v>
      </c>
      <c r="M1042" s="1" t="s">
        <v>59</v>
      </c>
      <c r="N1042" s="1" t="s">
        <v>631</v>
      </c>
      <c r="O1042" s="1">
        <v>0.35</v>
      </c>
      <c r="P1042" s="6">
        <f>Table1[[#This Row],[Profit]]/Table1[[#This Row],[Sales]]</f>
        <v>0.20176572615847929</v>
      </c>
      <c r="Q1042" s="1" t="s">
        <v>33</v>
      </c>
      <c r="R1042" s="1" t="s">
        <v>53</v>
      </c>
      <c r="S1042" s="1" t="s">
        <v>1008</v>
      </c>
      <c r="T1042" s="1" t="s">
        <v>35</v>
      </c>
      <c r="U1042" s="1">
        <v>20012</v>
      </c>
      <c r="V1042" s="9">
        <v>42098</v>
      </c>
      <c r="W1042" s="13" t="str">
        <f>TEXT(Table1[[#This Row],[Order Date]],"mmmm")</f>
        <v>April</v>
      </c>
      <c r="X1042" s="7" t="str">
        <f>TEXT(Table1[[#This Row],[Order Date]],"yyyy")</f>
        <v>2015</v>
      </c>
      <c r="Y1042" s="9">
        <v>42100</v>
      </c>
      <c r="Z1042" s="1">
        <v>9228.2255999999998</v>
      </c>
      <c r="AA1042" s="1">
        <v>36</v>
      </c>
      <c r="AB1042" s="1">
        <v>45737.33</v>
      </c>
      <c r="AC1042" s="1">
        <v>3841</v>
      </c>
      <c r="AD1042" s="6" t="e">
        <f>IF(COUNTIF(#REF!,Orders!AC969)&gt;0,"Returned","Not Returned")</f>
        <v>#REF!</v>
      </c>
      <c r="AE1042" s="37" t="str">
        <f>TEXT(Table1[[#This Row],[Order Date]],"mmmm-yyy")</f>
        <v>April-2015</v>
      </c>
    </row>
    <row r="1043" spans="1:31" ht="12.75" customHeight="1" thickTop="1" thickBot="1" x14ac:dyDescent="0.25">
      <c r="A1043" s="8">
        <v>18566</v>
      </c>
      <c r="B1043" s="1" t="s">
        <v>37</v>
      </c>
      <c r="C1043" s="1">
        <v>0.02</v>
      </c>
      <c r="D1043" s="1">
        <v>60.98</v>
      </c>
      <c r="E1043" s="1">
        <v>49</v>
      </c>
      <c r="F1043" s="1">
        <v>1734</v>
      </c>
      <c r="G1043" s="6" t="str">
        <f>IF(COUNTIF(Table1[Customer ID],Table1[[#This Row],[Customer ID]])&gt;1,"Repeat Customer","One-Time Customer")</f>
        <v>Repeat Customer</v>
      </c>
      <c r="H1043" s="1" t="s">
        <v>1745</v>
      </c>
      <c r="I1043" s="1" t="s">
        <v>49</v>
      </c>
      <c r="J1043" s="1" t="s">
        <v>58</v>
      </c>
      <c r="K1043" s="1" t="s">
        <v>29</v>
      </c>
      <c r="L1043" s="1" t="s">
        <v>257</v>
      </c>
      <c r="M1043" s="1" t="s">
        <v>236</v>
      </c>
      <c r="N1043" s="1" t="s">
        <v>1583</v>
      </c>
      <c r="O1043" s="1">
        <v>0.59</v>
      </c>
      <c r="P1043" s="6">
        <f>Table1[[#This Row],[Profit]]/Table1[[#This Row],[Sales]]</f>
        <v>-1.062752646775746</v>
      </c>
      <c r="Q1043" s="1" t="s">
        <v>33</v>
      </c>
      <c r="R1043" s="1" t="s">
        <v>53</v>
      </c>
      <c r="S1043" s="1" t="s">
        <v>71</v>
      </c>
      <c r="T1043" s="1" t="s">
        <v>1746</v>
      </c>
      <c r="U1043" s="1">
        <v>10528</v>
      </c>
      <c r="V1043" s="9">
        <v>42098</v>
      </c>
      <c r="W1043" s="13" t="str">
        <f>TEXT(Table1[[#This Row],[Order Date]],"mmmm")</f>
        <v>April</v>
      </c>
      <c r="X1043" s="7" t="str">
        <f>TEXT(Table1[[#This Row],[Order Date]],"yyyy")</f>
        <v>2015</v>
      </c>
      <c r="Y1043" s="9">
        <v>42100</v>
      </c>
      <c r="Z1043" s="1">
        <v>-596.26800000000003</v>
      </c>
      <c r="AA1043" s="1">
        <v>9</v>
      </c>
      <c r="AB1043" s="1">
        <v>561.05999999999995</v>
      </c>
      <c r="AC1043" s="1">
        <v>88443</v>
      </c>
      <c r="AD1043" s="6" t="e">
        <f>IF(COUNTIF(#REF!,Orders!AC971)&gt;0,"Returned","Not Returned")</f>
        <v>#REF!</v>
      </c>
      <c r="AE1043" s="37" t="str">
        <f>TEXT(Table1[[#This Row],[Order Date]],"mmmm-yyy")</f>
        <v>April-2015</v>
      </c>
    </row>
    <row r="1044" spans="1:31" ht="12.75" customHeight="1" thickTop="1" thickBot="1" x14ac:dyDescent="0.25">
      <c r="A1044" s="10">
        <v>18567</v>
      </c>
      <c r="B1044" s="11" t="s">
        <v>37</v>
      </c>
      <c r="C1044" s="11">
        <v>0.02</v>
      </c>
      <c r="D1044" s="11">
        <v>1270.99</v>
      </c>
      <c r="E1044" s="11">
        <v>19.989999999999998</v>
      </c>
      <c r="F1044" s="11">
        <v>1734</v>
      </c>
      <c r="G1044" s="6" t="str">
        <f>IF(COUNTIF(Table1[Customer ID],Table1[[#This Row],[Customer ID]])&gt;1,"Repeat Customer","One-Time Customer")</f>
        <v>Repeat Customer</v>
      </c>
      <c r="H1044" s="11" t="s">
        <v>1745</v>
      </c>
      <c r="I1044" s="11" t="s">
        <v>49</v>
      </c>
      <c r="J1044" s="11" t="s">
        <v>58</v>
      </c>
      <c r="K1044" s="11" t="s">
        <v>29</v>
      </c>
      <c r="L1044" s="11" t="s">
        <v>109</v>
      </c>
      <c r="M1044" s="11" t="s">
        <v>59</v>
      </c>
      <c r="N1044" s="11" t="s">
        <v>631</v>
      </c>
      <c r="O1044" s="11">
        <v>0.35</v>
      </c>
      <c r="P1044" s="6">
        <f>Table1[[#This Row],[Profit]]/Table1[[#This Row],[Sales]]</f>
        <v>0.69</v>
      </c>
      <c r="Q1044" s="11" t="s">
        <v>33</v>
      </c>
      <c r="R1044" s="11" t="s">
        <v>53</v>
      </c>
      <c r="S1044" s="11" t="s">
        <v>71</v>
      </c>
      <c r="T1044" s="11" t="s">
        <v>1746</v>
      </c>
      <c r="U1044" s="11">
        <v>10528</v>
      </c>
      <c r="V1044" s="12">
        <v>42098</v>
      </c>
      <c r="W1044" s="13" t="str">
        <f>TEXT(Table1[[#This Row],[Order Date]],"mmmm")</f>
        <v>April</v>
      </c>
      <c r="X1044" s="7" t="str">
        <f>TEXT(Table1[[#This Row],[Order Date]],"yyyy")</f>
        <v>2015</v>
      </c>
      <c r="Y1044" s="12">
        <v>42100</v>
      </c>
      <c r="Z1044" s="11">
        <v>7889.6876999999995</v>
      </c>
      <c r="AA1044" s="11">
        <v>9</v>
      </c>
      <c r="AB1044" s="11">
        <v>11434.33</v>
      </c>
      <c r="AC1044" s="11">
        <v>88443</v>
      </c>
      <c r="AD1044" s="6" t="e">
        <f>IF(COUNTIF(#REF!,Orders!AC972)&gt;0,"Returned","Not Returned")</f>
        <v>#REF!</v>
      </c>
      <c r="AE1044" s="37" t="str">
        <f>TEXT(Table1[[#This Row],[Order Date]],"mmmm-yyy")</f>
        <v>April-2015</v>
      </c>
    </row>
    <row r="1045" spans="1:31" ht="12.75" customHeight="1" thickTop="1" thickBot="1" x14ac:dyDescent="0.25">
      <c r="A1045" s="8">
        <v>18568</v>
      </c>
      <c r="B1045" s="1" t="s">
        <v>37</v>
      </c>
      <c r="C1045" s="1">
        <v>0.05</v>
      </c>
      <c r="D1045" s="1">
        <v>205.99</v>
      </c>
      <c r="E1045" s="1">
        <v>8.99</v>
      </c>
      <c r="F1045" s="1">
        <v>1734</v>
      </c>
      <c r="G1045" s="6" t="str">
        <f>IF(COUNTIF(Table1[Customer ID],Table1[[#This Row],[Customer ID]])&gt;1,"Repeat Customer","One-Time Customer")</f>
        <v>Repeat Customer</v>
      </c>
      <c r="H1045" s="1" t="s">
        <v>1745</v>
      </c>
      <c r="I1045" s="1" t="s">
        <v>27</v>
      </c>
      <c r="J1045" s="1" t="s">
        <v>58</v>
      </c>
      <c r="K1045" s="1" t="s">
        <v>77</v>
      </c>
      <c r="L1045" s="1" t="s">
        <v>78</v>
      </c>
      <c r="M1045" s="1" t="s">
        <v>59</v>
      </c>
      <c r="N1045" s="1" t="s">
        <v>1542</v>
      </c>
      <c r="O1045" s="1">
        <v>0.6</v>
      </c>
      <c r="P1045" s="6">
        <f>Table1[[#This Row],[Profit]]/Table1[[#This Row],[Sales]]</f>
        <v>0.47869150636062979</v>
      </c>
      <c r="Q1045" s="1" t="s">
        <v>33</v>
      </c>
      <c r="R1045" s="1" t="s">
        <v>53</v>
      </c>
      <c r="S1045" s="1" t="s">
        <v>71</v>
      </c>
      <c r="T1045" s="1" t="s">
        <v>1746</v>
      </c>
      <c r="U1045" s="1">
        <v>10528</v>
      </c>
      <c r="V1045" s="9">
        <v>42098</v>
      </c>
      <c r="W1045" s="13" t="str">
        <f>TEXT(Table1[[#This Row],[Order Date]],"mmmm")</f>
        <v>April</v>
      </c>
      <c r="X1045" s="7" t="str">
        <f>TEXT(Table1[[#This Row],[Order Date]],"yyyy")</f>
        <v>2015</v>
      </c>
      <c r="Y1045" s="9">
        <v>42100</v>
      </c>
      <c r="Z1045" s="1">
        <v>1545.8097600000001</v>
      </c>
      <c r="AA1045" s="1">
        <v>19</v>
      </c>
      <c r="AB1045" s="1">
        <v>3229.24</v>
      </c>
      <c r="AC1045" s="1">
        <v>88443</v>
      </c>
      <c r="AD1045" s="6" t="e">
        <f>IF(COUNTIF(#REF!,Orders!AC973)&gt;0,"Returned","Not Returned")</f>
        <v>#REF!</v>
      </c>
      <c r="AE1045" s="37" t="str">
        <f>TEXT(Table1[[#This Row],[Order Date]],"mmmm-yyy")</f>
        <v>April-2015</v>
      </c>
    </row>
    <row r="1046" spans="1:31" ht="12.75" customHeight="1" thickTop="1" thickBot="1" x14ac:dyDescent="0.25">
      <c r="A1046" s="8">
        <v>22246</v>
      </c>
      <c r="B1046" s="1" t="s">
        <v>106</v>
      </c>
      <c r="C1046" s="1">
        <v>0.1</v>
      </c>
      <c r="D1046" s="1">
        <v>10.44</v>
      </c>
      <c r="E1046" s="1">
        <v>5.75</v>
      </c>
      <c r="F1046" s="1">
        <v>1918</v>
      </c>
      <c r="G1046" s="6" t="str">
        <f>IF(COUNTIF(Table1[Customer ID],Table1[[#This Row],[Customer ID]])&gt;1,"Repeat Customer","One-Time Customer")</f>
        <v>One-Time Customer</v>
      </c>
      <c r="H1046" s="1" t="s">
        <v>1874</v>
      </c>
      <c r="I1046" s="1" t="s">
        <v>27</v>
      </c>
      <c r="J1046" s="1" t="s">
        <v>40</v>
      </c>
      <c r="K1046" s="1" t="s">
        <v>29</v>
      </c>
      <c r="L1046" s="1" t="s">
        <v>109</v>
      </c>
      <c r="M1046" s="1" t="s">
        <v>59</v>
      </c>
      <c r="N1046" s="1" t="s">
        <v>1875</v>
      </c>
      <c r="O1046" s="1">
        <v>0.39</v>
      </c>
      <c r="P1046" s="6">
        <f>Table1[[#This Row],[Profit]]/Table1[[#This Row],[Sales]]</f>
        <v>0.74817900499880974</v>
      </c>
      <c r="Q1046" s="1" t="s">
        <v>33</v>
      </c>
      <c r="R1046" s="1" t="s">
        <v>136</v>
      </c>
      <c r="S1046" s="1" t="s">
        <v>958</v>
      </c>
      <c r="T1046" s="1" t="s">
        <v>1876</v>
      </c>
      <c r="U1046" s="1">
        <v>72450</v>
      </c>
      <c r="V1046" s="9">
        <v>42098</v>
      </c>
      <c r="W1046" s="13" t="str">
        <f>TEXT(Table1[[#This Row],[Order Date]],"mmmm")</f>
        <v>April</v>
      </c>
      <c r="X1046" s="7" t="str">
        <f>TEXT(Table1[[#This Row],[Order Date]],"yyyy")</f>
        <v>2015</v>
      </c>
      <c r="Y1046" s="9">
        <v>42105</v>
      </c>
      <c r="Z1046" s="1">
        <v>125.72399999999999</v>
      </c>
      <c r="AA1046" s="1">
        <v>17</v>
      </c>
      <c r="AB1046" s="1">
        <v>168.04</v>
      </c>
      <c r="AC1046" s="1">
        <v>85898</v>
      </c>
      <c r="AD1046" s="6" t="e">
        <f>IF(COUNTIF(#REF!,Orders!AC1061)&gt;0,"Returned","Not Returned")</f>
        <v>#REF!</v>
      </c>
      <c r="AE1046" s="37" t="str">
        <f>TEXT(Table1[[#This Row],[Order Date]],"mmmm-yyy")</f>
        <v>April-2015</v>
      </c>
    </row>
    <row r="1047" spans="1:31" ht="12.75" customHeight="1" thickTop="1" thickBot="1" x14ac:dyDescent="0.25">
      <c r="A1047" s="10">
        <v>21573</v>
      </c>
      <c r="B1047" s="11" t="s">
        <v>47</v>
      </c>
      <c r="C1047" s="11">
        <v>0.06</v>
      </c>
      <c r="D1047" s="11">
        <v>6.48</v>
      </c>
      <c r="E1047" s="11">
        <v>7.49</v>
      </c>
      <c r="F1047" s="11">
        <v>2014</v>
      </c>
      <c r="G1047" s="6" t="str">
        <f>IF(COUNTIF(Table1[Customer ID],Table1[[#This Row],[Customer ID]])&gt;1,"Repeat Customer","One-Time Customer")</f>
        <v>Repeat Customer</v>
      </c>
      <c r="H1047" s="11" t="s">
        <v>1948</v>
      </c>
      <c r="I1047" s="11" t="s">
        <v>49</v>
      </c>
      <c r="J1047" s="11" t="s">
        <v>40</v>
      </c>
      <c r="K1047" s="11" t="s">
        <v>29</v>
      </c>
      <c r="L1047" s="11" t="s">
        <v>93</v>
      </c>
      <c r="M1047" s="11" t="s">
        <v>59</v>
      </c>
      <c r="N1047" s="11" t="s">
        <v>1950</v>
      </c>
      <c r="O1047" s="11">
        <v>0.37</v>
      </c>
      <c r="P1047" s="6">
        <f>Table1[[#This Row],[Profit]]/Table1[[#This Row],[Sales]]</f>
        <v>-2.5555852128653407</v>
      </c>
      <c r="Q1047" s="11" t="s">
        <v>33</v>
      </c>
      <c r="R1047" s="11" t="s">
        <v>61</v>
      </c>
      <c r="S1047" s="11" t="s">
        <v>330</v>
      </c>
      <c r="T1047" s="11" t="s">
        <v>1949</v>
      </c>
      <c r="U1047" s="11">
        <v>51503</v>
      </c>
      <c r="V1047" s="12">
        <v>42098</v>
      </c>
      <c r="W1047" s="13" t="str">
        <f>TEXT(Table1[[#This Row],[Order Date]],"mmmm")</f>
        <v>April</v>
      </c>
      <c r="X1047" s="7" t="str">
        <f>TEXT(Table1[[#This Row],[Order Date]],"yyyy")</f>
        <v>2015</v>
      </c>
      <c r="Y1047" s="12">
        <v>42098</v>
      </c>
      <c r="Z1047" s="11">
        <v>-191.49</v>
      </c>
      <c r="AA1047" s="11">
        <v>12</v>
      </c>
      <c r="AB1047" s="11">
        <v>74.930000000000007</v>
      </c>
      <c r="AC1047" s="11">
        <v>88368</v>
      </c>
      <c r="AD1047" s="6" t="e">
        <f>IF(COUNTIF(#REF!,Orders!AC1118)&gt;0,"Returned","Not Returned")</f>
        <v>#REF!</v>
      </c>
      <c r="AE1047" s="37" t="str">
        <f>TEXT(Table1[[#This Row],[Order Date]],"mmmm-yyy")</f>
        <v>April-2015</v>
      </c>
    </row>
    <row r="1048" spans="1:31" ht="12.75" customHeight="1" thickTop="1" thickBot="1" x14ac:dyDescent="0.25">
      <c r="A1048" s="8">
        <v>20157</v>
      </c>
      <c r="B1048" s="1" t="s">
        <v>56</v>
      </c>
      <c r="C1048" s="1">
        <v>0.02</v>
      </c>
      <c r="D1048" s="1">
        <v>63.94</v>
      </c>
      <c r="E1048" s="1">
        <v>14.48</v>
      </c>
      <c r="F1048" s="1">
        <v>2441</v>
      </c>
      <c r="G1048" s="6" t="str">
        <f>IF(COUNTIF(Table1[Customer ID],Table1[[#This Row],[Customer ID]])&gt;1,"Repeat Customer","One-Time Customer")</f>
        <v>One-Time Customer</v>
      </c>
      <c r="H1048" s="1" t="s">
        <v>2292</v>
      </c>
      <c r="I1048" s="1" t="s">
        <v>49</v>
      </c>
      <c r="J1048" s="1" t="s">
        <v>114</v>
      </c>
      <c r="K1048" s="1" t="s">
        <v>41</v>
      </c>
      <c r="L1048" s="1" t="s">
        <v>50</v>
      </c>
      <c r="M1048" s="1" t="s">
        <v>59</v>
      </c>
      <c r="N1048" s="1" t="s">
        <v>519</v>
      </c>
      <c r="O1048" s="1">
        <v>0.46</v>
      </c>
      <c r="P1048" s="6">
        <f>Table1[[#This Row],[Profit]]/Table1[[#This Row],[Sales]]</f>
        <v>-0.14114414541355502</v>
      </c>
      <c r="Q1048" s="1" t="s">
        <v>33</v>
      </c>
      <c r="R1048" s="1" t="s">
        <v>136</v>
      </c>
      <c r="S1048" s="1" t="s">
        <v>362</v>
      </c>
      <c r="T1048" s="1" t="s">
        <v>2293</v>
      </c>
      <c r="U1048" s="1">
        <v>32935</v>
      </c>
      <c r="V1048" s="9">
        <v>42098</v>
      </c>
      <c r="W1048" s="13" t="str">
        <f>TEXT(Table1[[#This Row],[Order Date]],"mmmm")</f>
        <v>April</v>
      </c>
      <c r="X1048" s="7" t="str">
        <f>TEXT(Table1[[#This Row],[Order Date]],"yyyy")</f>
        <v>2015</v>
      </c>
      <c r="Y1048" s="9">
        <v>42098</v>
      </c>
      <c r="Z1048" s="1">
        <v>-100.17</v>
      </c>
      <c r="AA1048" s="1">
        <v>11</v>
      </c>
      <c r="AB1048" s="1">
        <v>709.7</v>
      </c>
      <c r="AC1048" s="1">
        <v>89300</v>
      </c>
      <c r="AD1048" s="6" t="e">
        <f>IF(COUNTIF(#REF!,Orders!AC1363)&gt;0,"Returned","Not Returned")</f>
        <v>#REF!</v>
      </c>
      <c r="AE1048" s="37" t="str">
        <f>TEXT(Table1[[#This Row],[Order Date]],"mmmm-yyy")</f>
        <v>April-2015</v>
      </c>
    </row>
    <row r="1049" spans="1:31" ht="12.75" customHeight="1" thickTop="1" thickBot="1" x14ac:dyDescent="0.25">
      <c r="A1049" s="10">
        <v>20158</v>
      </c>
      <c r="B1049" s="11" t="s">
        <v>56</v>
      </c>
      <c r="C1049" s="11">
        <v>0.01</v>
      </c>
      <c r="D1049" s="11">
        <v>5.0199999999999996</v>
      </c>
      <c r="E1049" s="11">
        <v>5.14</v>
      </c>
      <c r="F1049" s="11">
        <v>2442</v>
      </c>
      <c r="G1049" s="6" t="str">
        <f>IF(COUNTIF(Table1[Customer ID],Table1[[#This Row],[Customer ID]])&gt;1,"Repeat Customer","One-Time Customer")</f>
        <v>One-Time Customer</v>
      </c>
      <c r="H1049" s="11" t="s">
        <v>2294</v>
      </c>
      <c r="I1049" s="11" t="s">
        <v>49</v>
      </c>
      <c r="J1049" s="11" t="s">
        <v>114</v>
      </c>
      <c r="K1049" s="11" t="s">
        <v>77</v>
      </c>
      <c r="L1049" s="11" t="s">
        <v>180</v>
      </c>
      <c r="M1049" s="11" t="s">
        <v>51</v>
      </c>
      <c r="N1049" s="11" t="s">
        <v>840</v>
      </c>
      <c r="O1049" s="11">
        <v>0.79</v>
      </c>
      <c r="P1049" s="6">
        <f>Table1[[#This Row],[Profit]]/Table1[[#This Row],[Sales]]</f>
        <v>-0.14398249452954046</v>
      </c>
      <c r="Q1049" s="11" t="s">
        <v>33</v>
      </c>
      <c r="R1049" s="11" t="s">
        <v>136</v>
      </c>
      <c r="S1049" s="11" t="s">
        <v>362</v>
      </c>
      <c r="T1049" s="11" t="s">
        <v>2295</v>
      </c>
      <c r="U1049" s="11">
        <v>32953</v>
      </c>
      <c r="V1049" s="12">
        <v>42098</v>
      </c>
      <c r="W1049" s="13" t="str">
        <f>TEXT(Table1[[#This Row],[Order Date]],"mmmm")</f>
        <v>April</v>
      </c>
      <c r="X1049" s="7" t="str">
        <f>TEXT(Table1[[#This Row],[Order Date]],"yyyy")</f>
        <v>2015</v>
      </c>
      <c r="Y1049" s="12">
        <v>42100</v>
      </c>
      <c r="Z1049" s="11">
        <v>-3.9479999999999995</v>
      </c>
      <c r="AA1049" s="11">
        <v>5</v>
      </c>
      <c r="AB1049" s="11">
        <v>27.42</v>
      </c>
      <c r="AC1049" s="11">
        <v>89300</v>
      </c>
      <c r="AD1049" s="6" t="e">
        <f>IF(COUNTIF(#REF!,Orders!AC1364)&gt;0,"Returned","Not Returned")</f>
        <v>#REF!</v>
      </c>
      <c r="AE1049" s="37" t="str">
        <f>TEXT(Table1[[#This Row],[Order Date]],"mmmm-yyy")</f>
        <v>April-2015</v>
      </c>
    </row>
    <row r="1050" spans="1:31" ht="12.75" customHeight="1" thickTop="1" thickBot="1" x14ac:dyDescent="0.25">
      <c r="A1050" s="8">
        <v>6525</v>
      </c>
      <c r="B1050" s="1" t="s">
        <v>106</v>
      </c>
      <c r="C1050" s="1">
        <v>0</v>
      </c>
      <c r="D1050" s="1">
        <v>35.99</v>
      </c>
      <c r="E1050" s="1">
        <v>0.99</v>
      </c>
      <c r="F1050" s="1">
        <v>2548</v>
      </c>
      <c r="G1050" s="6" t="str">
        <f>IF(COUNTIF(Table1[Customer ID],Table1[[#This Row],[Customer ID]])&gt;1,"Repeat Customer","One-Time Customer")</f>
        <v>Repeat Customer</v>
      </c>
      <c r="H1050" s="1" t="s">
        <v>2384</v>
      </c>
      <c r="I1050" s="1" t="s">
        <v>49</v>
      </c>
      <c r="J1050" s="1" t="s">
        <v>58</v>
      </c>
      <c r="K1050" s="1" t="s">
        <v>77</v>
      </c>
      <c r="L1050" s="1" t="s">
        <v>78</v>
      </c>
      <c r="M1050" s="1" t="s">
        <v>51</v>
      </c>
      <c r="N1050" s="1" t="s">
        <v>2385</v>
      </c>
      <c r="O1050" s="1">
        <v>0.35</v>
      </c>
      <c r="P1050" s="6">
        <f>Table1[[#This Row],[Profit]]/Table1[[#This Row],[Sales]]</f>
        <v>0.56853550085613536</v>
      </c>
      <c r="Q1050" s="1" t="s">
        <v>33</v>
      </c>
      <c r="R1050" s="1" t="s">
        <v>34</v>
      </c>
      <c r="S1050" s="1" t="s">
        <v>45</v>
      </c>
      <c r="T1050" s="1" t="s">
        <v>663</v>
      </c>
      <c r="U1050" s="1">
        <v>90068</v>
      </c>
      <c r="V1050" s="9">
        <v>42098</v>
      </c>
      <c r="W1050" s="13" t="str">
        <f>TEXT(Table1[[#This Row],[Order Date]],"mmmm")</f>
        <v>April</v>
      </c>
      <c r="X1050" s="7" t="str">
        <f>TEXT(Table1[[#This Row],[Order Date]],"yyyy")</f>
        <v>2015</v>
      </c>
      <c r="Y1050" s="9">
        <v>42105</v>
      </c>
      <c r="Z1050" s="1">
        <v>840.05099999999993</v>
      </c>
      <c r="AA1050" s="1">
        <v>46</v>
      </c>
      <c r="AB1050" s="1">
        <v>1477.57</v>
      </c>
      <c r="AC1050" s="1">
        <v>46436</v>
      </c>
      <c r="AD1050" s="6" t="e">
        <f>IF(COUNTIF(#REF!,Orders!AC1439)&gt;0,"Returned","Not Returned")</f>
        <v>#REF!</v>
      </c>
      <c r="AE1050" s="37" t="str">
        <f>TEXT(Table1[[#This Row],[Order Date]],"mmmm-yyy")</f>
        <v>April-2015</v>
      </c>
    </row>
    <row r="1051" spans="1:31" ht="12.75" customHeight="1" thickTop="1" thickBot="1" x14ac:dyDescent="0.25">
      <c r="A1051" s="10">
        <v>24525</v>
      </c>
      <c r="B1051" s="11" t="s">
        <v>106</v>
      </c>
      <c r="C1051" s="11">
        <v>0</v>
      </c>
      <c r="D1051" s="11">
        <v>35.99</v>
      </c>
      <c r="E1051" s="11">
        <v>0.99</v>
      </c>
      <c r="F1051" s="11">
        <v>2551</v>
      </c>
      <c r="G1051" s="6" t="str">
        <f>IF(COUNTIF(Table1[Customer ID],Table1[[#This Row],[Customer ID]])&gt;1,"Repeat Customer","One-Time Customer")</f>
        <v>One-Time Customer</v>
      </c>
      <c r="H1051" s="11" t="s">
        <v>2390</v>
      </c>
      <c r="I1051" s="11" t="s">
        <v>49</v>
      </c>
      <c r="J1051" s="11" t="s">
        <v>58</v>
      </c>
      <c r="K1051" s="11" t="s">
        <v>77</v>
      </c>
      <c r="L1051" s="11" t="s">
        <v>78</v>
      </c>
      <c r="M1051" s="11" t="s">
        <v>51</v>
      </c>
      <c r="N1051" s="11" t="s">
        <v>2385</v>
      </c>
      <c r="O1051" s="11">
        <v>0.35</v>
      </c>
      <c r="P1051" s="6">
        <f>Table1[[#This Row],[Profit]]/Table1[[#This Row],[Sales]]</f>
        <v>0.69</v>
      </c>
      <c r="Q1051" s="11" t="s">
        <v>33</v>
      </c>
      <c r="R1051" s="11" t="s">
        <v>53</v>
      </c>
      <c r="S1051" s="11" t="s">
        <v>234</v>
      </c>
      <c r="T1051" s="11" t="s">
        <v>2391</v>
      </c>
      <c r="U1051" s="11">
        <v>17403</v>
      </c>
      <c r="V1051" s="12">
        <v>42098</v>
      </c>
      <c r="W1051" s="13" t="str">
        <f>TEXT(Table1[[#This Row],[Order Date]],"mmmm")</f>
        <v>April</v>
      </c>
      <c r="X1051" s="7" t="str">
        <f>TEXT(Table1[[#This Row],[Order Date]],"yyyy")</f>
        <v>2015</v>
      </c>
      <c r="Y1051" s="12">
        <v>42105</v>
      </c>
      <c r="Z1051" s="11">
        <v>265.96049999999997</v>
      </c>
      <c r="AA1051" s="11">
        <v>12</v>
      </c>
      <c r="AB1051" s="11">
        <v>385.45</v>
      </c>
      <c r="AC1051" s="11">
        <v>88656</v>
      </c>
      <c r="AD1051" s="6" t="e">
        <f>IF(COUNTIF(#REF!,Orders!AC1448)&gt;0,"Returned","Not Returned")</f>
        <v>#REF!</v>
      </c>
      <c r="AE1051" s="37" t="str">
        <f>TEXT(Table1[[#This Row],[Order Date]],"mmmm-yyy")</f>
        <v>April-2015</v>
      </c>
    </row>
    <row r="1052" spans="1:31" ht="12.75" customHeight="1" thickTop="1" thickBot="1" x14ac:dyDescent="0.25">
      <c r="A1052" s="8">
        <v>21114</v>
      </c>
      <c r="B1052" s="1" t="s">
        <v>25</v>
      </c>
      <c r="C1052" s="1">
        <v>0</v>
      </c>
      <c r="D1052" s="1">
        <v>7.38</v>
      </c>
      <c r="E1052" s="1">
        <v>11.51</v>
      </c>
      <c r="F1052" s="1">
        <v>2685</v>
      </c>
      <c r="G1052" s="6" t="str">
        <f>IF(COUNTIF(Table1[Customer ID],Table1[[#This Row],[Customer ID]])&gt;1,"Repeat Customer","One-Time Customer")</f>
        <v>One-Time Customer</v>
      </c>
      <c r="H1052" s="1" t="s">
        <v>2486</v>
      </c>
      <c r="I1052" s="1" t="s">
        <v>49</v>
      </c>
      <c r="J1052" s="1" t="s">
        <v>58</v>
      </c>
      <c r="K1052" s="1" t="s">
        <v>29</v>
      </c>
      <c r="L1052" s="1" t="s">
        <v>109</v>
      </c>
      <c r="M1052" s="1" t="s">
        <v>59</v>
      </c>
      <c r="N1052" s="1" t="s">
        <v>2487</v>
      </c>
      <c r="O1052" s="1">
        <v>0.36</v>
      </c>
      <c r="P1052" s="6">
        <f>Table1[[#This Row],[Profit]]/Table1[[#This Row],[Sales]]</f>
        <v>-3.7511904761904757</v>
      </c>
      <c r="Q1052" s="1" t="s">
        <v>33</v>
      </c>
      <c r="R1052" s="1" t="s">
        <v>53</v>
      </c>
      <c r="S1052" s="1" t="s">
        <v>71</v>
      </c>
      <c r="T1052" s="1" t="s">
        <v>2488</v>
      </c>
      <c r="U1052" s="1">
        <v>11803</v>
      </c>
      <c r="V1052" s="9">
        <v>42098</v>
      </c>
      <c r="W1052" s="13" t="str">
        <f>TEXT(Table1[[#This Row],[Order Date]],"mmmm")</f>
        <v>April</v>
      </c>
      <c r="X1052" s="7" t="str">
        <f>TEXT(Table1[[#This Row],[Order Date]],"yyyy")</f>
        <v>2015</v>
      </c>
      <c r="Y1052" s="9">
        <v>42099</v>
      </c>
      <c r="Z1052" s="1">
        <v>-66.170999999999992</v>
      </c>
      <c r="AA1052" s="1">
        <v>2</v>
      </c>
      <c r="AB1052" s="1">
        <v>17.64</v>
      </c>
      <c r="AC1052" s="1">
        <v>89147</v>
      </c>
      <c r="AD1052" s="6" t="e">
        <f>IF(COUNTIF(#REF!,Orders!AC1525)&gt;0,"Returned","Not Returned")</f>
        <v>#REF!</v>
      </c>
      <c r="AE1052" s="37" t="str">
        <f>TEXT(Table1[[#This Row],[Order Date]],"mmmm-yyy")</f>
        <v>April-2015</v>
      </c>
    </row>
    <row r="1053" spans="1:31" ht="12.75" customHeight="1" thickTop="1" thickBot="1" x14ac:dyDescent="0.25">
      <c r="A1053" s="10">
        <v>24911</v>
      </c>
      <c r="B1053" s="11" t="s">
        <v>56</v>
      </c>
      <c r="C1053" s="11">
        <v>0.1</v>
      </c>
      <c r="D1053" s="11">
        <v>9.3800000000000008</v>
      </c>
      <c r="E1053" s="11">
        <v>4.93</v>
      </c>
      <c r="F1053" s="11">
        <v>3400</v>
      </c>
      <c r="G1053" s="6" t="str">
        <f>IF(COUNTIF(Table1[Customer ID],Table1[[#This Row],[Customer ID]])&gt;1,"Repeat Customer","One-Time Customer")</f>
        <v>One-Time Customer</v>
      </c>
      <c r="H1053" s="11" t="s">
        <v>3023</v>
      </c>
      <c r="I1053" s="11" t="s">
        <v>27</v>
      </c>
      <c r="J1053" s="11" t="s">
        <v>58</v>
      </c>
      <c r="K1053" s="11" t="s">
        <v>41</v>
      </c>
      <c r="L1053" s="11" t="s">
        <v>50</v>
      </c>
      <c r="M1053" s="11" t="s">
        <v>59</v>
      </c>
      <c r="N1053" s="11" t="s">
        <v>3024</v>
      </c>
      <c r="O1053" s="11">
        <v>0.56999999999999995</v>
      </c>
      <c r="P1053" s="6">
        <f>Table1[[#This Row],[Profit]]/Table1[[#This Row],[Sales]]</f>
        <v>-0.18198851082633671</v>
      </c>
      <c r="Q1053" s="11" t="s">
        <v>33</v>
      </c>
      <c r="R1053" s="11" t="s">
        <v>53</v>
      </c>
      <c r="S1053" s="11" t="s">
        <v>648</v>
      </c>
      <c r="T1053" s="11" t="s">
        <v>3025</v>
      </c>
      <c r="U1053" s="11">
        <v>26554</v>
      </c>
      <c r="V1053" s="12">
        <v>42098</v>
      </c>
      <c r="W1053" s="13" t="str">
        <f>TEXT(Table1[[#This Row],[Order Date]],"mmmm")</f>
        <v>April</v>
      </c>
      <c r="X1053" s="7" t="str">
        <f>TEXT(Table1[[#This Row],[Order Date]],"yyyy")</f>
        <v>2015</v>
      </c>
      <c r="Y1053" s="12">
        <v>42098</v>
      </c>
      <c r="Z1053" s="11">
        <v>-24.7104</v>
      </c>
      <c r="AA1053" s="11">
        <v>15</v>
      </c>
      <c r="AB1053" s="11">
        <v>135.78</v>
      </c>
      <c r="AC1053" s="11">
        <v>87537</v>
      </c>
      <c r="AD1053" s="6" t="e">
        <f>IF(COUNTIF(#REF!,Orders!AC1952)&gt;0,"Returned","Not Returned")</f>
        <v>#REF!</v>
      </c>
      <c r="AE1053" s="37" t="str">
        <f>TEXT(Table1[[#This Row],[Order Date]],"mmmm-yyy")</f>
        <v>April-2015</v>
      </c>
    </row>
    <row r="1054" spans="1:31" ht="12.75" customHeight="1" thickTop="1" thickBot="1" x14ac:dyDescent="0.25">
      <c r="A1054" s="10">
        <v>19364</v>
      </c>
      <c r="B1054" s="11" t="s">
        <v>25</v>
      </c>
      <c r="C1054" s="11">
        <v>0.01</v>
      </c>
      <c r="D1054" s="11">
        <v>2.08</v>
      </c>
      <c r="E1054" s="11">
        <v>5.33</v>
      </c>
      <c r="F1054" s="11">
        <v>635</v>
      </c>
      <c r="G1054" s="6" t="str">
        <f>IF(COUNTIF(Table1[Customer ID],Table1[[#This Row],[Customer ID]])&gt;1,"Repeat Customer","One-Time Customer")</f>
        <v>Repeat Customer</v>
      </c>
      <c r="H1054" s="11" t="s">
        <v>743</v>
      </c>
      <c r="I1054" s="11" t="s">
        <v>49</v>
      </c>
      <c r="J1054" s="11" t="s">
        <v>28</v>
      </c>
      <c r="K1054" s="11" t="s">
        <v>41</v>
      </c>
      <c r="L1054" s="11" t="s">
        <v>50</v>
      </c>
      <c r="M1054" s="11" t="s">
        <v>59</v>
      </c>
      <c r="N1054" s="11" t="s">
        <v>744</v>
      </c>
      <c r="O1054" s="11">
        <v>0.43</v>
      </c>
      <c r="P1054" s="6">
        <f>Table1[[#This Row],[Profit]]/Table1[[#This Row],[Sales]]</f>
        <v>-3.6621610169491525</v>
      </c>
      <c r="Q1054" s="11" t="s">
        <v>33</v>
      </c>
      <c r="R1054" s="11" t="s">
        <v>61</v>
      </c>
      <c r="S1054" s="11" t="s">
        <v>62</v>
      </c>
      <c r="T1054" s="11" t="s">
        <v>745</v>
      </c>
      <c r="U1054" s="11">
        <v>55106</v>
      </c>
      <c r="V1054" s="12">
        <v>42099</v>
      </c>
      <c r="W1054" s="13" t="str">
        <f>TEXT(Table1[[#This Row],[Order Date]],"mmmm")</f>
        <v>April</v>
      </c>
      <c r="X1054" s="7" t="str">
        <f>TEXT(Table1[[#This Row],[Order Date]],"yyyy")</f>
        <v>2015</v>
      </c>
      <c r="Y1054" s="12">
        <v>42099</v>
      </c>
      <c r="Z1054" s="11">
        <v>-103.7124</v>
      </c>
      <c r="AA1054" s="11">
        <v>12</v>
      </c>
      <c r="AB1054" s="11">
        <v>28.32</v>
      </c>
      <c r="AC1054" s="11">
        <v>89284</v>
      </c>
      <c r="AD1054" s="6" t="e">
        <f>IF(COUNTIF(#REF!,Orders!AC342)&gt;0,"Returned","Not Returned")</f>
        <v>#REF!</v>
      </c>
      <c r="AE1054" s="37" t="str">
        <f>TEXT(Table1[[#This Row],[Order Date]],"mmmm-yyy")</f>
        <v>April-2015</v>
      </c>
    </row>
    <row r="1055" spans="1:31" ht="12.75" customHeight="1" thickTop="1" thickBot="1" x14ac:dyDescent="0.25">
      <c r="A1055" s="8">
        <v>19365</v>
      </c>
      <c r="B1055" s="1" t="s">
        <v>25</v>
      </c>
      <c r="C1055" s="1">
        <v>0.03</v>
      </c>
      <c r="D1055" s="1">
        <v>370.98</v>
      </c>
      <c r="E1055" s="1">
        <v>99</v>
      </c>
      <c r="F1055" s="1">
        <v>635</v>
      </c>
      <c r="G1055" s="6" t="str">
        <f>IF(COUNTIF(Table1[Customer ID],Table1[[#This Row],[Customer ID]])&gt;1,"Repeat Customer","One-Time Customer")</f>
        <v>Repeat Customer</v>
      </c>
      <c r="H1055" s="1" t="s">
        <v>743</v>
      </c>
      <c r="I1055" s="1" t="s">
        <v>39</v>
      </c>
      <c r="J1055" s="1" t="s">
        <v>28</v>
      </c>
      <c r="K1055" s="1" t="s">
        <v>29</v>
      </c>
      <c r="L1055" s="1" t="s">
        <v>141</v>
      </c>
      <c r="M1055" s="1" t="s">
        <v>43</v>
      </c>
      <c r="N1055" s="1" t="s">
        <v>746</v>
      </c>
      <c r="O1055" s="1">
        <v>0.65</v>
      </c>
      <c r="P1055" s="6">
        <f>Table1[[#This Row],[Profit]]/Table1[[#This Row],[Sales]]</f>
        <v>-5.3815517711702586E-2</v>
      </c>
      <c r="Q1055" s="1" t="s">
        <v>33</v>
      </c>
      <c r="R1055" s="1" t="s">
        <v>61</v>
      </c>
      <c r="S1055" s="1" t="s">
        <v>62</v>
      </c>
      <c r="T1055" s="1" t="s">
        <v>745</v>
      </c>
      <c r="U1055" s="1">
        <v>55106</v>
      </c>
      <c r="V1055" s="9">
        <v>42099</v>
      </c>
      <c r="W1055" s="13" t="str">
        <f>TEXT(Table1[[#This Row],[Order Date]],"mmmm")</f>
        <v>April</v>
      </c>
      <c r="X1055" s="7" t="str">
        <f>TEXT(Table1[[#This Row],[Order Date]],"yyyy")</f>
        <v>2015</v>
      </c>
      <c r="Y1055" s="9">
        <v>42100</v>
      </c>
      <c r="Z1055" s="1">
        <v>-124.2864</v>
      </c>
      <c r="AA1055" s="1">
        <v>6</v>
      </c>
      <c r="AB1055" s="1">
        <v>2309.4899999999998</v>
      </c>
      <c r="AC1055" s="1">
        <v>89284</v>
      </c>
      <c r="AD1055" s="6" t="e">
        <f>IF(COUNTIF(#REF!,Orders!AC343)&gt;0,"Returned","Not Returned")</f>
        <v>#REF!</v>
      </c>
      <c r="AE1055" s="37" t="str">
        <f>TEXT(Table1[[#This Row],[Order Date]],"mmmm-yyy")</f>
        <v>April-2015</v>
      </c>
    </row>
    <row r="1056" spans="1:31" ht="12.75" customHeight="1" thickTop="1" thickBot="1" x14ac:dyDescent="0.25">
      <c r="A1056" s="8">
        <v>5117</v>
      </c>
      <c r="B1056" s="1" t="s">
        <v>25</v>
      </c>
      <c r="C1056" s="1">
        <v>0.1</v>
      </c>
      <c r="D1056" s="1">
        <v>22.38</v>
      </c>
      <c r="E1056" s="1">
        <v>15.1</v>
      </c>
      <c r="F1056" s="1">
        <v>1246</v>
      </c>
      <c r="G1056" s="6" t="str">
        <f>IF(COUNTIF(Table1[Customer ID],Table1[[#This Row],[Customer ID]])&gt;1,"Repeat Customer","One-Time Customer")</f>
        <v>Repeat Customer</v>
      </c>
      <c r="H1056" s="1" t="s">
        <v>1334</v>
      </c>
      <c r="I1056" s="1" t="s">
        <v>49</v>
      </c>
      <c r="J1056" s="1" t="s">
        <v>40</v>
      </c>
      <c r="K1056" s="1" t="s">
        <v>29</v>
      </c>
      <c r="L1056" s="1" t="s">
        <v>109</v>
      </c>
      <c r="M1056" s="1" t="s">
        <v>59</v>
      </c>
      <c r="N1056" s="1" t="s">
        <v>1175</v>
      </c>
      <c r="O1056" s="1">
        <v>0.38</v>
      </c>
      <c r="P1056" s="6">
        <f>Table1[[#This Row],[Profit]]/Table1[[#This Row],[Sales]]</f>
        <v>-0.19029611667669649</v>
      </c>
      <c r="Q1056" s="1" t="s">
        <v>33</v>
      </c>
      <c r="R1056" s="1" t="s">
        <v>53</v>
      </c>
      <c r="S1056" s="1" t="s">
        <v>71</v>
      </c>
      <c r="T1056" s="1" t="s">
        <v>90</v>
      </c>
      <c r="U1056" s="1">
        <v>10009</v>
      </c>
      <c r="V1056" s="9">
        <v>42099</v>
      </c>
      <c r="W1056" s="13" t="str">
        <f>TEXT(Table1[[#This Row],[Order Date]],"mmmm")</f>
        <v>April</v>
      </c>
      <c r="X1056" s="7" t="str">
        <f>TEXT(Table1[[#This Row],[Order Date]],"yyyy")</f>
        <v>2015</v>
      </c>
      <c r="Y1056" s="9">
        <v>42100</v>
      </c>
      <c r="Z1056" s="1">
        <v>-107.51349999999999</v>
      </c>
      <c r="AA1056" s="1">
        <v>26</v>
      </c>
      <c r="AB1056" s="1">
        <v>564.98</v>
      </c>
      <c r="AC1056" s="1">
        <v>36452</v>
      </c>
      <c r="AD1056" s="6" t="e">
        <f>IF(COUNTIF(#REF!,Orders!AC709)&gt;0,"Returned","Not Returned")</f>
        <v>#REF!</v>
      </c>
      <c r="AE1056" s="37" t="str">
        <f>TEXT(Table1[[#This Row],[Order Date]],"mmmm-yyy")</f>
        <v>April-2015</v>
      </c>
    </row>
    <row r="1057" spans="1:31" ht="12.75" customHeight="1" thickTop="1" thickBot="1" x14ac:dyDescent="0.25">
      <c r="A1057" s="10">
        <v>5118</v>
      </c>
      <c r="B1057" s="11" t="s">
        <v>25</v>
      </c>
      <c r="C1057" s="11">
        <v>0.04</v>
      </c>
      <c r="D1057" s="11">
        <v>6.98</v>
      </c>
      <c r="E1057" s="11">
        <v>2.83</v>
      </c>
      <c r="F1057" s="11">
        <v>1246</v>
      </c>
      <c r="G1057" s="6" t="str">
        <f>IF(COUNTIF(Table1[Customer ID],Table1[[#This Row],[Customer ID]])&gt;1,"Repeat Customer","One-Time Customer")</f>
        <v>Repeat Customer</v>
      </c>
      <c r="H1057" s="11" t="s">
        <v>1334</v>
      </c>
      <c r="I1057" s="11" t="s">
        <v>49</v>
      </c>
      <c r="J1057" s="11" t="s">
        <v>40</v>
      </c>
      <c r="K1057" s="11" t="s">
        <v>41</v>
      </c>
      <c r="L1057" s="11" t="s">
        <v>50</v>
      </c>
      <c r="M1057" s="11" t="s">
        <v>51</v>
      </c>
      <c r="N1057" s="11" t="s">
        <v>1335</v>
      </c>
      <c r="O1057" s="11">
        <v>0.37</v>
      </c>
      <c r="P1057" s="6">
        <f>Table1[[#This Row],[Profit]]/Table1[[#This Row],[Sales]]</f>
        <v>0.35534445474204512</v>
      </c>
      <c r="Q1057" s="11" t="s">
        <v>33</v>
      </c>
      <c r="R1057" s="11" t="s">
        <v>53</v>
      </c>
      <c r="S1057" s="11" t="s">
        <v>71</v>
      </c>
      <c r="T1057" s="11" t="s">
        <v>90</v>
      </c>
      <c r="U1057" s="11">
        <v>10009</v>
      </c>
      <c r="V1057" s="12">
        <v>42099</v>
      </c>
      <c r="W1057" s="13" t="str">
        <f>TEXT(Table1[[#This Row],[Order Date]],"mmmm")</f>
        <v>April</v>
      </c>
      <c r="X1057" s="7" t="str">
        <f>TEXT(Table1[[#This Row],[Order Date]],"yyyy")</f>
        <v>2015</v>
      </c>
      <c r="Y1057" s="12">
        <v>42101</v>
      </c>
      <c r="Z1057" s="11">
        <v>46.01</v>
      </c>
      <c r="AA1057" s="11">
        <v>18</v>
      </c>
      <c r="AB1057" s="11">
        <v>129.47999999999999</v>
      </c>
      <c r="AC1057" s="11">
        <v>36452</v>
      </c>
      <c r="AD1057" s="6" t="e">
        <f>IF(COUNTIF(#REF!,Orders!AC710)&gt;0,"Returned","Not Returned")</f>
        <v>#REF!</v>
      </c>
      <c r="AE1057" s="37" t="str">
        <f>TEXT(Table1[[#This Row],[Order Date]],"mmmm-yyy")</f>
        <v>April-2015</v>
      </c>
    </row>
    <row r="1058" spans="1:31" ht="12.75" customHeight="1" thickTop="1" thickBot="1" x14ac:dyDescent="0.25">
      <c r="A1058" s="10">
        <v>23117</v>
      </c>
      <c r="B1058" s="11" t="s">
        <v>25</v>
      </c>
      <c r="C1058" s="11">
        <v>0.1</v>
      </c>
      <c r="D1058" s="11">
        <v>22.38</v>
      </c>
      <c r="E1058" s="11">
        <v>15.1</v>
      </c>
      <c r="F1058" s="11">
        <v>1247</v>
      </c>
      <c r="G1058" s="6" t="str">
        <f>IF(COUNTIF(Table1[Customer ID],Table1[[#This Row],[Customer ID]])&gt;1,"Repeat Customer","One-Time Customer")</f>
        <v>Repeat Customer</v>
      </c>
      <c r="H1058" s="11" t="s">
        <v>1337</v>
      </c>
      <c r="I1058" s="11" t="s">
        <v>49</v>
      </c>
      <c r="J1058" s="11" t="s">
        <v>40</v>
      </c>
      <c r="K1058" s="11" t="s">
        <v>29</v>
      </c>
      <c r="L1058" s="11" t="s">
        <v>109</v>
      </c>
      <c r="M1058" s="11" t="s">
        <v>59</v>
      </c>
      <c r="N1058" s="11" t="s">
        <v>1175</v>
      </c>
      <c r="O1058" s="11">
        <v>0.38</v>
      </c>
      <c r="P1058" s="6">
        <f>Table1[[#This Row],[Profit]]/Table1[[#This Row],[Sales]]</f>
        <v>-0.70681414765630124</v>
      </c>
      <c r="Q1058" s="11" t="s">
        <v>33</v>
      </c>
      <c r="R1058" s="11" t="s">
        <v>61</v>
      </c>
      <c r="S1058" s="11" t="s">
        <v>130</v>
      </c>
      <c r="T1058" s="11" t="s">
        <v>1338</v>
      </c>
      <c r="U1058" s="11">
        <v>78641</v>
      </c>
      <c r="V1058" s="12">
        <v>42099</v>
      </c>
      <c r="W1058" s="13" t="str">
        <f>TEXT(Table1[[#This Row],[Order Date]],"mmmm")</f>
        <v>April</v>
      </c>
      <c r="X1058" s="7" t="str">
        <f>TEXT(Table1[[#This Row],[Order Date]],"yyyy")</f>
        <v>2015</v>
      </c>
      <c r="Y1058" s="12">
        <v>42100</v>
      </c>
      <c r="Z1058" s="11">
        <v>-107.51349999999999</v>
      </c>
      <c r="AA1058" s="11">
        <v>7</v>
      </c>
      <c r="AB1058" s="11">
        <v>152.11000000000001</v>
      </c>
      <c r="AC1058" s="11">
        <v>91555</v>
      </c>
      <c r="AD1058" s="6" t="e">
        <f>IF(COUNTIF(#REF!,Orders!AC712)&gt;0,"Returned","Not Returned")</f>
        <v>#REF!</v>
      </c>
      <c r="AE1058" s="37" t="str">
        <f>TEXT(Table1[[#This Row],[Order Date]],"mmmm-yyy")</f>
        <v>April-2015</v>
      </c>
    </row>
    <row r="1059" spans="1:31" ht="12.75" customHeight="1" thickTop="1" thickBot="1" x14ac:dyDescent="0.25">
      <c r="A1059" s="8">
        <v>23118</v>
      </c>
      <c r="B1059" s="1" t="s">
        <v>25</v>
      </c>
      <c r="C1059" s="1">
        <v>0.04</v>
      </c>
      <c r="D1059" s="1">
        <v>6.98</v>
      </c>
      <c r="E1059" s="1">
        <v>2.83</v>
      </c>
      <c r="F1059" s="1">
        <v>1247</v>
      </c>
      <c r="G1059" s="6" t="str">
        <f>IF(COUNTIF(Table1[Customer ID],Table1[[#This Row],[Customer ID]])&gt;1,"Repeat Customer","One-Time Customer")</f>
        <v>Repeat Customer</v>
      </c>
      <c r="H1059" s="1" t="s">
        <v>1337</v>
      </c>
      <c r="I1059" s="1" t="s">
        <v>49</v>
      </c>
      <c r="J1059" s="1" t="s">
        <v>40</v>
      </c>
      <c r="K1059" s="1" t="s">
        <v>41</v>
      </c>
      <c r="L1059" s="1" t="s">
        <v>50</v>
      </c>
      <c r="M1059" s="1" t="s">
        <v>51</v>
      </c>
      <c r="N1059" s="1" t="s">
        <v>1335</v>
      </c>
      <c r="O1059" s="1">
        <v>0.37</v>
      </c>
      <c r="P1059" s="6">
        <f>Table1[[#This Row],[Profit]]/Table1[[#This Row],[Sales]]</f>
        <v>0.69</v>
      </c>
      <c r="Q1059" s="1" t="s">
        <v>33</v>
      </c>
      <c r="R1059" s="1" t="s">
        <v>61</v>
      </c>
      <c r="S1059" s="1" t="s">
        <v>130</v>
      </c>
      <c r="T1059" s="1" t="s">
        <v>1338</v>
      </c>
      <c r="U1059" s="1">
        <v>78641</v>
      </c>
      <c r="V1059" s="9">
        <v>42099</v>
      </c>
      <c r="W1059" s="13" t="str">
        <f>TEXT(Table1[[#This Row],[Order Date]],"mmmm")</f>
        <v>April</v>
      </c>
      <c r="X1059" s="7" t="str">
        <f>TEXT(Table1[[#This Row],[Order Date]],"yyyy")</f>
        <v>2015</v>
      </c>
      <c r="Y1059" s="9">
        <v>42101</v>
      </c>
      <c r="Z1059" s="1">
        <v>24.819299999999998</v>
      </c>
      <c r="AA1059" s="1">
        <v>5</v>
      </c>
      <c r="AB1059" s="1">
        <v>35.97</v>
      </c>
      <c r="AC1059" s="1">
        <v>91555</v>
      </c>
      <c r="AD1059" s="6" t="e">
        <f>IF(COUNTIF(#REF!,Orders!AC713)&gt;0,"Returned","Not Returned")</f>
        <v>#REF!</v>
      </c>
      <c r="AE1059" s="37" t="str">
        <f>TEXT(Table1[[#This Row],[Order Date]],"mmmm-yyy")</f>
        <v>April-2015</v>
      </c>
    </row>
    <row r="1060" spans="1:31" ht="12.75" customHeight="1" thickTop="1" thickBot="1" x14ac:dyDescent="0.25">
      <c r="A1060" s="8">
        <v>25006</v>
      </c>
      <c r="B1060" s="1" t="s">
        <v>25</v>
      </c>
      <c r="C1060" s="1">
        <v>0.05</v>
      </c>
      <c r="D1060" s="1">
        <v>85.99</v>
      </c>
      <c r="E1060" s="1">
        <v>0.99</v>
      </c>
      <c r="F1060" s="1">
        <v>1459</v>
      </c>
      <c r="G1060" s="6" t="str">
        <f>IF(COUNTIF(Table1[Customer ID],Table1[[#This Row],[Customer ID]])&gt;1,"Repeat Customer","One-Time Customer")</f>
        <v>One-Time Customer</v>
      </c>
      <c r="H1060" s="1" t="s">
        <v>1501</v>
      </c>
      <c r="I1060" s="1" t="s">
        <v>49</v>
      </c>
      <c r="J1060" s="1" t="s">
        <v>114</v>
      </c>
      <c r="K1060" s="1" t="s">
        <v>77</v>
      </c>
      <c r="L1060" s="1" t="s">
        <v>78</v>
      </c>
      <c r="M1060" s="1" t="s">
        <v>31</v>
      </c>
      <c r="N1060" s="1" t="s">
        <v>417</v>
      </c>
      <c r="O1060" s="1">
        <v>0.55000000000000004</v>
      </c>
      <c r="P1060" s="6">
        <f>Table1[[#This Row],[Profit]]/Table1[[#This Row],[Sales]]</f>
        <v>0.12418049650253736</v>
      </c>
      <c r="Q1060" s="1" t="s">
        <v>33</v>
      </c>
      <c r="R1060" s="1" t="s">
        <v>136</v>
      </c>
      <c r="S1060" s="1" t="s">
        <v>932</v>
      </c>
      <c r="T1060" s="1" t="s">
        <v>1502</v>
      </c>
      <c r="U1060" s="1">
        <v>29687</v>
      </c>
      <c r="V1060" s="9">
        <v>42099</v>
      </c>
      <c r="W1060" s="13" t="str">
        <f>TEXT(Table1[[#This Row],[Order Date]],"mmmm")</f>
        <v>April</v>
      </c>
      <c r="X1060" s="7" t="str">
        <f>TEXT(Table1[[#This Row],[Order Date]],"yyyy")</f>
        <v>2015</v>
      </c>
      <c r="Y1060" s="9">
        <v>42101</v>
      </c>
      <c r="Z1060" s="1">
        <v>36.215999999999994</v>
      </c>
      <c r="AA1060" s="1">
        <v>4</v>
      </c>
      <c r="AB1060" s="1">
        <v>291.64</v>
      </c>
      <c r="AC1060" s="1">
        <v>86734</v>
      </c>
      <c r="AD1060" s="6" t="e">
        <f>IF(COUNTIF(#REF!,Orders!AC823)&gt;0,"Returned","Not Returned")</f>
        <v>#REF!</v>
      </c>
      <c r="AE1060" s="37" t="str">
        <f>TEXT(Table1[[#This Row],[Order Date]],"mmmm-yyy")</f>
        <v>April-2015</v>
      </c>
    </row>
    <row r="1061" spans="1:31" ht="12.75" customHeight="1" thickTop="1" thickBot="1" x14ac:dyDescent="0.25">
      <c r="A1061" s="8">
        <v>23886</v>
      </c>
      <c r="B1061" s="1" t="s">
        <v>37</v>
      </c>
      <c r="C1061" s="1">
        <v>0.03</v>
      </c>
      <c r="D1061" s="1">
        <v>320.64</v>
      </c>
      <c r="E1061" s="1">
        <v>29.2</v>
      </c>
      <c r="F1061" s="1">
        <v>1891</v>
      </c>
      <c r="G1061" s="6" t="str">
        <f>IF(COUNTIF(Table1[Customer ID],Table1[[#This Row],[Customer ID]])&gt;1,"Repeat Customer","One-Time Customer")</f>
        <v>One-Time Customer</v>
      </c>
      <c r="H1061" s="1" t="s">
        <v>1852</v>
      </c>
      <c r="I1061" s="1" t="s">
        <v>39</v>
      </c>
      <c r="J1061" s="1" t="s">
        <v>40</v>
      </c>
      <c r="K1061" s="1" t="s">
        <v>41</v>
      </c>
      <c r="L1061" s="1" t="s">
        <v>152</v>
      </c>
      <c r="M1061" s="1" t="s">
        <v>121</v>
      </c>
      <c r="N1061" s="1" t="s">
        <v>1853</v>
      </c>
      <c r="O1061" s="1">
        <v>0.66</v>
      </c>
      <c r="P1061" s="6">
        <f>Table1[[#This Row],[Profit]]/Table1[[#This Row],[Sales]]</f>
        <v>0.19241641041254379</v>
      </c>
      <c r="Q1061" s="1" t="s">
        <v>33</v>
      </c>
      <c r="R1061" s="1" t="s">
        <v>53</v>
      </c>
      <c r="S1061" s="1" t="s">
        <v>154</v>
      </c>
      <c r="T1061" s="1" t="s">
        <v>1854</v>
      </c>
      <c r="U1061" s="1">
        <v>45801</v>
      </c>
      <c r="V1061" s="9">
        <v>42099</v>
      </c>
      <c r="W1061" s="13" t="str">
        <f>TEXT(Table1[[#This Row],[Order Date]],"mmmm")</f>
        <v>April</v>
      </c>
      <c r="X1061" s="7" t="str">
        <f>TEXT(Table1[[#This Row],[Order Date]],"yyyy")</f>
        <v>2015</v>
      </c>
      <c r="Y1061" s="9">
        <v>42101</v>
      </c>
      <c r="Z1061" s="1">
        <v>429.75435600000003</v>
      </c>
      <c r="AA1061" s="1">
        <v>7</v>
      </c>
      <c r="AB1061" s="1">
        <v>2233.46</v>
      </c>
      <c r="AC1061" s="1">
        <v>90630</v>
      </c>
      <c r="AD1061" s="6" t="e">
        <f>IF(COUNTIF(#REF!,Orders!AC1049)&gt;0,"Returned","Not Returned")</f>
        <v>#REF!</v>
      </c>
      <c r="AE1061" s="37" t="str">
        <f>TEXT(Table1[[#This Row],[Order Date]],"mmmm-yyy")</f>
        <v>April-2015</v>
      </c>
    </row>
    <row r="1062" spans="1:31" ht="12.75" customHeight="1" thickTop="1" thickBot="1" x14ac:dyDescent="0.25">
      <c r="A1062" s="10">
        <v>20849</v>
      </c>
      <c r="B1062" s="11" t="s">
        <v>47</v>
      </c>
      <c r="C1062" s="11">
        <v>7.0000000000000007E-2</v>
      </c>
      <c r="D1062" s="11">
        <v>200.99</v>
      </c>
      <c r="E1062" s="11">
        <v>4.2</v>
      </c>
      <c r="F1062" s="11">
        <v>2603</v>
      </c>
      <c r="G1062" s="6" t="str">
        <f>IF(COUNTIF(Table1[Customer ID],Table1[[#This Row],[Customer ID]])&gt;1,"Repeat Customer","One-Time Customer")</f>
        <v>One-Time Customer</v>
      </c>
      <c r="H1062" s="11" t="s">
        <v>2425</v>
      </c>
      <c r="I1062" s="11" t="s">
        <v>49</v>
      </c>
      <c r="J1062" s="11" t="s">
        <v>28</v>
      </c>
      <c r="K1062" s="11" t="s">
        <v>77</v>
      </c>
      <c r="L1062" s="11" t="s">
        <v>78</v>
      </c>
      <c r="M1062" s="11" t="s">
        <v>59</v>
      </c>
      <c r="N1062" s="11" t="s">
        <v>548</v>
      </c>
      <c r="O1062" s="11">
        <v>0.59</v>
      </c>
      <c r="P1062" s="6">
        <f>Table1[[#This Row],[Profit]]/Table1[[#This Row],[Sales]]</f>
        <v>0.60053766389394203</v>
      </c>
      <c r="Q1062" s="11" t="s">
        <v>33</v>
      </c>
      <c r="R1062" s="11" t="s">
        <v>53</v>
      </c>
      <c r="S1062" s="11" t="s">
        <v>54</v>
      </c>
      <c r="T1062" s="11" t="s">
        <v>2426</v>
      </c>
      <c r="U1062" s="11">
        <v>7601</v>
      </c>
      <c r="V1062" s="12">
        <v>42099</v>
      </c>
      <c r="W1062" s="13" t="str">
        <f>TEXT(Table1[[#This Row],[Order Date]],"mmmm")</f>
        <v>April</v>
      </c>
      <c r="X1062" s="7" t="str">
        <f>TEXT(Table1[[#This Row],[Order Date]],"yyyy")</f>
        <v>2015</v>
      </c>
      <c r="Y1062" s="12">
        <v>42100</v>
      </c>
      <c r="Z1062" s="11">
        <v>2225.0761200000002</v>
      </c>
      <c r="AA1062" s="11">
        <v>22</v>
      </c>
      <c r="AB1062" s="11">
        <v>3705.14</v>
      </c>
      <c r="AC1062" s="11">
        <v>87383</v>
      </c>
      <c r="AD1062" s="6" t="e">
        <f>IF(COUNTIF(#REF!,Orders!AC1476)&gt;0,"Returned","Not Returned")</f>
        <v>#REF!</v>
      </c>
      <c r="AE1062" s="37" t="str">
        <f>TEXT(Table1[[#This Row],[Order Date]],"mmmm-yyy")</f>
        <v>April-2015</v>
      </c>
    </row>
    <row r="1063" spans="1:31" ht="12.75" customHeight="1" thickTop="1" thickBot="1" x14ac:dyDescent="0.25">
      <c r="A1063" s="8">
        <v>20850</v>
      </c>
      <c r="B1063" s="1" t="s">
        <v>47</v>
      </c>
      <c r="C1063" s="1">
        <v>0.01</v>
      </c>
      <c r="D1063" s="1">
        <v>297.48</v>
      </c>
      <c r="E1063" s="1">
        <v>18.059999999999999</v>
      </c>
      <c r="F1063" s="1">
        <v>2604</v>
      </c>
      <c r="G1063" s="6" t="str">
        <f>IF(COUNTIF(Table1[Customer ID],Table1[[#This Row],[Customer ID]])&gt;1,"Repeat Customer","One-Time Customer")</f>
        <v>One-Time Customer</v>
      </c>
      <c r="H1063" s="1" t="s">
        <v>2427</v>
      </c>
      <c r="I1063" s="1" t="s">
        <v>39</v>
      </c>
      <c r="J1063" s="1" t="s">
        <v>28</v>
      </c>
      <c r="K1063" s="1" t="s">
        <v>77</v>
      </c>
      <c r="L1063" s="1" t="s">
        <v>85</v>
      </c>
      <c r="M1063" s="1" t="s">
        <v>43</v>
      </c>
      <c r="N1063" s="1" t="s">
        <v>565</v>
      </c>
      <c r="O1063" s="1">
        <v>0.6</v>
      </c>
      <c r="P1063" s="6">
        <f>Table1[[#This Row],[Profit]]/Table1[[#This Row],[Sales]]</f>
        <v>-0.35772703731911654</v>
      </c>
      <c r="Q1063" s="1" t="s">
        <v>33</v>
      </c>
      <c r="R1063" s="1" t="s">
        <v>53</v>
      </c>
      <c r="S1063" s="1" t="s">
        <v>54</v>
      </c>
      <c r="T1063" s="1" t="s">
        <v>2428</v>
      </c>
      <c r="U1063" s="1">
        <v>8830</v>
      </c>
      <c r="V1063" s="9">
        <v>42099</v>
      </c>
      <c r="W1063" s="13" t="str">
        <f>TEXT(Table1[[#This Row],[Order Date]],"mmmm")</f>
        <v>April</v>
      </c>
      <c r="X1063" s="7" t="str">
        <f>TEXT(Table1[[#This Row],[Order Date]],"yyyy")</f>
        <v>2015</v>
      </c>
      <c r="Y1063" s="9">
        <v>42100</v>
      </c>
      <c r="Z1063" s="1">
        <v>-338.18083200000001</v>
      </c>
      <c r="AA1063" s="1">
        <v>3</v>
      </c>
      <c r="AB1063" s="1">
        <v>945.36</v>
      </c>
      <c r="AC1063" s="1">
        <v>87383</v>
      </c>
      <c r="AD1063" s="6" t="e">
        <f>IF(COUNTIF(#REF!,Orders!AC1477)&gt;0,"Returned","Not Returned")</f>
        <v>#REF!</v>
      </c>
      <c r="AE1063" s="37" t="str">
        <f>TEXT(Table1[[#This Row],[Order Date]],"mmmm-yyy")</f>
        <v>April-2015</v>
      </c>
    </row>
    <row r="1064" spans="1:31" ht="12.75" customHeight="1" thickTop="1" thickBot="1" x14ac:dyDescent="0.25">
      <c r="A1064" s="8">
        <v>19923</v>
      </c>
      <c r="B1064" s="1" t="s">
        <v>37</v>
      </c>
      <c r="C1064" s="1">
        <v>0.1</v>
      </c>
      <c r="D1064" s="1">
        <v>36.549999999999997</v>
      </c>
      <c r="E1064" s="1">
        <v>13.89</v>
      </c>
      <c r="F1064" s="1">
        <v>2960</v>
      </c>
      <c r="G1064" s="6" t="str">
        <f>IF(COUNTIF(Table1[Customer ID],Table1[[#This Row],[Customer ID]])&gt;1,"Repeat Customer","One-Time Customer")</f>
        <v>One-Time Customer</v>
      </c>
      <c r="H1064" s="1" t="s">
        <v>2690</v>
      </c>
      <c r="I1064" s="1" t="s">
        <v>49</v>
      </c>
      <c r="J1064" s="1" t="s">
        <v>28</v>
      </c>
      <c r="K1064" s="1" t="s">
        <v>29</v>
      </c>
      <c r="L1064" s="1" t="s">
        <v>30</v>
      </c>
      <c r="M1064" s="1" t="s">
        <v>31</v>
      </c>
      <c r="N1064" s="1" t="s">
        <v>1290</v>
      </c>
      <c r="O1064" s="1">
        <v>0.41</v>
      </c>
      <c r="P1064" s="6">
        <f>Table1[[#This Row],[Profit]]/Table1[[#This Row],[Sales]]</f>
        <v>-0.23588960286526914</v>
      </c>
      <c r="Q1064" s="1" t="s">
        <v>33</v>
      </c>
      <c r="R1064" s="1" t="s">
        <v>136</v>
      </c>
      <c r="S1064" s="1" t="s">
        <v>958</v>
      </c>
      <c r="T1064" s="1" t="s">
        <v>2691</v>
      </c>
      <c r="U1064" s="1">
        <v>72956</v>
      </c>
      <c r="V1064" s="9">
        <v>42099</v>
      </c>
      <c r="W1064" s="13" t="str">
        <f>TEXT(Table1[[#This Row],[Order Date]],"mmmm")</f>
        <v>April</v>
      </c>
      <c r="X1064" s="7" t="str">
        <f>TEXT(Table1[[#This Row],[Order Date]],"yyyy")</f>
        <v>2015</v>
      </c>
      <c r="Y1064" s="9">
        <v>42101</v>
      </c>
      <c r="Z1064" s="1">
        <v>-89.572000000000003</v>
      </c>
      <c r="AA1064" s="1">
        <v>11</v>
      </c>
      <c r="AB1064" s="1">
        <v>379.72</v>
      </c>
      <c r="AC1064" s="1">
        <v>90646</v>
      </c>
      <c r="AD1064" s="6" t="e">
        <f>IF(COUNTIF(#REF!,Orders!AC1677)&gt;0,"Returned","Not Returned")</f>
        <v>#REF!</v>
      </c>
      <c r="AE1064" s="37" t="str">
        <f>TEXT(Table1[[#This Row],[Order Date]],"mmmm-yyy")</f>
        <v>April-2015</v>
      </c>
    </row>
    <row r="1065" spans="1:31" ht="12.75" customHeight="1" thickTop="1" thickBot="1" x14ac:dyDescent="0.25">
      <c r="A1065" s="10">
        <v>6014</v>
      </c>
      <c r="B1065" s="11" t="s">
        <v>56</v>
      </c>
      <c r="C1065" s="11">
        <v>0.04</v>
      </c>
      <c r="D1065" s="11">
        <v>300.98</v>
      </c>
      <c r="E1065" s="11">
        <v>54.92</v>
      </c>
      <c r="F1065" s="11">
        <v>102</v>
      </c>
      <c r="G1065" s="6" t="str">
        <f>IF(COUNTIF(Table1[Customer ID],Table1[[#This Row],[Customer ID]])&gt;1,"Repeat Customer","One-Time Customer")</f>
        <v>Repeat Customer</v>
      </c>
      <c r="H1065" s="11" t="s">
        <v>190</v>
      </c>
      <c r="I1065" s="11" t="s">
        <v>39</v>
      </c>
      <c r="J1065" s="11" t="s">
        <v>114</v>
      </c>
      <c r="K1065" s="11" t="s">
        <v>41</v>
      </c>
      <c r="L1065" s="11" t="s">
        <v>191</v>
      </c>
      <c r="M1065" s="11" t="s">
        <v>121</v>
      </c>
      <c r="N1065" s="11" t="s">
        <v>192</v>
      </c>
      <c r="O1065" s="11">
        <v>0.55000000000000004</v>
      </c>
      <c r="P1065" s="6">
        <f>Table1[[#This Row],[Profit]]/Table1[[#This Row],[Sales]]</f>
        <v>0.21392841815064365</v>
      </c>
      <c r="Q1065" s="11" t="s">
        <v>33</v>
      </c>
      <c r="R1065" s="11" t="s">
        <v>53</v>
      </c>
      <c r="S1065" s="11" t="s">
        <v>193</v>
      </c>
      <c r="T1065" s="11" t="s">
        <v>194</v>
      </c>
      <c r="U1065" s="11">
        <v>2129</v>
      </c>
      <c r="V1065" s="12">
        <v>42100</v>
      </c>
      <c r="W1065" s="13" t="str">
        <f>TEXT(Table1[[#This Row],[Order Date]],"mmmm")</f>
        <v>April</v>
      </c>
      <c r="X1065" s="7" t="str">
        <f>TEXT(Table1[[#This Row],[Order Date]],"yyyy")</f>
        <v>2015</v>
      </c>
      <c r="Y1065" s="12">
        <v>42101</v>
      </c>
      <c r="Z1065" s="11">
        <v>2023.75</v>
      </c>
      <c r="AA1065" s="11">
        <v>31</v>
      </c>
      <c r="AB1065" s="11">
        <v>9459.94</v>
      </c>
      <c r="AC1065" s="11">
        <v>42599</v>
      </c>
      <c r="AD1065" s="6" t="e">
        <f>IF(COUNTIF(#REF!,Orders!AC60)&gt;0,"Returned","Not Returned")</f>
        <v>#REF!</v>
      </c>
      <c r="AE1065" s="37" t="str">
        <f>TEXT(Table1[[#This Row],[Order Date]],"mmmm-yyy")</f>
        <v>April-2015</v>
      </c>
    </row>
    <row r="1066" spans="1:31" ht="12.75" customHeight="1" thickTop="1" thickBot="1" x14ac:dyDescent="0.25">
      <c r="A1066" s="8">
        <v>24014</v>
      </c>
      <c r="B1066" s="1" t="s">
        <v>56</v>
      </c>
      <c r="C1066" s="1">
        <v>0.04</v>
      </c>
      <c r="D1066" s="1">
        <v>300.98</v>
      </c>
      <c r="E1066" s="1">
        <v>54.92</v>
      </c>
      <c r="F1066" s="1">
        <v>107</v>
      </c>
      <c r="G1066" s="6" t="str">
        <f>IF(COUNTIF(Table1[Customer ID],Table1[[#This Row],[Customer ID]])&gt;1,"Repeat Customer","One-Time Customer")</f>
        <v>One-Time Customer</v>
      </c>
      <c r="H1066" s="1" t="s">
        <v>196</v>
      </c>
      <c r="I1066" s="1" t="s">
        <v>39</v>
      </c>
      <c r="J1066" s="1" t="s">
        <v>114</v>
      </c>
      <c r="K1066" s="1" t="s">
        <v>41</v>
      </c>
      <c r="L1066" s="1" t="s">
        <v>191</v>
      </c>
      <c r="M1066" s="1" t="s">
        <v>121</v>
      </c>
      <c r="N1066" s="1" t="s">
        <v>192</v>
      </c>
      <c r="O1066" s="1">
        <v>0.55000000000000004</v>
      </c>
      <c r="P1066" s="6">
        <f>Table1[[#This Row],[Profit]]/Table1[[#This Row],[Sales]]</f>
        <v>0.69</v>
      </c>
      <c r="Q1066" s="1" t="s">
        <v>33</v>
      </c>
      <c r="R1066" s="1" t="s">
        <v>53</v>
      </c>
      <c r="S1066" s="1" t="s">
        <v>197</v>
      </c>
      <c r="T1066" s="1" t="s">
        <v>198</v>
      </c>
      <c r="U1066" s="1">
        <v>3820</v>
      </c>
      <c r="V1066" s="9">
        <v>42100</v>
      </c>
      <c r="W1066" s="13" t="str">
        <f>TEXT(Table1[[#This Row],[Order Date]],"mmmm")</f>
        <v>April</v>
      </c>
      <c r="X1066" s="7" t="str">
        <f>TEXT(Table1[[#This Row],[Order Date]],"yyyy")</f>
        <v>2015</v>
      </c>
      <c r="Y1066" s="9">
        <v>42101</v>
      </c>
      <c r="Z1066" s="1">
        <v>1684.4762999999998</v>
      </c>
      <c r="AA1066" s="1">
        <v>8</v>
      </c>
      <c r="AB1066" s="1">
        <v>2441.27</v>
      </c>
      <c r="AC1066" s="1">
        <v>88204</v>
      </c>
      <c r="AD1066" s="6" t="e">
        <f>IF(COUNTIF(#REF!,Orders!AC63)&gt;0,"Returned","Not Returned")</f>
        <v>#REF!</v>
      </c>
      <c r="AE1066" s="37" t="str">
        <f>TEXT(Table1[[#This Row],[Order Date]],"mmmm-yyy")</f>
        <v>April-2015</v>
      </c>
    </row>
    <row r="1067" spans="1:31" ht="12.75" customHeight="1" thickTop="1" thickBot="1" x14ac:dyDescent="0.25">
      <c r="A1067" s="8">
        <v>22969</v>
      </c>
      <c r="B1067" s="1" t="s">
        <v>56</v>
      </c>
      <c r="C1067" s="1">
        <v>0</v>
      </c>
      <c r="D1067" s="1">
        <v>8.34</v>
      </c>
      <c r="E1067" s="1">
        <v>4.82</v>
      </c>
      <c r="F1067" s="1">
        <v>786</v>
      </c>
      <c r="G1067" s="6" t="str">
        <f>IF(COUNTIF(Table1[Customer ID],Table1[[#This Row],[Customer ID]])&gt;1,"Repeat Customer","One-Time Customer")</f>
        <v>One-Time Customer</v>
      </c>
      <c r="H1067" s="1" t="s">
        <v>917</v>
      </c>
      <c r="I1067" s="1" t="s">
        <v>49</v>
      </c>
      <c r="J1067" s="1" t="s">
        <v>40</v>
      </c>
      <c r="K1067" s="1" t="s">
        <v>29</v>
      </c>
      <c r="L1067" s="1" t="s">
        <v>93</v>
      </c>
      <c r="M1067" s="1" t="s">
        <v>59</v>
      </c>
      <c r="N1067" s="1" t="s">
        <v>918</v>
      </c>
      <c r="O1067" s="1">
        <v>0.4</v>
      </c>
      <c r="P1067" s="6">
        <f>Table1[[#This Row],[Profit]]/Table1[[#This Row],[Sales]]</f>
        <v>-6.6246884428702607E-2</v>
      </c>
      <c r="Q1067" s="1" t="s">
        <v>33</v>
      </c>
      <c r="R1067" s="1" t="s">
        <v>34</v>
      </c>
      <c r="S1067" s="1" t="s">
        <v>45</v>
      </c>
      <c r="T1067" s="1" t="s">
        <v>919</v>
      </c>
      <c r="U1067" s="1">
        <v>92691</v>
      </c>
      <c r="V1067" s="9">
        <v>42100</v>
      </c>
      <c r="W1067" s="13" t="str">
        <f>TEXT(Table1[[#This Row],[Order Date]],"mmmm")</f>
        <v>April</v>
      </c>
      <c r="X1067" s="7" t="str">
        <f>TEXT(Table1[[#This Row],[Order Date]],"yyyy")</f>
        <v>2015</v>
      </c>
      <c r="Y1067" s="9">
        <v>42101</v>
      </c>
      <c r="Z1067" s="1">
        <v>-5.05</v>
      </c>
      <c r="AA1067" s="1">
        <v>9</v>
      </c>
      <c r="AB1067" s="1">
        <v>76.23</v>
      </c>
      <c r="AC1067" s="1">
        <v>91513</v>
      </c>
      <c r="AD1067" s="6" t="e">
        <f>IF(COUNTIF(#REF!,Orders!AC449)&gt;0,"Returned","Not Returned")</f>
        <v>#REF!</v>
      </c>
      <c r="AE1067" s="37" t="str">
        <f>TEXT(Table1[[#This Row],[Order Date]],"mmmm-yyy")</f>
        <v>April-2015</v>
      </c>
    </row>
    <row r="1068" spans="1:31" ht="12.75" customHeight="1" thickTop="1" thickBot="1" x14ac:dyDescent="0.25">
      <c r="A1068" s="8">
        <v>19973</v>
      </c>
      <c r="B1068" s="1" t="s">
        <v>47</v>
      </c>
      <c r="C1068" s="1">
        <v>0.03</v>
      </c>
      <c r="D1068" s="1">
        <v>2.1800000000000002</v>
      </c>
      <c r="E1068" s="1">
        <v>1.38</v>
      </c>
      <c r="F1068" s="1">
        <v>925</v>
      </c>
      <c r="G1068" s="6" t="str">
        <f>IF(COUNTIF(Table1[Customer ID],Table1[[#This Row],[Customer ID]])&gt;1,"Repeat Customer","One-Time Customer")</f>
        <v>One-Time Customer</v>
      </c>
      <c r="H1068" s="1" t="s">
        <v>1043</v>
      </c>
      <c r="I1068" s="1" t="s">
        <v>49</v>
      </c>
      <c r="J1068" s="1" t="s">
        <v>58</v>
      </c>
      <c r="K1068" s="1" t="s">
        <v>29</v>
      </c>
      <c r="L1068" s="1" t="s">
        <v>66</v>
      </c>
      <c r="M1068" s="1" t="s">
        <v>31</v>
      </c>
      <c r="N1068" s="1" t="s">
        <v>1044</v>
      </c>
      <c r="O1068" s="1">
        <v>0.44</v>
      </c>
      <c r="P1068" s="6">
        <f>Table1[[#This Row],[Profit]]/Table1[[#This Row],[Sales]]</f>
        <v>-0.44755244755244755</v>
      </c>
      <c r="Q1068" s="1" t="s">
        <v>33</v>
      </c>
      <c r="R1068" s="1" t="s">
        <v>53</v>
      </c>
      <c r="S1068" s="1" t="s">
        <v>188</v>
      </c>
      <c r="T1068" s="1" t="s">
        <v>1045</v>
      </c>
      <c r="U1068" s="1">
        <v>4330</v>
      </c>
      <c r="V1068" s="9">
        <v>42100</v>
      </c>
      <c r="W1068" s="13" t="str">
        <f>TEXT(Table1[[#This Row],[Order Date]],"mmmm")</f>
        <v>April</v>
      </c>
      <c r="X1068" s="7" t="str">
        <f>TEXT(Table1[[#This Row],[Order Date]],"yyyy")</f>
        <v>2015</v>
      </c>
      <c r="Y1068" s="9">
        <v>42100</v>
      </c>
      <c r="Z1068" s="1">
        <v>-7.04</v>
      </c>
      <c r="AA1068" s="1">
        <v>7</v>
      </c>
      <c r="AB1068" s="1">
        <v>15.73</v>
      </c>
      <c r="AC1068" s="1">
        <v>87134</v>
      </c>
      <c r="AD1068" s="6" t="e">
        <f>IF(COUNTIF(#REF!,Orders!AC525)&gt;0,"Returned","Not Returned")</f>
        <v>#REF!</v>
      </c>
      <c r="AE1068" s="37" t="str">
        <f>TEXT(Table1[[#This Row],[Order Date]],"mmmm-yyy")</f>
        <v>April-2015</v>
      </c>
    </row>
    <row r="1069" spans="1:31" ht="12.75" customHeight="1" thickTop="1" thickBot="1" x14ac:dyDescent="0.25">
      <c r="A1069" s="10">
        <v>19974</v>
      </c>
      <c r="B1069" s="11" t="s">
        <v>47</v>
      </c>
      <c r="C1069" s="11">
        <v>0.01</v>
      </c>
      <c r="D1069" s="11">
        <v>170.98</v>
      </c>
      <c r="E1069" s="11">
        <v>35.89</v>
      </c>
      <c r="F1069" s="11">
        <v>929</v>
      </c>
      <c r="G1069" s="6" t="str">
        <f>IF(COUNTIF(Table1[Customer ID],Table1[[#This Row],[Customer ID]])&gt;1,"Repeat Customer","One-Time Customer")</f>
        <v>One-Time Customer</v>
      </c>
      <c r="H1069" s="11" t="s">
        <v>1046</v>
      </c>
      <c r="I1069" s="11" t="s">
        <v>39</v>
      </c>
      <c r="J1069" s="11" t="s">
        <v>58</v>
      </c>
      <c r="K1069" s="11" t="s">
        <v>41</v>
      </c>
      <c r="L1069" s="11" t="s">
        <v>191</v>
      </c>
      <c r="M1069" s="11" t="s">
        <v>121</v>
      </c>
      <c r="N1069" s="11" t="s">
        <v>1047</v>
      </c>
      <c r="O1069" s="11">
        <v>0.66</v>
      </c>
      <c r="P1069" s="6">
        <f>Table1[[#This Row],[Profit]]/Table1[[#This Row],[Sales]]</f>
        <v>0.31326240350887397</v>
      </c>
      <c r="Q1069" s="11" t="s">
        <v>33</v>
      </c>
      <c r="R1069" s="11" t="s">
        <v>53</v>
      </c>
      <c r="S1069" s="11" t="s">
        <v>54</v>
      </c>
      <c r="T1069" s="11" t="s">
        <v>1048</v>
      </c>
      <c r="U1069" s="11">
        <v>8857</v>
      </c>
      <c r="V1069" s="12">
        <v>42100</v>
      </c>
      <c r="W1069" s="13" t="str">
        <f>TEXT(Table1[[#This Row],[Order Date]],"mmmm")</f>
        <v>April</v>
      </c>
      <c r="X1069" s="7" t="str">
        <f>TEXT(Table1[[#This Row],[Order Date]],"yyyy")</f>
        <v>2015</v>
      </c>
      <c r="Y1069" s="12">
        <v>42102</v>
      </c>
      <c r="Z1069" s="11">
        <v>538.52</v>
      </c>
      <c r="AA1069" s="11">
        <v>10</v>
      </c>
      <c r="AB1069" s="11">
        <v>1719.07</v>
      </c>
      <c r="AC1069" s="11">
        <v>87134</v>
      </c>
      <c r="AD1069" s="6" t="e">
        <f>IF(COUNTIF(#REF!,Orders!AC526)&gt;0,"Returned","Not Returned")</f>
        <v>#REF!</v>
      </c>
      <c r="AE1069" s="37" t="str">
        <f>TEXT(Table1[[#This Row],[Order Date]],"mmmm-yyy")</f>
        <v>April-2015</v>
      </c>
    </row>
    <row r="1070" spans="1:31" ht="12.75" customHeight="1" thickTop="1" thickBot="1" x14ac:dyDescent="0.25">
      <c r="A1070" s="8">
        <v>26060</v>
      </c>
      <c r="B1070" s="1" t="s">
        <v>47</v>
      </c>
      <c r="C1070" s="1">
        <v>0.01</v>
      </c>
      <c r="D1070" s="1">
        <v>2.89</v>
      </c>
      <c r="E1070" s="1">
        <v>0.5</v>
      </c>
      <c r="F1070" s="1">
        <v>1113</v>
      </c>
      <c r="G1070" s="6" t="str">
        <f>IF(COUNTIF(Table1[Customer ID],Table1[[#This Row],[Customer ID]])&gt;1,"Repeat Customer","One-Time Customer")</f>
        <v>Repeat Customer</v>
      </c>
      <c r="H1070" s="1" t="s">
        <v>1218</v>
      </c>
      <c r="I1070" s="1" t="s">
        <v>49</v>
      </c>
      <c r="J1070" s="1" t="s">
        <v>28</v>
      </c>
      <c r="K1070" s="1" t="s">
        <v>29</v>
      </c>
      <c r="L1070" s="1" t="s">
        <v>134</v>
      </c>
      <c r="M1070" s="1" t="s">
        <v>59</v>
      </c>
      <c r="N1070" s="1" t="s">
        <v>789</v>
      </c>
      <c r="O1070" s="1">
        <v>0.38</v>
      </c>
      <c r="P1070" s="6">
        <f>Table1[[#This Row],[Profit]]/Table1[[#This Row],[Sales]]</f>
        <v>0.69</v>
      </c>
      <c r="Q1070" s="1" t="s">
        <v>33</v>
      </c>
      <c r="R1070" s="1" t="s">
        <v>34</v>
      </c>
      <c r="S1070" s="1" t="s">
        <v>255</v>
      </c>
      <c r="T1070" s="1" t="s">
        <v>1219</v>
      </c>
      <c r="U1070" s="1">
        <v>80004</v>
      </c>
      <c r="V1070" s="9">
        <v>42100</v>
      </c>
      <c r="W1070" s="13" t="str">
        <f>TEXT(Table1[[#This Row],[Order Date]],"mmmm")</f>
        <v>April</v>
      </c>
      <c r="X1070" s="7" t="str">
        <f>TEXT(Table1[[#This Row],[Order Date]],"yyyy")</f>
        <v>2015</v>
      </c>
      <c r="Y1070" s="9">
        <v>42101</v>
      </c>
      <c r="Z1070" s="1">
        <v>29.725199999999997</v>
      </c>
      <c r="AA1070" s="1">
        <v>14</v>
      </c>
      <c r="AB1070" s="1">
        <v>43.08</v>
      </c>
      <c r="AC1070" s="1">
        <v>90833</v>
      </c>
      <c r="AD1070" s="6" t="e">
        <f>IF(COUNTIF(#REF!,Orders!AC625)&gt;0,"Returned","Not Returned")</f>
        <v>#REF!</v>
      </c>
      <c r="AE1070" s="37" t="str">
        <f>TEXT(Table1[[#This Row],[Order Date]],"mmmm-yyy")</f>
        <v>April-2015</v>
      </c>
    </row>
    <row r="1071" spans="1:31" ht="12.75" customHeight="1" thickTop="1" thickBot="1" x14ac:dyDescent="0.25">
      <c r="A1071" s="10">
        <v>26061</v>
      </c>
      <c r="B1071" s="11" t="s">
        <v>47</v>
      </c>
      <c r="C1071" s="11">
        <v>0</v>
      </c>
      <c r="D1071" s="11">
        <v>55.99</v>
      </c>
      <c r="E1071" s="11">
        <v>5</v>
      </c>
      <c r="F1071" s="11">
        <v>1113</v>
      </c>
      <c r="G1071" s="6" t="str">
        <f>IF(COUNTIF(Table1[Customer ID],Table1[[#This Row],[Customer ID]])&gt;1,"Repeat Customer","One-Time Customer")</f>
        <v>Repeat Customer</v>
      </c>
      <c r="H1071" s="11" t="s">
        <v>1218</v>
      </c>
      <c r="I1071" s="11" t="s">
        <v>49</v>
      </c>
      <c r="J1071" s="11" t="s">
        <v>28</v>
      </c>
      <c r="K1071" s="11" t="s">
        <v>77</v>
      </c>
      <c r="L1071" s="11" t="s">
        <v>78</v>
      </c>
      <c r="M1071" s="11" t="s">
        <v>51</v>
      </c>
      <c r="N1071" s="11" t="s">
        <v>689</v>
      </c>
      <c r="O1071" s="11">
        <v>0.8</v>
      </c>
      <c r="P1071" s="6">
        <f>Table1[[#This Row],[Profit]]/Table1[[#This Row],[Sales]]</f>
        <v>-0.72262773722627738</v>
      </c>
      <c r="Q1071" s="11" t="s">
        <v>33</v>
      </c>
      <c r="R1071" s="11" t="s">
        <v>34</v>
      </c>
      <c r="S1071" s="11" t="s">
        <v>255</v>
      </c>
      <c r="T1071" s="11" t="s">
        <v>1219</v>
      </c>
      <c r="U1071" s="11">
        <v>80004</v>
      </c>
      <c r="V1071" s="12">
        <v>42100</v>
      </c>
      <c r="W1071" s="13" t="str">
        <f>TEXT(Table1[[#This Row],[Order Date]],"mmmm")</f>
        <v>April</v>
      </c>
      <c r="X1071" s="7" t="str">
        <f>TEXT(Table1[[#This Row],[Order Date]],"yyyy")</f>
        <v>2015</v>
      </c>
      <c r="Y1071" s="12">
        <v>42102</v>
      </c>
      <c r="Z1071" s="11">
        <v>-187.11</v>
      </c>
      <c r="AA1071" s="11">
        <v>5</v>
      </c>
      <c r="AB1071" s="11">
        <v>258.93</v>
      </c>
      <c r="AC1071" s="11">
        <v>90833</v>
      </c>
      <c r="AD1071" s="6" t="e">
        <f>IF(COUNTIF(#REF!,Orders!AC626)&gt;0,"Returned","Not Returned")</f>
        <v>#REF!</v>
      </c>
      <c r="AE1071" s="37" t="str">
        <f>TEXT(Table1[[#This Row],[Order Date]],"mmmm-yyy")</f>
        <v>April-2015</v>
      </c>
    </row>
    <row r="1072" spans="1:31" ht="12.75" customHeight="1" thickTop="1" thickBot="1" x14ac:dyDescent="0.25">
      <c r="A1072" s="10">
        <v>19501</v>
      </c>
      <c r="B1072" s="11" t="s">
        <v>25</v>
      </c>
      <c r="C1072" s="11">
        <v>0.09</v>
      </c>
      <c r="D1072" s="11">
        <v>12.88</v>
      </c>
      <c r="E1072" s="11">
        <v>4.59</v>
      </c>
      <c r="F1072" s="11">
        <v>1618</v>
      </c>
      <c r="G1072" s="6" t="str">
        <f>IF(COUNTIF(Table1[Customer ID],Table1[[#This Row],[Customer ID]])&gt;1,"Repeat Customer","One-Time Customer")</f>
        <v>One-Time Customer</v>
      </c>
      <c r="H1072" s="11" t="s">
        <v>1621</v>
      </c>
      <c r="I1072" s="11" t="s">
        <v>49</v>
      </c>
      <c r="J1072" s="11" t="s">
        <v>114</v>
      </c>
      <c r="K1072" s="11" t="s">
        <v>29</v>
      </c>
      <c r="L1072" s="11" t="s">
        <v>174</v>
      </c>
      <c r="M1072" s="11" t="s">
        <v>31</v>
      </c>
      <c r="N1072" s="11" t="s">
        <v>1622</v>
      </c>
      <c r="O1072" s="11">
        <v>0.82</v>
      </c>
      <c r="P1072" s="6">
        <f>Table1[[#This Row],[Profit]]/Table1[[#This Row],[Sales]]</f>
        <v>-1.1075064820084741</v>
      </c>
      <c r="Q1072" s="11" t="s">
        <v>33</v>
      </c>
      <c r="R1072" s="11" t="s">
        <v>61</v>
      </c>
      <c r="S1072" s="11" t="s">
        <v>703</v>
      </c>
      <c r="T1072" s="11" t="s">
        <v>1623</v>
      </c>
      <c r="U1072" s="11">
        <v>46322</v>
      </c>
      <c r="V1072" s="12">
        <v>42100</v>
      </c>
      <c r="W1072" s="13" t="str">
        <f>TEXT(Table1[[#This Row],[Order Date]],"mmmm")</f>
        <v>April</v>
      </c>
      <c r="X1072" s="7" t="str">
        <f>TEXT(Table1[[#This Row],[Order Date]],"yyyy")</f>
        <v>2015</v>
      </c>
      <c r="Y1072" s="12">
        <v>42100</v>
      </c>
      <c r="Z1072" s="11">
        <v>-175.13</v>
      </c>
      <c r="AA1072" s="11">
        <v>13</v>
      </c>
      <c r="AB1072" s="11">
        <v>158.13</v>
      </c>
      <c r="AC1072" s="11">
        <v>90248</v>
      </c>
      <c r="AD1072" s="6" t="e">
        <f>IF(COUNTIF(#REF!,Orders!AC896)&gt;0,"Returned","Not Returned")</f>
        <v>#REF!</v>
      </c>
      <c r="AE1072" s="37" t="str">
        <f>TEXT(Table1[[#This Row],[Order Date]],"mmmm-yyy")</f>
        <v>April-2015</v>
      </c>
    </row>
    <row r="1073" spans="1:31" ht="12.75" customHeight="1" thickTop="1" thickBot="1" x14ac:dyDescent="0.25">
      <c r="A1073" s="8">
        <v>19502</v>
      </c>
      <c r="B1073" s="1" t="s">
        <v>25</v>
      </c>
      <c r="C1073" s="1">
        <v>0.02</v>
      </c>
      <c r="D1073" s="1">
        <v>45.99</v>
      </c>
      <c r="E1073" s="1">
        <v>4.99</v>
      </c>
      <c r="F1073" s="1">
        <v>1620</v>
      </c>
      <c r="G1073" s="6" t="str">
        <f>IF(COUNTIF(Table1[Customer ID],Table1[[#This Row],[Customer ID]])&gt;1,"Repeat Customer","One-Time Customer")</f>
        <v>One-Time Customer</v>
      </c>
      <c r="H1073" s="1" t="s">
        <v>1624</v>
      </c>
      <c r="I1073" s="1" t="s">
        <v>27</v>
      </c>
      <c r="J1073" s="1" t="s">
        <v>114</v>
      </c>
      <c r="K1073" s="1" t="s">
        <v>77</v>
      </c>
      <c r="L1073" s="1" t="s">
        <v>78</v>
      </c>
      <c r="M1073" s="1" t="s">
        <v>59</v>
      </c>
      <c r="N1073" s="1" t="s">
        <v>1625</v>
      </c>
      <c r="O1073" s="1">
        <v>0.56999999999999995</v>
      </c>
      <c r="P1073" s="6">
        <f>Table1[[#This Row],[Profit]]/Table1[[#This Row],[Sales]]</f>
        <v>2.4292988160235569E-2</v>
      </c>
      <c r="Q1073" s="1" t="s">
        <v>33</v>
      </c>
      <c r="R1073" s="1" t="s">
        <v>53</v>
      </c>
      <c r="S1073" s="1" t="s">
        <v>234</v>
      </c>
      <c r="T1073" s="1" t="s">
        <v>1211</v>
      </c>
      <c r="U1073" s="1">
        <v>17602</v>
      </c>
      <c r="V1073" s="9">
        <v>42100</v>
      </c>
      <c r="W1073" s="13" t="str">
        <f>TEXT(Table1[[#This Row],[Order Date]],"mmmm")</f>
        <v>April</v>
      </c>
      <c r="X1073" s="7" t="str">
        <f>TEXT(Table1[[#This Row],[Order Date]],"yyyy")</f>
        <v>2015</v>
      </c>
      <c r="Y1073" s="9">
        <v>42101</v>
      </c>
      <c r="Z1073" s="1">
        <v>3.96</v>
      </c>
      <c r="AA1073" s="1">
        <v>4</v>
      </c>
      <c r="AB1073" s="1">
        <v>163.01</v>
      </c>
      <c r="AC1073" s="1">
        <v>90248</v>
      </c>
      <c r="AD1073" s="6" t="e">
        <f>IF(COUNTIF(#REF!,Orders!AC897)&gt;0,"Returned","Not Returned")</f>
        <v>#REF!</v>
      </c>
      <c r="AE1073" s="37" t="str">
        <f>TEXT(Table1[[#This Row],[Order Date]],"mmmm-yyy")</f>
        <v>April-2015</v>
      </c>
    </row>
    <row r="1074" spans="1:31" ht="12.75" customHeight="1" thickTop="1" thickBot="1" x14ac:dyDescent="0.25">
      <c r="A1074" s="8">
        <v>18820</v>
      </c>
      <c r="B1074" s="1" t="s">
        <v>106</v>
      </c>
      <c r="C1074" s="1">
        <v>0.01</v>
      </c>
      <c r="D1074" s="1">
        <v>13.43</v>
      </c>
      <c r="E1074" s="1">
        <v>5.5</v>
      </c>
      <c r="F1074" s="1">
        <v>2240</v>
      </c>
      <c r="G1074" s="6" t="str">
        <f>IF(COUNTIF(Table1[Customer ID],Table1[[#This Row],[Customer ID]])&gt;1,"Repeat Customer","One-Time Customer")</f>
        <v>One-Time Customer</v>
      </c>
      <c r="H1074" s="1" t="s">
        <v>2124</v>
      </c>
      <c r="I1074" s="1" t="s">
        <v>27</v>
      </c>
      <c r="J1074" s="1" t="s">
        <v>28</v>
      </c>
      <c r="K1074" s="1" t="s">
        <v>29</v>
      </c>
      <c r="L1074" s="1" t="s">
        <v>141</v>
      </c>
      <c r="M1074" s="1" t="s">
        <v>59</v>
      </c>
      <c r="N1074" s="1" t="s">
        <v>1702</v>
      </c>
      <c r="O1074" s="1">
        <v>0.56999999999999995</v>
      </c>
      <c r="P1074" s="6">
        <f>Table1[[#This Row],[Profit]]/Table1[[#This Row],[Sales]]</f>
        <v>-3.1380631578947371</v>
      </c>
      <c r="Q1074" s="1" t="s">
        <v>33</v>
      </c>
      <c r="R1074" s="1" t="s">
        <v>136</v>
      </c>
      <c r="S1074" s="1" t="s">
        <v>362</v>
      </c>
      <c r="T1074" s="1" t="s">
        <v>2125</v>
      </c>
      <c r="U1074" s="1">
        <v>33801</v>
      </c>
      <c r="V1074" s="9">
        <v>42100</v>
      </c>
      <c r="W1074" s="13" t="str">
        <f>TEXT(Table1[[#This Row],[Order Date]],"mmmm")</f>
        <v>April</v>
      </c>
      <c r="X1074" s="7" t="str">
        <f>TEXT(Table1[[#This Row],[Order Date]],"yyyy")</f>
        <v>2015</v>
      </c>
      <c r="Y1074" s="9">
        <v>42107</v>
      </c>
      <c r="Z1074" s="1">
        <v>-313.02180000000004</v>
      </c>
      <c r="AA1074" s="1">
        <v>7</v>
      </c>
      <c r="AB1074" s="1">
        <v>99.75</v>
      </c>
      <c r="AC1074" s="1">
        <v>89102</v>
      </c>
      <c r="AD1074" s="6" t="e">
        <f>IF(COUNTIF(#REF!,Orders!AC1237)&gt;0,"Returned","Not Returned")</f>
        <v>#REF!</v>
      </c>
      <c r="AE1074" s="37" t="str">
        <f>TEXT(Table1[[#This Row],[Order Date]],"mmmm-yyy")</f>
        <v>April-2015</v>
      </c>
    </row>
    <row r="1075" spans="1:31" ht="12.75" customHeight="1" thickTop="1" thickBot="1" x14ac:dyDescent="0.25">
      <c r="A1075" s="10">
        <v>23721</v>
      </c>
      <c r="B1075" s="11" t="s">
        <v>106</v>
      </c>
      <c r="C1075" s="11">
        <v>0.06</v>
      </c>
      <c r="D1075" s="11">
        <v>60.65</v>
      </c>
      <c r="E1075" s="11">
        <v>12.23</v>
      </c>
      <c r="F1075" s="11">
        <v>2334</v>
      </c>
      <c r="G1075" s="6" t="str">
        <f>IF(COUNTIF(Table1[Customer ID],Table1[[#This Row],[Customer ID]])&gt;1,"Repeat Customer","One-Time Customer")</f>
        <v>Repeat Customer</v>
      </c>
      <c r="H1075" s="11" t="s">
        <v>2204</v>
      </c>
      <c r="I1075" s="11" t="s">
        <v>49</v>
      </c>
      <c r="J1075" s="11" t="s">
        <v>114</v>
      </c>
      <c r="K1075" s="11" t="s">
        <v>41</v>
      </c>
      <c r="L1075" s="11" t="s">
        <v>50</v>
      </c>
      <c r="M1075" s="11" t="s">
        <v>86</v>
      </c>
      <c r="N1075" s="11" t="s">
        <v>1761</v>
      </c>
      <c r="O1075" s="11">
        <v>0.64</v>
      </c>
      <c r="P1075" s="6">
        <f>Table1[[#This Row],[Profit]]/Table1[[#This Row],[Sales]]</f>
        <v>0.69</v>
      </c>
      <c r="Q1075" s="11" t="s">
        <v>33</v>
      </c>
      <c r="R1075" s="11" t="s">
        <v>61</v>
      </c>
      <c r="S1075" s="11" t="s">
        <v>1858</v>
      </c>
      <c r="T1075" s="11" t="s">
        <v>2205</v>
      </c>
      <c r="U1075" s="11">
        <v>53220</v>
      </c>
      <c r="V1075" s="12">
        <v>42100</v>
      </c>
      <c r="W1075" s="13" t="str">
        <f>TEXT(Table1[[#This Row],[Order Date]],"mmmm")</f>
        <v>April</v>
      </c>
      <c r="X1075" s="7" t="str">
        <f>TEXT(Table1[[#This Row],[Order Date]],"yyyy")</f>
        <v>2015</v>
      </c>
      <c r="Y1075" s="12">
        <v>42102</v>
      </c>
      <c r="Z1075" s="11">
        <v>427.00649999999996</v>
      </c>
      <c r="AA1075" s="11">
        <v>10</v>
      </c>
      <c r="AB1075" s="11">
        <v>618.85</v>
      </c>
      <c r="AC1075" s="11">
        <v>89608</v>
      </c>
      <c r="AD1075" s="6" t="e">
        <f>IF(COUNTIF(#REF!,Orders!AC1294)&gt;0,"Returned","Not Returned")</f>
        <v>#REF!</v>
      </c>
      <c r="AE1075" s="37" t="str">
        <f>TEXT(Table1[[#This Row],[Order Date]],"mmmm-yyy")</f>
        <v>April-2015</v>
      </c>
    </row>
    <row r="1076" spans="1:31" ht="12.75" customHeight="1" thickTop="1" thickBot="1" x14ac:dyDescent="0.25">
      <c r="A1076" s="8">
        <v>24584</v>
      </c>
      <c r="B1076" s="1" t="s">
        <v>47</v>
      </c>
      <c r="C1076" s="1">
        <v>7.0000000000000007E-2</v>
      </c>
      <c r="D1076" s="1">
        <v>5.18</v>
      </c>
      <c r="E1076" s="1">
        <v>5.74</v>
      </c>
      <c r="F1076" s="1">
        <v>2481</v>
      </c>
      <c r="G1076" s="6" t="str">
        <f>IF(COUNTIF(Table1[Customer ID],Table1[[#This Row],[Customer ID]])&gt;1,"Repeat Customer","One-Time Customer")</f>
        <v>One-Time Customer</v>
      </c>
      <c r="H1076" s="1" t="s">
        <v>2327</v>
      </c>
      <c r="I1076" s="1" t="s">
        <v>27</v>
      </c>
      <c r="J1076" s="1" t="s">
        <v>28</v>
      </c>
      <c r="K1076" s="1" t="s">
        <v>29</v>
      </c>
      <c r="L1076" s="1" t="s">
        <v>109</v>
      </c>
      <c r="M1076" s="1" t="s">
        <v>59</v>
      </c>
      <c r="N1076" s="1" t="s">
        <v>875</v>
      </c>
      <c r="O1076" s="1">
        <v>0.36</v>
      </c>
      <c r="P1076" s="6">
        <f>Table1[[#This Row],[Profit]]/Table1[[#This Row],[Sales]]</f>
        <v>-2.3619394548423562</v>
      </c>
      <c r="Q1076" s="1" t="s">
        <v>33</v>
      </c>
      <c r="R1076" s="1" t="s">
        <v>136</v>
      </c>
      <c r="S1076" s="1" t="s">
        <v>171</v>
      </c>
      <c r="T1076" s="1" t="s">
        <v>1479</v>
      </c>
      <c r="U1076" s="1">
        <v>70506</v>
      </c>
      <c r="V1076" s="9">
        <v>42100</v>
      </c>
      <c r="W1076" s="13" t="str">
        <f>TEXT(Table1[[#This Row],[Order Date]],"mmmm")</f>
        <v>April</v>
      </c>
      <c r="X1076" s="7" t="str">
        <f>TEXT(Table1[[#This Row],[Order Date]],"yyyy")</f>
        <v>2015</v>
      </c>
      <c r="Y1076" s="9">
        <v>42102</v>
      </c>
      <c r="Z1076" s="1">
        <v>-188.03399999999999</v>
      </c>
      <c r="AA1076" s="1">
        <v>14</v>
      </c>
      <c r="AB1076" s="1">
        <v>79.61</v>
      </c>
      <c r="AC1076" s="1">
        <v>91000</v>
      </c>
      <c r="AD1076" s="6" t="e">
        <f>IF(COUNTIF(#REF!,Orders!AC1387)&gt;0,"Returned","Not Returned")</f>
        <v>#REF!</v>
      </c>
      <c r="AE1076" s="37" t="str">
        <f>TEXT(Table1[[#This Row],[Order Date]],"mmmm-yyy")</f>
        <v>April-2015</v>
      </c>
    </row>
    <row r="1077" spans="1:31" ht="12.75" customHeight="1" thickTop="1" thickBot="1" x14ac:dyDescent="0.25">
      <c r="A1077" s="8">
        <v>21768</v>
      </c>
      <c r="B1077" s="1" t="s">
        <v>106</v>
      </c>
      <c r="C1077" s="1">
        <v>0.05</v>
      </c>
      <c r="D1077" s="1">
        <v>4.84</v>
      </c>
      <c r="E1077" s="1">
        <v>0.71</v>
      </c>
      <c r="F1077" s="1">
        <v>2874</v>
      </c>
      <c r="G1077" s="6" t="str">
        <f>IF(COUNTIF(Table1[Customer ID],Table1[[#This Row],[Customer ID]])&gt;1,"Repeat Customer","One-Time Customer")</f>
        <v>Repeat Customer</v>
      </c>
      <c r="H1077" s="1" t="s">
        <v>2624</v>
      </c>
      <c r="I1077" s="1" t="s">
        <v>49</v>
      </c>
      <c r="J1077" s="1" t="s">
        <v>40</v>
      </c>
      <c r="K1077" s="1" t="s">
        <v>29</v>
      </c>
      <c r="L1077" s="1" t="s">
        <v>30</v>
      </c>
      <c r="M1077" s="1" t="s">
        <v>31</v>
      </c>
      <c r="N1077" s="1" t="s">
        <v>1476</v>
      </c>
      <c r="O1077" s="1">
        <v>0.52</v>
      </c>
      <c r="P1077" s="6">
        <f>Table1[[#This Row],[Profit]]/Table1[[#This Row],[Sales]]</f>
        <v>0.69</v>
      </c>
      <c r="Q1077" s="1" t="s">
        <v>33</v>
      </c>
      <c r="R1077" s="1" t="s">
        <v>61</v>
      </c>
      <c r="S1077" s="1" t="s">
        <v>496</v>
      </c>
      <c r="T1077" s="1" t="s">
        <v>2614</v>
      </c>
      <c r="U1077" s="1">
        <v>68128</v>
      </c>
      <c r="V1077" s="9">
        <v>42100</v>
      </c>
      <c r="W1077" s="13" t="str">
        <f>TEXT(Table1[[#This Row],[Order Date]],"mmmm")</f>
        <v>April</v>
      </c>
      <c r="X1077" s="7" t="str">
        <f>TEXT(Table1[[#This Row],[Order Date]],"yyyy")</f>
        <v>2015</v>
      </c>
      <c r="Y1077" s="9">
        <v>42109</v>
      </c>
      <c r="Z1077" s="1">
        <v>13.448099999999998</v>
      </c>
      <c r="AA1077" s="1">
        <v>4</v>
      </c>
      <c r="AB1077" s="1">
        <v>19.489999999999998</v>
      </c>
      <c r="AC1077" s="1">
        <v>89873</v>
      </c>
      <c r="AD1077" s="6" t="e">
        <f>IF(COUNTIF(#REF!,Orders!AC1623)&gt;0,"Returned","Not Returned")</f>
        <v>#REF!</v>
      </c>
      <c r="AE1077" s="37" t="str">
        <f>TEXT(Table1[[#This Row],[Order Date]],"mmmm-yyy")</f>
        <v>April-2015</v>
      </c>
    </row>
    <row r="1078" spans="1:31" ht="12.75" customHeight="1" thickTop="1" thickBot="1" x14ac:dyDescent="0.25">
      <c r="A1078" s="10">
        <v>20039</v>
      </c>
      <c r="B1078" s="11" t="s">
        <v>25</v>
      </c>
      <c r="C1078" s="11">
        <v>0.06</v>
      </c>
      <c r="D1078" s="11">
        <v>89.83</v>
      </c>
      <c r="E1078" s="11">
        <v>35</v>
      </c>
      <c r="F1078" s="11">
        <v>3279</v>
      </c>
      <c r="G1078" s="6" t="str">
        <f>IF(COUNTIF(Table1[Customer ID],Table1[[#This Row],[Customer ID]])&gt;1,"Repeat Customer","One-Time Customer")</f>
        <v>Repeat Customer</v>
      </c>
      <c r="H1078" s="11" t="s">
        <v>2932</v>
      </c>
      <c r="I1078" s="11" t="s">
        <v>49</v>
      </c>
      <c r="J1078" s="11" t="s">
        <v>40</v>
      </c>
      <c r="K1078" s="11" t="s">
        <v>29</v>
      </c>
      <c r="L1078" s="11" t="s">
        <v>141</v>
      </c>
      <c r="M1078" s="11" t="s">
        <v>236</v>
      </c>
      <c r="N1078" s="11" t="s">
        <v>2933</v>
      </c>
      <c r="O1078" s="11">
        <v>0.83</v>
      </c>
      <c r="P1078" s="6">
        <f>Table1[[#This Row],[Profit]]/Table1[[#This Row],[Sales]]</f>
        <v>8.4939660350570628E-2</v>
      </c>
      <c r="Q1078" s="11" t="s">
        <v>33</v>
      </c>
      <c r="R1078" s="11" t="s">
        <v>136</v>
      </c>
      <c r="S1078" s="11" t="s">
        <v>932</v>
      </c>
      <c r="T1078" s="11" t="s">
        <v>2603</v>
      </c>
      <c r="U1078" s="11">
        <v>29203</v>
      </c>
      <c r="V1078" s="12">
        <v>42100</v>
      </c>
      <c r="W1078" s="13" t="str">
        <f>TEXT(Table1[[#This Row],[Order Date]],"mmmm")</f>
        <v>April</v>
      </c>
      <c r="X1078" s="7" t="str">
        <f>TEXT(Table1[[#This Row],[Order Date]],"yyyy")</f>
        <v>2015</v>
      </c>
      <c r="Y1078" s="12">
        <v>42102</v>
      </c>
      <c r="Z1078" s="11">
        <v>31.11</v>
      </c>
      <c r="AA1078" s="11">
        <v>4</v>
      </c>
      <c r="AB1078" s="11">
        <v>366.26</v>
      </c>
      <c r="AC1078" s="11">
        <v>90766</v>
      </c>
      <c r="AD1078" s="6" t="e">
        <f>IF(COUNTIF(#REF!,Orders!AC1872)&gt;0,"Returned","Not Returned")</f>
        <v>#REF!</v>
      </c>
      <c r="AE1078" s="37" t="str">
        <f>TEXT(Table1[[#This Row],[Order Date]],"mmmm-yyy")</f>
        <v>April-2015</v>
      </c>
    </row>
    <row r="1079" spans="1:31" ht="12.75" customHeight="1" thickTop="1" thickBot="1" x14ac:dyDescent="0.25">
      <c r="A1079" s="8">
        <v>20040</v>
      </c>
      <c r="B1079" s="1" t="s">
        <v>25</v>
      </c>
      <c r="C1079" s="1">
        <v>0.1</v>
      </c>
      <c r="D1079" s="1">
        <v>13.43</v>
      </c>
      <c r="E1079" s="1">
        <v>5.5</v>
      </c>
      <c r="F1079" s="1">
        <v>3279</v>
      </c>
      <c r="G1079" s="6" t="str">
        <f>IF(COUNTIF(Table1[Customer ID],Table1[[#This Row],[Customer ID]])&gt;1,"Repeat Customer","One-Time Customer")</f>
        <v>Repeat Customer</v>
      </c>
      <c r="H1079" s="1" t="s">
        <v>2932</v>
      </c>
      <c r="I1079" s="1" t="s">
        <v>49</v>
      </c>
      <c r="J1079" s="1" t="s">
        <v>40</v>
      </c>
      <c r="K1079" s="1" t="s">
        <v>29</v>
      </c>
      <c r="L1079" s="1" t="s">
        <v>141</v>
      </c>
      <c r="M1079" s="1" t="s">
        <v>59</v>
      </c>
      <c r="N1079" s="1" t="s">
        <v>1702</v>
      </c>
      <c r="O1079" s="1">
        <v>0.56999999999999995</v>
      </c>
      <c r="P1079" s="6">
        <f>Table1[[#This Row],[Profit]]/Table1[[#This Row],[Sales]]</f>
        <v>2.2678359389834797</v>
      </c>
      <c r="Q1079" s="1" t="s">
        <v>33</v>
      </c>
      <c r="R1079" s="1" t="s">
        <v>136</v>
      </c>
      <c r="S1079" s="1" t="s">
        <v>932</v>
      </c>
      <c r="T1079" s="1" t="s">
        <v>2603</v>
      </c>
      <c r="U1079" s="1">
        <v>29203</v>
      </c>
      <c r="V1079" s="9">
        <v>42100</v>
      </c>
      <c r="W1079" s="13" t="str">
        <f>TEXT(Table1[[#This Row],[Order Date]],"mmmm")</f>
        <v>April</v>
      </c>
      <c r="X1079" s="7" t="str">
        <f>TEXT(Table1[[#This Row],[Order Date]],"yyyy")</f>
        <v>2015</v>
      </c>
      <c r="Y1079" s="9">
        <v>42102</v>
      </c>
      <c r="Z1079" s="1">
        <v>358.29539999999997</v>
      </c>
      <c r="AA1079" s="1">
        <v>12</v>
      </c>
      <c r="AB1079" s="1">
        <v>157.99</v>
      </c>
      <c r="AC1079" s="1">
        <v>90766</v>
      </c>
      <c r="AD1079" s="6" t="e">
        <f>IF(COUNTIF(#REF!,Orders!AC1873)&gt;0,"Returned","Not Returned")</f>
        <v>#REF!</v>
      </c>
      <c r="AE1079" s="37" t="str">
        <f>TEXT(Table1[[#This Row],[Order Date]],"mmmm-yyy")</f>
        <v>April-2015</v>
      </c>
    </row>
    <row r="1080" spans="1:31" ht="12.75" customHeight="1" thickTop="1" thickBot="1" x14ac:dyDescent="0.25">
      <c r="A1080" s="10">
        <v>20041</v>
      </c>
      <c r="B1080" s="11" t="s">
        <v>25</v>
      </c>
      <c r="C1080" s="11">
        <v>0.01</v>
      </c>
      <c r="D1080" s="11">
        <v>125.99</v>
      </c>
      <c r="E1080" s="11">
        <v>7.69</v>
      </c>
      <c r="F1080" s="11">
        <v>3279</v>
      </c>
      <c r="G1080" s="6" t="str">
        <f>IF(COUNTIF(Table1[Customer ID],Table1[[#This Row],[Customer ID]])&gt;1,"Repeat Customer","One-Time Customer")</f>
        <v>Repeat Customer</v>
      </c>
      <c r="H1080" s="11" t="s">
        <v>2932</v>
      </c>
      <c r="I1080" s="11" t="s">
        <v>49</v>
      </c>
      <c r="J1080" s="11" t="s">
        <v>40</v>
      </c>
      <c r="K1080" s="11" t="s">
        <v>77</v>
      </c>
      <c r="L1080" s="11" t="s">
        <v>78</v>
      </c>
      <c r="M1080" s="11" t="s">
        <v>59</v>
      </c>
      <c r="N1080" s="11" t="s">
        <v>1225</v>
      </c>
      <c r="O1080" s="11">
        <v>0.57999999999999996</v>
      </c>
      <c r="P1080" s="6">
        <f>Table1[[#This Row],[Profit]]/Table1[[#This Row],[Sales]]</f>
        <v>6.8613547919002694E-3</v>
      </c>
      <c r="Q1080" s="11" t="s">
        <v>33</v>
      </c>
      <c r="R1080" s="11" t="s">
        <v>136</v>
      </c>
      <c r="S1080" s="11" t="s">
        <v>932</v>
      </c>
      <c r="T1080" s="11" t="s">
        <v>2603</v>
      </c>
      <c r="U1080" s="11">
        <v>29203</v>
      </c>
      <c r="V1080" s="12">
        <v>42100</v>
      </c>
      <c r="W1080" s="13" t="str">
        <f>TEXT(Table1[[#This Row],[Order Date]],"mmmm")</f>
        <v>April</v>
      </c>
      <c r="X1080" s="7" t="str">
        <f>TEXT(Table1[[#This Row],[Order Date]],"yyyy")</f>
        <v>2015</v>
      </c>
      <c r="Y1080" s="12">
        <v>42100</v>
      </c>
      <c r="Z1080" s="11">
        <v>8.3219999999999992</v>
      </c>
      <c r="AA1080" s="11">
        <v>11</v>
      </c>
      <c r="AB1080" s="11">
        <v>1212.8800000000001</v>
      </c>
      <c r="AC1080" s="11">
        <v>90766</v>
      </c>
      <c r="AD1080" s="6" t="e">
        <f>IF(COUNTIF(#REF!,Orders!AC1874)&gt;0,"Returned","Not Returned")</f>
        <v>#REF!</v>
      </c>
      <c r="AE1080" s="37" t="str">
        <f>TEXT(Table1[[#This Row],[Order Date]],"mmmm-yyy")</f>
        <v>April-2015</v>
      </c>
    </row>
    <row r="1081" spans="1:31" ht="12.75" customHeight="1" thickTop="1" thickBot="1" x14ac:dyDescent="0.25">
      <c r="A1081" s="10">
        <v>18770</v>
      </c>
      <c r="B1081" s="11" t="s">
        <v>106</v>
      </c>
      <c r="C1081" s="11">
        <v>0.02</v>
      </c>
      <c r="D1081" s="11">
        <v>5.58</v>
      </c>
      <c r="E1081" s="11">
        <v>5.3</v>
      </c>
      <c r="F1081" s="11">
        <v>268</v>
      </c>
      <c r="G1081" s="6" t="str">
        <f>IF(COUNTIF(Table1[Customer ID],Table1[[#This Row],[Customer ID]])&gt;1,"Repeat Customer","One-Time Customer")</f>
        <v>Repeat Customer</v>
      </c>
      <c r="H1081" s="11" t="s">
        <v>376</v>
      </c>
      <c r="I1081" s="11" t="s">
        <v>49</v>
      </c>
      <c r="J1081" s="11" t="s">
        <v>40</v>
      </c>
      <c r="K1081" s="11" t="s">
        <v>29</v>
      </c>
      <c r="L1081" s="11" t="s">
        <v>69</v>
      </c>
      <c r="M1081" s="11" t="s">
        <v>59</v>
      </c>
      <c r="N1081" s="11" t="s">
        <v>377</v>
      </c>
      <c r="O1081" s="11">
        <v>0.35</v>
      </c>
      <c r="P1081" s="6">
        <f>Table1[[#This Row],[Profit]]/Table1[[#This Row],[Sales]]</f>
        <v>-1.2040707016604177</v>
      </c>
      <c r="Q1081" s="11" t="s">
        <v>33</v>
      </c>
      <c r="R1081" s="11" t="s">
        <v>34</v>
      </c>
      <c r="S1081" s="11" t="s">
        <v>378</v>
      </c>
      <c r="T1081" s="11" t="s">
        <v>379</v>
      </c>
      <c r="U1081" s="11">
        <v>86001</v>
      </c>
      <c r="V1081" s="12">
        <v>42101</v>
      </c>
      <c r="W1081" s="13" t="str">
        <f>TEXT(Table1[[#This Row],[Order Date]],"mmmm")</f>
        <v>April</v>
      </c>
      <c r="X1081" s="7" t="str">
        <f>TEXT(Table1[[#This Row],[Order Date]],"yyyy")</f>
        <v>2015</v>
      </c>
      <c r="Y1081" s="12">
        <v>42106</v>
      </c>
      <c r="Z1081" s="11">
        <v>-22.48</v>
      </c>
      <c r="AA1081" s="11">
        <v>3</v>
      </c>
      <c r="AB1081" s="11">
        <v>18.670000000000002</v>
      </c>
      <c r="AC1081" s="11">
        <v>88941</v>
      </c>
      <c r="AD1081" s="6" t="e">
        <f>IF(COUNTIF(#REF!,Orders!AC152)&gt;0,"Returned","Not Returned")</f>
        <v>#REF!</v>
      </c>
      <c r="AE1081" s="37" t="str">
        <f>TEXT(Table1[[#This Row],[Order Date]],"mmmm-yyy")</f>
        <v>April-2015</v>
      </c>
    </row>
    <row r="1082" spans="1:31" ht="12.75" customHeight="1" thickTop="1" thickBot="1" x14ac:dyDescent="0.25">
      <c r="A1082" s="8">
        <v>18771</v>
      </c>
      <c r="B1082" s="1" t="s">
        <v>106</v>
      </c>
      <c r="C1082" s="1">
        <v>0.03</v>
      </c>
      <c r="D1082" s="1">
        <v>40.89</v>
      </c>
      <c r="E1082" s="1">
        <v>18.98</v>
      </c>
      <c r="F1082" s="1">
        <v>268</v>
      </c>
      <c r="G1082" s="6" t="str">
        <f>IF(COUNTIF(Table1[Customer ID],Table1[[#This Row],[Customer ID]])&gt;1,"Repeat Customer","One-Time Customer")</f>
        <v>Repeat Customer</v>
      </c>
      <c r="H1082" s="1" t="s">
        <v>376</v>
      </c>
      <c r="I1082" s="1" t="s">
        <v>49</v>
      </c>
      <c r="J1082" s="1" t="s">
        <v>40</v>
      </c>
      <c r="K1082" s="1" t="s">
        <v>41</v>
      </c>
      <c r="L1082" s="1" t="s">
        <v>50</v>
      </c>
      <c r="M1082" s="1" t="s">
        <v>59</v>
      </c>
      <c r="N1082" s="1" t="s">
        <v>380</v>
      </c>
      <c r="O1082" s="1">
        <v>0.56999999999999995</v>
      </c>
      <c r="P1082" s="6">
        <f>Table1[[#This Row],[Profit]]/Table1[[#This Row],[Sales]]</f>
        <v>0.37472126014138635</v>
      </c>
      <c r="Q1082" s="1" t="s">
        <v>33</v>
      </c>
      <c r="R1082" s="1" t="s">
        <v>34</v>
      </c>
      <c r="S1082" s="1" t="s">
        <v>378</v>
      </c>
      <c r="T1082" s="1" t="s">
        <v>379</v>
      </c>
      <c r="U1082" s="1">
        <v>86001</v>
      </c>
      <c r="V1082" s="9">
        <v>42101</v>
      </c>
      <c r="W1082" s="13" t="str">
        <f>TEXT(Table1[[#This Row],[Order Date]],"mmmm")</f>
        <v>April</v>
      </c>
      <c r="X1082" s="7" t="str">
        <f>TEXT(Table1[[#This Row],[Order Date]],"yyyy")</f>
        <v>2015</v>
      </c>
      <c r="Y1082" s="9">
        <v>42108</v>
      </c>
      <c r="Z1082" s="1">
        <v>78.98</v>
      </c>
      <c r="AA1082" s="1">
        <v>5</v>
      </c>
      <c r="AB1082" s="1">
        <v>210.77</v>
      </c>
      <c r="AC1082" s="1">
        <v>88941</v>
      </c>
      <c r="AD1082" s="6" t="e">
        <f>IF(COUNTIF(#REF!,Orders!AC153)&gt;0,"Returned","Not Returned")</f>
        <v>#REF!</v>
      </c>
      <c r="AE1082" s="37" t="str">
        <f>TEXT(Table1[[#This Row],[Order Date]],"mmmm-yyy")</f>
        <v>April-2015</v>
      </c>
    </row>
    <row r="1083" spans="1:31" ht="12.75" customHeight="1" thickTop="1" thickBot="1" x14ac:dyDescent="0.25">
      <c r="A1083" s="10">
        <v>770</v>
      </c>
      <c r="B1083" s="11" t="s">
        <v>106</v>
      </c>
      <c r="C1083" s="11">
        <v>0.02</v>
      </c>
      <c r="D1083" s="11">
        <v>5.58</v>
      </c>
      <c r="E1083" s="11">
        <v>5.3</v>
      </c>
      <c r="F1083" s="11">
        <v>272</v>
      </c>
      <c r="G1083" s="6" t="str">
        <f>IF(COUNTIF(Table1[Customer ID],Table1[[#This Row],[Customer ID]])&gt;1,"Repeat Customer","One-Time Customer")</f>
        <v>Repeat Customer</v>
      </c>
      <c r="H1083" s="11" t="s">
        <v>389</v>
      </c>
      <c r="I1083" s="11" t="s">
        <v>49</v>
      </c>
      <c r="J1083" s="11" t="s">
        <v>40</v>
      </c>
      <c r="K1083" s="11" t="s">
        <v>29</v>
      </c>
      <c r="L1083" s="11" t="s">
        <v>69</v>
      </c>
      <c r="M1083" s="11" t="s">
        <v>59</v>
      </c>
      <c r="N1083" s="11" t="s">
        <v>377</v>
      </c>
      <c r="O1083" s="11">
        <v>0.35</v>
      </c>
      <c r="P1083" s="6">
        <f>Table1[[#This Row],[Profit]]/Table1[[#This Row],[Sales]]</f>
        <v>-0.43672801635991826</v>
      </c>
      <c r="Q1083" s="11" t="s">
        <v>33</v>
      </c>
      <c r="R1083" s="11" t="s">
        <v>136</v>
      </c>
      <c r="S1083" s="11" t="s">
        <v>322</v>
      </c>
      <c r="T1083" s="11" t="s">
        <v>390</v>
      </c>
      <c r="U1083" s="11">
        <v>28204</v>
      </c>
      <c r="V1083" s="12">
        <v>42101</v>
      </c>
      <c r="W1083" s="13" t="str">
        <f>TEXT(Table1[[#This Row],[Order Date]],"mmmm")</f>
        <v>April</v>
      </c>
      <c r="X1083" s="7" t="str">
        <f>TEXT(Table1[[#This Row],[Order Date]],"yyyy")</f>
        <v>2015</v>
      </c>
      <c r="Y1083" s="12">
        <v>42106</v>
      </c>
      <c r="Z1083" s="11">
        <v>-29.898400000000002</v>
      </c>
      <c r="AA1083" s="11">
        <v>11</v>
      </c>
      <c r="AB1083" s="11">
        <v>68.459999999999994</v>
      </c>
      <c r="AC1083" s="11">
        <v>5509</v>
      </c>
      <c r="AD1083" s="6" t="e">
        <f>IF(COUNTIF(#REF!,Orders!AC158)&gt;0,"Returned","Not Returned")</f>
        <v>#REF!</v>
      </c>
      <c r="AE1083" s="37" t="str">
        <f>TEXT(Table1[[#This Row],[Order Date]],"mmmm-yyy")</f>
        <v>April-2015</v>
      </c>
    </row>
    <row r="1084" spans="1:31" ht="12.75" customHeight="1" thickTop="1" thickBot="1" x14ac:dyDescent="0.25">
      <c r="A1084" s="8">
        <v>771</v>
      </c>
      <c r="B1084" s="1" t="s">
        <v>106</v>
      </c>
      <c r="C1084" s="1">
        <v>0.03</v>
      </c>
      <c r="D1084" s="1">
        <v>40.89</v>
      </c>
      <c r="E1084" s="1">
        <v>18.98</v>
      </c>
      <c r="F1084" s="1">
        <v>272</v>
      </c>
      <c r="G1084" s="6" t="str">
        <f>IF(COUNTIF(Table1[Customer ID],Table1[[#This Row],[Customer ID]])&gt;1,"Repeat Customer","One-Time Customer")</f>
        <v>Repeat Customer</v>
      </c>
      <c r="H1084" s="1" t="s">
        <v>389</v>
      </c>
      <c r="I1084" s="1" t="s">
        <v>49</v>
      </c>
      <c r="J1084" s="1" t="s">
        <v>40</v>
      </c>
      <c r="K1084" s="1" t="s">
        <v>41</v>
      </c>
      <c r="L1084" s="1" t="s">
        <v>50</v>
      </c>
      <c r="M1084" s="1" t="s">
        <v>59</v>
      </c>
      <c r="N1084" s="1" t="s">
        <v>380</v>
      </c>
      <c r="O1084" s="1">
        <v>0.56999999999999995</v>
      </c>
      <c r="P1084" s="6">
        <f>Table1[[#This Row],[Profit]]/Table1[[#This Row],[Sales]]</f>
        <v>5.9777233035482304E-2</v>
      </c>
      <c r="Q1084" s="1" t="s">
        <v>33</v>
      </c>
      <c r="R1084" s="1" t="s">
        <v>136</v>
      </c>
      <c r="S1084" s="1" t="s">
        <v>322</v>
      </c>
      <c r="T1084" s="1" t="s">
        <v>390</v>
      </c>
      <c r="U1084" s="1">
        <v>28204</v>
      </c>
      <c r="V1084" s="9">
        <v>42101</v>
      </c>
      <c r="W1084" s="13" t="str">
        <f>TEXT(Table1[[#This Row],[Order Date]],"mmmm")</f>
        <v>April</v>
      </c>
      <c r="X1084" s="7" t="str">
        <f>TEXT(Table1[[#This Row],[Order Date]],"yyyy")</f>
        <v>2015</v>
      </c>
      <c r="Y1084" s="9">
        <v>42108</v>
      </c>
      <c r="Z1084" s="1">
        <v>52.916600000000003</v>
      </c>
      <c r="AA1084" s="1">
        <v>21</v>
      </c>
      <c r="AB1084" s="1">
        <v>885.23</v>
      </c>
      <c r="AC1084" s="1">
        <v>5509</v>
      </c>
      <c r="AD1084" s="6" t="e">
        <f>IF(COUNTIF(#REF!,Orders!AC159)&gt;0,"Returned","Not Returned")</f>
        <v>#REF!</v>
      </c>
      <c r="AE1084" s="37" t="str">
        <f>TEXT(Table1[[#This Row],[Order Date]],"mmmm-yyy")</f>
        <v>April-2015</v>
      </c>
    </row>
    <row r="1085" spans="1:31" ht="12.75" customHeight="1" thickTop="1" thickBot="1" x14ac:dyDescent="0.25">
      <c r="A1085" s="10">
        <v>18555</v>
      </c>
      <c r="B1085" s="11" t="s">
        <v>56</v>
      </c>
      <c r="C1085" s="11">
        <v>0.06</v>
      </c>
      <c r="D1085" s="11">
        <v>17.670000000000002</v>
      </c>
      <c r="E1085" s="11">
        <v>8.99</v>
      </c>
      <c r="F1085" s="11">
        <v>683</v>
      </c>
      <c r="G1085" s="6" t="str">
        <f>IF(COUNTIF(Table1[Customer ID],Table1[[#This Row],[Customer ID]])&gt;1,"Repeat Customer","One-Time Customer")</f>
        <v>One-Time Customer</v>
      </c>
      <c r="H1085" s="11" t="s">
        <v>806</v>
      </c>
      <c r="I1085" s="11" t="s">
        <v>27</v>
      </c>
      <c r="J1085" s="11" t="s">
        <v>58</v>
      </c>
      <c r="K1085" s="11" t="s">
        <v>41</v>
      </c>
      <c r="L1085" s="11" t="s">
        <v>50</v>
      </c>
      <c r="M1085" s="11" t="s">
        <v>51</v>
      </c>
      <c r="N1085" s="11" t="s">
        <v>807</v>
      </c>
      <c r="O1085" s="11">
        <v>0.47</v>
      </c>
      <c r="P1085" s="6">
        <f>Table1[[#This Row],[Profit]]/Table1[[#This Row],[Sales]]</f>
        <v>0.5440251572327045</v>
      </c>
      <c r="Q1085" s="11" t="s">
        <v>33</v>
      </c>
      <c r="R1085" s="11" t="s">
        <v>61</v>
      </c>
      <c r="S1085" s="11" t="s">
        <v>496</v>
      </c>
      <c r="T1085" s="11" t="s">
        <v>808</v>
      </c>
      <c r="U1085" s="11">
        <v>68046</v>
      </c>
      <c r="V1085" s="12">
        <v>42101</v>
      </c>
      <c r="W1085" s="13" t="str">
        <f>TEXT(Table1[[#This Row],[Order Date]],"mmmm")</f>
        <v>April</v>
      </c>
      <c r="X1085" s="7" t="str">
        <f>TEXT(Table1[[#This Row],[Order Date]],"yyyy")</f>
        <v>2015</v>
      </c>
      <c r="Y1085" s="12">
        <v>42102</v>
      </c>
      <c r="Z1085" s="11">
        <v>38.06</v>
      </c>
      <c r="AA1085" s="11">
        <v>4</v>
      </c>
      <c r="AB1085" s="11">
        <v>69.959999999999994</v>
      </c>
      <c r="AC1085" s="11">
        <v>87765</v>
      </c>
      <c r="AD1085" s="6" t="e">
        <f>IF(COUNTIF(#REF!,Orders!AC378)&gt;0,"Returned","Not Returned")</f>
        <v>#REF!</v>
      </c>
      <c r="AE1085" s="37" t="str">
        <f>TEXT(Table1[[#This Row],[Order Date]],"mmmm-yyy")</f>
        <v>April-2015</v>
      </c>
    </row>
    <row r="1086" spans="1:31" ht="12.75" customHeight="1" thickTop="1" thickBot="1" x14ac:dyDescent="0.25">
      <c r="A1086" s="10">
        <v>19225</v>
      </c>
      <c r="B1086" s="11" t="s">
        <v>106</v>
      </c>
      <c r="C1086" s="11">
        <v>0.1</v>
      </c>
      <c r="D1086" s="11">
        <v>40.479999999999997</v>
      </c>
      <c r="E1086" s="11">
        <v>19.989999999999998</v>
      </c>
      <c r="F1086" s="11">
        <v>696</v>
      </c>
      <c r="G1086" s="6" t="str">
        <f>IF(COUNTIF(Table1[Customer ID],Table1[[#This Row],[Customer ID]])&gt;1,"Repeat Customer","One-Time Customer")</f>
        <v>Repeat Customer</v>
      </c>
      <c r="H1086" s="11" t="s">
        <v>826</v>
      </c>
      <c r="I1086" s="11" t="s">
        <v>49</v>
      </c>
      <c r="J1086" s="11" t="s">
        <v>28</v>
      </c>
      <c r="K1086" s="11" t="s">
        <v>77</v>
      </c>
      <c r="L1086" s="11" t="s">
        <v>180</v>
      </c>
      <c r="M1086" s="11" t="s">
        <v>59</v>
      </c>
      <c r="N1086" s="11" t="s">
        <v>830</v>
      </c>
      <c r="O1086" s="11">
        <v>0.77</v>
      </c>
      <c r="P1086" s="6">
        <f>Table1[[#This Row],[Profit]]/Table1[[#This Row],[Sales]]</f>
        <v>-1.6308453237410074</v>
      </c>
      <c r="Q1086" s="11" t="s">
        <v>33</v>
      </c>
      <c r="R1086" s="11" t="s">
        <v>61</v>
      </c>
      <c r="S1086" s="11" t="s">
        <v>703</v>
      </c>
      <c r="T1086" s="11" t="s">
        <v>828</v>
      </c>
      <c r="U1086" s="11">
        <v>46307</v>
      </c>
      <c r="V1086" s="12">
        <v>42101</v>
      </c>
      <c r="W1086" s="13" t="str">
        <f>TEXT(Table1[[#This Row],[Order Date]],"mmmm")</f>
        <v>April</v>
      </c>
      <c r="X1086" s="7" t="str">
        <f>TEXT(Table1[[#This Row],[Order Date]],"yyyy")</f>
        <v>2015</v>
      </c>
      <c r="Y1086" s="12">
        <v>42103</v>
      </c>
      <c r="Z1086" s="11">
        <v>-580.32000000000005</v>
      </c>
      <c r="AA1086" s="11">
        <v>9</v>
      </c>
      <c r="AB1086" s="11">
        <v>355.84</v>
      </c>
      <c r="AC1086" s="11">
        <v>89848</v>
      </c>
      <c r="AD1086" s="6" t="e">
        <f>IF(COUNTIF(#REF!,Orders!AC390)&gt;0,"Returned","Not Returned")</f>
        <v>#REF!</v>
      </c>
      <c r="AE1086" s="37" t="str">
        <f>TEXT(Table1[[#This Row],[Order Date]],"mmmm-yyy")</f>
        <v>April-2015</v>
      </c>
    </row>
    <row r="1087" spans="1:31" ht="12.75" customHeight="1" thickTop="1" thickBot="1" x14ac:dyDescent="0.25">
      <c r="A1087" s="10">
        <v>1225</v>
      </c>
      <c r="B1087" s="11" t="s">
        <v>106</v>
      </c>
      <c r="C1087" s="11">
        <v>0.1</v>
      </c>
      <c r="D1087" s="11">
        <v>40.479999999999997</v>
      </c>
      <c r="E1087" s="11">
        <v>19.989999999999998</v>
      </c>
      <c r="F1087" s="11">
        <v>698</v>
      </c>
      <c r="G1087" s="6" t="str">
        <f>IF(COUNTIF(Table1[Customer ID],Table1[[#This Row],[Customer ID]])&gt;1,"Repeat Customer","One-Time Customer")</f>
        <v>Repeat Customer</v>
      </c>
      <c r="H1087" s="11" t="s">
        <v>834</v>
      </c>
      <c r="I1087" s="11" t="s">
        <v>49</v>
      </c>
      <c r="J1087" s="11" t="s">
        <v>28</v>
      </c>
      <c r="K1087" s="11" t="s">
        <v>77</v>
      </c>
      <c r="L1087" s="11" t="s">
        <v>180</v>
      </c>
      <c r="M1087" s="11" t="s">
        <v>59</v>
      </c>
      <c r="N1087" s="11" t="s">
        <v>830</v>
      </c>
      <c r="O1087" s="11">
        <v>0.77</v>
      </c>
      <c r="P1087" s="6">
        <f>Table1[[#This Row],[Profit]]/Table1[[#This Row],[Sales]]</f>
        <v>-0.40771419538412906</v>
      </c>
      <c r="Q1087" s="11" t="s">
        <v>33</v>
      </c>
      <c r="R1087" s="11" t="s">
        <v>34</v>
      </c>
      <c r="S1087" s="11" t="s">
        <v>35</v>
      </c>
      <c r="T1087" s="11" t="s">
        <v>209</v>
      </c>
      <c r="U1087" s="11">
        <v>98105</v>
      </c>
      <c r="V1087" s="12">
        <v>42101</v>
      </c>
      <c r="W1087" s="13" t="str">
        <f>TEXT(Table1[[#This Row],[Order Date]],"mmmm")</f>
        <v>April</v>
      </c>
      <c r="X1087" s="7" t="str">
        <f>TEXT(Table1[[#This Row],[Order Date]],"yyyy")</f>
        <v>2015</v>
      </c>
      <c r="Y1087" s="12">
        <v>42103</v>
      </c>
      <c r="Z1087" s="11">
        <v>-580.32000000000005</v>
      </c>
      <c r="AA1087" s="11">
        <v>36</v>
      </c>
      <c r="AB1087" s="11">
        <v>1423.35</v>
      </c>
      <c r="AC1087" s="11">
        <v>8994</v>
      </c>
      <c r="AD1087" s="6" t="e">
        <f>IF(COUNTIF(#REF!,Orders!AC396)&gt;0,"Returned","Not Returned")</f>
        <v>#REF!</v>
      </c>
      <c r="AE1087" s="37" t="str">
        <f>TEXT(Table1[[#This Row],[Order Date]],"mmmm-yyy")</f>
        <v>April-2015</v>
      </c>
    </row>
    <row r="1088" spans="1:31" ht="12.75" customHeight="1" thickTop="1" thickBot="1" x14ac:dyDescent="0.25">
      <c r="A1088" s="10">
        <v>19417</v>
      </c>
      <c r="B1088" s="11" t="s">
        <v>56</v>
      </c>
      <c r="C1088" s="11">
        <v>0</v>
      </c>
      <c r="D1088" s="11">
        <v>65.989999999999995</v>
      </c>
      <c r="E1088" s="11">
        <v>5.26</v>
      </c>
      <c r="F1088" s="11">
        <v>1410</v>
      </c>
      <c r="G1088" s="6" t="str">
        <f>IF(COUNTIF(Table1[Customer ID],Table1[[#This Row],[Customer ID]])&gt;1,"Repeat Customer","One-Time Customer")</f>
        <v>One-Time Customer</v>
      </c>
      <c r="H1088" s="11" t="s">
        <v>1465</v>
      </c>
      <c r="I1088" s="11" t="s">
        <v>49</v>
      </c>
      <c r="J1088" s="11" t="s">
        <v>28</v>
      </c>
      <c r="K1088" s="11" t="s">
        <v>77</v>
      </c>
      <c r="L1088" s="11" t="s">
        <v>78</v>
      </c>
      <c r="M1088" s="11" t="s">
        <v>59</v>
      </c>
      <c r="N1088" s="11" t="s">
        <v>1466</v>
      </c>
      <c r="O1088" s="11">
        <v>0.59</v>
      </c>
      <c r="P1088" s="6">
        <f>Table1[[#This Row],[Profit]]/Table1[[#This Row],[Sales]]</f>
        <v>0.69</v>
      </c>
      <c r="Q1088" s="11" t="s">
        <v>33</v>
      </c>
      <c r="R1088" s="11" t="s">
        <v>34</v>
      </c>
      <c r="S1088" s="11" t="s">
        <v>45</v>
      </c>
      <c r="T1088" s="11" t="s">
        <v>1467</v>
      </c>
      <c r="U1088" s="11">
        <v>92553</v>
      </c>
      <c r="V1088" s="12">
        <v>42101</v>
      </c>
      <c r="W1088" s="13" t="str">
        <f>TEXT(Table1[[#This Row],[Order Date]],"mmmm")</f>
        <v>April</v>
      </c>
      <c r="X1088" s="7" t="str">
        <f>TEXT(Table1[[#This Row],[Order Date]],"yyyy")</f>
        <v>2015</v>
      </c>
      <c r="Y1088" s="12">
        <v>42102</v>
      </c>
      <c r="Z1088" s="11">
        <v>369.99869999999999</v>
      </c>
      <c r="AA1088" s="11">
        <v>9</v>
      </c>
      <c r="AB1088" s="11">
        <v>536.23</v>
      </c>
      <c r="AC1088" s="11">
        <v>87086</v>
      </c>
      <c r="AD1088" s="6" t="e">
        <f>IF(COUNTIF(#REF!,Orders!AC798)&gt;0,"Returned","Not Returned")</f>
        <v>#REF!</v>
      </c>
      <c r="AE1088" s="37" t="str">
        <f>TEXT(Table1[[#This Row],[Order Date]],"mmmm-yyy")</f>
        <v>April-2015</v>
      </c>
    </row>
    <row r="1089" spans="1:31" ht="12.75" customHeight="1" thickTop="1" thickBot="1" x14ac:dyDescent="0.25">
      <c r="A1089" s="10">
        <v>1417</v>
      </c>
      <c r="B1089" s="11" t="s">
        <v>56</v>
      </c>
      <c r="C1089" s="11">
        <v>0</v>
      </c>
      <c r="D1089" s="11">
        <v>65.989999999999995</v>
      </c>
      <c r="E1089" s="11">
        <v>5.26</v>
      </c>
      <c r="F1089" s="11">
        <v>1413</v>
      </c>
      <c r="G1089" s="6" t="str">
        <f>IF(COUNTIF(Table1[Customer ID],Table1[[#This Row],[Customer ID]])&gt;1,"Repeat Customer","One-Time Customer")</f>
        <v>Repeat Customer</v>
      </c>
      <c r="H1089" s="11" t="s">
        <v>1471</v>
      </c>
      <c r="I1089" s="11" t="s">
        <v>49</v>
      </c>
      <c r="J1089" s="11" t="s">
        <v>28</v>
      </c>
      <c r="K1089" s="11" t="s">
        <v>77</v>
      </c>
      <c r="L1089" s="11" t="s">
        <v>78</v>
      </c>
      <c r="M1089" s="11" t="s">
        <v>59</v>
      </c>
      <c r="N1089" s="11" t="s">
        <v>1466</v>
      </c>
      <c r="O1089" s="11">
        <v>0.59</v>
      </c>
      <c r="P1089" s="6">
        <f>Table1[[#This Row],[Profit]]/Table1[[#This Row],[Sales]]</f>
        <v>0.25280663148275928</v>
      </c>
      <c r="Q1089" s="11" t="s">
        <v>33</v>
      </c>
      <c r="R1089" s="11" t="s">
        <v>53</v>
      </c>
      <c r="S1089" s="11" t="s">
        <v>193</v>
      </c>
      <c r="T1089" s="11" t="s">
        <v>194</v>
      </c>
      <c r="U1089" s="11">
        <v>2113</v>
      </c>
      <c r="V1089" s="12">
        <v>42101</v>
      </c>
      <c r="W1089" s="13" t="str">
        <f>TEXT(Table1[[#This Row],[Order Date]],"mmmm")</f>
        <v>April</v>
      </c>
      <c r="X1089" s="7" t="str">
        <f>TEXT(Table1[[#This Row],[Order Date]],"yyyy")</f>
        <v>2015</v>
      </c>
      <c r="Y1089" s="12">
        <v>42102</v>
      </c>
      <c r="Z1089" s="11">
        <v>542.25</v>
      </c>
      <c r="AA1089" s="11">
        <v>36</v>
      </c>
      <c r="AB1089" s="11">
        <v>2144.92</v>
      </c>
      <c r="AC1089" s="11">
        <v>10277</v>
      </c>
      <c r="AD1089" s="6" t="e">
        <f>IF(COUNTIF(#REF!,Orders!AC800)&gt;0,"Returned","Not Returned")</f>
        <v>#REF!</v>
      </c>
      <c r="AE1089" s="37" t="str">
        <f>TEXT(Table1[[#This Row],[Order Date]],"mmmm-yyy")</f>
        <v>April-2015</v>
      </c>
    </row>
    <row r="1090" spans="1:31" ht="12.75" customHeight="1" thickTop="1" thickBot="1" x14ac:dyDescent="0.25">
      <c r="A1090" s="8">
        <v>24545</v>
      </c>
      <c r="B1090" s="1" t="s">
        <v>25</v>
      </c>
      <c r="C1090" s="1">
        <v>0.1</v>
      </c>
      <c r="D1090" s="1">
        <v>65.989999999999995</v>
      </c>
      <c r="E1090" s="1">
        <v>3.99</v>
      </c>
      <c r="F1090" s="1">
        <v>1730</v>
      </c>
      <c r="G1090" s="6" t="str">
        <f>IF(COUNTIF(Table1[Customer ID],Table1[[#This Row],[Customer ID]])&gt;1,"Repeat Customer","One-Time Customer")</f>
        <v>One-Time Customer</v>
      </c>
      <c r="H1090" s="1" t="s">
        <v>1740</v>
      </c>
      <c r="I1090" s="1" t="s">
        <v>27</v>
      </c>
      <c r="J1090" s="1" t="s">
        <v>58</v>
      </c>
      <c r="K1090" s="1" t="s">
        <v>77</v>
      </c>
      <c r="L1090" s="1" t="s">
        <v>78</v>
      </c>
      <c r="M1090" s="1" t="s">
        <v>59</v>
      </c>
      <c r="N1090" s="1" t="s">
        <v>1053</v>
      </c>
      <c r="O1090" s="1">
        <v>0.59</v>
      </c>
      <c r="P1090" s="6">
        <f>Table1[[#This Row],[Profit]]/Table1[[#This Row],[Sales]]</f>
        <v>-0.32479953089496444</v>
      </c>
      <c r="Q1090" s="1" t="s">
        <v>33</v>
      </c>
      <c r="R1090" s="1" t="s">
        <v>34</v>
      </c>
      <c r="S1090" s="1" t="s">
        <v>1741</v>
      </c>
      <c r="T1090" s="1" t="s">
        <v>1742</v>
      </c>
      <c r="U1090" s="1">
        <v>83843</v>
      </c>
      <c r="V1090" s="9">
        <v>42101</v>
      </c>
      <c r="W1090" s="13" t="str">
        <f>TEXT(Table1[[#This Row],[Order Date]],"mmmm")</f>
        <v>April</v>
      </c>
      <c r="X1090" s="7" t="str">
        <f>TEXT(Table1[[#This Row],[Order Date]],"yyyy")</f>
        <v>2015</v>
      </c>
      <c r="Y1090" s="9">
        <v>42103</v>
      </c>
      <c r="Z1090" s="1">
        <v>-88.624800000000008</v>
      </c>
      <c r="AA1090" s="1">
        <v>5</v>
      </c>
      <c r="AB1090" s="1">
        <v>272.86</v>
      </c>
      <c r="AC1090" s="1">
        <v>90653</v>
      </c>
      <c r="AD1090" s="6" t="e">
        <f>IF(COUNTIF(#REF!,Orders!AC967)&gt;0,"Returned","Not Returned")</f>
        <v>#REF!</v>
      </c>
      <c r="AE1090" s="37" t="str">
        <f>TEXT(Table1[[#This Row],[Order Date]],"mmmm-yyy")</f>
        <v>April-2015</v>
      </c>
    </row>
    <row r="1091" spans="1:31" ht="12.75" customHeight="1" thickTop="1" thickBot="1" x14ac:dyDescent="0.25">
      <c r="A1091" s="10">
        <v>21638</v>
      </c>
      <c r="B1091" s="11" t="s">
        <v>25</v>
      </c>
      <c r="C1091" s="11">
        <v>0.09</v>
      </c>
      <c r="D1091" s="11">
        <v>77.510000000000005</v>
      </c>
      <c r="E1091" s="11">
        <v>4</v>
      </c>
      <c r="F1091" s="11">
        <v>1957</v>
      </c>
      <c r="G1091" s="6" t="str">
        <f>IF(COUNTIF(Table1[Customer ID],Table1[[#This Row],[Customer ID]])&gt;1,"Repeat Customer","One-Time Customer")</f>
        <v>One-Time Customer</v>
      </c>
      <c r="H1091" s="11" t="s">
        <v>1906</v>
      </c>
      <c r="I1091" s="11" t="s">
        <v>49</v>
      </c>
      <c r="J1091" s="11" t="s">
        <v>114</v>
      </c>
      <c r="K1091" s="11" t="s">
        <v>77</v>
      </c>
      <c r="L1091" s="11" t="s">
        <v>180</v>
      </c>
      <c r="M1091" s="11" t="s">
        <v>59</v>
      </c>
      <c r="N1091" s="11" t="s">
        <v>1802</v>
      </c>
      <c r="O1091" s="11">
        <v>0.76</v>
      </c>
      <c r="P1091" s="6">
        <f>Table1[[#This Row],[Profit]]/Table1[[#This Row],[Sales]]</f>
        <v>-4.9968297405447268</v>
      </c>
      <c r="Q1091" s="11" t="s">
        <v>33</v>
      </c>
      <c r="R1091" s="11" t="s">
        <v>61</v>
      </c>
      <c r="S1091" s="11" t="s">
        <v>506</v>
      </c>
      <c r="T1091" s="11" t="s">
        <v>1564</v>
      </c>
      <c r="U1091" s="11">
        <v>63130</v>
      </c>
      <c r="V1091" s="12">
        <v>42101</v>
      </c>
      <c r="W1091" s="13" t="str">
        <f>TEXT(Table1[[#This Row],[Order Date]],"mmmm")</f>
        <v>April</v>
      </c>
      <c r="X1091" s="7" t="str">
        <f>TEXT(Table1[[#This Row],[Order Date]],"yyyy")</f>
        <v>2015</v>
      </c>
      <c r="Y1091" s="12">
        <v>42103</v>
      </c>
      <c r="Z1091" s="11">
        <v>-387.1044</v>
      </c>
      <c r="AA1091" s="11">
        <v>1</v>
      </c>
      <c r="AB1091" s="11">
        <v>77.47</v>
      </c>
      <c r="AC1091" s="11">
        <v>89818</v>
      </c>
      <c r="AD1091" s="6" t="e">
        <f>IF(COUNTIF(#REF!,Orders!AC1080)&gt;0,"Returned","Not Returned")</f>
        <v>#REF!</v>
      </c>
      <c r="AE1091" s="37" t="str">
        <f>TEXT(Table1[[#This Row],[Order Date]],"mmmm-yyy")</f>
        <v>April-2015</v>
      </c>
    </row>
    <row r="1092" spans="1:31" ht="12.75" customHeight="1" thickTop="1" thickBot="1" x14ac:dyDescent="0.25">
      <c r="A1092" s="10">
        <v>24677</v>
      </c>
      <c r="B1092" s="11" t="s">
        <v>37</v>
      </c>
      <c r="C1092" s="11">
        <v>0.05</v>
      </c>
      <c r="D1092" s="11">
        <v>291.73</v>
      </c>
      <c r="E1092" s="11">
        <v>48.8</v>
      </c>
      <c r="F1092" s="11">
        <v>2073</v>
      </c>
      <c r="G1092" s="6" t="str">
        <f>IF(COUNTIF(Table1[Customer ID],Table1[[#This Row],[Customer ID]])&gt;1,"Repeat Customer","One-Time Customer")</f>
        <v>One-Time Customer</v>
      </c>
      <c r="H1092" s="11" t="s">
        <v>2000</v>
      </c>
      <c r="I1092" s="11" t="s">
        <v>39</v>
      </c>
      <c r="J1092" s="11" t="s">
        <v>114</v>
      </c>
      <c r="K1092" s="11" t="s">
        <v>41</v>
      </c>
      <c r="L1092" s="11" t="s">
        <v>42</v>
      </c>
      <c r="M1092" s="11" t="s">
        <v>43</v>
      </c>
      <c r="N1092" s="11" t="s">
        <v>145</v>
      </c>
      <c r="O1092" s="11">
        <v>0.56000000000000005</v>
      </c>
      <c r="P1092" s="6">
        <f>Table1[[#This Row],[Profit]]/Table1[[#This Row],[Sales]]</f>
        <v>0.30267145473243107</v>
      </c>
      <c r="Q1092" s="11" t="s">
        <v>33</v>
      </c>
      <c r="R1092" s="11" t="s">
        <v>61</v>
      </c>
      <c r="S1092" s="11" t="s">
        <v>300</v>
      </c>
      <c r="T1092" s="11" t="s">
        <v>2001</v>
      </c>
      <c r="U1092" s="11">
        <v>48135</v>
      </c>
      <c r="V1092" s="12">
        <v>42101</v>
      </c>
      <c r="W1092" s="13" t="str">
        <f>TEXT(Table1[[#This Row],[Order Date]],"mmmm")</f>
        <v>April</v>
      </c>
      <c r="X1092" s="7" t="str">
        <f>TEXT(Table1[[#This Row],[Order Date]],"yyyy")</f>
        <v>2015</v>
      </c>
      <c r="Y1092" s="12">
        <v>42103</v>
      </c>
      <c r="Z1092" s="11">
        <v>550.38080000000002</v>
      </c>
      <c r="AA1092" s="11">
        <v>6</v>
      </c>
      <c r="AB1092" s="11">
        <v>1818.41</v>
      </c>
      <c r="AC1092" s="11">
        <v>88557</v>
      </c>
      <c r="AD1092" s="6" t="e">
        <f>IF(COUNTIF(#REF!,Orders!AC1156)&gt;0,"Returned","Not Returned")</f>
        <v>#REF!</v>
      </c>
      <c r="AE1092" s="37" t="str">
        <f>TEXT(Table1[[#This Row],[Order Date]],"mmmm-yyy")</f>
        <v>April-2015</v>
      </c>
    </row>
    <row r="1093" spans="1:31" ht="12.75" customHeight="1" thickTop="1" thickBot="1" x14ac:dyDescent="0.25">
      <c r="A1093" s="10">
        <v>19112</v>
      </c>
      <c r="B1093" s="11" t="s">
        <v>56</v>
      </c>
      <c r="C1093" s="11">
        <v>0.03</v>
      </c>
      <c r="D1093" s="11">
        <v>27.48</v>
      </c>
      <c r="E1093" s="11">
        <v>4</v>
      </c>
      <c r="F1093" s="11">
        <v>2196</v>
      </c>
      <c r="G1093" s="6" t="str">
        <f>IF(COUNTIF(Table1[Customer ID],Table1[[#This Row],[Customer ID]])&gt;1,"Repeat Customer","One-Time Customer")</f>
        <v>Repeat Customer</v>
      </c>
      <c r="H1093" s="11" t="s">
        <v>2089</v>
      </c>
      <c r="I1093" s="11" t="s">
        <v>49</v>
      </c>
      <c r="J1093" s="11" t="s">
        <v>58</v>
      </c>
      <c r="K1093" s="11" t="s">
        <v>77</v>
      </c>
      <c r="L1093" s="11" t="s">
        <v>180</v>
      </c>
      <c r="M1093" s="11" t="s">
        <v>59</v>
      </c>
      <c r="N1093" s="11" t="s">
        <v>870</v>
      </c>
      <c r="O1093" s="11">
        <v>0.75</v>
      </c>
      <c r="P1093" s="6">
        <f>Table1[[#This Row],[Profit]]/Table1[[#This Row],[Sales]]</f>
        <v>-0.3011858833101671</v>
      </c>
      <c r="Q1093" s="11" t="s">
        <v>33</v>
      </c>
      <c r="R1093" s="11" t="s">
        <v>53</v>
      </c>
      <c r="S1093" s="11" t="s">
        <v>71</v>
      </c>
      <c r="T1093" s="11" t="s">
        <v>2090</v>
      </c>
      <c r="U1093" s="11">
        <v>14701</v>
      </c>
      <c r="V1093" s="12">
        <v>42101</v>
      </c>
      <c r="W1093" s="13" t="str">
        <f>TEXT(Table1[[#This Row],[Order Date]],"mmmm")</f>
        <v>April</v>
      </c>
      <c r="X1093" s="7" t="str">
        <f>TEXT(Table1[[#This Row],[Order Date]],"yyyy")</f>
        <v>2015</v>
      </c>
      <c r="Y1093" s="12">
        <v>42102</v>
      </c>
      <c r="Z1093" s="11">
        <v>-88.840800000000002</v>
      </c>
      <c r="AA1093" s="11">
        <v>11</v>
      </c>
      <c r="AB1093" s="11">
        <v>294.97000000000003</v>
      </c>
      <c r="AC1093" s="11">
        <v>89175</v>
      </c>
      <c r="AD1093" s="6" t="e">
        <f>IF(COUNTIF(#REF!,Orders!AC1212)&gt;0,"Returned","Not Returned")</f>
        <v>#REF!</v>
      </c>
      <c r="AE1093" s="37" t="str">
        <f>TEXT(Table1[[#This Row],[Order Date]],"mmmm-yyy")</f>
        <v>April-2015</v>
      </c>
    </row>
    <row r="1094" spans="1:31" ht="12.75" customHeight="1" thickTop="1" thickBot="1" x14ac:dyDescent="0.25">
      <c r="A1094" s="8">
        <v>19113</v>
      </c>
      <c r="B1094" s="1" t="s">
        <v>56</v>
      </c>
      <c r="C1094" s="1">
        <v>0.1</v>
      </c>
      <c r="D1094" s="1">
        <v>179.99</v>
      </c>
      <c r="E1094" s="1">
        <v>19.989999999999998</v>
      </c>
      <c r="F1094" s="1">
        <v>2196</v>
      </c>
      <c r="G1094" s="6" t="str">
        <f>IF(COUNTIF(Table1[Customer ID],Table1[[#This Row],[Customer ID]])&gt;1,"Repeat Customer","One-Time Customer")</f>
        <v>Repeat Customer</v>
      </c>
      <c r="H1094" s="1" t="s">
        <v>2089</v>
      </c>
      <c r="I1094" s="1" t="s">
        <v>49</v>
      </c>
      <c r="J1094" s="1" t="s">
        <v>58</v>
      </c>
      <c r="K1094" s="1" t="s">
        <v>77</v>
      </c>
      <c r="L1094" s="1" t="s">
        <v>180</v>
      </c>
      <c r="M1094" s="1" t="s">
        <v>59</v>
      </c>
      <c r="N1094" s="1" t="s">
        <v>579</v>
      </c>
      <c r="O1094" s="1">
        <v>0.48</v>
      </c>
      <c r="P1094" s="6">
        <f>Table1[[#This Row],[Profit]]/Table1[[#This Row],[Sales]]</f>
        <v>0.4918493928113748</v>
      </c>
      <c r="Q1094" s="1" t="s">
        <v>33</v>
      </c>
      <c r="R1094" s="1" t="s">
        <v>53</v>
      </c>
      <c r="S1094" s="1" t="s">
        <v>71</v>
      </c>
      <c r="T1094" s="1" t="s">
        <v>2090</v>
      </c>
      <c r="U1094" s="1">
        <v>14701</v>
      </c>
      <c r="V1094" s="9">
        <v>42101</v>
      </c>
      <c r="W1094" s="13" t="str">
        <f>TEXT(Table1[[#This Row],[Order Date]],"mmmm")</f>
        <v>April</v>
      </c>
      <c r="X1094" s="7" t="str">
        <f>TEXT(Table1[[#This Row],[Order Date]],"yyyy")</f>
        <v>2015</v>
      </c>
      <c r="Y1094" s="9">
        <v>42102</v>
      </c>
      <c r="Z1094" s="1">
        <v>1208.9903999999999</v>
      </c>
      <c r="AA1094" s="1">
        <v>14</v>
      </c>
      <c r="AB1094" s="1">
        <v>2458.0500000000002</v>
      </c>
      <c r="AC1094" s="1">
        <v>89175</v>
      </c>
      <c r="AD1094" s="6" t="e">
        <f>IF(COUNTIF(#REF!,Orders!AC1213)&gt;0,"Returned","Not Returned")</f>
        <v>#REF!</v>
      </c>
      <c r="AE1094" s="37" t="str">
        <f>TEXT(Table1[[#This Row],[Order Date]],"mmmm-yyy")</f>
        <v>April-2015</v>
      </c>
    </row>
    <row r="1095" spans="1:31" ht="12.75" customHeight="1" thickTop="1" thickBot="1" x14ac:dyDescent="0.25">
      <c r="A1095" s="10">
        <v>19114</v>
      </c>
      <c r="B1095" s="11" t="s">
        <v>56</v>
      </c>
      <c r="C1095" s="11">
        <v>0.1</v>
      </c>
      <c r="D1095" s="11">
        <v>140.85</v>
      </c>
      <c r="E1095" s="11">
        <v>19.989999999999998</v>
      </c>
      <c r="F1095" s="11">
        <v>2196</v>
      </c>
      <c r="G1095" s="6" t="str">
        <f>IF(COUNTIF(Table1[Customer ID],Table1[[#This Row],[Customer ID]])&gt;1,"Repeat Customer","One-Time Customer")</f>
        <v>Repeat Customer</v>
      </c>
      <c r="H1095" s="11" t="s">
        <v>2089</v>
      </c>
      <c r="I1095" s="11" t="s">
        <v>49</v>
      </c>
      <c r="J1095" s="11" t="s">
        <v>58</v>
      </c>
      <c r="K1095" s="11" t="s">
        <v>29</v>
      </c>
      <c r="L1095" s="11" t="s">
        <v>141</v>
      </c>
      <c r="M1095" s="11" t="s">
        <v>59</v>
      </c>
      <c r="N1095" s="11" t="s">
        <v>2091</v>
      </c>
      <c r="O1095" s="11">
        <v>0.73</v>
      </c>
      <c r="P1095" s="6">
        <f>Table1[[#This Row],[Profit]]/Table1[[#This Row],[Sales]]</f>
        <v>4.0519922944337421E-3</v>
      </c>
      <c r="Q1095" s="11" t="s">
        <v>33</v>
      </c>
      <c r="R1095" s="11" t="s">
        <v>53</v>
      </c>
      <c r="S1095" s="11" t="s">
        <v>71</v>
      </c>
      <c r="T1095" s="11" t="s">
        <v>2090</v>
      </c>
      <c r="U1095" s="11">
        <v>14701</v>
      </c>
      <c r="V1095" s="12">
        <v>42101</v>
      </c>
      <c r="W1095" s="13" t="str">
        <f>TEXT(Table1[[#This Row],[Order Date]],"mmmm")</f>
        <v>April</v>
      </c>
      <c r="X1095" s="7" t="str">
        <f>TEXT(Table1[[#This Row],[Order Date]],"yyyy")</f>
        <v>2015</v>
      </c>
      <c r="Y1095" s="12">
        <v>42103</v>
      </c>
      <c r="Z1095" s="11">
        <v>9.9911999999999992</v>
      </c>
      <c r="AA1095" s="11">
        <v>19</v>
      </c>
      <c r="AB1095" s="11">
        <v>2465.75</v>
      </c>
      <c r="AC1095" s="11">
        <v>89175</v>
      </c>
      <c r="AD1095" s="6" t="e">
        <f>IF(COUNTIF(#REF!,Orders!AC1214)&gt;0,"Returned","Not Returned")</f>
        <v>#REF!</v>
      </c>
      <c r="AE1095" s="37" t="str">
        <f>TEXT(Table1[[#This Row],[Order Date]],"mmmm-yyy")</f>
        <v>April-2015</v>
      </c>
    </row>
    <row r="1096" spans="1:31" ht="12.75" customHeight="1" thickTop="1" thickBot="1" x14ac:dyDescent="0.25">
      <c r="A1096" s="8">
        <v>22839</v>
      </c>
      <c r="B1096" s="1" t="s">
        <v>37</v>
      </c>
      <c r="C1096" s="1">
        <v>0.08</v>
      </c>
      <c r="D1096" s="1">
        <v>12.53</v>
      </c>
      <c r="E1096" s="1">
        <v>0.5</v>
      </c>
      <c r="F1096" s="1">
        <v>2539</v>
      </c>
      <c r="G1096" s="6" t="str">
        <f>IF(COUNTIF(Table1[Customer ID],Table1[[#This Row],[Customer ID]])&gt;1,"Repeat Customer","One-Time Customer")</f>
        <v>One-Time Customer</v>
      </c>
      <c r="H1096" s="1" t="s">
        <v>2375</v>
      </c>
      <c r="I1096" s="1" t="s">
        <v>49</v>
      </c>
      <c r="J1096" s="1" t="s">
        <v>40</v>
      </c>
      <c r="K1096" s="1" t="s">
        <v>29</v>
      </c>
      <c r="L1096" s="1" t="s">
        <v>134</v>
      </c>
      <c r="M1096" s="1" t="s">
        <v>59</v>
      </c>
      <c r="N1096" s="1" t="s">
        <v>1664</v>
      </c>
      <c r="O1096" s="1">
        <v>0.38</v>
      </c>
      <c r="P1096" s="6">
        <f>Table1[[#This Row],[Profit]]/Table1[[#This Row],[Sales]]</f>
        <v>3.5305728314238949</v>
      </c>
      <c r="Q1096" s="1" t="s">
        <v>33</v>
      </c>
      <c r="R1096" s="1" t="s">
        <v>136</v>
      </c>
      <c r="S1096" s="1" t="s">
        <v>362</v>
      </c>
      <c r="T1096" s="1" t="s">
        <v>2376</v>
      </c>
      <c r="U1096" s="1">
        <v>32789</v>
      </c>
      <c r="V1096" s="9">
        <v>42101</v>
      </c>
      <c r="W1096" s="13" t="str">
        <f>TEXT(Table1[[#This Row],[Order Date]],"mmmm")</f>
        <v>April</v>
      </c>
      <c r="X1096" s="7" t="str">
        <f>TEXT(Table1[[#This Row],[Order Date]],"yyyy")</f>
        <v>2015</v>
      </c>
      <c r="Y1096" s="9">
        <v>42102</v>
      </c>
      <c r="Z1096" s="1">
        <v>215.71799999999999</v>
      </c>
      <c r="AA1096" s="1">
        <v>5</v>
      </c>
      <c r="AB1096" s="1">
        <v>61.1</v>
      </c>
      <c r="AC1096" s="1">
        <v>91017</v>
      </c>
      <c r="AD1096" s="6" t="e">
        <f>IF(COUNTIF(#REF!,Orders!AC1433)&gt;0,"Returned","Not Returned")</f>
        <v>#REF!</v>
      </c>
      <c r="AE1096" s="37" t="str">
        <f>TEXT(Table1[[#This Row],[Order Date]],"mmmm-yyy")</f>
        <v>April-2015</v>
      </c>
    </row>
    <row r="1097" spans="1:31" ht="12.75" customHeight="1" thickTop="1" thickBot="1" x14ac:dyDescent="0.25">
      <c r="A1097" s="10">
        <v>22840</v>
      </c>
      <c r="B1097" s="11" t="s">
        <v>37</v>
      </c>
      <c r="C1097" s="11">
        <v>0.02</v>
      </c>
      <c r="D1097" s="11">
        <v>178.47</v>
      </c>
      <c r="E1097" s="11">
        <v>19.989999999999998</v>
      </c>
      <c r="F1097" s="11">
        <v>2540</v>
      </c>
      <c r="G1097" s="6" t="str">
        <f>IF(COUNTIF(Table1[Customer ID],Table1[[#This Row],[Customer ID]])&gt;1,"Repeat Customer","One-Time Customer")</f>
        <v>One-Time Customer</v>
      </c>
      <c r="H1097" s="11" t="s">
        <v>2377</v>
      </c>
      <c r="I1097" s="11" t="s">
        <v>49</v>
      </c>
      <c r="J1097" s="11" t="s">
        <v>40</v>
      </c>
      <c r="K1097" s="11" t="s">
        <v>29</v>
      </c>
      <c r="L1097" s="11" t="s">
        <v>141</v>
      </c>
      <c r="M1097" s="11" t="s">
        <v>59</v>
      </c>
      <c r="N1097" s="11" t="s">
        <v>528</v>
      </c>
      <c r="O1097" s="11">
        <v>0.55000000000000004</v>
      </c>
      <c r="P1097" s="6">
        <f>Table1[[#This Row],[Profit]]/Table1[[#This Row],[Sales]]</f>
        <v>0.55200866828337025</v>
      </c>
      <c r="Q1097" s="11" t="s">
        <v>33</v>
      </c>
      <c r="R1097" s="11" t="s">
        <v>136</v>
      </c>
      <c r="S1097" s="11" t="s">
        <v>362</v>
      </c>
      <c r="T1097" s="11" t="s">
        <v>2378</v>
      </c>
      <c r="U1097" s="11">
        <v>32708</v>
      </c>
      <c r="V1097" s="12">
        <v>42101</v>
      </c>
      <c r="W1097" s="13" t="str">
        <f>TEXT(Table1[[#This Row],[Order Date]],"mmmm")</f>
        <v>April</v>
      </c>
      <c r="X1097" s="7" t="str">
        <f>TEXT(Table1[[#This Row],[Order Date]],"yyyy")</f>
        <v>2015</v>
      </c>
      <c r="Y1097" s="12">
        <v>42102</v>
      </c>
      <c r="Z1097" s="11">
        <v>106.98479999999999</v>
      </c>
      <c r="AA1097" s="11">
        <v>1</v>
      </c>
      <c r="AB1097" s="11">
        <v>193.81</v>
      </c>
      <c r="AC1097" s="11">
        <v>91017</v>
      </c>
      <c r="AD1097" s="6" t="e">
        <f>IF(COUNTIF(#REF!,Orders!AC1434)&gt;0,"Returned","Not Returned")</f>
        <v>#REF!</v>
      </c>
      <c r="AE1097" s="37" t="str">
        <f>TEXT(Table1[[#This Row],[Order Date]],"mmmm-yyy")</f>
        <v>April-2015</v>
      </c>
    </row>
    <row r="1098" spans="1:31" ht="12.75" customHeight="1" thickTop="1" thickBot="1" x14ac:dyDescent="0.25">
      <c r="A1098" s="8">
        <v>18181</v>
      </c>
      <c r="B1098" s="1" t="s">
        <v>47</v>
      </c>
      <c r="C1098" s="1">
        <v>0</v>
      </c>
      <c r="D1098" s="1">
        <v>4.42</v>
      </c>
      <c r="E1098" s="1">
        <v>4.99</v>
      </c>
      <c r="F1098" s="1">
        <v>15</v>
      </c>
      <c r="G1098" s="6" t="str">
        <f>IF(COUNTIF(Table1[Customer ID],Table1[[#This Row],[Customer ID]])&gt;1,"Repeat Customer","One-Time Customer")</f>
        <v>Repeat Customer</v>
      </c>
      <c r="H1098" s="1" t="s">
        <v>68</v>
      </c>
      <c r="I1098" s="1" t="s">
        <v>49</v>
      </c>
      <c r="J1098" s="1" t="s">
        <v>58</v>
      </c>
      <c r="K1098" s="1" t="s">
        <v>29</v>
      </c>
      <c r="L1098" s="1" t="s">
        <v>69</v>
      </c>
      <c r="M1098" s="1" t="s">
        <v>59</v>
      </c>
      <c r="N1098" s="1" t="s">
        <v>70</v>
      </c>
      <c r="O1098" s="1">
        <v>0.38</v>
      </c>
      <c r="P1098" s="6">
        <f>Table1[[#This Row],[Profit]]/Table1[[#This Row],[Sales]]</f>
        <v>-1.7872721840454138</v>
      </c>
      <c r="Q1098" s="1" t="s">
        <v>33</v>
      </c>
      <c r="R1098" s="1" t="s">
        <v>53</v>
      </c>
      <c r="S1098" s="1" t="s">
        <v>71</v>
      </c>
      <c r="T1098" s="1" t="s">
        <v>72</v>
      </c>
      <c r="U1098" s="1">
        <v>11787</v>
      </c>
      <c r="V1098" s="9">
        <v>42102</v>
      </c>
      <c r="W1098" s="13" t="str">
        <f>TEXT(Table1[[#This Row],[Order Date]],"mmmm")</f>
        <v>April</v>
      </c>
      <c r="X1098" s="7" t="str">
        <f>TEXT(Table1[[#This Row],[Order Date]],"yyyy")</f>
        <v>2015</v>
      </c>
      <c r="Y1098" s="9">
        <v>42103</v>
      </c>
      <c r="Z1098" s="1">
        <v>-59.82</v>
      </c>
      <c r="AA1098" s="1">
        <v>7</v>
      </c>
      <c r="AB1098" s="1">
        <v>33.47</v>
      </c>
      <c r="AC1098" s="1">
        <v>86837</v>
      </c>
      <c r="AD1098" s="6" t="e">
        <f>IF(COUNTIF(#REF!,Orders!AC9)&gt;0,"Returned","Not Returned")</f>
        <v>#REF!</v>
      </c>
      <c r="AE1098" s="37" t="str">
        <f>TEXT(Table1[[#This Row],[Order Date]],"mmmm-yyy")</f>
        <v>April-2015</v>
      </c>
    </row>
    <row r="1099" spans="1:31" ht="12.75" customHeight="1" thickTop="1" thickBot="1" x14ac:dyDescent="0.25">
      <c r="A1099" s="10">
        <v>25027</v>
      </c>
      <c r="B1099" s="11" t="s">
        <v>56</v>
      </c>
      <c r="C1099" s="11">
        <v>0.05</v>
      </c>
      <c r="D1099" s="11">
        <v>35.89</v>
      </c>
      <c r="E1099" s="11">
        <v>14.72</v>
      </c>
      <c r="F1099" s="11">
        <v>1018</v>
      </c>
      <c r="G1099" s="6" t="str">
        <f>IF(COUNTIF(Table1[Customer ID],Table1[[#This Row],[Customer ID]])&gt;1,"Repeat Customer","One-Time Customer")</f>
        <v>Repeat Customer</v>
      </c>
      <c r="H1099" s="11" t="s">
        <v>1123</v>
      </c>
      <c r="I1099" s="11" t="s">
        <v>49</v>
      </c>
      <c r="J1099" s="11" t="s">
        <v>40</v>
      </c>
      <c r="K1099" s="11" t="s">
        <v>29</v>
      </c>
      <c r="L1099" s="11" t="s">
        <v>69</v>
      </c>
      <c r="M1099" s="11" t="s">
        <v>59</v>
      </c>
      <c r="N1099" s="11" t="s">
        <v>1124</v>
      </c>
      <c r="O1099" s="11">
        <v>0.4</v>
      </c>
      <c r="P1099" s="6">
        <f>Table1[[#This Row],[Profit]]/Table1[[#This Row],[Sales]]</f>
        <v>3.3607195872955214E-2</v>
      </c>
      <c r="Q1099" s="11" t="s">
        <v>33</v>
      </c>
      <c r="R1099" s="11" t="s">
        <v>136</v>
      </c>
      <c r="S1099" s="11" t="s">
        <v>322</v>
      </c>
      <c r="T1099" s="11" t="s">
        <v>1125</v>
      </c>
      <c r="U1099" s="11">
        <v>27511</v>
      </c>
      <c r="V1099" s="12">
        <v>42102</v>
      </c>
      <c r="W1099" s="13" t="str">
        <f>TEXT(Table1[[#This Row],[Order Date]],"mmmm")</f>
        <v>April</v>
      </c>
      <c r="X1099" s="7" t="str">
        <f>TEXT(Table1[[#This Row],[Order Date]],"yyyy")</f>
        <v>2015</v>
      </c>
      <c r="Y1099" s="12">
        <v>42103</v>
      </c>
      <c r="Z1099" s="11">
        <v>22.866</v>
      </c>
      <c r="AA1099" s="11">
        <v>19</v>
      </c>
      <c r="AB1099" s="11">
        <v>680.39</v>
      </c>
      <c r="AC1099" s="11">
        <v>88391</v>
      </c>
      <c r="AD1099" s="6" t="e">
        <f>IF(COUNTIF(#REF!,Orders!AC568)&gt;0,"Returned","Not Returned")</f>
        <v>#REF!</v>
      </c>
      <c r="AE1099" s="37" t="str">
        <f>TEXT(Table1[[#This Row],[Order Date]],"mmmm-yyy")</f>
        <v>April-2015</v>
      </c>
    </row>
    <row r="1100" spans="1:31" ht="12.75" customHeight="1" thickTop="1" thickBot="1" x14ac:dyDescent="0.25">
      <c r="A1100" s="8">
        <v>25028</v>
      </c>
      <c r="B1100" s="1" t="s">
        <v>56</v>
      </c>
      <c r="C1100" s="1">
        <v>0</v>
      </c>
      <c r="D1100" s="1">
        <v>11.48</v>
      </c>
      <c r="E1100" s="1">
        <v>5.43</v>
      </c>
      <c r="F1100" s="1">
        <v>1018</v>
      </c>
      <c r="G1100" s="6" t="str">
        <f>IF(COUNTIF(Table1[Customer ID],Table1[[#This Row],[Customer ID]])&gt;1,"Repeat Customer","One-Time Customer")</f>
        <v>Repeat Customer</v>
      </c>
      <c r="H1100" s="1" t="s">
        <v>1123</v>
      </c>
      <c r="I1100" s="1" t="s">
        <v>49</v>
      </c>
      <c r="J1100" s="1" t="s">
        <v>40</v>
      </c>
      <c r="K1100" s="1" t="s">
        <v>29</v>
      </c>
      <c r="L1100" s="1" t="s">
        <v>93</v>
      </c>
      <c r="M1100" s="1" t="s">
        <v>59</v>
      </c>
      <c r="N1100" s="1" t="s">
        <v>1126</v>
      </c>
      <c r="O1100" s="1">
        <v>0.36</v>
      </c>
      <c r="P1100" s="6">
        <f>Table1[[#This Row],[Profit]]/Table1[[#This Row],[Sales]]</f>
        <v>1.5324152542372882</v>
      </c>
      <c r="Q1100" s="1" t="s">
        <v>33</v>
      </c>
      <c r="R1100" s="1" t="s">
        <v>136</v>
      </c>
      <c r="S1100" s="1" t="s">
        <v>322</v>
      </c>
      <c r="T1100" s="1" t="s">
        <v>1125</v>
      </c>
      <c r="U1100" s="1">
        <v>27511</v>
      </c>
      <c r="V1100" s="9">
        <v>42102</v>
      </c>
      <c r="W1100" s="13" t="str">
        <f>TEXT(Table1[[#This Row],[Order Date]],"mmmm")</f>
        <v>April</v>
      </c>
      <c r="X1100" s="7" t="str">
        <f>TEXT(Table1[[#This Row],[Order Date]],"yyyy")</f>
        <v>2015</v>
      </c>
      <c r="Y1100" s="9">
        <v>42102</v>
      </c>
      <c r="Z1100" s="1">
        <v>115.72799999999999</v>
      </c>
      <c r="AA1100" s="1">
        <v>6</v>
      </c>
      <c r="AB1100" s="1">
        <v>75.52</v>
      </c>
      <c r="AC1100" s="1">
        <v>88391</v>
      </c>
      <c r="AD1100" s="6" t="e">
        <f>IF(COUNTIF(#REF!,Orders!AC569)&gt;0,"Returned","Not Returned")</f>
        <v>#REF!</v>
      </c>
      <c r="AE1100" s="37" t="str">
        <f>TEXT(Table1[[#This Row],[Order Date]],"mmmm-yyy")</f>
        <v>April-2015</v>
      </c>
    </row>
    <row r="1101" spans="1:31" ht="12.75" customHeight="1" thickTop="1" thickBot="1" x14ac:dyDescent="0.25">
      <c r="A1101" s="8">
        <v>18394</v>
      </c>
      <c r="B1101" s="1" t="s">
        <v>106</v>
      </c>
      <c r="C1101" s="1">
        <v>0.06</v>
      </c>
      <c r="D1101" s="1">
        <v>40.97</v>
      </c>
      <c r="E1101" s="1">
        <v>1.99</v>
      </c>
      <c r="F1101" s="1">
        <v>1614</v>
      </c>
      <c r="G1101" s="6" t="str">
        <f>IF(COUNTIF(Table1[Customer ID],Table1[[#This Row],[Customer ID]])&gt;1,"Repeat Customer","One-Time Customer")</f>
        <v>One-Time Customer</v>
      </c>
      <c r="H1101" s="1" t="s">
        <v>1618</v>
      </c>
      <c r="I1101" s="1" t="s">
        <v>49</v>
      </c>
      <c r="J1101" s="1" t="s">
        <v>114</v>
      </c>
      <c r="K1101" s="1" t="s">
        <v>77</v>
      </c>
      <c r="L1101" s="1" t="s">
        <v>180</v>
      </c>
      <c r="M1101" s="1" t="s">
        <v>51</v>
      </c>
      <c r="N1101" s="1" t="s">
        <v>1619</v>
      </c>
      <c r="O1101" s="1">
        <v>0.42</v>
      </c>
      <c r="P1101" s="6">
        <f>Table1[[#This Row],[Profit]]/Table1[[#This Row],[Sales]]</f>
        <v>0.69</v>
      </c>
      <c r="Q1101" s="1" t="s">
        <v>33</v>
      </c>
      <c r="R1101" s="1" t="s">
        <v>53</v>
      </c>
      <c r="S1101" s="1" t="s">
        <v>193</v>
      </c>
      <c r="T1101" s="1" t="s">
        <v>1620</v>
      </c>
      <c r="U1101" s="1">
        <v>1748</v>
      </c>
      <c r="V1101" s="9">
        <v>42102</v>
      </c>
      <c r="W1101" s="13" t="str">
        <f>TEXT(Table1[[#This Row],[Order Date]],"mmmm")</f>
        <v>April</v>
      </c>
      <c r="X1101" s="7" t="str">
        <f>TEXT(Table1[[#This Row],[Order Date]],"yyyy")</f>
        <v>2015</v>
      </c>
      <c r="Y1101" s="9">
        <v>42106</v>
      </c>
      <c r="Z1101" s="1">
        <v>341.19809999999995</v>
      </c>
      <c r="AA1101" s="1">
        <v>12</v>
      </c>
      <c r="AB1101" s="1">
        <v>494.49</v>
      </c>
      <c r="AC1101" s="1">
        <v>87823</v>
      </c>
      <c r="AD1101" s="6" t="e">
        <f>IF(COUNTIF(#REF!,Orders!AC895)&gt;0,"Returned","Not Returned")</f>
        <v>#REF!</v>
      </c>
      <c r="AE1101" s="37" t="str">
        <f>TEXT(Table1[[#This Row],[Order Date]],"mmmm-yyy")</f>
        <v>April-2015</v>
      </c>
    </row>
    <row r="1102" spans="1:31" ht="12.75" customHeight="1" thickTop="1" thickBot="1" x14ac:dyDescent="0.25">
      <c r="A1102" s="8">
        <v>19780</v>
      </c>
      <c r="B1102" s="1" t="s">
        <v>47</v>
      </c>
      <c r="C1102" s="1">
        <v>0.01</v>
      </c>
      <c r="D1102" s="1">
        <v>42.98</v>
      </c>
      <c r="E1102" s="1">
        <v>4.62</v>
      </c>
      <c r="F1102" s="1">
        <v>1935</v>
      </c>
      <c r="G1102" s="6" t="str">
        <f>IF(COUNTIF(Table1[Customer ID],Table1[[#This Row],[Customer ID]])&gt;1,"Repeat Customer","One-Time Customer")</f>
        <v>Repeat Customer</v>
      </c>
      <c r="H1102" s="1" t="s">
        <v>1887</v>
      </c>
      <c r="I1102" s="1" t="s">
        <v>27</v>
      </c>
      <c r="J1102" s="1" t="s">
        <v>28</v>
      </c>
      <c r="K1102" s="1" t="s">
        <v>29</v>
      </c>
      <c r="L1102" s="1" t="s">
        <v>257</v>
      </c>
      <c r="M1102" s="1" t="s">
        <v>59</v>
      </c>
      <c r="N1102" s="1" t="s">
        <v>1888</v>
      </c>
      <c r="O1102" s="1">
        <v>0.56000000000000005</v>
      </c>
      <c r="P1102" s="6">
        <f>Table1[[#This Row],[Profit]]/Table1[[#This Row],[Sales]]</f>
        <v>0.69</v>
      </c>
      <c r="Q1102" s="1" t="s">
        <v>33</v>
      </c>
      <c r="R1102" s="1" t="s">
        <v>61</v>
      </c>
      <c r="S1102" s="1" t="s">
        <v>130</v>
      </c>
      <c r="T1102" s="1" t="s">
        <v>1889</v>
      </c>
      <c r="U1102" s="1">
        <v>75051</v>
      </c>
      <c r="V1102" s="9">
        <v>42102</v>
      </c>
      <c r="W1102" s="13" t="str">
        <f>TEXT(Table1[[#This Row],[Order Date]],"mmmm")</f>
        <v>April</v>
      </c>
      <c r="X1102" s="7" t="str">
        <f>TEXT(Table1[[#This Row],[Order Date]],"yyyy")</f>
        <v>2015</v>
      </c>
      <c r="Y1102" s="9">
        <v>42104</v>
      </c>
      <c r="Z1102" s="1">
        <v>285.47370000000001</v>
      </c>
      <c r="AA1102" s="1">
        <v>9</v>
      </c>
      <c r="AB1102" s="1">
        <v>413.73</v>
      </c>
      <c r="AC1102" s="1">
        <v>86686</v>
      </c>
      <c r="AD1102" s="6" t="e">
        <f>IF(COUNTIF(#REF!,Orders!AC1067)&gt;0,"Returned","Not Returned")</f>
        <v>#REF!</v>
      </c>
      <c r="AE1102" s="37" t="str">
        <f>TEXT(Table1[[#This Row],[Order Date]],"mmmm-yyy")</f>
        <v>April-2015</v>
      </c>
    </row>
    <row r="1103" spans="1:31" ht="12.75" customHeight="1" thickTop="1" thickBot="1" x14ac:dyDescent="0.25">
      <c r="A1103" s="10">
        <v>23161</v>
      </c>
      <c r="B1103" s="11" t="s">
        <v>37</v>
      </c>
      <c r="C1103" s="11">
        <v>7.0000000000000007E-2</v>
      </c>
      <c r="D1103" s="11">
        <v>3.98</v>
      </c>
      <c r="E1103" s="11">
        <v>5.26</v>
      </c>
      <c r="F1103" s="11">
        <v>2561</v>
      </c>
      <c r="G1103" s="6" t="str">
        <f>IF(COUNTIF(Table1[Customer ID],Table1[[#This Row],[Customer ID]])&gt;1,"Repeat Customer","One-Time Customer")</f>
        <v>Repeat Customer</v>
      </c>
      <c r="H1103" s="11" t="s">
        <v>2396</v>
      </c>
      <c r="I1103" s="11" t="s">
        <v>49</v>
      </c>
      <c r="J1103" s="11" t="s">
        <v>114</v>
      </c>
      <c r="K1103" s="11" t="s">
        <v>29</v>
      </c>
      <c r="L1103" s="11" t="s">
        <v>109</v>
      </c>
      <c r="M1103" s="11" t="s">
        <v>59</v>
      </c>
      <c r="N1103" s="11" t="s">
        <v>1705</v>
      </c>
      <c r="O1103" s="11">
        <v>0.38</v>
      </c>
      <c r="P1103" s="6">
        <f>Table1[[#This Row],[Profit]]/Table1[[#This Row],[Sales]]</f>
        <v>-2.0142344642257308</v>
      </c>
      <c r="Q1103" s="11" t="s">
        <v>33</v>
      </c>
      <c r="R1103" s="11" t="s">
        <v>53</v>
      </c>
      <c r="S1103" s="11" t="s">
        <v>71</v>
      </c>
      <c r="T1103" s="11" t="s">
        <v>2397</v>
      </c>
      <c r="U1103" s="11">
        <v>10562</v>
      </c>
      <c r="V1103" s="12">
        <v>42102</v>
      </c>
      <c r="W1103" s="13" t="str">
        <f>TEXT(Table1[[#This Row],[Order Date]],"mmmm")</f>
        <v>April</v>
      </c>
      <c r="X1103" s="7" t="str">
        <f>TEXT(Table1[[#This Row],[Order Date]],"yyyy")</f>
        <v>2015</v>
      </c>
      <c r="Y1103" s="12">
        <v>42104</v>
      </c>
      <c r="Z1103" s="11">
        <v>-59.963760000000001</v>
      </c>
      <c r="AA1103" s="11">
        <v>7</v>
      </c>
      <c r="AB1103" s="11">
        <v>29.77</v>
      </c>
      <c r="AC1103" s="11">
        <v>86466</v>
      </c>
      <c r="AD1103" s="6" t="e">
        <f>IF(COUNTIF(#REF!,Orders!AC1454)&gt;0,"Returned","Not Returned")</f>
        <v>#REF!</v>
      </c>
      <c r="AE1103" s="37" t="str">
        <f>TEXT(Table1[[#This Row],[Order Date]],"mmmm-yyy")</f>
        <v>April-2015</v>
      </c>
    </row>
    <row r="1104" spans="1:31" ht="12.75" customHeight="1" thickTop="1" thickBot="1" x14ac:dyDescent="0.25">
      <c r="A1104" s="8">
        <v>23162</v>
      </c>
      <c r="B1104" s="1" t="s">
        <v>37</v>
      </c>
      <c r="C1104" s="1">
        <v>7.0000000000000007E-2</v>
      </c>
      <c r="D1104" s="1">
        <v>12.22</v>
      </c>
      <c r="E1104" s="1">
        <v>2.85</v>
      </c>
      <c r="F1104" s="1">
        <v>2561</v>
      </c>
      <c r="G1104" s="6" t="str">
        <f>IF(COUNTIF(Table1[Customer ID],Table1[[#This Row],[Customer ID]])&gt;1,"Repeat Customer","One-Time Customer")</f>
        <v>Repeat Customer</v>
      </c>
      <c r="H1104" s="1" t="s">
        <v>2396</v>
      </c>
      <c r="I1104" s="1" t="s">
        <v>49</v>
      </c>
      <c r="J1104" s="1" t="s">
        <v>114</v>
      </c>
      <c r="K1104" s="1" t="s">
        <v>41</v>
      </c>
      <c r="L1104" s="1" t="s">
        <v>50</v>
      </c>
      <c r="M1104" s="1" t="s">
        <v>51</v>
      </c>
      <c r="N1104" s="1" t="s">
        <v>2398</v>
      </c>
      <c r="O1104" s="1">
        <v>0.55000000000000004</v>
      </c>
      <c r="P1104" s="6">
        <f>Table1[[#This Row],[Profit]]/Table1[[#This Row],[Sales]]</f>
        <v>0.60747876893810726</v>
      </c>
      <c r="Q1104" s="1" t="s">
        <v>33</v>
      </c>
      <c r="R1104" s="1" t="s">
        <v>53</v>
      </c>
      <c r="S1104" s="1" t="s">
        <v>71</v>
      </c>
      <c r="T1104" s="1" t="s">
        <v>2397</v>
      </c>
      <c r="U1104" s="1">
        <v>10562</v>
      </c>
      <c r="V1104" s="9">
        <v>42102</v>
      </c>
      <c r="W1104" s="13" t="str">
        <f>TEXT(Table1[[#This Row],[Order Date]],"mmmm")</f>
        <v>April</v>
      </c>
      <c r="X1104" s="7" t="str">
        <f>TEXT(Table1[[#This Row],[Order Date]],"yyyy")</f>
        <v>2015</v>
      </c>
      <c r="Y1104" s="9">
        <v>42102</v>
      </c>
      <c r="Z1104" s="1">
        <v>89.4148</v>
      </c>
      <c r="AA1104" s="1">
        <v>12</v>
      </c>
      <c r="AB1104" s="1">
        <v>147.19</v>
      </c>
      <c r="AC1104" s="1">
        <v>86466</v>
      </c>
      <c r="AD1104" s="6" t="e">
        <f>IF(COUNTIF(#REF!,Orders!AC1455)&gt;0,"Returned","Not Returned")</f>
        <v>#REF!</v>
      </c>
      <c r="AE1104" s="37" t="str">
        <f>TEXT(Table1[[#This Row],[Order Date]],"mmmm-yyy")</f>
        <v>April-2015</v>
      </c>
    </row>
    <row r="1105" spans="1:31" ht="12.75" customHeight="1" thickTop="1" thickBot="1" x14ac:dyDescent="0.25">
      <c r="A1105" s="10">
        <v>22374</v>
      </c>
      <c r="B1105" s="11" t="s">
        <v>37</v>
      </c>
      <c r="C1105" s="11">
        <v>0.08</v>
      </c>
      <c r="D1105" s="11">
        <v>4.55</v>
      </c>
      <c r="E1105" s="11">
        <v>1.49</v>
      </c>
      <c r="F1105" s="11">
        <v>2563</v>
      </c>
      <c r="G1105" s="6" t="str">
        <f>IF(COUNTIF(Table1[Customer ID],Table1[[#This Row],[Customer ID]])&gt;1,"Repeat Customer","One-Time Customer")</f>
        <v>One-Time Customer</v>
      </c>
      <c r="H1105" s="11" t="s">
        <v>2399</v>
      </c>
      <c r="I1105" s="11" t="s">
        <v>49</v>
      </c>
      <c r="J1105" s="11" t="s">
        <v>40</v>
      </c>
      <c r="K1105" s="11" t="s">
        <v>29</v>
      </c>
      <c r="L1105" s="11" t="s">
        <v>109</v>
      </c>
      <c r="M1105" s="11" t="s">
        <v>59</v>
      </c>
      <c r="N1105" s="11" t="s">
        <v>1441</v>
      </c>
      <c r="O1105" s="11">
        <v>0.35</v>
      </c>
      <c r="P1105" s="6">
        <f>Table1[[#This Row],[Profit]]/Table1[[#This Row],[Sales]]</f>
        <v>0.69</v>
      </c>
      <c r="Q1105" s="11" t="s">
        <v>33</v>
      </c>
      <c r="R1105" s="11" t="s">
        <v>61</v>
      </c>
      <c r="S1105" s="11" t="s">
        <v>62</v>
      </c>
      <c r="T1105" s="11" t="s">
        <v>2400</v>
      </c>
      <c r="U1105" s="11">
        <v>55432</v>
      </c>
      <c r="V1105" s="12">
        <v>42102</v>
      </c>
      <c r="W1105" s="13" t="str">
        <f>TEXT(Table1[[#This Row],[Order Date]],"mmmm")</f>
        <v>April</v>
      </c>
      <c r="X1105" s="7" t="str">
        <f>TEXT(Table1[[#This Row],[Order Date]],"yyyy")</f>
        <v>2015</v>
      </c>
      <c r="Y1105" s="12">
        <v>42103</v>
      </c>
      <c r="Z1105" s="11">
        <v>27.0273</v>
      </c>
      <c r="AA1105" s="11">
        <v>9</v>
      </c>
      <c r="AB1105" s="11">
        <v>39.17</v>
      </c>
      <c r="AC1105" s="11">
        <v>91447</v>
      </c>
      <c r="AD1105" s="6" t="e">
        <f>IF(COUNTIF(#REF!,Orders!AC1456)&gt;0,"Returned","Not Returned")</f>
        <v>#REF!</v>
      </c>
      <c r="AE1105" s="37" t="str">
        <f>TEXT(Table1[[#This Row],[Order Date]],"mmmm-yyy")</f>
        <v>April-2015</v>
      </c>
    </row>
    <row r="1106" spans="1:31" ht="12.75" customHeight="1" thickTop="1" thickBot="1" x14ac:dyDescent="0.25">
      <c r="A1106" s="10">
        <v>22938</v>
      </c>
      <c r="B1106" s="11" t="s">
        <v>47</v>
      </c>
      <c r="C1106" s="11">
        <v>7.0000000000000007E-2</v>
      </c>
      <c r="D1106" s="11">
        <v>2.94</v>
      </c>
      <c r="E1106" s="11">
        <v>0.81</v>
      </c>
      <c r="F1106" s="11">
        <v>2655</v>
      </c>
      <c r="G1106" s="6" t="str">
        <f>IF(COUNTIF(Table1[Customer ID],Table1[[#This Row],[Customer ID]])&gt;1,"Repeat Customer","One-Time Customer")</f>
        <v>Repeat Customer</v>
      </c>
      <c r="H1106" s="11" t="s">
        <v>2465</v>
      </c>
      <c r="I1106" s="11" t="s">
        <v>49</v>
      </c>
      <c r="J1106" s="11" t="s">
        <v>28</v>
      </c>
      <c r="K1106" s="11" t="s">
        <v>29</v>
      </c>
      <c r="L1106" s="11" t="s">
        <v>30</v>
      </c>
      <c r="M1106" s="11" t="s">
        <v>31</v>
      </c>
      <c r="N1106" s="11" t="s">
        <v>2467</v>
      </c>
      <c r="O1106" s="11">
        <v>0.4</v>
      </c>
      <c r="P1106" s="6">
        <f>Table1[[#This Row],[Profit]]/Table1[[#This Row],[Sales]]</f>
        <v>-3.1434872824631865</v>
      </c>
      <c r="Q1106" s="11" t="s">
        <v>33</v>
      </c>
      <c r="R1106" s="11" t="s">
        <v>136</v>
      </c>
      <c r="S1106" s="11" t="s">
        <v>387</v>
      </c>
      <c r="T1106" s="11" t="s">
        <v>580</v>
      </c>
      <c r="U1106" s="11">
        <v>30318</v>
      </c>
      <c r="V1106" s="12">
        <v>42102</v>
      </c>
      <c r="W1106" s="13" t="str">
        <f>TEXT(Table1[[#This Row],[Order Date]],"mmmm")</f>
        <v>April</v>
      </c>
      <c r="X1106" s="7" t="str">
        <f>TEXT(Table1[[#This Row],[Order Date]],"yyyy")</f>
        <v>2015</v>
      </c>
      <c r="Y1106" s="12">
        <v>42103</v>
      </c>
      <c r="Z1106" s="11">
        <v>-93.927400000000006</v>
      </c>
      <c r="AA1106" s="11">
        <v>10</v>
      </c>
      <c r="AB1106" s="11">
        <v>29.88</v>
      </c>
      <c r="AC1106" s="11">
        <v>86064</v>
      </c>
      <c r="AD1106" s="6" t="e">
        <f>IF(COUNTIF(#REF!,Orders!AC1508)&gt;0,"Returned","Not Returned")</f>
        <v>#REF!</v>
      </c>
      <c r="AE1106" s="37" t="str">
        <f>TEXT(Table1[[#This Row],[Order Date]],"mmmm-yyy")</f>
        <v>April-2015</v>
      </c>
    </row>
    <row r="1107" spans="1:31" ht="12.75" customHeight="1" thickTop="1" thickBot="1" x14ac:dyDescent="0.25">
      <c r="A1107" s="10">
        <v>20983</v>
      </c>
      <c r="B1107" s="11" t="s">
        <v>37</v>
      </c>
      <c r="C1107" s="11">
        <v>0.04</v>
      </c>
      <c r="D1107" s="11">
        <v>70.98</v>
      </c>
      <c r="E1107" s="11">
        <v>26.74</v>
      </c>
      <c r="F1107" s="11">
        <v>2699</v>
      </c>
      <c r="G1107" s="6" t="str">
        <f>IF(COUNTIF(Table1[Customer ID],Table1[[#This Row],[Customer ID]])&gt;1,"Repeat Customer","One-Time Customer")</f>
        <v>Repeat Customer</v>
      </c>
      <c r="H1107" s="11" t="s">
        <v>2497</v>
      </c>
      <c r="I1107" s="11" t="s">
        <v>39</v>
      </c>
      <c r="J1107" s="11" t="s">
        <v>28</v>
      </c>
      <c r="K1107" s="11" t="s">
        <v>41</v>
      </c>
      <c r="L1107" s="11" t="s">
        <v>191</v>
      </c>
      <c r="M1107" s="11" t="s">
        <v>121</v>
      </c>
      <c r="N1107" s="11" t="s">
        <v>2500</v>
      </c>
      <c r="O1107" s="11">
        <v>0.6</v>
      </c>
      <c r="P1107" s="6">
        <f>Table1[[#This Row],[Profit]]/Table1[[#This Row],[Sales]]</f>
        <v>-6.2905606802791877E-2</v>
      </c>
      <c r="Q1107" s="11" t="s">
        <v>33</v>
      </c>
      <c r="R1107" s="11" t="s">
        <v>34</v>
      </c>
      <c r="S1107" s="11" t="s">
        <v>378</v>
      </c>
      <c r="T1107" s="11" t="s">
        <v>2499</v>
      </c>
      <c r="U1107" s="11">
        <v>86442</v>
      </c>
      <c r="V1107" s="12">
        <v>42102</v>
      </c>
      <c r="W1107" s="13" t="str">
        <f>TEXT(Table1[[#This Row],[Order Date]],"mmmm")</f>
        <v>April</v>
      </c>
      <c r="X1107" s="7" t="str">
        <f>TEXT(Table1[[#This Row],[Order Date]],"yyyy")</f>
        <v>2015</v>
      </c>
      <c r="Y1107" s="12">
        <v>42104</v>
      </c>
      <c r="Z1107" s="11">
        <v>-84.628799999999998</v>
      </c>
      <c r="AA1107" s="11">
        <v>19</v>
      </c>
      <c r="AB1107" s="11">
        <v>1345.33</v>
      </c>
      <c r="AC1107" s="11">
        <v>87679</v>
      </c>
      <c r="AD1107" s="6" t="e">
        <f>IF(COUNTIF(#REF!,Orders!AC1532)&gt;0,"Returned","Not Returned")</f>
        <v>#REF!</v>
      </c>
      <c r="AE1107" s="37" t="str">
        <f>TEXT(Table1[[#This Row],[Order Date]],"mmmm-yyy")</f>
        <v>April-2015</v>
      </c>
    </row>
    <row r="1108" spans="1:31" ht="12.75" customHeight="1" thickTop="1" thickBot="1" x14ac:dyDescent="0.25">
      <c r="A1108" s="8">
        <v>19816</v>
      </c>
      <c r="B1108" s="1" t="s">
        <v>47</v>
      </c>
      <c r="C1108" s="1">
        <v>0.05</v>
      </c>
      <c r="D1108" s="1">
        <v>35.44</v>
      </c>
      <c r="E1108" s="1">
        <v>5.09</v>
      </c>
      <c r="F1108" s="1">
        <v>3098</v>
      </c>
      <c r="G1108" s="6" t="str">
        <f>IF(COUNTIF(Table1[Customer ID],Table1[[#This Row],[Customer ID]])&gt;1,"Repeat Customer","One-Time Customer")</f>
        <v>Repeat Customer</v>
      </c>
      <c r="H1108" s="1" t="s">
        <v>2793</v>
      </c>
      <c r="I1108" s="1" t="s">
        <v>49</v>
      </c>
      <c r="J1108" s="1" t="s">
        <v>114</v>
      </c>
      <c r="K1108" s="1" t="s">
        <v>29</v>
      </c>
      <c r="L1108" s="1" t="s">
        <v>93</v>
      </c>
      <c r="M1108" s="1" t="s">
        <v>59</v>
      </c>
      <c r="N1108" s="1" t="s">
        <v>2777</v>
      </c>
      <c r="O1108" s="1">
        <v>0.38</v>
      </c>
      <c r="P1108" s="6">
        <f>Table1[[#This Row],[Profit]]/Table1[[#This Row],[Sales]]</f>
        <v>0.69</v>
      </c>
      <c r="Q1108" s="1" t="s">
        <v>33</v>
      </c>
      <c r="R1108" s="1" t="s">
        <v>53</v>
      </c>
      <c r="S1108" s="1" t="s">
        <v>71</v>
      </c>
      <c r="T1108" s="1" t="s">
        <v>2794</v>
      </c>
      <c r="U1108" s="1">
        <v>11967</v>
      </c>
      <c r="V1108" s="9">
        <v>42102</v>
      </c>
      <c r="W1108" s="13" t="str">
        <f>TEXT(Table1[[#This Row],[Order Date]],"mmmm")</f>
        <v>April</v>
      </c>
      <c r="X1108" s="7" t="str">
        <f>TEXT(Table1[[#This Row],[Order Date]],"yyyy")</f>
        <v>2015</v>
      </c>
      <c r="Y1108" s="9">
        <v>42103</v>
      </c>
      <c r="Z1108" s="1">
        <v>240.17519999999996</v>
      </c>
      <c r="AA1108" s="1">
        <v>10</v>
      </c>
      <c r="AB1108" s="1">
        <v>348.08</v>
      </c>
      <c r="AC1108" s="1">
        <v>89314</v>
      </c>
      <c r="AD1108" s="6" t="e">
        <f>IF(COUNTIF(#REF!,Orders!AC1763)&gt;0,"Returned","Not Returned")</f>
        <v>#REF!</v>
      </c>
      <c r="AE1108" s="37" t="str">
        <f>TEXT(Table1[[#This Row],[Order Date]],"mmmm-yyy")</f>
        <v>April-2015</v>
      </c>
    </row>
    <row r="1109" spans="1:31" ht="12.75" customHeight="1" thickTop="1" thickBot="1" x14ac:dyDescent="0.25">
      <c r="A1109" s="10">
        <v>26241</v>
      </c>
      <c r="B1109" s="11" t="s">
        <v>106</v>
      </c>
      <c r="C1109" s="11">
        <v>7.0000000000000007E-2</v>
      </c>
      <c r="D1109" s="11">
        <v>2.12</v>
      </c>
      <c r="E1109" s="11">
        <v>1.99</v>
      </c>
      <c r="F1109" s="11">
        <v>115</v>
      </c>
      <c r="G1109" s="6" t="str">
        <f>IF(COUNTIF(Table1[Customer ID],Table1[[#This Row],[Customer ID]])&gt;1,"Repeat Customer","One-Time Customer")</f>
        <v>One-Time Customer</v>
      </c>
      <c r="H1109" s="11" t="s">
        <v>205</v>
      </c>
      <c r="I1109" s="11" t="s">
        <v>49</v>
      </c>
      <c r="J1109" s="11" t="s">
        <v>40</v>
      </c>
      <c r="K1109" s="11" t="s">
        <v>77</v>
      </c>
      <c r="L1109" s="11" t="s">
        <v>180</v>
      </c>
      <c r="M1109" s="11" t="s">
        <v>51</v>
      </c>
      <c r="N1109" s="11" t="s">
        <v>206</v>
      </c>
      <c r="O1109" s="11">
        <v>0.55000000000000004</v>
      </c>
      <c r="P1109" s="6">
        <f>Table1[[#This Row],[Profit]]/Table1[[#This Row],[Sales]]</f>
        <v>-2.1419255849635599</v>
      </c>
      <c r="Q1109" s="11" t="s">
        <v>33</v>
      </c>
      <c r="R1109" s="11" t="s">
        <v>34</v>
      </c>
      <c r="S1109" s="11" t="s">
        <v>102</v>
      </c>
      <c r="T1109" s="11" t="s">
        <v>207</v>
      </c>
      <c r="U1109" s="11">
        <v>97128</v>
      </c>
      <c r="V1109" s="12">
        <v>42103</v>
      </c>
      <c r="W1109" s="13" t="str">
        <f>TEXT(Table1[[#This Row],[Order Date]],"mmmm")</f>
        <v>April</v>
      </c>
      <c r="X1109" s="7" t="str">
        <f>TEXT(Table1[[#This Row],[Order Date]],"yyyy")</f>
        <v>2015</v>
      </c>
      <c r="Y1109" s="12">
        <v>42105</v>
      </c>
      <c r="Z1109" s="11">
        <v>-55.84</v>
      </c>
      <c r="AA1109" s="11">
        <v>12</v>
      </c>
      <c r="AB1109" s="11">
        <v>26.07</v>
      </c>
      <c r="AC1109" s="11">
        <v>89585</v>
      </c>
      <c r="AD1109" s="6" t="e">
        <f>IF(COUNTIF(#REF!,Orders!AC68)&gt;0,"Returned","Not Returned")</f>
        <v>#REF!</v>
      </c>
      <c r="AE1109" s="37" t="str">
        <f>TEXT(Table1[[#This Row],[Order Date]],"mmmm-yyy")</f>
        <v>April-2015</v>
      </c>
    </row>
    <row r="1110" spans="1:31" ht="12.75" customHeight="1" thickTop="1" thickBot="1" x14ac:dyDescent="0.25">
      <c r="A1110" s="10">
        <v>8241</v>
      </c>
      <c r="B1110" s="11" t="s">
        <v>106</v>
      </c>
      <c r="C1110" s="11">
        <v>7.0000000000000007E-2</v>
      </c>
      <c r="D1110" s="11">
        <v>2.12</v>
      </c>
      <c r="E1110" s="11">
        <v>1.99</v>
      </c>
      <c r="F1110" s="11">
        <v>117</v>
      </c>
      <c r="G1110" s="6" t="str">
        <f>IF(COUNTIF(Table1[Customer ID],Table1[[#This Row],[Customer ID]])&gt;1,"Repeat Customer","One-Time Customer")</f>
        <v>Repeat Customer</v>
      </c>
      <c r="H1110" s="11" t="s">
        <v>208</v>
      </c>
      <c r="I1110" s="11" t="s">
        <v>49</v>
      </c>
      <c r="J1110" s="11" t="s">
        <v>40</v>
      </c>
      <c r="K1110" s="11" t="s">
        <v>77</v>
      </c>
      <c r="L1110" s="11" t="s">
        <v>180</v>
      </c>
      <c r="M1110" s="11" t="s">
        <v>51</v>
      </c>
      <c r="N1110" s="11" t="s">
        <v>206</v>
      </c>
      <c r="O1110" s="11">
        <v>0.55000000000000004</v>
      </c>
      <c r="P1110" s="6">
        <f>Table1[[#This Row],[Profit]]/Table1[[#This Row],[Sales]]</f>
        <v>-0.55873524114468687</v>
      </c>
      <c r="Q1110" s="11" t="s">
        <v>33</v>
      </c>
      <c r="R1110" s="11" t="s">
        <v>34</v>
      </c>
      <c r="S1110" s="11" t="s">
        <v>35</v>
      </c>
      <c r="T1110" s="11" t="s">
        <v>209</v>
      </c>
      <c r="U1110" s="11">
        <v>98103</v>
      </c>
      <c r="V1110" s="12">
        <v>42103</v>
      </c>
      <c r="W1110" s="13" t="str">
        <f>TEXT(Table1[[#This Row],[Order Date]],"mmmm")</f>
        <v>April</v>
      </c>
      <c r="X1110" s="7" t="str">
        <f>TEXT(Table1[[#This Row],[Order Date]],"yyyy")</f>
        <v>2015</v>
      </c>
      <c r="Y1110" s="12">
        <v>42105</v>
      </c>
      <c r="Z1110" s="11">
        <v>-55.84</v>
      </c>
      <c r="AA1110" s="11">
        <v>46</v>
      </c>
      <c r="AB1110" s="11">
        <v>99.94</v>
      </c>
      <c r="AC1110" s="11">
        <v>58914</v>
      </c>
      <c r="AD1110" s="6" t="e">
        <f>IF(COUNTIF(#REF!,Orders!AC72)&gt;0,"Returned","Not Returned")</f>
        <v>#REF!</v>
      </c>
      <c r="AE1110" s="37" t="str">
        <f>TEXT(Table1[[#This Row],[Order Date]],"mmmm-yyy")</f>
        <v>April-2015</v>
      </c>
    </row>
    <row r="1111" spans="1:31" ht="12.75" customHeight="1" thickTop="1" thickBot="1" x14ac:dyDescent="0.25">
      <c r="A1111" s="8">
        <v>19942</v>
      </c>
      <c r="B1111" s="1" t="s">
        <v>47</v>
      </c>
      <c r="C1111" s="1">
        <v>0.06</v>
      </c>
      <c r="D1111" s="1">
        <v>8.57</v>
      </c>
      <c r="E1111" s="1">
        <v>6.14</v>
      </c>
      <c r="F1111" s="1">
        <v>123</v>
      </c>
      <c r="G1111" s="6" t="str">
        <f>IF(COUNTIF(Table1[Customer ID],Table1[[#This Row],[Customer ID]])&gt;1,"Repeat Customer","One-Time Customer")</f>
        <v>One-Time Customer</v>
      </c>
      <c r="H1111" s="1" t="s">
        <v>215</v>
      </c>
      <c r="I1111" s="1" t="s">
        <v>49</v>
      </c>
      <c r="J1111" s="1" t="s">
        <v>40</v>
      </c>
      <c r="K1111" s="1" t="s">
        <v>29</v>
      </c>
      <c r="L1111" s="1" t="s">
        <v>174</v>
      </c>
      <c r="M1111" s="1" t="s">
        <v>51</v>
      </c>
      <c r="N1111" s="1" t="s">
        <v>216</v>
      </c>
      <c r="O1111" s="1">
        <v>0.59</v>
      </c>
      <c r="P1111" s="6">
        <f>Table1[[#This Row],[Profit]]/Table1[[#This Row],[Sales]]</f>
        <v>1.1127513951774244</v>
      </c>
      <c r="Q1111" s="1" t="s">
        <v>33</v>
      </c>
      <c r="R1111" s="1" t="s">
        <v>136</v>
      </c>
      <c r="S1111" s="1" t="s">
        <v>137</v>
      </c>
      <c r="T1111" s="1" t="s">
        <v>217</v>
      </c>
      <c r="U1111" s="1">
        <v>22102</v>
      </c>
      <c r="V1111" s="9">
        <v>42103</v>
      </c>
      <c r="W1111" s="13" t="str">
        <f>TEXT(Table1[[#This Row],[Order Date]],"mmmm")</f>
        <v>April</v>
      </c>
      <c r="X1111" s="7" t="str">
        <f>TEXT(Table1[[#This Row],[Order Date]],"yyyy")</f>
        <v>2015</v>
      </c>
      <c r="Y1111" s="9">
        <v>42104</v>
      </c>
      <c r="Z1111" s="1">
        <v>105.678</v>
      </c>
      <c r="AA1111" s="1">
        <v>11</v>
      </c>
      <c r="AB1111" s="1">
        <v>94.97</v>
      </c>
      <c r="AC1111" s="1">
        <v>90669</v>
      </c>
      <c r="AD1111" s="6" t="e">
        <f>IF(COUNTIF(#REF!,Orders!AC75)&gt;0,"Returned","Not Returned")</f>
        <v>#REF!</v>
      </c>
      <c r="AE1111" s="37" t="str">
        <f>TEXT(Table1[[#This Row],[Order Date]],"mmmm-yyy")</f>
        <v>April-2015</v>
      </c>
    </row>
    <row r="1112" spans="1:31" ht="12.75" customHeight="1" thickTop="1" thickBot="1" x14ac:dyDescent="0.25">
      <c r="A1112" s="10">
        <v>20520</v>
      </c>
      <c r="B1112" s="11" t="s">
        <v>37</v>
      </c>
      <c r="C1112" s="11">
        <v>0.05</v>
      </c>
      <c r="D1112" s="11">
        <v>3.8</v>
      </c>
      <c r="E1112" s="11">
        <v>1.49</v>
      </c>
      <c r="F1112" s="11">
        <v>191</v>
      </c>
      <c r="G1112" s="6" t="str">
        <f>IF(COUNTIF(Table1[Customer ID],Table1[[#This Row],[Customer ID]])&gt;1,"Repeat Customer","One-Time Customer")</f>
        <v>Repeat Customer</v>
      </c>
      <c r="H1112" s="11" t="s">
        <v>285</v>
      </c>
      <c r="I1112" s="11" t="s">
        <v>49</v>
      </c>
      <c r="J1112" s="11" t="s">
        <v>28</v>
      </c>
      <c r="K1112" s="11" t="s">
        <v>29</v>
      </c>
      <c r="L1112" s="11" t="s">
        <v>109</v>
      </c>
      <c r="M1112" s="11" t="s">
        <v>59</v>
      </c>
      <c r="N1112" s="11" t="s">
        <v>125</v>
      </c>
      <c r="O1112" s="11">
        <v>0.38</v>
      </c>
      <c r="P1112" s="6">
        <f>Table1[[#This Row],[Profit]]/Table1[[#This Row],[Sales]]</f>
        <v>0.27162974089372888</v>
      </c>
      <c r="Q1112" s="11" t="s">
        <v>33</v>
      </c>
      <c r="R1112" s="11" t="s">
        <v>61</v>
      </c>
      <c r="S1112" s="11" t="s">
        <v>178</v>
      </c>
      <c r="T1112" s="11" t="s">
        <v>287</v>
      </c>
      <c r="U1112" s="11">
        <v>60505</v>
      </c>
      <c r="V1112" s="12">
        <v>42103</v>
      </c>
      <c r="W1112" s="13" t="str">
        <f>TEXT(Table1[[#This Row],[Order Date]],"mmmm")</f>
        <v>April</v>
      </c>
      <c r="X1112" s="7" t="str">
        <f>TEXT(Table1[[#This Row],[Order Date]],"yyyy")</f>
        <v>2015</v>
      </c>
      <c r="Y1112" s="12">
        <v>42105</v>
      </c>
      <c r="Z1112" s="11">
        <v>14.466999999999999</v>
      </c>
      <c r="AA1112" s="11">
        <v>14</v>
      </c>
      <c r="AB1112" s="11">
        <v>53.26</v>
      </c>
      <c r="AC1112" s="11">
        <v>89093</v>
      </c>
      <c r="AD1112" s="6" t="e">
        <f>IF(COUNTIF(#REF!,Orders!AC108)&gt;0,"Returned","Not Returned")</f>
        <v>#REF!</v>
      </c>
      <c r="AE1112" s="37" t="str">
        <f>TEXT(Table1[[#This Row],[Order Date]],"mmmm-yyy")</f>
        <v>April-2015</v>
      </c>
    </row>
    <row r="1113" spans="1:31" ht="12.75" customHeight="1" thickTop="1" thickBot="1" x14ac:dyDescent="0.25">
      <c r="A1113" s="8">
        <v>20521</v>
      </c>
      <c r="B1113" s="1" t="s">
        <v>37</v>
      </c>
      <c r="C1113" s="1">
        <v>0.09</v>
      </c>
      <c r="D1113" s="1">
        <v>30.73</v>
      </c>
      <c r="E1113" s="1">
        <v>4</v>
      </c>
      <c r="F1113" s="1">
        <v>191</v>
      </c>
      <c r="G1113" s="6" t="str">
        <f>IF(COUNTIF(Table1[Customer ID],Table1[[#This Row],[Customer ID]])&gt;1,"Repeat Customer","One-Time Customer")</f>
        <v>Repeat Customer</v>
      </c>
      <c r="H1113" s="1" t="s">
        <v>285</v>
      </c>
      <c r="I1113" s="1" t="s">
        <v>49</v>
      </c>
      <c r="J1113" s="1" t="s">
        <v>28</v>
      </c>
      <c r="K1113" s="1" t="s">
        <v>77</v>
      </c>
      <c r="L1113" s="1" t="s">
        <v>180</v>
      </c>
      <c r="M1113" s="1" t="s">
        <v>59</v>
      </c>
      <c r="N1113" s="1" t="s">
        <v>288</v>
      </c>
      <c r="O1113" s="1">
        <v>0.75</v>
      </c>
      <c r="P1113" s="6">
        <f>Table1[[#This Row],[Profit]]/Table1[[#This Row],[Sales]]</f>
        <v>-0.49135780628040687</v>
      </c>
      <c r="Q1113" s="1" t="s">
        <v>33</v>
      </c>
      <c r="R1113" s="1" t="s">
        <v>61</v>
      </c>
      <c r="S1113" s="1" t="s">
        <v>178</v>
      </c>
      <c r="T1113" s="1" t="s">
        <v>287</v>
      </c>
      <c r="U1113" s="1">
        <v>60505</v>
      </c>
      <c r="V1113" s="9">
        <v>42103</v>
      </c>
      <c r="W1113" s="13" t="str">
        <f>TEXT(Table1[[#This Row],[Order Date]],"mmmm")</f>
        <v>April</v>
      </c>
      <c r="X1113" s="7" t="str">
        <f>TEXT(Table1[[#This Row],[Order Date]],"yyyy")</f>
        <v>2015</v>
      </c>
      <c r="Y1113" s="9">
        <v>42103</v>
      </c>
      <c r="Z1113" s="1">
        <v>-99.986400000000003</v>
      </c>
      <c r="AA1113" s="1">
        <v>7</v>
      </c>
      <c r="AB1113" s="1">
        <v>203.49</v>
      </c>
      <c r="AC1113" s="1">
        <v>89093</v>
      </c>
      <c r="AD1113" s="6" t="e">
        <f>IF(COUNTIF(#REF!,Orders!AC109)&gt;0,"Returned","Not Returned")</f>
        <v>#REF!</v>
      </c>
      <c r="AE1113" s="37" t="str">
        <f>TEXT(Table1[[#This Row],[Order Date]],"mmmm-yyy")</f>
        <v>April-2015</v>
      </c>
    </row>
    <row r="1114" spans="1:31" ht="12.75" customHeight="1" thickTop="1" thickBot="1" x14ac:dyDescent="0.25">
      <c r="A1114" s="10">
        <v>20522</v>
      </c>
      <c r="B1114" s="11" t="s">
        <v>37</v>
      </c>
      <c r="C1114" s="11">
        <v>0</v>
      </c>
      <c r="D1114" s="11">
        <v>125.99</v>
      </c>
      <c r="E1114" s="11">
        <v>8.08</v>
      </c>
      <c r="F1114" s="11">
        <v>191</v>
      </c>
      <c r="G1114" s="6" t="str">
        <f>IF(COUNTIF(Table1[Customer ID],Table1[[#This Row],[Customer ID]])&gt;1,"Repeat Customer","One-Time Customer")</f>
        <v>Repeat Customer</v>
      </c>
      <c r="H1114" s="11" t="s">
        <v>285</v>
      </c>
      <c r="I1114" s="11" t="s">
        <v>49</v>
      </c>
      <c r="J1114" s="11" t="s">
        <v>28</v>
      </c>
      <c r="K1114" s="11" t="s">
        <v>77</v>
      </c>
      <c r="L1114" s="11" t="s">
        <v>78</v>
      </c>
      <c r="M1114" s="11" t="s">
        <v>59</v>
      </c>
      <c r="N1114" s="11" t="s">
        <v>289</v>
      </c>
      <c r="O1114" s="11">
        <v>0.56999999999999995</v>
      </c>
      <c r="P1114" s="6">
        <f>Table1[[#This Row],[Profit]]/Table1[[#This Row],[Sales]]</f>
        <v>0.57240704411271592</v>
      </c>
      <c r="Q1114" s="11" t="s">
        <v>33</v>
      </c>
      <c r="R1114" s="11" t="s">
        <v>61</v>
      </c>
      <c r="S1114" s="11" t="s">
        <v>178</v>
      </c>
      <c r="T1114" s="11" t="s">
        <v>287</v>
      </c>
      <c r="U1114" s="11">
        <v>60505</v>
      </c>
      <c r="V1114" s="12">
        <v>42103</v>
      </c>
      <c r="W1114" s="13" t="str">
        <f>TEXT(Table1[[#This Row],[Order Date]],"mmmm")</f>
        <v>April</v>
      </c>
      <c r="X1114" s="7" t="str">
        <f>TEXT(Table1[[#This Row],[Order Date]],"yyyy")</f>
        <v>2015</v>
      </c>
      <c r="Y1114" s="12">
        <v>42104</v>
      </c>
      <c r="Z1114" s="11">
        <v>1348.59672</v>
      </c>
      <c r="AA1114" s="11">
        <v>22</v>
      </c>
      <c r="AB1114" s="11">
        <v>2356.0100000000002</v>
      </c>
      <c r="AC1114" s="11">
        <v>89093</v>
      </c>
      <c r="AD1114" s="6" t="e">
        <f>IF(COUNTIF(#REF!,Orders!AC110)&gt;0,"Returned","Not Returned")</f>
        <v>#REF!</v>
      </c>
      <c r="AE1114" s="37" t="str">
        <f>TEXT(Table1[[#This Row],[Order Date]],"mmmm-yyy")</f>
        <v>April-2015</v>
      </c>
    </row>
    <row r="1115" spans="1:31" ht="12.75" customHeight="1" thickTop="1" thickBot="1" x14ac:dyDescent="0.25">
      <c r="A1115" s="8">
        <v>19182</v>
      </c>
      <c r="B1115" s="1" t="s">
        <v>25</v>
      </c>
      <c r="C1115" s="1">
        <v>0.03</v>
      </c>
      <c r="D1115" s="1">
        <v>4.4800000000000004</v>
      </c>
      <c r="E1115" s="1">
        <v>49</v>
      </c>
      <c r="F1115" s="1">
        <v>1178</v>
      </c>
      <c r="G1115" s="6" t="str">
        <f>IF(COUNTIF(Table1[Customer ID],Table1[[#This Row],[Customer ID]])&gt;1,"Repeat Customer","One-Time Customer")</f>
        <v>Repeat Customer</v>
      </c>
      <c r="H1115" s="1" t="s">
        <v>1267</v>
      </c>
      <c r="I1115" s="1" t="s">
        <v>49</v>
      </c>
      <c r="J1115" s="1" t="s">
        <v>114</v>
      </c>
      <c r="K1115" s="1" t="s">
        <v>29</v>
      </c>
      <c r="L1115" s="1" t="s">
        <v>257</v>
      </c>
      <c r="M1115" s="1" t="s">
        <v>236</v>
      </c>
      <c r="N1115" s="1" t="s">
        <v>680</v>
      </c>
      <c r="O1115" s="1">
        <v>0.6</v>
      </c>
      <c r="P1115" s="6">
        <f>Table1[[#This Row],[Profit]]/Table1[[#This Row],[Sales]]</f>
        <v>2.9946877912395147</v>
      </c>
      <c r="Q1115" s="1" t="s">
        <v>33</v>
      </c>
      <c r="R1115" s="1" t="s">
        <v>136</v>
      </c>
      <c r="S1115" s="1" t="s">
        <v>362</v>
      </c>
      <c r="T1115" s="1" t="s">
        <v>1268</v>
      </c>
      <c r="U1115" s="1">
        <v>32701</v>
      </c>
      <c r="V1115" s="9">
        <v>42103</v>
      </c>
      <c r="W1115" s="13" t="str">
        <f>TEXT(Table1[[#This Row],[Order Date]],"mmmm")</f>
        <v>April</v>
      </c>
      <c r="X1115" s="7" t="str">
        <f>TEXT(Table1[[#This Row],[Order Date]],"yyyy")</f>
        <v>2015</v>
      </c>
      <c r="Y1115" s="9">
        <v>42105</v>
      </c>
      <c r="Z1115" s="1">
        <v>64.265999999999991</v>
      </c>
      <c r="AA1115" s="1">
        <v>2</v>
      </c>
      <c r="AB1115" s="1">
        <v>21.46</v>
      </c>
      <c r="AC1115" s="1">
        <v>89787</v>
      </c>
      <c r="AD1115" s="6" t="e">
        <f>IF(COUNTIF(#REF!,Orders!AC659)&gt;0,"Returned","Not Returned")</f>
        <v>#REF!</v>
      </c>
      <c r="AE1115" s="37" t="str">
        <f>TEXT(Table1[[#This Row],[Order Date]],"mmmm-yyy")</f>
        <v>April-2015</v>
      </c>
    </row>
    <row r="1116" spans="1:31" ht="12.75" customHeight="1" thickTop="1" thickBot="1" x14ac:dyDescent="0.25">
      <c r="A1116" s="10">
        <v>19183</v>
      </c>
      <c r="B1116" s="11" t="s">
        <v>25</v>
      </c>
      <c r="C1116" s="11">
        <v>0.06</v>
      </c>
      <c r="D1116" s="11">
        <v>350.99</v>
      </c>
      <c r="E1116" s="11">
        <v>39</v>
      </c>
      <c r="F1116" s="11">
        <v>1178</v>
      </c>
      <c r="G1116" s="6" t="str">
        <f>IF(COUNTIF(Table1[Customer ID],Table1[[#This Row],[Customer ID]])&gt;1,"Repeat Customer","One-Time Customer")</f>
        <v>Repeat Customer</v>
      </c>
      <c r="H1116" s="11" t="s">
        <v>1267</v>
      </c>
      <c r="I1116" s="11" t="s">
        <v>39</v>
      </c>
      <c r="J1116" s="11" t="s">
        <v>114</v>
      </c>
      <c r="K1116" s="11" t="s">
        <v>41</v>
      </c>
      <c r="L1116" s="11" t="s">
        <v>42</v>
      </c>
      <c r="M1116" s="11" t="s">
        <v>43</v>
      </c>
      <c r="N1116" s="11" t="s">
        <v>1269</v>
      </c>
      <c r="O1116" s="11">
        <v>0.55000000000000004</v>
      </c>
      <c r="P1116" s="6">
        <f>Table1[[#This Row],[Profit]]/Table1[[#This Row],[Sales]]</f>
        <v>-8.6294435350948717E-2</v>
      </c>
      <c r="Q1116" s="11" t="s">
        <v>33</v>
      </c>
      <c r="R1116" s="11" t="s">
        <v>136</v>
      </c>
      <c r="S1116" s="11" t="s">
        <v>362</v>
      </c>
      <c r="T1116" s="11" t="s">
        <v>1268</v>
      </c>
      <c r="U1116" s="11">
        <v>32701</v>
      </c>
      <c r="V1116" s="12">
        <v>42103</v>
      </c>
      <c r="W1116" s="13" t="str">
        <f>TEXT(Table1[[#This Row],[Order Date]],"mmmm")</f>
        <v>April</v>
      </c>
      <c r="X1116" s="7" t="str">
        <f>TEXT(Table1[[#This Row],[Order Date]],"yyyy")</f>
        <v>2015</v>
      </c>
      <c r="Y1116" s="12">
        <v>42105</v>
      </c>
      <c r="Z1116" s="11">
        <v>-302.61559999999997</v>
      </c>
      <c r="AA1116" s="11">
        <v>10</v>
      </c>
      <c r="AB1116" s="11">
        <v>3506.78</v>
      </c>
      <c r="AC1116" s="11">
        <v>89787</v>
      </c>
      <c r="AD1116" s="6" t="e">
        <f>IF(COUNTIF(#REF!,Orders!AC660)&gt;0,"Returned","Not Returned")</f>
        <v>#REF!</v>
      </c>
      <c r="AE1116" s="37" t="str">
        <f>TEXT(Table1[[#This Row],[Order Date]],"mmmm-yyy")</f>
        <v>April-2015</v>
      </c>
    </row>
    <row r="1117" spans="1:31" ht="12.75" customHeight="1" thickTop="1" thickBot="1" x14ac:dyDescent="0.25">
      <c r="A1117" s="8">
        <v>19184</v>
      </c>
      <c r="B1117" s="1" t="s">
        <v>25</v>
      </c>
      <c r="C1117" s="1">
        <v>0.09</v>
      </c>
      <c r="D1117" s="1">
        <v>40.98</v>
      </c>
      <c r="E1117" s="1">
        <v>6.5</v>
      </c>
      <c r="F1117" s="1">
        <v>1178</v>
      </c>
      <c r="G1117" s="6" t="str">
        <f>IF(COUNTIF(Table1[Customer ID],Table1[[#This Row],[Customer ID]])&gt;1,"Repeat Customer","One-Time Customer")</f>
        <v>Repeat Customer</v>
      </c>
      <c r="H1117" s="1" t="s">
        <v>1267</v>
      </c>
      <c r="I1117" s="1" t="s">
        <v>27</v>
      </c>
      <c r="J1117" s="1" t="s">
        <v>114</v>
      </c>
      <c r="K1117" s="1" t="s">
        <v>77</v>
      </c>
      <c r="L1117" s="1" t="s">
        <v>180</v>
      </c>
      <c r="M1117" s="1" t="s">
        <v>59</v>
      </c>
      <c r="N1117" s="1" t="s">
        <v>1270</v>
      </c>
      <c r="O1117" s="1">
        <v>0.74</v>
      </c>
      <c r="P1117" s="6">
        <f>Table1[[#This Row],[Profit]]/Table1[[#This Row],[Sales]]</f>
        <v>2.1261907430236468E-2</v>
      </c>
      <c r="Q1117" s="1" t="s">
        <v>33</v>
      </c>
      <c r="R1117" s="1" t="s">
        <v>136</v>
      </c>
      <c r="S1117" s="1" t="s">
        <v>362</v>
      </c>
      <c r="T1117" s="1" t="s">
        <v>1268</v>
      </c>
      <c r="U1117" s="1">
        <v>32701</v>
      </c>
      <c r="V1117" s="9">
        <v>42103</v>
      </c>
      <c r="W1117" s="13" t="str">
        <f>TEXT(Table1[[#This Row],[Order Date]],"mmmm")</f>
        <v>April</v>
      </c>
      <c r="X1117" s="7" t="str">
        <f>TEXT(Table1[[#This Row],[Order Date]],"yyyy")</f>
        <v>2015</v>
      </c>
      <c r="Y1117" s="9">
        <v>42105</v>
      </c>
      <c r="Z1117" s="1">
        <v>5.6916000000000002</v>
      </c>
      <c r="AA1117" s="1">
        <v>7</v>
      </c>
      <c r="AB1117" s="1">
        <v>267.69</v>
      </c>
      <c r="AC1117" s="1">
        <v>89787</v>
      </c>
      <c r="AD1117" s="6" t="e">
        <f>IF(COUNTIF(#REF!,Orders!AC661)&gt;0,"Returned","Not Returned")</f>
        <v>#REF!</v>
      </c>
      <c r="AE1117" s="37" t="str">
        <f>TEXT(Table1[[#This Row],[Order Date]],"mmmm-yyy")</f>
        <v>April-2015</v>
      </c>
    </row>
    <row r="1118" spans="1:31" ht="12.75" customHeight="1" thickTop="1" thickBot="1" x14ac:dyDescent="0.25">
      <c r="A1118" s="10">
        <v>19185</v>
      </c>
      <c r="B1118" s="11" t="s">
        <v>25</v>
      </c>
      <c r="C1118" s="11">
        <v>0.09</v>
      </c>
      <c r="D1118" s="11">
        <v>349.45</v>
      </c>
      <c r="E1118" s="11">
        <v>60</v>
      </c>
      <c r="F1118" s="11">
        <v>1178</v>
      </c>
      <c r="G1118" s="6" t="str">
        <f>IF(COUNTIF(Table1[Customer ID],Table1[[#This Row],[Customer ID]])&gt;1,"Repeat Customer","One-Time Customer")</f>
        <v>Repeat Customer</v>
      </c>
      <c r="H1118" s="11" t="s">
        <v>1267</v>
      </c>
      <c r="I1118" s="11" t="s">
        <v>39</v>
      </c>
      <c r="J1118" s="11" t="s">
        <v>114</v>
      </c>
      <c r="K1118" s="11" t="s">
        <v>41</v>
      </c>
      <c r="L1118" s="11" t="s">
        <v>152</v>
      </c>
      <c r="M1118" s="11" t="s">
        <v>43</v>
      </c>
      <c r="N1118" s="11" t="s">
        <v>989</v>
      </c>
      <c r="O1118" s="11"/>
      <c r="P1118" s="6">
        <f>Table1[[#This Row],[Profit]]/Table1[[#This Row],[Sales]]</f>
        <v>-0.15997763581044178</v>
      </c>
      <c r="Q1118" s="11" t="s">
        <v>33</v>
      </c>
      <c r="R1118" s="11" t="s">
        <v>136</v>
      </c>
      <c r="S1118" s="11" t="s">
        <v>362</v>
      </c>
      <c r="T1118" s="11" t="s">
        <v>1268</v>
      </c>
      <c r="U1118" s="11">
        <v>32701</v>
      </c>
      <c r="V1118" s="12">
        <v>42103</v>
      </c>
      <c r="W1118" s="13" t="str">
        <f>TEXT(Table1[[#This Row],[Order Date]],"mmmm")</f>
        <v>April</v>
      </c>
      <c r="X1118" s="7" t="str">
        <f>TEXT(Table1[[#This Row],[Order Date]],"yyyy")</f>
        <v>2015</v>
      </c>
      <c r="Y1118" s="12">
        <v>42104</v>
      </c>
      <c r="Z1118" s="11">
        <v>-369.10999999999996</v>
      </c>
      <c r="AA1118" s="11">
        <v>7</v>
      </c>
      <c r="AB1118" s="11">
        <v>2307.2600000000002</v>
      </c>
      <c r="AC1118" s="11">
        <v>89787</v>
      </c>
      <c r="AD1118" s="6" t="e">
        <f>IF(COUNTIF(#REF!,Orders!AC662)&gt;0,"Returned","Not Returned")</f>
        <v>#REF!</v>
      </c>
      <c r="AE1118" s="37" t="str">
        <f>TEXT(Table1[[#This Row],[Order Date]],"mmmm-yyy")</f>
        <v>April-2015</v>
      </c>
    </row>
    <row r="1119" spans="1:31" ht="12.75" customHeight="1" thickTop="1" thickBot="1" x14ac:dyDescent="0.25">
      <c r="A1119" s="8">
        <v>24358</v>
      </c>
      <c r="B1119" s="1" t="s">
        <v>47</v>
      </c>
      <c r="C1119" s="1">
        <v>7.0000000000000007E-2</v>
      </c>
      <c r="D1119" s="1">
        <v>400.97</v>
      </c>
      <c r="E1119" s="1">
        <v>48.26</v>
      </c>
      <c r="F1119" s="1">
        <v>1186</v>
      </c>
      <c r="G1119" s="6" t="str">
        <f>IF(COUNTIF(Table1[Customer ID],Table1[[#This Row],[Customer ID]])&gt;1,"Repeat Customer","One-Time Customer")</f>
        <v>One-Time Customer</v>
      </c>
      <c r="H1119" s="1" t="s">
        <v>1281</v>
      </c>
      <c r="I1119" s="1" t="s">
        <v>39</v>
      </c>
      <c r="J1119" s="1" t="s">
        <v>114</v>
      </c>
      <c r="K1119" s="1" t="s">
        <v>77</v>
      </c>
      <c r="L1119" s="1" t="s">
        <v>85</v>
      </c>
      <c r="M1119" s="1" t="s">
        <v>121</v>
      </c>
      <c r="N1119" s="1" t="s">
        <v>1282</v>
      </c>
      <c r="O1119" s="1">
        <v>0.36</v>
      </c>
      <c r="P1119" s="6">
        <f>Table1[[#This Row],[Profit]]/Table1[[#This Row],[Sales]]</f>
        <v>0.68999999999999984</v>
      </c>
      <c r="Q1119" s="1" t="s">
        <v>33</v>
      </c>
      <c r="R1119" s="1" t="s">
        <v>34</v>
      </c>
      <c r="S1119" s="1" t="s">
        <v>45</v>
      </c>
      <c r="T1119" s="1" t="s">
        <v>1283</v>
      </c>
      <c r="U1119" s="1">
        <v>92646</v>
      </c>
      <c r="V1119" s="9">
        <v>42103</v>
      </c>
      <c r="W1119" s="13" t="str">
        <f>TEXT(Table1[[#This Row],[Order Date]],"mmmm")</f>
        <v>April</v>
      </c>
      <c r="X1119" s="7" t="str">
        <f>TEXT(Table1[[#This Row],[Order Date]],"yyyy")</f>
        <v>2015</v>
      </c>
      <c r="Y1119" s="9">
        <v>42104</v>
      </c>
      <c r="Z1119" s="1">
        <v>2581.5590999999995</v>
      </c>
      <c r="AA1119" s="1">
        <v>10</v>
      </c>
      <c r="AB1119" s="1">
        <v>3741.39</v>
      </c>
      <c r="AC1119" s="1">
        <v>85939</v>
      </c>
      <c r="AD1119" s="6" t="e">
        <f>IF(COUNTIF(#REF!,Orders!AC667)&gt;0,"Returned","Not Returned")</f>
        <v>#REF!</v>
      </c>
      <c r="AE1119" s="37" t="str">
        <f>TEXT(Table1[[#This Row],[Order Date]],"mmmm-yyy")</f>
        <v>April-2015</v>
      </c>
    </row>
    <row r="1120" spans="1:31" ht="12.75" customHeight="1" thickTop="1" thickBot="1" x14ac:dyDescent="0.25">
      <c r="A1120" s="10">
        <v>21206</v>
      </c>
      <c r="B1120" s="11" t="s">
        <v>47</v>
      </c>
      <c r="C1120" s="11">
        <v>0.1</v>
      </c>
      <c r="D1120" s="11">
        <v>120.98</v>
      </c>
      <c r="E1120" s="11">
        <v>9.07</v>
      </c>
      <c r="F1120" s="11">
        <v>1233</v>
      </c>
      <c r="G1120" s="6" t="str">
        <f>IF(COUNTIF(Table1[Customer ID],Table1[[#This Row],[Customer ID]])&gt;1,"Repeat Customer","One-Time Customer")</f>
        <v>Repeat Customer</v>
      </c>
      <c r="H1120" s="11" t="s">
        <v>1322</v>
      </c>
      <c r="I1120" s="11" t="s">
        <v>27</v>
      </c>
      <c r="J1120" s="11" t="s">
        <v>114</v>
      </c>
      <c r="K1120" s="11" t="s">
        <v>29</v>
      </c>
      <c r="L1120" s="11" t="s">
        <v>109</v>
      </c>
      <c r="M1120" s="11" t="s">
        <v>59</v>
      </c>
      <c r="N1120" s="11" t="s">
        <v>1323</v>
      </c>
      <c r="O1120" s="11">
        <v>0.35</v>
      </c>
      <c r="P1120" s="6">
        <f>Table1[[#This Row],[Profit]]/Table1[[#This Row],[Sales]]</f>
        <v>0.52347099816978737</v>
      </c>
      <c r="Q1120" s="11" t="s">
        <v>33</v>
      </c>
      <c r="R1120" s="11" t="s">
        <v>61</v>
      </c>
      <c r="S1120" s="11" t="s">
        <v>130</v>
      </c>
      <c r="T1120" s="11" t="s">
        <v>1324</v>
      </c>
      <c r="U1120" s="11">
        <v>75028</v>
      </c>
      <c r="V1120" s="12">
        <v>42103</v>
      </c>
      <c r="W1120" s="13" t="str">
        <f>TEXT(Table1[[#This Row],[Order Date]],"mmmm")</f>
        <v>April</v>
      </c>
      <c r="X1120" s="7" t="str">
        <f>TEXT(Table1[[#This Row],[Order Date]],"yyyy")</f>
        <v>2015</v>
      </c>
      <c r="Y1120" s="12">
        <v>42105</v>
      </c>
      <c r="Z1120" s="11">
        <v>297.45715999999999</v>
      </c>
      <c r="AA1120" s="11">
        <v>5</v>
      </c>
      <c r="AB1120" s="11">
        <v>568.24</v>
      </c>
      <c r="AC1120" s="11">
        <v>89375</v>
      </c>
      <c r="AD1120" s="6" t="e">
        <f>IF(COUNTIF(#REF!,Orders!AC698)&gt;0,"Returned","Not Returned")</f>
        <v>#REF!</v>
      </c>
      <c r="AE1120" s="37" t="str">
        <f>TEXT(Table1[[#This Row],[Order Date]],"mmmm-yyy")</f>
        <v>April-2015</v>
      </c>
    </row>
    <row r="1121" spans="1:31" ht="12.75" customHeight="1" thickTop="1" thickBot="1" x14ac:dyDescent="0.25">
      <c r="A1121" s="8">
        <v>21207</v>
      </c>
      <c r="B1121" s="1" t="s">
        <v>47</v>
      </c>
      <c r="C1121" s="1">
        <v>0.02</v>
      </c>
      <c r="D1121" s="1">
        <v>152.47999999999999</v>
      </c>
      <c r="E1121" s="1">
        <v>6.5</v>
      </c>
      <c r="F1121" s="1">
        <v>1233</v>
      </c>
      <c r="G1121" s="6" t="str">
        <f>IF(COUNTIF(Table1[Customer ID],Table1[[#This Row],[Customer ID]])&gt;1,"Repeat Customer","One-Time Customer")</f>
        <v>Repeat Customer</v>
      </c>
      <c r="H1121" s="1" t="s">
        <v>1322</v>
      </c>
      <c r="I1121" s="1" t="s">
        <v>27</v>
      </c>
      <c r="J1121" s="1" t="s">
        <v>114</v>
      </c>
      <c r="K1121" s="1" t="s">
        <v>77</v>
      </c>
      <c r="L1121" s="1" t="s">
        <v>180</v>
      </c>
      <c r="M1121" s="1" t="s">
        <v>59</v>
      </c>
      <c r="N1121" s="1" t="s">
        <v>609</v>
      </c>
      <c r="O1121" s="1">
        <v>0.74</v>
      </c>
      <c r="P1121" s="6">
        <f>Table1[[#This Row],[Profit]]/Table1[[#This Row],[Sales]]</f>
        <v>-3.4657319992633968</v>
      </c>
      <c r="Q1121" s="1" t="s">
        <v>33</v>
      </c>
      <c r="R1121" s="1" t="s">
        <v>61</v>
      </c>
      <c r="S1121" s="1" t="s">
        <v>130</v>
      </c>
      <c r="T1121" s="1" t="s">
        <v>1324</v>
      </c>
      <c r="U1121" s="1">
        <v>75028</v>
      </c>
      <c r="V1121" s="9">
        <v>42103</v>
      </c>
      <c r="W1121" s="13" t="str">
        <f>TEXT(Table1[[#This Row],[Order Date]],"mmmm")</f>
        <v>April</v>
      </c>
      <c r="X1121" s="7" t="str">
        <f>TEXT(Table1[[#This Row],[Order Date]],"yyyy")</f>
        <v>2015</v>
      </c>
      <c r="Y1121" s="9">
        <v>42105</v>
      </c>
      <c r="Z1121" s="1">
        <v>-564.60239999999999</v>
      </c>
      <c r="AA1121" s="1">
        <v>1</v>
      </c>
      <c r="AB1121" s="1">
        <v>162.91</v>
      </c>
      <c r="AC1121" s="1">
        <v>89375</v>
      </c>
      <c r="AD1121" s="6" t="e">
        <f>IF(COUNTIF(#REF!,Orders!AC699)&gt;0,"Returned","Not Returned")</f>
        <v>#REF!</v>
      </c>
      <c r="AE1121" s="37" t="str">
        <f>TEXT(Table1[[#This Row],[Order Date]],"mmmm-yyy")</f>
        <v>April-2015</v>
      </c>
    </row>
    <row r="1122" spans="1:31" ht="12.75" customHeight="1" thickTop="1" thickBot="1" x14ac:dyDescent="0.25">
      <c r="A1122" s="10">
        <v>18413</v>
      </c>
      <c r="B1122" s="11" t="s">
        <v>25</v>
      </c>
      <c r="C1122" s="11">
        <v>0</v>
      </c>
      <c r="D1122" s="11">
        <v>3.89</v>
      </c>
      <c r="E1122" s="11">
        <v>7.01</v>
      </c>
      <c r="F1122" s="11">
        <v>1250</v>
      </c>
      <c r="G1122" s="6" t="str">
        <f>IF(COUNTIF(Table1[Customer ID],Table1[[#This Row],[Customer ID]])&gt;1,"Repeat Customer","One-Time Customer")</f>
        <v>Repeat Customer</v>
      </c>
      <c r="H1122" s="11" t="s">
        <v>1339</v>
      </c>
      <c r="I1122" s="11" t="s">
        <v>49</v>
      </c>
      <c r="J1122" s="11" t="s">
        <v>28</v>
      </c>
      <c r="K1122" s="11" t="s">
        <v>29</v>
      </c>
      <c r="L1122" s="11" t="s">
        <v>109</v>
      </c>
      <c r="M1122" s="11" t="s">
        <v>59</v>
      </c>
      <c r="N1122" s="11" t="s">
        <v>1340</v>
      </c>
      <c r="O1122" s="11">
        <v>0.37</v>
      </c>
      <c r="P1122" s="6">
        <f>Table1[[#This Row],[Profit]]/Table1[[#This Row],[Sales]]</f>
        <v>-2.9795527790751986</v>
      </c>
      <c r="Q1122" s="11" t="s">
        <v>33</v>
      </c>
      <c r="R1122" s="11" t="s">
        <v>61</v>
      </c>
      <c r="S1122" s="11" t="s">
        <v>178</v>
      </c>
      <c r="T1122" s="11" t="s">
        <v>1341</v>
      </c>
      <c r="U1122" s="11">
        <v>60110</v>
      </c>
      <c r="V1122" s="12">
        <v>42103</v>
      </c>
      <c r="W1122" s="13" t="str">
        <f>TEXT(Table1[[#This Row],[Order Date]],"mmmm")</f>
        <v>April</v>
      </c>
      <c r="X1122" s="7" t="str">
        <f>TEXT(Table1[[#This Row],[Order Date]],"yyyy")</f>
        <v>2015</v>
      </c>
      <c r="Y1122" s="12">
        <v>42103</v>
      </c>
      <c r="Z1122" s="11">
        <v>-255.16890000000001</v>
      </c>
      <c r="AA1122" s="11">
        <v>21</v>
      </c>
      <c r="AB1122" s="11">
        <v>85.64</v>
      </c>
      <c r="AC1122" s="11">
        <v>87877</v>
      </c>
      <c r="AD1122" s="6" t="e">
        <f>IF(COUNTIF(#REF!,Orders!AC714)&gt;0,"Returned","Not Returned")</f>
        <v>#REF!</v>
      </c>
      <c r="AE1122" s="37" t="str">
        <f>TEXT(Table1[[#This Row],[Order Date]],"mmmm-yyy")</f>
        <v>April-2015</v>
      </c>
    </row>
    <row r="1123" spans="1:31" ht="12.75" customHeight="1" thickTop="1" thickBot="1" x14ac:dyDescent="0.25">
      <c r="A1123" s="8">
        <v>18414</v>
      </c>
      <c r="B1123" s="1" t="s">
        <v>25</v>
      </c>
      <c r="C1123" s="1">
        <v>0.09</v>
      </c>
      <c r="D1123" s="1">
        <v>120.98</v>
      </c>
      <c r="E1123" s="1">
        <v>30</v>
      </c>
      <c r="F1123" s="1">
        <v>1250</v>
      </c>
      <c r="G1123" s="6" t="str">
        <f>IF(COUNTIF(Table1[Customer ID],Table1[[#This Row],[Customer ID]])&gt;1,"Repeat Customer","One-Time Customer")</f>
        <v>Repeat Customer</v>
      </c>
      <c r="H1123" s="1" t="s">
        <v>1339</v>
      </c>
      <c r="I1123" s="1" t="s">
        <v>39</v>
      </c>
      <c r="J1123" s="1" t="s">
        <v>28</v>
      </c>
      <c r="K1123" s="1" t="s">
        <v>41</v>
      </c>
      <c r="L1123" s="1" t="s">
        <v>42</v>
      </c>
      <c r="M1123" s="1" t="s">
        <v>43</v>
      </c>
      <c r="N1123" s="1" t="s">
        <v>1342</v>
      </c>
      <c r="O1123" s="1">
        <v>0.64</v>
      </c>
      <c r="P1123" s="6">
        <f>Table1[[#This Row],[Profit]]/Table1[[#This Row],[Sales]]</f>
        <v>2.9505731315910132E-2</v>
      </c>
      <c r="Q1123" s="1" t="s">
        <v>33</v>
      </c>
      <c r="R1123" s="1" t="s">
        <v>61</v>
      </c>
      <c r="S1123" s="1" t="s">
        <v>178</v>
      </c>
      <c r="T1123" s="1" t="s">
        <v>1341</v>
      </c>
      <c r="U1123" s="1">
        <v>60110</v>
      </c>
      <c r="V1123" s="9">
        <v>42103</v>
      </c>
      <c r="W1123" s="13" t="str">
        <f>TEXT(Table1[[#This Row],[Order Date]],"mmmm")</f>
        <v>April</v>
      </c>
      <c r="X1123" s="7" t="str">
        <f>TEXT(Table1[[#This Row],[Order Date]],"yyyy")</f>
        <v>2015</v>
      </c>
      <c r="Y1123" s="9">
        <v>42105</v>
      </c>
      <c r="Z1123" s="1">
        <v>74.004800000000003</v>
      </c>
      <c r="AA1123" s="1">
        <v>22</v>
      </c>
      <c r="AB1123" s="1">
        <v>2508.15</v>
      </c>
      <c r="AC1123" s="1">
        <v>87877</v>
      </c>
      <c r="AD1123" s="6" t="e">
        <f>IF(COUNTIF(#REF!,Orders!AC715)&gt;0,"Returned","Not Returned")</f>
        <v>#REF!</v>
      </c>
      <c r="AE1123" s="37" t="str">
        <f>TEXT(Table1[[#This Row],[Order Date]],"mmmm-yyy")</f>
        <v>April-2015</v>
      </c>
    </row>
    <row r="1124" spans="1:31" ht="12.75" customHeight="1" thickTop="1" thickBot="1" x14ac:dyDescent="0.25">
      <c r="A1124" s="10">
        <v>18415</v>
      </c>
      <c r="B1124" s="11" t="s">
        <v>25</v>
      </c>
      <c r="C1124" s="11">
        <v>0.1</v>
      </c>
      <c r="D1124" s="11">
        <v>30.98</v>
      </c>
      <c r="E1124" s="11">
        <v>5.76</v>
      </c>
      <c r="F1124" s="11">
        <v>1250</v>
      </c>
      <c r="G1124" s="6" t="str">
        <f>IF(COUNTIF(Table1[Customer ID],Table1[[#This Row],[Customer ID]])&gt;1,"Repeat Customer","One-Time Customer")</f>
        <v>Repeat Customer</v>
      </c>
      <c r="H1124" s="11" t="s">
        <v>1339</v>
      </c>
      <c r="I1124" s="11" t="s">
        <v>49</v>
      </c>
      <c r="J1124" s="11" t="s">
        <v>28</v>
      </c>
      <c r="K1124" s="11" t="s">
        <v>29</v>
      </c>
      <c r="L1124" s="11" t="s">
        <v>93</v>
      </c>
      <c r="M1124" s="11" t="s">
        <v>59</v>
      </c>
      <c r="N1124" s="11" t="s">
        <v>1343</v>
      </c>
      <c r="O1124" s="11">
        <v>0.4</v>
      </c>
      <c r="P1124" s="6">
        <f>Table1[[#This Row],[Profit]]/Table1[[#This Row],[Sales]]</f>
        <v>0.48499601099193329</v>
      </c>
      <c r="Q1124" s="11" t="s">
        <v>33</v>
      </c>
      <c r="R1124" s="11" t="s">
        <v>61</v>
      </c>
      <c r="S1124" s="11" t="s">
        <v>178</v>
      </c>
      <c r="T1124" s="11" t="s">
        <v>1341</v>
      </c>
      <c r="U1124" s="11">
        <v>60110</v>
      </c>
      <c r="V1124" s="12">
        <v>42103</v>
      </c>
      <c r="W1124" s="13" t="str">
        <f>TEXT(Table1[[#This Row],[Order Date]],"mmmm")</f>
        <v>April</v>
      </c>
      <c r="X1124" s="7" t="str">
        <f>TEXT(Table1[[#This Row],[Order Date]],"yyyy")</f>
        <v>2015</v>
      </c>
      <c r="Y1124" s="12">
        <v>42104</v>
      </c>
      <c r="Z1124" s="11">
        <v>109.42479999999999</v>
      </c>
      <c r="AA1124" s="11">
        <v>8</v>
      </c>
      <c r="AB1124" s="11">
        <v>225.62</v>
      </c>
      <c r="AC1124" s="11">
        <v>87877</v>
      </c>
      <c r="AD1124" s="6" t="e">
        <f>IF(COUNTIF(#REF!,Orders!AC716)&gt;0,"Returned","Not Returned")</f>
        <v>#REF!</v>
      </c>
      <c r="AE1124" s="37" t="str">
        <f>TEXT(Table1[[#This Row],[Order Date]],"mmmm-yyy")</f>
        <v>April-2015</v>
      </c>
    </row>
    <row r="1125" spans="1:31" ht="12.75" customHeight="1" thickTop="1" thickBot="1" x14ac:dyDescent="0.25">
      <c r="A1125" s="8">
        <v>19550</v>
      </c>
      <c r="B1125" s="1" t="s">
        <v>56</v>
      </c>
      <c r="C1125" s="1">
        <v>7.0000000000000007E-2</v>
      </c>
      <c r="D1125" s="1">
        <v>125.99</v>
      </c>
      <c r="E1125" s="1">
        <v>7.69</v>
      </c>
      <c r="F1125" s="1">
        <v>1271</v>
      </c>
      <c r="G1125" s="6" t="str">
        <f>IF(COUNTIF(Table1[Customer ID],Table1[[#This Row],[Customer ID]])&gt;1,"Repeat Customer","One-Time Customer")</f>
        <v>Repeat Customer</v>
      </c>
      <c r="H1125" s="1" t="s">
        <v>1369</v>
      </c>
      <c r="I1125" s="1" t="s">
        <v>49</v>
      </c>
      <c r="J1125" s="1" t="s">
        <v>28</v>
      </c>
      <c r="K1125" s="1" t="s">
        <v>77</v>
      </c>
      <c r="L1125" s="1" t="s">
        <v>78</v>
      </c>
      <c r="M1125" s="1" t="s">
        <v>59</v>
      </c>
      <c r="N1125" s="1" t="s">
        <v>105</v>
      </c>
      <c r="O1125" s="1">
        <v>0.59</v>
      </c>
      <c r="P1125" s="6">
        <f>Table1[[#This Row],[Profit]]/Table1[[#This Row],[Sales]]</f>
        <v>0.69</v>
      </c>
      <c r="Q1125" s="1" t="s">
        <v>33</v>
      </c>
      <c r="R1125" s="1" t="s">
        <v>34</v>
      </c>
      <c r="S1125" s="1" t="s">
        <v>45</v>
      </c>
      <c r="T1125" s="1" t="s">
        <v>1370</v>
      </c>
      <c r="U1125" s="1">
        <v>91941</v>
      </c>
      <c r="V1125" s="9">
        <v>42103</v>
      </c>
      <c r="W1125" s="13" t="str">
        <f>TEXT(Table1[[#This Row],[Order Date]],"mmmm")</f>
        <v>April</v>
      </c>
      <c r="X1125" s="7" t="str">
        <f>TEXT(Table1[[#This Row],[Order Date]],"yyyy")</f>
        <v>2015</v>
      </c>
      <c r="Y1125" s="9">
        <v>42104</v>
      </c>
      <c r="Z1125" s="1">
        <v>588.24569999999994</v>
      </c>
      <c r="AA1125" s="1">
        <v>8</v>
      </c>
      <c r="AB1125" s="1">
        <v>852.53</v>
      </c>
      <c r="AC1125" s="1">
        <v>88410</v>
      </c>
      <c r="AD1125" s="6" t="e">
        <f>IF(COUNTIF(#REF!,Orders!AC731)&gt;0,"Returned","Not Returned")</f>
        <v>#REF!</v>
      </c>
      <c r="AE1125" s="37" t="str">
        <f>TEXT(Table1[[#This Row],[Order Date]],"mmmm-yyy")</f>
        <v>April-2015</v>
      </c>
    </row>
    <row r="1126" spans="1:31" ht="12.75" customHeight="1" thickTop="1" thickBot="1" x14ac:dyDescent="0.25">
      <c r="A1126" s="8">
        <v>26340</v>
      </c>
      <c r="B1126" s="1" t="s">
        <v>37</v>
      </c>
      <c r="C1126" s="1">
        <v>0.08</v>
      </c>
      <c r="D1126" s="1">
        <v>100.97</v>
      </c>
      <c r="E1126" s="1">
        <v>14</v>
      </c>
      <c r="F1126" s="1">
        <v>1634</v>
      </c>
      <c r="G1126" s="6" t="str">
        <f>IF(COUNTIF(Table1[Customer ID],Table1[[#This Row],[Customer ID]])&gt;1,"Repeat Customer","One-Time Customer")</f>
        <v>One-Time Customer</v>
      </c>
      <c r="H1126" s="1" t="s">
        <v>1642</v>
      </c>
      <c r="I1126" s="1" t="s">
        <v>39</v>
      </c>
      <c r="J1126" s="1" t="s">
        <v>40</v>
      </c>
      <c r="K1126" s="1" t="s">
        <v>77</v>
      </c>
      <c r="L1126" s="1" t="s">
        <v>85</v>
      </c>
      <c r="M1126" s="1" t="s">
        <v>43</v>
      </c>
      <c r="N1126" s="1" t="s">
        <v>1643</v>
      </c>
      <c r="O1126" s="1">
        <v>0.37</v>
      </c>
      <c r="P1126" s="6">
        <f>Table1[[#This Row],[Profit]]/Table1[[#This Row],[Sales]]</f>
        <v>-4.9552388144232538E-2</v>
      </c>
      <c r="Q1126" s="1" t="s">
        <v>33</v>
      </c>
      <c r="R1126" s="1" t="s">
        <v>136</v>
      </c>
      <c r="S1126" s="1" t="s">
        <v>671</v>
      </c>
      <c r="T1126" s="1" t="s">
        <v>1644</v>
      </c>
      <c r="U1126" s="1">
        <v>39212</v>
      </c>
      <c r="V1126" s="9">
        <v>42103</v>
      </c>
      <c r="W1126" s="13" t="str">
        <f>TEXT(Table1[[#This Row],[Order Date]],"mmmm")</f>
        <v>April</v>
      </c>
      <c r="X1126" s="7" t="str">
        <f>TEXT(Table1[[#This Row],[Order Date]],"yyyy")</f>
        <v>2015</v>
      </c>
      <c r="Y1126" s="9">
        <v>42104</v>
      </c>
      <c r="Z1126" s="1">
        <v>-73.494119999999938</v>
      </c>
      <c r="AA1126" s="1">
        <v>15</v>
      </c>
      <c r="AB1126" s="1">
        <v>1483.16</v>
      </c>
      <c r="AC1126" s="1">
        <v>90532</v>
      </c>
      <c r="AD1126" s="6" t="e">
        <f>IF(COUNTIF(#REF!,Orders!AC909)&gt;0,"Returned","Not Returned")</f>
        <v>#REF!</v>
      </c>
      <c r="AE1126" s="37" t="str">
        <f>TEXT(Table1[[#This Row],[Order Date]],"mmmm-yyy")</f>
        <v>April-2015</v>
      </c>
    </row>
    <row r="1127" spans="1:31" ht="12.75" customHeight="1" thickTop="1" thickBot="1" x14ac:dyDescent="0.25">
      <c r="A1127" s="8">
        <v>23693</v>
      </c>
      <c r="B1127" s="1" t="s">
        <v>37</v>
      </c>
      <c r="C1127" s="1">
        <v>0.05</v>
      </c>
      <c r="D1127" s="1">
        <v>14.81</v>
      </c>
      <c r="E1127" s="1">
        <v>13.32</v>
      </c>
      <c r="F1127" s="1">
        <v>2334</v>
      </c>
      <c r="G1127" s="6" t="str">
        <f>IF(COUNTIF(Table1[Customer ID],Table1[[#This Row],[Customer ID]])&gt;1,"Repeat Customer","One-Time Customer")</f>
        <v>Repeat Customer</v>
      </c>
      <c r="H1127" s="1" t="s">
        <v>2204</v>
      </c>
      <c r="I1127" s="1" t="s">
        <v>49</v>
      </c>
      <c r="J1127" s="1" t="s">
        <v>58</v>
      </c>
      <c r="K1127" s="1" t="s">
        <v>29</v>
      </c>
      <c r="L1127" s="1" t="s">
        <v>257</v>
      </c>
      <c r="M1127" s="1" t="s">
        <v>59</v>
      </c>
      <c r="N1127" s="1" t="s">
        <v>833</v>
      </c>
      <c r="O1127" s="1">
        <v>0.43</v>
      </c>
      <c r="P1127" s="6">
        <f>Table1[[#This Row],[Profit]]/Table1[[#This Row],[Sales]]</f>
        <v>-1.6422967497198036</v>
      </c>
      <c r="Q1127" s="1" t="s">
        <v>33</v>
      </c>
      <c r="R1127" s="1" t="s">
        <v>61</v>
      </c>
      <c r="S1127" s="1" t="s">
        <v>1858</v>
      </c>
      <c r="T1127" s="1" t="s">
        <v>2205</v>
      </c>
      <c r="U1127" s="1">
        <v>53220</v>
      </c>
      <c r="V1127" s="9">
        <v>42103</v>
      </c>
      <c r="W1127" s="13" t="str">
        <f>TEXT(Table1[[#This Row],[Order Date]],"mmmm")</f>
        <v>April</v>
      </c>
      <c r="X1127" s="7" t="str">
        <f>TEXT(Table1[[#This Row],[Order Date]],"yyyy")</f>
        <v>2015</v>
      </c>
      <c r="Y1127" s="9">
        <v>42105</v>
      </c>
      <c r="Z1127" s="1">
        <v>-190.49</v>
      </c>
      <c r="AA1127" s="1">
        <v>8</v>
      </c>
      <c r="AB1127" s="1">
        <v>115.99</v>
      </c>
      <c r="AC1127" s="1">
        <v>89609</v>
      </c>
      <c r="AD1127" s="6" t="e">
        <f>IF(COUNTIF(#REF!,Orders!AC1295)&gt;0,"Returned","Not Returned")</f>
        <v>#REF!</v>
      </c>
      <c r="AE1127" s="37" t="str">
        <f>TEXT(Table1[[#This Row],[Order Date]],"mmmm-yyy")</f>
        <v>April-2015</v>
      </c>
    </row>
    <row r="1128" spans="1:31" ht="12.75" customHeight="1" thickTop="1" thickBot="1" x14ac:dyDescent="0.25">
      <c r="A1128" s="10">
        <v>23694</v>
      </c>
      <c r="B1128" s="11" t="s">
        <v>37</v>
      </c>
      <c r="C1128" s="11">
        <v>0.08</v>
      </c>
      <c r="D1128" s="11">
        <v>2.78</v>
      </c>
      <c r="E1128" s="11">
        <v>1.25</v>
      </c>
      <c r="F1128" s="11">
        <v>2334</v>
      </c>
      <c r="G1128" s="6" t="str">
        <f>IF(COUNTIF(Table1[Customer ID],Table1[[#This Row],[Customer ID]])&gt;1,"Repeat Customer","One-Time Customer")</f>
        <v>Repeat Customer</v>
      </c>
      <c r="H1128" s="11" t="s">
        <v>2204</v>
      </c>
      <c r="I1128" s="11" t="s">
        <v>49</v>
      </c>
      <c r="J1128" s="11" t="s">
        <v>58</v>
      </c>
      <c r="K1128" s="11" t="s">
        <v>29</v>
      </c>
      <c r="L1128" s="11" t="s">
        <v>30</v>
      </c>
      <c r="M1128" s="11" t="s">
        <v>31</v>
      </c>
      <c r="N1128" s="11" t="s">
        <v>2206</v>
      </c>
      <c r="O1128" s="11">
        <v>0.59</v>
      </c>
      <c r="P1128" s="6">
        <f>Table1[[#This Row],[Profit]]/Table1[[#This Row],[Sales]]</f>
        <v>-0.45066803699897223</v>
      </c>
      <c r="Q1128" s="11" t="s">
        <v>33</v>
      </c>
      <c r="R1128" s="11" t="s">
        <v>61</v>
      </c>
      <c r="S1128" s="11" t="s">
        <v>1858</v>
      </c>
      <c r="T1128" s="11" t="s">
        <v>2205</v>
      </c>
      <c r="U1128" s="11">
        <v>53220</v>
      </c>
      <c r="V1128" s="12">
        <v>42103</v>
      </c>
      <c r="W1128" s="13" t="str">
        <f>TEXT(Table1[[#This Row],[Order Date]],"mmmm")</f>
        <v>April</v>
      </c>
      <c r="X1128" s="7" t="str">
        <f>TEXT(Table1[[#This Row],[Order Date]],"yyyy")</f>
        <v>2015</v>
      </c>
      <c r="Y1128" s="12">
        <v>42104</v>
      </c>
      <c r="Z1128" s="11">
        <v>-8.77</v>
      </c>
      <c r="AA1128" s="11">
        <v>7</v>
      </c>
      <c r="AB1128" s="11">
        <v>19.46</v>
      </c>
      <c r="AC1128" s="11">
        <v>89609</v>
      </c>
      <c r="AD1128" s="6" t="e">
        <f>IF(COUNTIF(#REF!,Orders!AC1296)&gt;0,"Returned","Not Returned")</f>
        <v>#REF!</v>
      </c>
      <c r="AE1128" s="37" t="str">
        <f>TEXT(Table1[[#This Row],[Order Date]],"mmmm-yyy")</f>
        <v>April-2015</v>
      </c>
    </row>
    <row r="1129" spans="1:31" ht="12.75" customHeight="1" thickTop="1" thickBot="1" x14ac:dyDescent="0.25">
      <c r="A1129" s="10">
        <v>20065</v>
      </c>
      <c r="B1129" s="11" t="s">
        <v>25</v>
      </c>
      <c r="C1129" s="11">
        <v>0.08</v>
      </c>
      <c r="D1129" s="11">
        <v>4.91</v>
      </c>
      <c r="E1129" s="11">
        <v>0.5</v>
      </c>
      <c r="F1129" s="11">
        <v>2488</v>
      </c>
      <c r="G1129" s="6" t="str">
        <f>IF(COUNTIF(Table1[Customer ID],Table1[[#This Row],[Customer ID]])&gt;1,"Repeat Customer","One-Time Customer")</f>
        <v>Repeat Customer</v>
      </c>
      <c r="H1129" s="11" t="s">
        <v>2335</v>
      </c>
      <c r="I1129" s="11" t="s">
        <v>49</v>
      </c>
      <c r="J1129" s="11" t="s">
        <v>114</v>
      </c>
      <c r="K1129" s="11" t="s">
        <v>29</v>
      </c>
      <c r="L1129" s="11" t="s">
        <v>134</v>
      </c>
      <c r="M1129" s="11" t="s">
        <v>59</v>
      </c>
      <c r="N1129" s="11" t="s">
        <v>163</v>
      </c>
      <c r="O1129" s="11">
        <v>0.36</v>
      </c>
      <c r="P1129" s="6">
        <f>Table1[[#This Row],[Profit]]/Table1[[#This Row],[Sales]]</f>
        <v>0.29810260014054818</v>
      </c>
      <c r="Q1129" s="11" t="s">
        <v>33</v>
      </c>
      <c r="R1129" s="11" t="s">
        <v>136</v>
      </c>
      <c r="S1129" s="11" t="s">
        <v>958</v>
      </c>
      <c r="T1129" s="11" t="s">
        <v>2336</v>
      </c>
      <c r="U1129" s="11">
        <v>72023</v>
      </c>
      <c r="V1129" s="12">
        <v>42103</v>
      </c>
      <c r="W1129" s="13" t="str">
        <f>TEXT(Table1[[#This Row],[Order Date]],"mmmm")</f>
        <v>April</v>
      </c>
      <c r="X1129" s="7" t="str">
        <f>TEXT(Table1[[#This Row],[Order Date]],"yyyy")</f>
        <v>2015</v>
      </c>
      <c r="Y1129" s="12">
        <v>42103</v>
      </c>
      <c r="Z1129" s="11">
        <v>12.726000000000001</v>
      </c>
      <c r="AA1129" s="11">
        <v>9</v>
      </c>
      <c r="AB1129" s="11">
        <v>42.69</v>
      </c>
      <c r="AC1129" s="11">
        <v>86887</v>
      </c>
      <c r="AD1129" s="6" t="e">
        <f>IF(COUNTIF(#REF!,Orders!AC1396)&gt;0,"Returned","Not Returned")</f>
        <v>#REF!</v>
      </c>
      <c r="AE1129" s="37" t="str">
        <f>TEXT(Table1[[#This Row],[Order Date]],"mmmm-yyy")</f>
        <v>April-2015</v>
      </c>
    </row>
    <row r="1130" spans="1:31" ht="12.75" customHeight="1" thickTop="1" thickBot="1" x14ac:dyDescent="0.25">
      <c r="A1130" s="8">
        <v>20066</v>
      </c>
      <c r="B1130" s="1" t="s">
        <v>25</v>
      </c>
      <c r="C1130" s="1">
        <v>0.02</v>
      </c>
      <c r="D1130" s="1">
        <v>28.15</v>
      </c>
      <c r="E1130" s="1">
        <v>6.17</v>
      </c>
      <c r="F1130" s="1">
        <v>2488</v>
      </c>
      <c r="G1130" s="6" t="str">
        <f>IF(COUNTIF(Table1[Customer ID],Table1[[#This Row],[Customer ID]])&gt;1,"Repeat Customer","One-Time Customer")</f>
        <v>Repeat Customer</v>
      </c>
      <c r="H1130" s="1" t="s">
        <v>2335</v>
      </c>
      <c r="I1130" s="1" t="s">
        <v>49</v>
      </c>
      <c r="J1130" s="1" t="s">
        <v>114</v>
      </c>
      <c r="K1130" s="1" t="s">
        <v>29</v>
      </c>
      <c r="L1130" s="1" t="s">
        <v>30</v>
      </c>
      <c r="M1130" s="1" t="s">
        <v>51</v>
      </c>
      <c r="N1130" s="1" t="s">
        <v>2337</v>
      </c>
      <c r="O1130" s="1">
        <v>0.55000000000000004</v>
      </c>
      <c r="P1130" s="6">
        <f>Table1[[#This Row],[Profit]]/Table1[[#This Row],[Sales]]</f>
        <v>0.49114749091353344</v>
      </c>
      <c r="Q1130" s="1" t="s">
        <v>33</v>
      </c>
      <c r="R1130" s="1" t="s">
        <v>136</v>
      </c>
      <c r="S1130" s="1" t="s">
        <v>958</v>
      </c>
      <c r="T1130" s="1" t="s">
        <v>2336</v>
      </c>
      <c r="U1130" s="1">
        <v>72023</v>
      </c>
      <c r="V1130" s="9">
        <v>42103</v>
      </c>
      <c r="W1130" s="13" t="str">
        <f>TEXT(Table1[[#This Row],[Order Date]],"mmmm")</f>
        <v>April</v>
      </c>
      <c r="X1130" s="7" t="str">
        <f>TEXT(Table1[[#This Row],[Order Date]],"yyyy")</f>
        <v>2015</v>
      </c>
      <c r="Y1130" s="9">
        <v>42104</v>
      </c>
      <c r="Z1130" s="1">
        <v>160.8066</v>
      </c>
      <c r="AA1130" s="1">
        <v>11</v>
      </c>
      <c r="AB1130" s="1">
        <v>327.41000000000003</v>
      </c>
      <c r="AC1130" s="1">
        <v>86887</v>
      </c>
      <c r="AD1130" s="6" t="e">
        <f>IF(COUNTIF(#REF!,Orders!AC1397)&gt;0,"Returned","Not Returned")</f>
        <v>#REF!</v>
      </c>
      <c r="AE1130" s="37" t="str">
        <f>TEXT(Table1[[#This Row],[Order Date]],"mmmm-yyy")</f>
        <v>April-2015</v>
      </c>
    </row>
    <row r="1131" spans="1:31" ht="12.75" customHeight="1" thickTop="1" thickBot="1" x14ac:dyDescent="0.25">
      <c r="A1131" s="10">
        <v>2065</v>
      </c>
      <c r="B1131" s="11" t="s">
        <v>25</v>
      </c>
      <c r="C1131" s="11">
        <v>0.08</v>
      </c>
      <c r="D1131" s="11">
        <v>4.91</v>
      </c>
      <c r="E1131" s="11">
        <v>0.5</v>
      </c>
      <c r="F1131" s="11">
        <v>2491</v>
      </c>
      <c r="G1131" s="6" t="str">
        <f>IF(COUNTIF(Table1[Customer ID],Table1[[#This Row],[Customer ID]])&gt;1,"Repeat Customer","One-Time Customer")</f>
        <v>Repeat Customer</v>
      </c>
      <c r="H1131" s="11" t="s">
        <v>2342</v>
      </c>
      <c r="I1131" s="11" t="s">
        <v>49</v>
      </c>
      <c r="J1131" s="11" t="s">
        <v>114</v>
      </c>
      <c r="K1131" s="11" t="s">
        <v>29</v>
      </c>
      <c r="L1131" s="11" t="s">
        <v>134</v>
      </c>
      <c r="M1131" s="11" t="s">
        <v>59</v>
      </c>
      <c r="N1131" s="11" t="s">
        <v>163</v>
      </c>
      <c r="O1131" s="11">
        <v>0.36</v>
      </c>
      <c r="P1131" s="6">
        <f>Table1[[#This Row],[Profit]]/Table1[[#This Row],[Sales]]</f>
        <v>0.18595607613469986</v>
      </c>
      <c r="Q1131" s="11" t="s">
        <v>33</v>
      </c>
      <c r="R1131" s="11" t="s">
        <v>34</v>
      </c>
      <c r="S1131" s="11" t="s">
        <v>45</v>
      </c>
      <c r="T1131" s="11" t="s">
        <v>663</v>
      </c>
      <c r="U1131" s="11">
        <v>90045</v>
      </c>
      <c r="V1131" s="12">
        <v>42103</v>
      </c>
      <c r="W1131" s="13" t="str">
        <f>TEXT(Table1[[#This Row],[Order Date]],"mmmm")</f>
        <v>April</v>
      </c>
      <c r="X1131" s="7" t="str">
        <f>TEXT(Table1[[#This Row],[Order Date]],"yyyy")</f>
        <v>2015</v>
      </c>
      <c r="Y1131" s="12">
        <v>42103</v>
      </c>
      <c r="Z1131" s="11">
        <v>31.751999999999999</v>
      </c>
      <c r="AA1131" s="11">
        <v>36</v>
      </c>
      <c r="AB1131" s="11">
        <v>170.75</v>
      </c>
      <c r="AC1131" s="11">
        <v>14785</v>
      </c>
      <c r="AD1131" s="6" t="e">
        <f>IF(COUNTIF(#REF!,Orders!AC1408)&gt;0,"Returned","Not Returned")</f>
        <v>#REF!</v>
      </c>
      <c r="AE1131" s="37" t="str">
        <f>TEXT(Table1[[#This Row],[Order Date]],"mmmm-yyy")</f>
        <v>April-2015</v>
      </c>
    </row>
    <row r="1132" spans="1:31" ht="12.75" customHeight="1" thickTop="1" thickBot="1" x14ac:dyDescent="0.25">
      <c r="A1132" s="8">
        <v>2066</v>
      </c>
      <c r="B1132" s="1" t="s">
        <v>25</v>
      </c>
      <c r="C1132" s="1">
        <v>0.02</v>
      </c>
      <c r="D1132" s="1">
        <v>28.15</v>
      </c>
      <c r="E1132" s="1">
        <v>6.17</v>
      </c>
      <c r="F1132" s="1">
        <v>2491</v>
      </c>
      <c r="G1132" s="6" t="str">
        <f>IF(COUNTIF(Table1[Customer ID],Table1[[#This Row],[Customer ID]])&gt;1,"Repeat Customer","One-Time Customer")</f>
        <v>Repeat Customer</v>
      </c>
      <c r="H1132" s="1" t="s">
        <v>2342</v>
      </c>
      <c r="I1132" s="1" t="s">
        <v>49</v>
      </c>
      <c r="J1132" s="1" t="s">
        <v>114</v>
      </c>
      <c r="K1132" s="1" t="s">
        <v>29</v>
      </c>
      <c r="L1132" s="1" t="s">
        <v>30</v>
      </c>
      <c r="M1132" s="1" t="s">
        <v>51</v>
      </c>
      <c r="N1132" s="1" t="s">
        <v>2337</v>
      </c>
      <c r="O1132" s="1">
        <v>0.55000000000000004</v>
      </c>
      <c r="P1132" s="6">
        <f>Table1[[#This Row],[Profit]]/Table1[[#This Row],[Sales]]</f>
        <v>8.7506532678323451E-2</v>
      </c>
      <c r="Q1132" s="1" t="s">
        <v>33</v>
      </c>
      <c r="R1132" s="1" t="s">
        <v>34</v>
      </c>
      <c r="S1132" s="1" t="s">
        <v>45</v>
      </c>
      <c r="T1132" s="1" t="s">
        <v>663</v>
      </c>
      <c r="U1132" s="1">
        <v>90045</v>
      </c>
      <c r="V1132" s="9">
        <v>42103</v>
      </c>
      <c r="W1132" s="13" t="str">
        <f>TEXT(Table1[[#This Row],[Order Date]],"mmmm")</f>
        <v>April</v>
      </c>
      <c r="X1132" s="7" t="str">
        <f>TEXT(Table1[[#This Row],[Order Date]],"yyyy")</f>
        <v>2015</v>
      </c>
      <c r="Y1132" s="9">
        <v>42104</v>
      </c>
      <c r="Z1132" s="1">
        <v>117.208</v>
      </c>
      <c r="AA1132" s="1">
        <v>45</v>
      </c>
      <c r="AB1132" s="1">
        <v>1339.42</v>
      </c>
      <c r="AC1132" s="1">
        <v>14785</v>
      </c>
      <c r="AD1132" s="6" t="e">
        <f>IF(COUNTIF(#REF!,Orders!AC1409)&gt;0,"Returned","Not Returned")</f>
        <v>#REF!</v>
      </c>
      <c r="AE1132" s="37" t="str">
        <f>TEXT(Table1[[#This Row],[Order Date]],"mmmm-yyy")</f>
        <v>April-2015</v>
      </c>
    </row>
    <row r="1133" spans="1:31" ht="12.75" customHeight="1" thickTop="1" thickBot="1" x14ac:dyDescent="0.25">
      <c r="A1133" s="10">
        <v>21855</v>
      </c>
      <c r="B1133" s="11" t="s">
        <v>37</v>
      </c>
      <c r="C1133" s="11">
        <v>0.04</v>
      </c>
      <c r="D1133" s="11">
        <v>90.48</v>
      </c>
      <c r="E1133" s="11">
        <v>19.989999999999998</v>
      </c>
      <c r="F1133" s="11">
        <v>2847</v>
      </c>
      <c r="G1133" s="6" t="str">
        <f>IF(COUNTIF(Table1[Customer ID],Table1[[#This Row],[Customer ID]])&gt;1,"Repeat Customer","One-Time Customer")</f>
        <v>Repeat Customer</v>
      </c>
      <c r="H1133" s="11" t="s">
        <v>2600</v>
      </c>
      <c r="I1133" s="11" t="s">
        <v>49</v>
      </c>
      <c r="J1133" s="11" t="s">
        <v>28</v>
      </c>
      <c r="K1133" s="11" t="s">
        <v>29</v>
      </c>
      <c r="L1133" s="11" t="s">
        <v>69</v>
      </c>
      <c r="M1133" s="11" t="s">
        <v>59</v>
      </c>
      <c r="N1133" s="11" t="s">
        <v>1840</v>
      </c>
      <c r="O1133" s="11">
        <v>0.4</v>
      </c>
      <c r="P1133" s="6">
        <f>Table1[[#This Row],[Profit]]/Table1[[#This Row],[Sales]]</f>
        <v>0.20680166765932104</v>
      </c>
      <c r="Q1133" s="11" t="s">
        <v>33</v>
      </c>
      <c r="R1133" s="11" t="s">
        <v>136</v>
      </c>
      <c r="S1133" s="11" t="s">
        <v>244</v>
      </c>
      <c r="T1133" s="11" t="s">
        <v>2601</v>
      </c>
      <c r="U1133" s="11">
        <v>38017</v>
      </c>
      <c r="V1133" s="12">
        <v>42103</v>
      </c>
      <c r="W1133" s="13" t="str">
        <f>TEXT(Table1[[#This Row],[Order Date]],"mmmm")</f>
        <v>April</v>
      </c>
      <c r="X1133" s="7" t="str">
        <f>TEXT(Table1[[#This Row],[Order Date]],"yyyy")</f>
        <v>2015</v>
      </c>
      <c r="Y1133" s="12">
        <v>42105</v>
      </c>
      <c r="Z1133" s="11">
        <v>55.555199999999999</v>
      </c>
      <c r="AA1133" s="11">
        <v>3</v>
      </c>
      <c r="AB1133" s="11">
        <v>268.64</v>
      </c>
      <c r="AC1133" s="11">
        <v>85928</v>
      </c>
      <c r="AD1133" s="6" t="e">
        <f>IF(COUNTIF(#REF!,Orders!AC1600)&gt;0,"Returned","Not Returned")</f>
        <v>#REF!</v>
      </c>
      <c r="AE1133" s="37" t="str">
        <f>TEXT(Table1[[#This Row],[Order Date]],"mmmm-yyy")</f>
        <v>April-2015</v>
      </c>
    </row>
    <row r="1134" spans="1:31" ht="12.75" customHeight="1" thickTop="1" thickBot="1" x14ac:dyDescent="0.25">
      <c r="A1134" s="8">
        <v>21856</v>
      </c>
      <c r="B1134" s="1" t="s">
        <v>37</v>
      </c>
      <c r="C1134" s="1">
        <v>0.02</v>
      </c>
      <c r="D1134" s="1">
        <v>9.77</v>
      </c>
      <c r="E1134" s="1">
        <v>6.02</v>
      </c>
      <c r="F1134" s="1">
        <v>2847</v>
      </c>
      <c r="G1134" s="6" t="str">
        <f>IF(COUNTIF(Table1[Customer ID],Table1[[#This Row],[Customer ID]])&gt;1,"Repeat Customer","One-Time Customer")</f>
        <v>Repeat Customer</v>
      </c>
      <c r="H1134" s="1" t="s">
        <v>2600</v>
      </c>
      <c r="I1134" s="1" t="s">
        <v>49</v>
      </c>
      <c r="J1134" s="1" t="s">
        <v>28</v>
      </c>
      <c r="K1134" s="1" t="s">
        <v>41</v>
      </c>
      <c r="L1134" s="1" t="s">
        <v>50</v>
      </c>
      <c r="M1134" s="1" t="s">
        <v>86</v>
      </c>
      <c r="N1134" s="1" t="s">
        <v>1602</v>
      </c>
      <c r="O1134" s="1">
        <v>0.48</v>
      </c>
      <c r="P1134" s="6">
        <f>Table1[[#This Row],[Profit]]/Table1[[#This Row],[Sales]]</f>
        <v>-6.1055200729927002</v>
      </c>
      <c r="Q1134" s="1" t="s">
        <v>33</v>
      </c>
      <c r="R1134" s="1" t="s">
        <v>136</v>
      </c>
      <c r="S1134" s="1" t="s">
        <v>244</v>
      </c>
      <c r="T1134" s="1" t="s">
        <v>2601</v>
      </c>
      <c r="U1134" s="1">
        <v>38017</v>
      </c>
      <c r="V1134" s="9">
        <v>42103</v>
      </c>
      <c r="W1134" s="13" t="str">
        <f>TEXT(Table1[[#This Row],[Order Date]],"mmmm")</f>
        <v>April</v>
      </c>
      <c r="X1134" s="7" t="str">
        <f>TEXT(Table1[[#This Row],[Order Date]],"yyyy")</f>
        <v>2015</v>
      </c>
      <c r="Y1134" s="9">
        <v>42104</v>
      </c>
      <c r="Z1134" s="1">
        <v>-535.33199999999999</v>
      </c>
      <c r="AA1134" s="1">
        <v>9</v>
      </c>
      <c r="AB1134" s="1">
        <v>87.68</v>
      </c>
      <c r="AC1134" s="1">
        <v>85928</v>
      </c>
      <c r="AD1134" s="6" t="e">
        <f>IF(COUNTIF(#REF!,Orders!AC1601)&gt;0,"Returned","Not Returned")</f>
        <v>#REF!</v>
      </c>
      <c r="AE1134" s="37" t="str">
        <f>TEXT(Table1[[#This Row],[Order Date]],"mmmm-yyy")</f>
        <v>April-2015</v>
      </c>
    </row>
    <row r="1135" spans="1:31" ht="12.75" customHeight="1" thickTop="1" thickBot="1" x14ac:dyDescent="0.25">
      <c r="A1135" s="10">
        <v>21857</v>
      </c>
      <c r="B1135" s="11" t="s">
        <v>37</v>
      </c>
      <c r="C1135" s="11">
        <v>0.09</v>
      </c>
      <c r="D1135" s="11">
        <v>34.99</v>
      </c>
      <c r="E1135" s="11">
        <v>7.73</v>
      </c>
      <c r="F1135" s="11">
        <v>2847</v>
      </c>
      <c r="G1135" s="6" t="str">
        <f>IF(COUNTIF(Table1[Customer ID],Table1[[#This Row],[Customer ID]])&gt;1,"Repeat Customer","One-Time Customer")</f>
        <v>Repeat Customer</v>
      </c>
      <c r="H1135" s="11" t="s">
        <v>2600</v>
      </c>
      <c r="I1135" s="11" t="s">
        <v>49</v>
      </c>
      <c r="J1135" s="11" t="s">
        <v>28</v>
      </c>
      <c r="K1135" s="11" t="s">
        <v>29</v>
      </c>
      <c r="L1135" s="11" t="s">
        <v>30</v>
      </c>
      <c r="M1135" s="11" t="s">
        <v>59</v>
      </c>
      <c r="N1135" s="11" t="s">
        <v>101</v>
      </c>
      <c r="O1135" s="11">
        <v>0.59</v>
      </c>
      <c r="P1135" s="6">
        <f>Table1[[#This Row],[Profit]]/Table1[[#This Row],[Sales]]</f>
        <v>-5.5481233386496545</v>
      </c>
      <c r="Q1135" s="11" t="s">
        <v>33</v>
      </c>
      <c r="R1135" s="11" t="s">
        <v>136</v>
      </c>
      <c r="S1135" s="11" t="s">
        <v>244</v>
      </c>
      <c r="T1135" s="11" t="s">
        <v>2601</v>
      </c>
      <c r="U1135" s="11">
        <v>38017</v>
      </c>
      <c r="V1135" s="12">
        <v>42103</v>
      </c>
      <c r="W1135" s="13" t="str">
        <f>TEXT(Table1[[#This Row],[Order Date]],"mmmm")</f>
        <v>April</v>
      </c>
      <c r="X1135" s="7" t="str">
        <f>TEXT(Table1[[#This Row],[Order Date]],"yyyy")</f>
        <v>2015</v>
      </c>
      <c r="Y1135" s="12">
        <v>42105</v>
      </c>
      <c r="Z1135" s="11">
        <v>-208.72039999999998</v>
      </c>
      <c r="AA1135" s="11">
        <v>1</v>
      </c>
      <c r="AB1135" s="11">
        <v>37.619999999999997</v>
      </c>
      <c r="AC1135" s="11">
        <v>85928</v>
      </c>
      <c r="AD1135" s="6" t="e">
        <f>IF(COUNTIF(#REF!,Orders!AC1602)&gt;0,"Returned","Not Returned")</f>
        <v>#REF!</v>
      </c>
      <c r="AE1135" s="37" t="str">
        <f>TEXT(Table1[[#This Row],[Order Date]],"mmmm-yyy")</f>
        <v>April-2015</v>
      </c>
    </row>
    <row r="1136" spans="1:31" ht="12.75" customHeight="1" thickTop="1" thickBot="1" x14ac:dyDescent="0.25">
      <c r="A1136" s="10">
        <v>23622</v>
      </c>
      <c r="B1136" s="11" t="s">
        <v>106</v>
      </c>
      <c r="C1136" s="11">
        <v>0.05</v>
      </c>
      <c r="D1136" s="11">
        <v>115.99</v>
      </c>
      <c r="E1136" s="11">
        <v>8.99</v>
      </c>
      <c r="F1136" s="11">
        <v>2851</v>
      </c>
      <c r="G1136" s="6" t="str">
        <f>IF(COUNTIF(Table1[Customer ID],Table1[[#This Row],[Customer ID]])&gt;1,"Repeat Customer","One-Time Customer")</f>
        <v>One-Time Customer</v>
      </c>
      <c r="H1136" s="11" t="s">
        <v>2604</v>
      </c>
      <c r="I1136" s="11" t="s">
        <v>49</v>
      </c>
      <c r="J1136" s="11" t="s">
        <v>114</v>
      </c>
      <c r="K1136" s="11" t="s">
        <v>77</v>
      </c>
      <c r="L1136" s="11" t="s">
        <v>78</v>
      </c>
      <c r="M1136" s="11" t="s">
        <v>59</v>
      </c>
      <c r="N1136" s="11" t="s">
        <v>185</v>
      </c>
      <c r="O1136" s="11">
        <v>0.57999999999999996</v>
      </c>
      <c r="P1136" s="6">
        <f>Table1[[#This Row],[Profit]]/Table1[[#This Row],[Sales]]</f>
        <v>0.69</v>
      </c>
      <c r="Q1136" s="11" t="s">
        <v>33</v>
      </c>
      <c r="R1136" s="11" t="s">
        <v>61</v>
      </c>
      <c r="S1136" s="11" t="s">
        <v>130</v>
      </c>
      <c r="T1136" s="11" t="s">
        <v>2605</v>
      </c>
      <c r="U1136" s="11">
        <v>79762</v>
      </c>
      <c r="V1136" s="12">
        <v>42103</v>
      </c>
      <c r="W1136" s="13" t="str">
        <f>TEXT(Table1[[#This Row],[Order Date]],"mmmm")</f>
        <v>April</v>
      </c>
      <c r="X1136" s="7" t="str">
        <f>TEXT(Table1[[#This Row],[Order Date]],"yyyy")</f>
        <v>2015</v>
      </c>
      <c r="Y1136" s="12">
        <v>42107</v>
      </c>
      <c r="Z1136" s="11">
        <v>719.35259999999994</v>
      </c>
      <c r="AA1136" s="11">
        <v>11</v>
      </c>
      <c r="AB1136" s="11">
        <v>1042.54</v>
      </c>
      <c r="AC1136" s="11">
        <v>86454</v>
      </c>
      <c r="AD1136" s="6" t="e">
        <f>IF(COUNTIF(#REF!,Orders!AC1604)&gt;0,"Returned","Not Returned")</f>
        <v>#REF!</v>
      </c>
      <c r="AE1136" s="37" t="str">
        <f>TEXT(Table1[[#This Row],[Order Date]],"mmmm-yyy")</f>
        <v>April-2015</v>
      </c>
    </row>
    <row r="1137" spans="1:31" ht="12.75" customHeight="1" thickTop="1" thickBot="1" x14ac:dyDescent="0.25">
      <c r="A1137" s="10">
        <v>20851</v>
      </c>
      <c r="B1137" s="11" t="s">
        <v>25</v>
      </c>
      <c r="C1137" s="11">
        <v>0.03</v>
      </c>
      <c r="D1137" s="11">
        <v>15.99</v>
      </c>
      <c r="E1137" s="11">
        <v>11.28</v>
      </c>
      <c r="F1137" s="11">
        <v>451</v>
      </c>
      <c r="G1137" s="6" t="str">
        <f>IF(COUNTIF(Table1[Customer ID],Table1[[#This Row],[Customer ID]])&gt;1,"Repeat Customer","One-Time Customer")</f>
        <v>Repeat Customer</v>
      </c>
      <c r="H1137" s="11" t="s">
        <v>549</v>
      </c>
      <c r="I1137" s="11" t="s">
        <v>49</v>
      </c>
      <c r="J1137" s="11" t="s">
        <v>40</v>
      </c>
      <c r="K1137" s="11" t="s">
        <v>77</v>
      </c>
      <c r="L1137" s="11" t="s">
        <v>85</v>
      </c>
      <c r="M1137" s="11" t="s">
        <v>86</v>
      </c>
      <c r="N1137" s="11" t="s">
        <v>550</v>
      </c>
      <c r="O1137" s="11">
        <v>0.38</v>
      </c>
      <c r="P1137" s="6">
        <f>Table1[[#This Row],[Profit]]/Table1[[#This Row],[Sales]]</f>
        <v>-1.5021476888387826</v>
      </c>
      <c r="Q1137" s="11" t="s">
        <v>33</v>
      </c>
      <c r="R1137" s="11" t="s">
        <v>34</v>
      </c>
      <c r="S1137" s="11" t="s">
        <v>45</v>
      </c>
      <c r="T1137" s="11" t="s">
        <v>551</v>
      </c>
      <c r="U1137" s="11">
        <v>94024</v>
      </c>
      <c r="V1137" s="12">
        <v>42104</v>
      </c>
      <c r="W1137" s="13" t="str">
        <f>TEXT(Table1[[#This Row],[Order Date]],"mmmm")</f>
        <v>April</v>
      </c>
      <c r="X1137" s="7" t="str">
        <f>TEXT(Table1[[#This Row],[Order Date]],"yyyy")</f>
        <v>2015</v>
      </c>
      <c r="Y1137" s="12">
        <v>42105</v>
      </c>
      <c r="Z1137" s="11">
        <v>-53.296199999999999</v>
      </c>
      <c r="AA1137" s="11">
        <v>2</v>
      </c>
      <c r="AB1137" s="11">
        <v>35.479999999999997</v>
      </c>
      <c r="AC1137" s="11">
        <v>86010</v>
      </c>
      <c r="AD1137" s="6" t="e">
        <f>IF(COUNTIF(#REF!,Orders!AC236)&gt;0,"Returned","Not Returned")</f>
        <v>#REF!</v>
      </c>
      <c r="AE1137" s="37" t="str">
        <f>TEXT(Table1[[#This Row],[Order Date]],"mmmm-yyy")</f>
        <v>April-2015</v>
      </c>
    </row>
    <row r="1138" spans="1:31" ht="12.75" customHeight="1" thickTop="1" thickBot="1" x14ac:dyDescent="0.25">
      <c r="A1138" s="8">
        <v>21847</v>
      </c>
      <c r="B1138" s="1" t="s">
        <v>37</v>
      </c>
      <c r="C1138" s="1">
        <v>0.05</v>
      </c>
      <c r="D1138" s="1">
        <v>328.14</v>
      </c>
      <c r="E1138" s="1">
        <v>91.05</v>
      </c>
      <c r="F1138" s="1">
        <v>1103</v>
      </c>
      <c r="G1138" s="6" t="str">
        <f>IF(COUNTIF(Table1[Customer ID],Table1[[#This Row],[Customer ID]])&gt;1,"Repeat Customer","One-Time Customer")</f>
        <v>One-Time Customer</v>
      </c>
      <c r="H1138" s="1" t="s">
        <v>1202</v>
      </c>
      <c r="I1138" s="1" t="s">
        <v>39</v>
      </c>
      <c r="J1138" s="1" t="s">
        <v>40</v>
      </c>
      <c r="K1138" s="1" t="s">
        <v>29</v>
      </c>
      <c r="L1138" s="1" t="s">
        <v>257</v>
      </c>
      <c r="M1138" s="1" t="s">
        <v>43</v>
      </c>
      <c r="N1138" s="1" t="s">
        <v>468</v>
      </c>
      <c r="O1138" s="1">
        <v>0.56999999999999995</v>
      </c>
      <c r="P1138" s="6">
        <f>Table1[[#This Row],[Profit]]/Table1[[#This Row],[Sales]]</f>
        <v>0.33693085856183363</v>
      </c>
      <c r="Q1138" s="1" t="s">
        <v>33</v>
      </c>
      <c r="R1138" s="1" t="s">
        <v>61</v>
      </c>
      <c r="S1138" s="1" t="s">
        <v>496</v>
      </c>
      <c r="T1138" s="1" t="s">
        <v>1203</v>
      </c>
      <c r="U1138" s="1">
        <v>68046</v>
      </c>
      <c r="V1138" s="9">
        <v>42104</v>
      </c>
      <c r="W1138" s="13" t="str">
        <f>TEXT(Table1[[#This Row],[Order Date]],"mmmm")</f>
        <v>April</v>
      </c>
      <c r="X1138" s="7" t="str">
        <f>TEXT(Table1[[#This Row],[Order Date]],"yyyy")</f>
        <v>2015</v>
      </c>
      <c r="Y1138" s="9">
        <v>42105</v>
      </c>
      <c r="Z1138" s="1">
        <v>772.04</v>
      </c>
      <c r="AA1138" s="1">
        <v>7</v>
      </c>
      <c r="AB1138" s="1">
        <v>2291.39</v>
      </c>
      <c r="AC1138" s="1">
        <v>90977</v>
      </c>
      <c r="AD1138" s="6" t="e">
        <f>IF(COUNTIF(#REF!,Orders!AC613)&gt;0,"Returned","Not Returned")</f>
        <v>#REF!</v>
      </c>
      <c r="AE1138" s="37" t="str">
        <f>TEXT(Table1[[#This Row],[Order Date]],"mmmm-yyy")</f>
        <v>April-2015</v>
      </c>
    </row>
    <row r="1139" spans="1:31" ht="12.75" customHeight="1" thickTop="1" thickBot="1" x14ac:dyDescent="0.25">
      <c r="A1139" s="10">
        <v>3847</v>
      </c>
      <c r="B1139" s="11" t="s">
        <v>37</v>
      </c>
      <c r="C1139" s="11">
        <v>0.05</v>
      </c>
      <c r="D1139" s="11">
        <v>328.14</v>
      </c>
      <c r="E1139" s="11">
        <v>91.05</v>
      </c>
      <c r="F1139" s="11">
        <v>1104</v>
      </c>
      <c r="G1139" s="6" t="str">
        <f>IF(COUNTIF(Table1[Customer ID],Table1[[#This Row],[Customer ID]])&gt;1,"Repeat Customer","One-Time Customer")</f>
        <v>One-Time Customer</v>
      </c>
      <c r="H1139" s="11" t="s">
        <v>1204</v>
      </c>
      <c r="I1139" s="11" t="s">
        <v>39</v>
      </c>
      <c r="J1139" s="11" t="s">
        <v>40</v>
      </c>
      <c r="K1139" s="11" t="s">
        <v>29</v>
      </c>
      <c r="L1139" s="11" t="s">
        <v>257</v>
      </c>
      <c r="M1139" s="11" t="s">
        <v>43</v>
      </c>
      <c r="N1139" s="11" t="s">
        <v>468</v>
      </c>
      <c r="O1139" s="11">
        <v>0.56999999999999995</v>
      </c>
      <c r="P1139" s="6">
        <f>Table1[[#This Row],[Profit]]/Table1[[#This Row],[Sales]]</f>
        <v>8.1327979167632292E-2</v>
      </c>
      <c r="Q1139" s="11" t="s">
        <v>33</v>
      </c>
      <c r="R1139" s="11" t="s">
        <v>53</v>
      </c>
      <c r="S1139" s="11" t="s">
        <v>71</v>
      </c>
      <c r="T1139" s="11" t="s">
        <v>90</v>
      </c>
      <c r="U1139" s="11">
        <v>10282</v>
      </c>
      <c r="V1139" s="12">
        <v>42104</v>
      </c>
      <c r="W1139" s="13" t="str">
        <f>TEXT(Table1[[#This Row],[Order Date]],"mmmm")</f>
        <v>April</v>
      </c>
      <c r="X1139" s="7" t="str">
        <f>TEXT(Table1[[#This Row],[Order Date]],"yyyy")</f>
        <v>2015</v>
      </c>
      <c r="Y1139" s="12">
        <v>42105</v>
      </c>
      <c r="Z1139" s="11">
        <v>772.04</v>
      </c>
      <c r="AA1139" s="11">
        <v>29</v>
      </c>
      <c r="AB1139" s="11">
        <v>9492.92</v>
      </c>
      <c r="AC1139" s="11">
        <v>27456</v>
      </c>
      <c r="AD1139" s="6" t="e">
        <f>IF(COUNTIF(#REF!,Orders!AC614)&gt;0,"Returned","Not Returned")</f>
        <v>#REF!</v>
      </c>
      <c r="AE1139" s="37" t="str">
        <f>TEXT(Table1[[#This Row],[Order Date]],"mmmm-yyy")</f>
        <v>April-2015</v>
      </c>
    </row>
    <row r="1140" spans="1:31" ht="12.75" customHeight="1" thickTop="1" thickBot="1" x14ac:dyDescent="0.25">
      <c r="A1140" s="10">
        <v>20764</v>
      </c>
      <c r="B1140" s="11" t="s">
        <v>37</v>
      </c>
      <c r="C1140" s="11">
        <v>0.08</v>
      </c>
      <c r="D1140" s="11">
        <v>11.7</v>
      </c>
      <c r="E1140" s="11">
        <v>6.96</v>
      </c>
      <c r="F1140" s="11">
        <v>1185</v>
      </c>
      <c r="G1140" s="6" t="str">
        <f>IF(COUNTIF(Table1[Customer ID],Table1[[#This Row],[Customer ID]])&gt;1,"Repeat Customer","One-Time Customer")</f>
        <v>Repeat Customer</v>
      </c>
      <c r="H1140" s="11" t="s">
        <v>1276</v>
      </c>
      <c r="I1140" s="11" t="s">
        <v>49</v>
      </c>
      <c r="J1140" s="11" t="s">
        <v>114</v>
      </c>
      <c r="K1140" s="11" t="s">
        <v>29</v>
      </c>
      <c r="L1140" s="11" t="s">
        <v>257</v>
      </c>
      <c r="M1140" s="11" t="s">
        <v>86</v>
      </c>
      <c r="N1140" s="11" t="s">
        <v>1280</v>
      </c>
      <c r="O1140" s="11">
        <v>0.5</v>
      </c>
      <c r="P1140" s="6">
        <f>Table1[[#This Row],[Profit]]/Table1[[#This Row],[Sales]]</f>
        <v>0.32535307517084283</v>
      </c>
      <c r="Q1140" s="11" t="s">
        <v>33</v>
      </c>
      <c r="R1140" s="11" t="s">
        <v>136</v>
      </c>
      <c r="S1140" s="11" t="s">
        <v>1278</v>
      </c>
      <c r="T1140" s="11" t="s">
        <v>1279</v>
      </c>
      <c r="U1140" s="11">
        <v>35756</v>
      </c>
      <c r="V1140" s="12">
        <v>42104</v>
      </c>
      <c r="W1140" s="13" t="str">
        <f>TEXT(Table1[[#This Row],[Order Date]],"mmmm")</f>
        <v>April</v>
      </c>
      <c r="X1140" s="7" t="str">
        <f>TEXT(Table1[[#This Row],[Order Date]],"yyyy")</f>
        <v>2015</v>
      </c>
      <c r="Y1140" s="12">
        <v>42107</v>
      </c>
      <c r="Z1140" s="11">
        <v>28.565999999999999</v>
      </c>
      <c r="AA1140" s="11">
        <v>8</v>
      </c>
      <c r="AB1140" s="11">
        <v>87.8</v>
      </c>
      <c r="AC1140" s="11">
        <v>85940</v>
      </c>
      <c r="AD1140" s="6" t="e">
        <f>IF(COUNTIF(#REF!,Orders!AC666)&gt;0,"Returned","Not Returned")</f>
        <v>#REF!</v>
      </c>
      <c r="AE1140" s="37" t="str">
        <f>TEXT(Table1[[#This Row],[Order Date]],"mmmm-yyy")</f>
        <v>April-2015</v>
      </c>
    </row>
    <row r="1141" spans="1:31" ht="12.75" customHeight="1" thickTop="1" thickBot="1" x14ac:dyDescent="0.25">
      <c r="A1141" s="8">
        <v>21928</v>
      </c>
      <c r="B1141" s="1" t="s">
        <v>47</v>
      </c>
      <c r="C1141" s="1">
        <v>0.1</v>
      </c>
      <c r="D1141" s="1">
        <v>9.11</v>
      </c>
      <c r="E1141" s="1">
        <v>2.15</v>
      </c>
      <c r="F1141" s="1">
        <v>1602</v>
      </c>
      <c r="G1141" s="6" t="str">
        <f>IF(COUNTIF(Table1[Customer ID],Table1[[#This Row],[Customer ID]])&gt;1,"Repeat Customer","One-Time Customer")</f>
        <v>One-Time Customer</v>
      </c>
      <c r="H1141" s="1" t="s">
        <v>1604</v>
      </c>
      <c r="I1141" s="1" t="s">
        <v>49</v>
      </c>
      <c r="J1141" s="1" t="s">
        <v>40</v>
      </c>
      <c r="K1141" s="1" t="s">
        <v>29</v>
      </c>
      <c r="L1141" s="1" t="s">
        <v>93</v>
      </c>
      <c r="M1141" s="1" t="s">
        <v>31</v>
      </c>
      <c r="N1141" s="1" t="s">
        <v>1258</v>
      </c>
      <c r="O1141" s="1">
        <v>0.4</v>
      </c>
      <c r="P1141" s="6">
        <f>Table1[[#This Row],[Profit]]/Table1[[#This Row],[Sales]]</f>
        <v>-0.22567164179104476</v>
      </c>
      <c r="Q1141" s="1" t="s">
        <v>33</v>
      </c>
      <c r="R1141" s="1" t="s">
        <v>53</v>
      </c>
      <c r="S1141" s="1" t="s">
        <v>415</v>
      </c>
      <c r="T1141" s="1" t="s">
        <v>1605</v>
      </c>
      <c r="U1141" s="1">
        <v>20601</v>
      </c>
      <c r="V1141" s="9">
        <v>42104</v>
      </c>
      <c r="W1141" s="13" t="str">
        <f>TEXT(Table1[[#This Row],[Order Date]],"mmmm")</f>
        <v>April</v>
      </c>
      <c r="X1141" s="7" t="str">
        <f>TEXT(Table1[[#This Row],[Order Date]],"yyyy")</f>
        <v>2015</v>
      </c>
      <c r="Y1141" s="9">
        <v>42106</v>
      </c>
      <c r="Z1141" s="1">
        <v>-3.9312</v>
      </c>
      <c r="AA1141" s="1">
        <v>2</v>
      </c>
      <c r="AB1141" s="1">
        <v>17.420000000000002</v>
      </c>
      <c r="AC1141" s="1">
        <v>89680</v>
      </c>
      <c r="AD1141" s="6" t="e">
        <f>IF(COUNTIF(#REF!,Orders!AC885)&gt;0,"Returned","Not Returned")</f>
        <v>#REF!</v>
      </c>
      <c r="AE1141" s="37" t="str">
        <f>TEXT(Table1[[#This Row],[Order Date]],"mmmm-yyy")</f>
        <v>April-2015</v>
      </c>
    </row>
    <row r="1142" spans="1:31" ht="12.75" customHeight="1" thickTop="1" thickBot="1" x14ac:dyDescent="0.25">
      <c r="A1142" s="8">
        <v>22105</v>
      </c>
      <c r="B1142" s="1" t="s">
        <v>37</v>
      </c>
      <c r="C1142" s="1">
        <v>0.04</v>
      </c>
      <c r="D1142" s="1">
        <v>7.08</v>
      </c>
      <c r="E1142" s="1">
        <v>2.35</v>
      </c>
      <c r="F1142" s="1">
        <v>2430</v>
      </c>
      <c r="G1142" s="6" t="str">
        <f>IF(COUNTIF(Table1[Customer ID],Table1[[#This Row],[Customer ID]])&gt;1,"Repeat Customer","One-Time Customer")</f>
        <v>Repeat Customer</v>
      </c>
      <c r="H1142" s="1" t="s">
        <v>2281</v>
      </c>
      <c r="I1142" s="1" t="s">
        <v>49</v>
      </c>
      <c r="J1142" s="1" t="s">
        <v>40</v>
      </c>
      <c r="K1142" s="1" t="s">
        <v>29</v>
      </c>
      <c r="L1142" s="1" t="s">
        <v>30</v>
      </c>
      <c r="M1142" s="1" t="s">
        <v>31</v>
      </c>
      <c r="N1142" s="1" t="s">
        <v>1144</v>
      </c>
      <c r="O1142" s="1">
        <v>0.47</v>
      </c>
      <c r="P1142" s="6">
        <f>Table1[[#This Row],[Profit]]/Table1[[#This Row],[Sales]]</f>
        <v>0.50081466395112018</v>
      </c>
      <c r="Q1142" s="1" t="s">
        <v>33</v>
      </c>
      <c r="R1142" s="1" t="s">
        <v>61</v>
      </c>
      <c r="S1142" s="1" t="s">
        <v>130</v>
      </c>
      <c r="T1142" s="1" t="s">
        <v>2282</v>
      </c>
      <c r="U1142" s="1">
        <v>76541</v>
      </c>
      <c r="V1142" s="9">
        <v>42104</v>
      </c>
      <c r="W1142" s="13" t="str">
        <f>TEXT(Table1[[#This Row],[Order Date]],"mmmm")</f>
        <v>April</v>
      </c>
      <c r="X1142" s="7" t="str">
        <f>TEXT(Table1[[#This Row],[Order Date]],"yyyy")</f>
        <v>2015</v>
      </c>
      <c r="Y1142" s="9">
        <v>42105</v>
      </c>
      <c r="Z1142" s="1">
        <v>24.59</v>
      </c>
      <c r="AA1142" s="1">
        <v>7</v>
      </c>
      <c r="AB1142" s="1">
        <v>49.1</v>
      </c>
      <c r="AC1142" s="1">
        <v>91109</v>
      </c>
      <c r="AD1142" s="6" t="e">
        <f>IF(COUNTIF(#REF!,Orders!AC1355)&gt;0,"Returned","Not Returned")</f>
        <v>#REF!</v>
      </c>
      <c r="AE1142" s="37" t="str">
        <f>TEXT(Table1[[#This Row],[Order Date]],"mmmm-yyy")</f>
        <v>April-2015</v>
      </c>
    </row>
    <row r="1143" spans="1:31" ht="12.75" customHeight="1" thickTop="1" thickBot="1" x14ac:dyDescent="0.25">
      <c r="A1143" s="10">
        <v>25649</v>
      </c>
      <c r="B1143" s="11" t="s">
        <v>106</v>
      </c>
      <c r="C1143" s="11">
        <v>7.0000000000000007E-2</v>
      </c>
      <c r="D1143" s="11">
        <v>4.97</v>
      </c>
      <c r="E1143" s="11">
        <v>5.71</v>
      </c>
      <c r="F1143" s="11">
        <v>2684</v>
      </c>
      <c r="G1143" s="6" t="str">
        <f>IF(COUNTIF(Table1[Customer ID],Table1[[#This Row],[Customer ID]])&gt;1,"Repeat Customer","One-Time Customer")</f>
        <v>Repeat Customer</v>
      </c>
      <c r="H1143" s="11" t="s">
        <v>2483</v>
      </c>
      <c r="I1143" s="11" t="s">
        <v>49</v>
      </c>
      <c r="J1143" s="11" t="s">
        <v>58</v>
      </c>
      <c r="K1143" s="11" t="s">
        <v>41</v>
      </c>
      <c r="L1143" s="11" t="s">
        <v>50</v>
      </c>
      <c r="M1143" s="11" t="s">
        <v>86</v>
      </c>
      <c r="N1143" s="11" t="s">
        <v>2485</v>
      </c>
      <c r="O1143" s="11">
        <v>0.54</v>
      </c>
      <c r="P1143" s="6">
        <f>Table1[[#This Row],[Profit]]/Table1[[#This Row],[Sales]]</f>
        <v>-6.7573893473368347</v>
      </c>
      <c r="Q1143" s="11" t="s">
        <v>33</v>
      </c>
      <c r="R1143" s="11" t="s">
        <v>136</v>
      </c>
      <c r="S1143" s="11" t="s">
        <v>362</v>
      </c>
      <c r="T1143" s="11" t="s">
        <v>2484</v>
      </c>
      <c r="U1143" s="11">
        <v>33952</v>
      </c>
      <c r="V1143" s="12">
        <v>42104</v>
      </c>
      <c r="W1143" s="13" t="str">
        <f>TEXT(Table1[[#This Row],[Order Date]],"mmmm")</f>
        <v>April</v>
      </c>
      <c r="X1143" s="7" t="str">
        <f>TEXT(Table1[[#This Row],[Order Date]],"yyyy")</f>
        <v>2015</v>
      </c>
      <c r="Y1143" s="12">
        <v>42109</v>
      </c>
      <c r="Z1143" s="11">
        <v>-180.15200000000002</v>
      </c>
      <c r="AA1143" s="11">
        <v>5</v>
      </c>
      <c r="AB1143" s="11">
        <v>26.66</v>
      </c>
      <c r="AC1143" s="11">
        <v>89148</v>
      </c>
      <c r="AD1143" s="6" t="e">
        <f>IF(COUNTIF(#REF!,Orders!AC1522)&gt;0,"Returned","Not Returned")</f>
        <v>#REF!</v>
      </c>
      <c r="AE1143" s="37" t="str">
        <f>TEXT(Table1[[#This Row],[Order Date]],"mmmm-yyy")</f>
        <v>April-2015</v>
      </c>
    </row>
    <row r="1144" spans="1:31" ht="12.75" customHeight="1" thickTop="1" thickBot="1" x14ac:dyDescent="0.25">
      <c r="A1144" s="8">
        <v>25650</v>
      </c>
      <c r="B1144" s="1" t="s">
        <v>106</v>
      </c>
      <c r="C1144" s="1">
        <v>0.09</v>
      </c>
      <c r="D1144" s="1">
        <v>2.62</v>
      </c>
      <c r="E1144" s="1">
        <v>0.8</v>
      </c>
      <c r="F1144" s="1">
        <v>2684</v>
      </c>
      <c r="G1144" s="6" t="str">
        <f>IF(COUNTIF(Table1[Customer ID],Table1[[#This Row],[Customer ID]])&gt;1,"Repeat Customer","One-Time Customer")</f>
        <v>Repeat Customer</v>
      </c>
      <c r="H1144" s="1" t="s">
        <v>2483</v>
      </c>
      <c r="I1144" s="1" t="s">
        <v>49</v>
      </c>
      <c r="J1144" s="1" t="s">
        <v>58</v>
      </c>
      <c r="K1144" s="1" t="s">
        <v>29</v>
      </c>
      <c r="L1144" s="1" t="s">
        <v>66</v>
      </c>
      <c r="M1144" s="1" t="s">
        <v>31</v>
      </c>
      <c r="N1144" s="1" t="s">
        <v>1409</v>
      </c>
      <c r="O1144" s="1">
        <v>0.39</v>
      </c>
      <c r="P1144" s="6">
        <f>Table1[[#This Row],[Profit]]/Table1[[#This Row],[Sales]]</f>
        <v>0.28385786802030455</v>
      </c>
      <c r="Q1144" s="1" t="s">
        <v>33</v>
      </c>
      <c r="R1144" s="1" t="s">
        <v>136</v>
      </c>
      <c r="S1144" s="1" t="s">
        <v>362</v>
      </c>
      <c r="T1144" s="1" t="s">
        <v>2484</v>
      </c>
      <c r="U1144" s="1">
        <v>33952</v>
      </c>
      <c r="V1144" s="9">
        <v>42104</v>
      </c>
      <c r="W1144" s="13" t="str">
        <f>TEXT(Table1[[#This Row],[Order Date]],"mmmm")</f>
        <v>April</v>
      </c>
      <c r="X1144" s="7" t="str">
        <f>TEXT(Table1[[#This Row],[Order Date]],"yyyy")</f>
        <v>2015</v>
      </c>
      <c r="Y1144" s="9">
        <v>42106</v>
      </c>
      <c r="Z1144" s="1">
        <v>8.3879999999999999</v>
      </c>
      <c r="AA1144" s="1">
        <v>12</v>
      </c>
      <c r="AB1144" s="1">
        <v>29.55</v>
      </c>
      <c r="AC1144" s="1">
        <v>89148</v>
      </c>
      <c r="AD1144" s="6" t="e">
        <f>IF(COUNTIF(#REF!,Orders!AC1523)&gt;0,"Returned","Not Returned")</f>
        <v>#REF!</v>
      </c>
      <c r="AE1144" s="37" t="str">
        <f>TEXT(Table1[[#This Row],[Order Date]],"mmmm-yyy")</f>
        <v>April-2015</v>
      </c>
    </row>
    <row r="1145" spans="1:31" ht="12.75" customHeight="1" thickTop="1" thickBot="1" x14ac:dyDescent="0.25">
      <c r="A1145" s="10">
        <v>25651</v>
      </c>
      <c r="B1145" s="11" t="s">
        <v>106</v>
      </c>
      <c r="C1145" s="11">
        <v>0.03</v>
      </c>
      <c r="D1145" s="11">
        <v>65.989999999999995</v>
      </c>
      <c r="E1145" s="11">
        <v>8.8000000000000007</v>
      </c>
      <c r="F1145" s="11">
        <v>2684</v>
      </c>
      <c r="G1145" s="6" t="str">
        <f>IF(COUNTIF(Table1[Customer ID],Table1[[#This Row],[Customer ID]])&gt;1,"Repeat Customer","One-Time Customer")</f>
        <v>Repeat Customer</v>
      </c>
      <c r="H1145" s="11" t="s">
        <v>2483</v>
      </c>
      <c r="I1145" s="11" t="s">
        <v>49</v>
      </c>
      <c r="J1145" s="11" t="s">
        <v>58</v>
      </c>
      <c r="K1145" s="11" t="s">
        <v>77</v>
      </c>
      <c r="L1145" s="11" t="s">
        <v>78</v>
      </c>
      <c r="M1145" s="11" t="s">
        <v>59</v>
      </c>
      <c r="N1145" s="11" t="s">
        <v>751</v>
      </c>
      <c r="O1145" s="11">
        <v>0.57999999999999996</v>
      </c>
      <c r="P1145" s="6">
        <f>Table1[[#This Row],[Profit]]/Table1[[#This Row],[Sales]]</f>
        <v>8.0328915467916574E-3</v>
      </c>
      <c r="Q1145" s="11" t="s">
        <v>33</v>
      </c>
      <c r="R1145" s="11" t="s">
        <v>136</v>
      </c>
      <c r="S1145" s="11" t="s">
        <v>362</v>
      </c>
      <c r="T1145" s="11" t="s">
        <v>2484</v>
      </c>
      <c r="U1145" s="11">
        <v>33952</v>
      </c>
      <c r="V1145" s="12">
        <v>42104</v>
      </c>
      <c r="W1145" s="13" t="str">
        <f>TEXT(Table1[[#This Row],[Order Date]],"mmmm")</f>
        <v>April</v>
      </c>
      <c r="X1145" s="7" t="str">
        <f>TEXT(Table1[[#This Row],[Order Date]],"yyyy")</f>
        <v>2015</v>
      </c>
      <c r="Y1145" s="12">
        <v>42104</v>
      </c>
      <c r="Z1145" s="11">
        <v>9.939899999999998</v>
      </c>
      <c r="AA1145" s="11">
        <v>21</v>
      </c>
      <c r="AB1145" s="11">
        <v>1237.4000000000001</v>
      </c>
      <c r="AC1145" s="11">
        <v>89148</v>
      </c>
      <c r="AD1145" s="6" t="e">
        <f>IF(COUNTIF(#REF!,Orders!AC1524)&gt;0,"Returned","Not Returned")</f>
        <v>#REF!</v>
      </c>
      <c r="AE1145" s="37" t="str">
        <f>TEXT(Table1[[#This Row],[Order Date]],"mmmm-yyy")</f>
        <v>April-2015</v>
      </c>
    </row>
    <row r="1146" spans="1:31" ht="12.75" customHeight="1" thickTop="1" thickBot="1" x14ac:dyDescent="0.25">
      <c r="A1146" s="10">
        <v>20891</v>
      </c>
      <c r="B1146" s="11" t="s">
        <v>37</v>
      </c>
      <c r="C1146" s="11">
        <v>0.03</v>
      </c>
      <c r="D1146" s="11">
        <v>10.98</v>
      </c>
      <c r="E1146" s="11">
        <v>3.37</v>
      </c>
      <c r="F1146" s="11">
        <v>2999</v>
      </c>
      <c r="G1146" s="6" t="str">
        <f>IF(COUNTIF(Table1[Customer ID],Table1[[#This Row],[Customer ID]])&gt;1,"Repeat Customer","One-Time Customer")</f>
        <v>One-Time Customer</v>
      </c>
      <c r="H1146" s="11" t="s">
        <v>2717</v>
      </c>
      <c r="I1146" s="11" t="s">
        <v>49</v>
      </c>
      <c r="J1146" s="11" t="s">
        <v>114</v>
      </c>
      <c r="K1146" s="11" t="s">
        <v>29</v>
      </c>
      <c r="L1146" s="11" t="s">
        <v>174</v>
      </c>
      <c r="M1146" s="11" t="s">
        <v>51</v>
      </c>
      <c r="N1146" s="11" t="s">
        <v>225</v>
      </c>
      <c r="O1146" s="11">
        <v>0.56999999999999995</v>
      </c>
      <c r="P1146" s="6">
        <f>Table1[[#This Row],[Profit]]/Table1[[#This Row],[Sales]]</f>
        <v>0.21035771489588898</v>
      </c>
      <c r="Q1146" s="11" t="s">
        <v>33</v>
      </c>
      <c r="R1146" s="11" t="s">
        <v>61</v>
      </c>
      <c r="S1146" s="11" t="s">
        <v>300</v>
      </c>
      <c r="T1146" s="11" t="s">
        <v>2718</v>
      </c>
      <c r="U1146" s="11">
        <v>48237</v>
      </c>
      <c r="V1146" s="12">
        <v>42104</v>
      </c>
      <c r="W1146" s="13" t="str">
        <f>TEXT(Table1[[#This Row],[Order Date]],"mmmm")</f>
        <v>April</v>
      </c>
      <c r="X1146" s="7" t="str">
        <f>TEXT(Table1[[#This Row],[Order Date]],"yyyy")</f>
        <v>2015</v>
      </c>
      <c r="Y1146" s="12">
        <v>42105</v>
      </c>
      <c r="Z1146" s="11">
        <v>11.82</v>
      </c>
      <c r="AA1146" s="11">
        <v>5</v>
      </c>
      <c r="AB1146" s="11">
        <v>56.19</v>
      </c>
      <c r="AC1146" s="11">
        <v>87041</v>
      </c>
      <c r="AD1146" s="6" t="e">
        <f>IF(COUNTIF(#REF!,Orders!AC1700)&gt;0,"Returned","Not Returned")</f>
        <v>#REF!</v>
      </c>
      <c r="AE1146" s="37" t="str">
        <f>TEXT(Table1[[#This Row],[Order Date]],"mmmm-yyy")</f>
        <v>April-2015</v>
      </c>
    </row>
    <row r="1147" spans="1:31" ht="12.75" customHeight="1" thickTop="1" thickBot="1" x14ac:dyDescent="0.25">
      <c r="A1147" s="10">
        <v>20303</v>
      </c>
      <c r="B1147" s="11" t="s">
        <v>25</v>
      </c>
      <c r="C1147" s="11">
        <v>0.09</v>
      </c>
      <c r="D1147" s="11">
        <v>35.94</v>
      </c>
      <c r="E1147" s="11">
        <v>6.66</v>
      </c>
      <c r="F1147" s="11">
        <v>3191</v>
      </c>
      <c r="G1147" s="6" t="str">
        <f>IF(COUNTIF(Table1[Customer ID],Table1[[#This Row],[Customer ID]])&gt;1,"Repeat Customer","One-Time Customer")</f>
        <v>Repeat Customer</v>
      </c>
      <c r="H1147" s="11" t="s">
        <v>2869</v>
      </c>
      <c r="I1147" s="11" t="s">
        <v>49</v>
      </c>
      <c r="J1147" s="11" t="s">
        <v>28</v>
      </c>
      <c r="K1147" s="11" t="s">
        <v>29</v>
      </c>
      <c r="L1147" s="11" t="s">
        <v>69</v>
      </c>
      <c r="M1147" s="11" t="s">
        <v>59</v>
      </c>
      <c r="N1147" s="11" t="s">
        <v>73</v>
      </c>
      <c r="O1147" s="11">
        <v>0.4</v>
      </c>
      <c r="P1147" s="6">
        <f>Table1[[#This Row],[Profit]]/Table1[[#This Row],[Sales]]</f>
        <v>0.55270130036512699</v>
      </c>
      <c r="Q1147" s="11" t="s">
        <v>33</v>
      </c>
      <c r="R1147" s="11" t="s">
        <v>61</v>
      </c>
      <c r="S1147" s="11" t="s">
        <v>1858</v>
      </c>
      <c r="T1147" s="11" t="s">
        <v>2870</v>
      </c>
      <c r="U1147" s="11">
        <v>54481</v>
      </c>
      <c r="V1147" s="12">
        <v>42104</v>
      </c>
      <c r="W1147" s="13" t="str">
        <f>TEXT(Table1[[#This Row],[Order Date]],"mmmm")</f>
        <v>April</v>
      </c>
      <c r="X1147" s="7" t="str">
        <f>TEXT(Table1[[#This Row],[Order Date]],"yyyy")</f>
        <v>2015</v>
      </c>
      <c r="Y1147" s="12">
        <v>42106</v>
      </c>
      <c r="Z1147" s="11">
        <v>172.56439999999998</v>
      </c>
      <c r="AA1147" s="11">
        <v>9</v>
      </c>
      <c r="AB1147" s="11">
        <v>312.22000000000003</v>
      </c>
      <c r="AC1147" s="11">
        <v>86448</v>
      </c>
      <c r="AD1147" s="6" t="e">
        <f>IF(COUNTIF(#REF!,Orders!AC1828)&gt;0,"Returned","Not Returned")</f>
        <v>#REF!</v>
      </c>
      <c r="AE1147" s="37" t="str">
        <f>TEXT(Table1[[#This Row],[Order Date]],"mmmm-yyy")</f>
        <v>April-2015</v>
      </c>
    </row>
    <row r="1148" spans="1:31" ht="12.75" customHeight="1" thickTop="1" thickBot="1" x14ac:dyDescent="0.25">
      <c r="A1148" s="8">
        <v>24794</v>
      </c>
      <c r="B1148" s="1" t="s">
        <v>106</v>
      </c>
      <c r="C1148" s="1">
        <v>0.09</v>
      </c>
      <c r="D1148" s="1">
        <v>19.23</v>
      </c>
      <c r="E1148" s="1">
        <v>6.15</v>
      </c>
      <c r="F1148" s="1">
        <v>369</v>
      </c>
      <c r="G1148" s="6" t="str">
        <f>IF(COUNTIF(Table1[Customer ID],Table1[[#This Row],[Customer ID]])&gt;1,"Repeat Customer","One-Time Customer")</f>
        <v>One-Time Customer</v>
      </c>
      <c r="H1148" s="1" t="s">
        <v>471</v>
      </c>
      <c r="I1148" s="1" t="s">
        <v>27</v>
      </c>
      <c r="J1148" s="1" t="s">
        <v>28</v>
      </c>
      <c r="K1148" s="1" t="s">
        <v>41</v>
      </c>
      <c r="L1148" s="1" t="s">
        <v>50</v>
      </c>
      <c r="M1148" s="1" t="s">
        <v>51</v>
      </c>
      <c r="N1148" s="1" t="s">
        <v>472</v>
      </c>
      <c r="O1148" s="1">
        <v>0.44</v>
      </c>
      <c r="P1148" s="6">
        <f>Table1[[#This Row],[Profit]]/Table1[[#This Row],[Sales]]</f>
        <v>0.53598579040852568</v>
      </c>
      <c r="Q1148" s="1" t="s">
        <v>33</v>
      </c>
      <c r="R1148" s="1" t="s">
        <v>34</v>
      </c>
      <c r="S1148" s="1" t="s">
        <v>45</v>
      </c>
      <c r="T1148" s="1" t="s">
        <v>473</v>
      </c>
      <c r="U1148" s="1">
        <v>94601</v>
      </c>
      <c r="V1148" s="9">
        <v>42105</v>
      </c>
      <c r="W1148" s="13" t="str">
        <f>TEXT(Table1[[#This Row],[Order Date]],"mmmm")</f>
        <v>April</v>
      </c>
      <c r="X1148" s="7" t="str">
        <f>TEXT(Table1[[#This Row],[Order Date]],"yyyy")</f>
        <v>2015</v>
      </c>
      <c r="Y1148" s="9">
        <v>42107</v>
      </c>
      <c r="Z1148" s="1">
        <v>211.232</v>
      </c>
      <c r="AA1148" s="1">
        <v>21</v>
      </c>
      <c r="AB1148" s="1">
        <v>394.1</v>
      </c>
      <c r="AC1148" s="1">
        <v>90292</v>
      </c>
      <c r="AD1148" s="6" t="e">
        <f>IF(COUNTIF(#REF!,Orders!AC199)&gt;0,"Returned","Not Returned")</f>
        <v>#REF!</v>
      </c>
      <c r="AE1148" s="37" t="str">
        <f>TEXT(Table1[[#This Row],[Order Date]],"mmmm-yyy")</f>
        <v>April-2015</v>
      </c>
    </row>
    <row r="1149" spans="1:31" ht="12.75" customHeight="1" thickTop="1" thickBot="1" x14ac:dyDescent="0.25">
      <c r="A1149" s="8">
        <v>23153</v>
      </c>
      <c r="B1149" s="1" t="s">
        <v>37</v>
      </c>
      <c r="C1149" s="1">
        <v>0.03</v>
      </c>
      <c r="D1149" s="1">
        <v>48.04</v>
      </c>
      <c r="E1149" s="1">
        <v>19.989999999999998</v>
      </c>
      <c r="F1149" s="1">
        <v>445</v>
      </c>
      <c r="G1149" s="6" t="str">
        <f>IF(COUNTIF(Table1[Customer ID],Table1[[#This Row],[Customer ID]])&gt;1,"Repeat Customer","One-Time Customer")</f>
        <v>Repeat Customer</v>
      </c>
      <c r="H1149" s="1" t="s">
        <v>541</v>
      </c>
      <c r="I1149" s="1" t="s">
        <v>49</v>
      </c>
      <c r="J1149" s="1" t="s">
        <v>58</v>
      </c>
      <c r="K1149" s="1" t="s">
        <v>29</v>
      </c>
      <c r="L1149" s="1" t="s">
        <v>93</v>
      </c>
      <c r="M1149" s="1" t="s">
        <v>59</v>
      </c>
      <c r="N1149" s="1" t="s">
        <v>542</v>
      </c>
      <c r="O1149" s="1">
        <v>0.37</v>
      </c>
      <c r="P1149" s="6">
        <f>Table1[[#This Row],[Profit]]/Table1[[#This Row],[Sales]]</f>
        <v>-4.3850162225936427E-2</v>
      </c>
      <c r="Q1149" s="1" t="s">
        <v>33</v>
      </c>
      <c r="R1149" s="1" t="s">
        <v>61</v>
      </c>
      <c r="S1149" s="1" t="s">
        <v>496</v>
      </c>
      <c r="T1149" s="1" t="s">
        <v>543</v>
      </c>
      <c r="U1149" s="1">
        <v>68701</v>
      </c>
      <c r="V1149" s="9">
        <v>42105</v>
      </c>
      <c r="W1149" s="13" t="str">
        <f>TEXT(Table1[[#This Row],[Order Date]],"mmmm")</f>
        <v>April</v>
      </c>
      <c r="X1149" s="7" t="str">
        <f>TEXT(Table1[[#This Row],[Order Date]],"yyyy")</f>
        <v>2015</v>
      </c>
      <c r="Y1149" s="9">
        <v>42107</v>
      </c>
      <c r="Z1149" s="1">
        <v>-4.4599999999999937</v>
      </c>
      <c r="AA1149" s="1">
        <v>2</v>
      </c>
      <c r="AB1149" s="1">
        <v>101.71</v>
      </c>
      <c r="AC1149" s="1">
        <v>88083</v>
      </c>
      <c r="AD1149" s="6" t="e">
        <f>IF(COUNTIF(#REF!,Orders!AC231)&gt;0,"Returned","Not Returned")</f>
        <v>#REF!</v>
      </c>
      <c r="AE1149" s="37" t="str">
        <f>TEXT(Table1[[#This Row],[Order Date]],"mmmm-yyy")</f>
        <v>April-2015</v>
      </c>
    </row>
    <row r="1150" spans="1:31" ht="12.75" customHeight="1" thickTop="1" thickBot="1" x14ac:dyDescent="0.25">
      <c r="A1150" s="8">
        <v>24574</v>
      </c>
      <c r="B1150" s="1" t="s">
        <v>56</v>
      </c>
      <c r="C1150" s="1">
        <v>0.01</v>
      </c>
      <c r="D1150" s="1">
        <v>7.28</v>
      </c>
      <c r="E1150" s="1">
        <v>11.15</v>
      </c>
      <c r="F1150" s="1">
        <v>721</v>
      </c>
      <c r="G1150" s="6" t="str">
        <f>IF(COUNTIF(Table1[Customer ID],Table1[[#This Row],[Customer ID]])&gt;1,"Repeat Customer","One-Time Customer")</f>
        <v>Repeat Customer</v>
      </c>
      <c r="H1150" s="1" t="s">
        <v>850</v>
      </c>
      <c r="I1150" s="1" t="s">
        <v>49</v>
      </c>
      <c r="J1150" s="1" t="s">
        <v>28</v>
      </c>
      <c r="K1150" s="1" t="s">
        <v>29</v>
      </c>
      <c r="L1150" s="1" t="s">
        <v>93</v>
      </c>
      <c r="M1150" s="1" t="s">
        <v>59</v>
      </c>
      <c r="N1150" s="1" t="s">
        <v>854</v>
      </c>
      <c r="O1150" s="1">
        <v>0.37</v>
      </c>
      <c r="P1150" s="6">
        <f>Table1[[#This Row],[Profit]]/Table1[[#This Row],[Sales]]</f>
        <v>-2.1628902765388043</v>
      </c>
      <c r="Q1150" s="1" t="s">
        <v>33</v>
      </c>
      <c r="R1150" s="1" t="s">
        <v>61</v>
      </c>
      <c r="S1150" s="1" t="s">
        <v>703</v>
      </c>
      <c r="T1150" s="1" t="s">
        <v>852</v>
      </c>
      <c r="U1150" s="1">
        <v>46041</v>
      </c>
      <c r="V1150" s="9">
        <v>42105</v>
      </c>
      <c r="W1150" s="13" t="str">
        <f>TEXT(Table1[[#This Row],[Order Date]],"mmmm")</f>
        <v>April</v>
      </c>
      <c r="X1150" s="7" t="str">
        <f>TEXT(Table1[[#This Row],[Order Date]],"yyyy")</f>
        <v>2015</v>
      </c>
      <c r="Y1150" s="9">
        <v>42107</v>
      </c>
      <c r="Z1150" s="1">
        <v>-24.245999999999999</v>
      </c>
      <c r="AA1150" s="1">
        <v>1</v>
      </c>
      <c r="AB1150" s="1">
        <v>11.21</v>
      </c>
      <c r="AC1150" s="1">
        <v>91054</v>
      </c>
      <c r="AD1150" s="6" t="e">
        <f>IF(COUNTIF(#REF!,Orders!AC417)&gt;0,"Returned","Not Returned")</f>
        <v>#REF!</v>
      </c>
      <c r="AE1150" s="37" t="str">
        <f>TEXT(Table1[[#This Row],[Order Date]],"mmmm-yyy")</f>
        <v>April-2015</v>
      </c>
    </row>
    <row r="1151" spans="1:31" ht="12.75" customHeight="1" thickTop="1" thickBot="1" x14ac:dyDescent="0.25">
      <c r="A1151" s="8">
        <v>21655</v>
      </c>
      <c r="B1151" s="1" t="s">
        <v>106</v>
      </c>
      <c r="C1151" s="1">
        <v>0.03</v>
      </c>
      <c r="D1151" s="1">
        <v>11.66</v>
      </c>
      <c r="E1151" s="1">
        <v>7.95</v>
      </c>
      <c r="F1151" s="1">
        <v>1712</v>
      </c>
      <c r="G1151" s="6" t="str">
        <f>IF(COUNTIF(Table1[Customer ID],Table1[[#This Row],[Customer ID]])&gt;1,"Repeat Customer","One-Time Customer")</f>
        <v>One-Time Customer</v>
      </c>
      <c r="H1151" s="1" t="s">
        <v>1717</v>
      </c>
      <c r="I1151" s="1" t="s">
        <v>49</v>
      </c>
      <c r="J1151" s="1" t="s">
        <v>28</v>
      </c>
      <c r="K1151" s="1" t="s">
        <v>29</v>
      </c>
      <c r="L1151" s="1" t="s">
        <v>30</v>
      </c>
      <c r="M1151" s="1" t="s">
        <v>51</v>
      </c>
      <c r="N1151" s="1" t="s">
        <v>1718</v>
      </c>
      <c r="O1151" s="1">
        <v>0.57999999999999996</v>
      </c>
      <c r="P1151" s="6">
        <f>Table1[[#This Row],[Profit]]/Table1[[#This Row],[Sales]]</f>
        <v>-0.11631752207092624</v>
      </c>
      <c r="Q1151" s="1" t="s">
        <v>33</v>
      </c>
      <c r="R1151" s="1" t="s">
        <v>136</v>
      </c>
      <c r="S1151" s="1" t="s">
        <v>387</v>
      </c>
      <c r="T1151" s="1" t="s">
        <v>1719</v>
      </c>
      <c r="U1151" s="1">
        <v>30907</v>
      </c>
      <c r="V1151" s="9">
        <v>42105</v>
      </c>
      <c r="W1151" s="13" t="str">
        <f>TEXT(Table1[[#This Row],[Order Date]],"mmmm")</f>
        <v>April</v>
      </c>
      <c r="X1151" s="7" t="str">
        <f>TEXT(Table1[[#This Row],[Order Date]],"yyyy")</f>
        <v>2015</v>
      </c>
      <c r="Y1151" s="9">
        <v>42114</v>
      </c>
      <c r="Z1151" s="1">
        <v>-31.094000000000001</v>
      </c>
      <c r="AA1151" s="1">
        <v>22</v>
      </c>
      <c r="AB1151" s="1">
        <v>267.32</v>
      </c>
      <c r="AC1151" s="1">
        <v>87749</v>
      </c>
      <c r="AD1151" s="6" t="e">
        <f>IF(COUNTIF(#REF!,Orders!AC955)&gt;0,"Returned","Not Returned")</f>
        <v>#REF!</v>
      </c>
      <c r="AE1151" s="37" t="str">
        <f>TEXT(Table1[[#This Row],[Order Date]],"mmmm-yyy")</f>
        <v>April-2015</v>
      </c>
    </row>
    <row r="1152" spans="1:31" ht="12.75" customHeight="1" thickTop="1" thickBot="1" x14ac:dyDescent="0.25">
      <c r="A1152" s="10">
        <v>19369</v>
      </c>
      <c r="B1152" s="11" t="s">
        <v>25</v>
      </c>
      <c r="C1152" s="11">
        <v>0</v>
      </c>
      <c r="D1152" s="11">
        <v>5.77</v>
      </c>
      <c r="E1152" s="11">
        <v>5.92</v>
      </c>
      <c r="F1152" s="11">
        <v>2363</v>
      </c>
      <c r="G1152" s="6" t="str">
        <f>IF(COUNTIF(Table1[Customer ID],Table1[[#This Row],[Customer ID]])&gt;1,"Repeat Customer","One-Time Customer")</f>
        <v>One-Time Customer</v>
      </c>
      <c r="H1152" s="11" t="s">
        <v>2234</v>
      </c>
      <c r="I1152" s="11" t="s">
        <v>49</v>
      </c>
      <c r="J1152" s="11" t="s">
        <v>40</v>
      </c>
      <c r="K1152" s="11" t="s">
        <v>41</v>
      </c>
      <c r="L1152" s="11" t="s">
        <v>50</v>
      </c>
      <c r="M1152" s="11" t="s">
        <v>86</v>
      </c>
      <c r="N1152" s="11" t="s">
        <v>2235</v>
      </c>
      <c r="O1152" s="11">
        <v>0.55000000000000004</v>
      </c>
      <c r="P1152" s="6">
        <f>Table1[[#This Row],[Profit]]/Table1[[#This Row],[Sales]]</f>
        <v>-0.88034912004578625</v>
      </c>
      <c r="Q1152" s="11" t="s">
        <v>33</v>
      </c>
      <c r="R1152" s="11" t="s">
        <v>53</v>
      </c>
      <c r="S1152" s="11" t="s">
        <v>154</v>
      </c>
      <c r="T1152" s="11" t="s">
        <v>2118</v>
      </c>
      <c r="U1152" s="11">
        <v>44256</v>
      </c>
      <c r="V1152" s="12">
        <v>42105</v>
      </c>
      <c r="W1152" s="13" t="str">
        <f>TEXT(Table1[[#This Row],[Order Date]],"mmmm")</f>
        <v>April</v>
      </c>
      <c r="X1152" s="7" t="str">
        <f>TEXT(Table1[[#This Row],[Order Date]],"yyyy")</f>
        <v>2015</v>
      </c>
      <c r="Y1152" s="12">
        <v>42107</v>
      </c>
      <c r="Z1152" s="11">
        <v>-61.5276</v>
      </c>
      <c r="AA1152" s="11">
        <v>11</v>
      </c>
      <c r="AB1152" s="11">
        <v>69.89</v>
      </c>
      <c r="AC1152" s="11">
        <v>90040</v>
      </c>
      <c r="AD1152" s="6" t="e">
        <f>IF(COUNTIF(#REF!,Orders!AC1318)&gt;0,"Returned","Not Returned")</f>
        <v>#REF!</v>
      </c>
      <c r="AE1152" s="37" t="str">
        <f>TEXT(Table1[[#This Row],[Order Date]],"mmmm-yyy")</f>
        <v>April-2015</v>
      </c>
    </row>
    <row r="1153" spans="1:31" ht="12.75" customHeight="1" thickTop="1" thickBot="1" x14ac:dyDescent="0.25">
      <c r="A1153" s="10">
        <v>25932</v>
      </c>
      <c r="B1153" s="11" t="s">
        <v>25</v>
      </c>
      <c r="C1153" s="11">
        <v>0</v>
      </c>
      <c r="D1153" s="11">
        <v>12.22</v>
      </c>
      <c r="E1153" s="11">
        <v>2.85</v>
      </c>
      <c r="F1153" s="11">
        <v>2862</v>
      </c>
      <c r="G1153" s="6" t="str">
        <f>IF(COUNTIF(Table1[Customer ID],Table1[[#This Row],[Customer ID]])&gt;1,"Repeat Customer","One-Time Customer")</f>
        <v>One-Time Customer</v>
      </c>
      <c r="H1153" s="11" t="s">
        <v>2613</v>
      </c>
      <c r="I1153" s="11" t="s">
        <v>49</v>
      </c>
      <c r="J1153" s="11" t="s">
        <v>28</v>
      </c>
      <c r="K1153" s="11" t="s">
        <v>41</v>
      </c>
      <c r="L1153" s="11" t="s">
        <v>50</v>
      </c>
      <c r="M1153" s="11" t="s">
        <v>51</v>
      </c>
      <c r="N1153" s="11" t="s">
        <v>2398</v>
      </c>
      <c r="O1153" s="11">
        <v>0.55000000000000004</v>
      </c>
      <c r="P1153" s="6">
        <f>Table1[[#This Row],[Profit]]/Table1[[#This Row],[Sales]]</f>
        <v>0.68999999999999984</v>
      </c>
      <c r="Q1153" s="11" t="s">
        <v>33</v>
      </c>
      <c r="R1153" s="11" t="s">
        <v>61</v>
      </c>
      <c r="S1153" s="11" t="s">
        <v>496</v>
      </c>
      <c r="T1153" s="11" t="s">
        <v>2614</v>
      </c>
      <c r="U1153" s="11">
        <v>68128</v>
      </c>
      <c r="V1153" s="12">
        <v>42105</v>
      </c>
      <c r="W1153" s="13" t="str">
        <f>TEXT(Table1[[#This Row],[Order Date]],"mmmm")</f>
        <v>April</v>
      </c>
      <c r="X1153" s="7" t="str">
        <f>TEXT(Table1[[#This Row],[Order Date]],"yyyy")</f>
        <v>2015</v>
      </c>
      <c r="Y1153" s="12">
        <v>42106</v>
      </c>
      <c r="Z1153" s="11">
        <v>76.389899999999983</v>
      </c>
      <c r="AA1153" s="11">
        <v>9</v>
      </c>
      <c r="AB1153" s="11">
        <v>110.71</v>
      </c>
      <c r="AC1153" s="11">
        <v>88278</v>
      </c>
      <c r="AD1153" s="6" t="e">
        <f>IF(COUNTIF(#REF!,Orders!AC1614)&gt;0,"Returned","Not Returned")</f>
        <v>#REF!</v>
      </c>
      <c r="AE1153" s="37" t="str">
        <f>TEXT(Table1[[#This Row],[Order Date]],"mmmm-yyy")</f>
        <v>April-2015</v>
      </c>
    </row>
    <row r="1154" spans="1:31" ht="12.75" customHeight="1" thickTop="1" thickBot="1" x14ac:dyDescent="0.25">
      <c r="A1154" s="8">
        <v>25117</v>
      </c>
      <c r="B1154" s="1" t="s">
        <v>106</v>
      </c>
      <c r="C1154" s="1">
        <v>0.06</v>
      </c>
      <c r="D1154" s="1">
        <v>119.99</v>
      </c>
      <c r="E1154" s="1">
        <v>14</v>
      </c>
      <c r="F1154" s="1">
        <v>754</v>
      </c>
      <c r="G1154" s="6" t="str">
        <f>IF(COUNTIF(Table1[Customer ID],Table1[[#This Row],[Customer ID]])&gt;1,"Repeat Customer","One-Time Customer")</f>
        <v>Repeat Customer</v>
      </c>
      <c r="H1154" s="1" t="s">
        <v>888</v>
      </c>
      <c r="I1154" s="1" t="s">
        <v>39</v>
      </c>
      <c r="J1154" s="1" t="s">
        <v>114</v>
      </c>
      <c r="K1154" s="1" t="s">
        <v>77</v>
      </c>
      <c r="L1154" s="1" t="s">
        <v>85</v>
      </c>
      <c r="M1154" s="1" t="s">
        <v>43</v>
      </c>
      <c r="N1154" s="1" t="s">
        <v>890</v>
      </c>
      <c r="O1154" s="1">
        <v>0.36</v>
      </c>
      <c r="P1154" s="6">
        <f>Table1[[#This Row],[Profit]]/Table1[[#This Row],[Sales]]</f>
        <v>-0.85163531534486991</v>
      </c>
      <c r="Q1154" s="1" t="s">
        <v>33</v>
      </c>
      <c r="R1154" s="1" t="s">
        <v>34</v>
      </c>
      <c r="S1154" s="1" t="s">
        <v>378</v>
      </c>
      <c r="T1154" s="1" t="s">
        <v>889</v>
      </c>
      <c r="U1154" s="1">
        <v>86314</v>
      </c>
      <c r="V1154" s="9">
        <v>42106</v>
      </c>
      <c r="W1154" s="13" t="str">
        <f>TEXT(Table1[[#This Row],[Order Date]],"mmmm")</f>
        <v>April</v>
      </c>
      <c r="X1154" s="7" t="str">
        <f>TEXT(Table1[[#This Row],[Order Date]],"yyyy")</f>
        <v>2015</v>
      </c>
      <c r="Y1154" s="9">
        <v>42113</v>
      </c>
      <c r="Z1154" s="1">
        <v>-207.679788</v>
      </c>
      <c r="AA1154" s="1">
        <v>2</v>
      </c>
      <c r="AB1154" s="1">
        <v>243.86</v>
      </c>
      <c r="AC1154" s="1">
        <v>90439</v>
      </c>
      <c r="AD1154" s="6" t="e">
        <f>IF(COUNTIF(#REF!,Orders!AC435)&gt;0,"Returned","Not Returned")</f>
        <v>#REF!</v>
      </c>
      <c r="AE1154" s="37" t="str">
        <f>TEXT(Table1[[#This Row],[Order Date]],"mmmm-yyy")</f>
        <v>April-2015</v>
      </c>
    </row>
    <row r="1155" spans="1:31" ht="12.75" customHeight="1" thickTop="1" thickBot="1" x14ac:dyDescent="0.25">
      <c r="A1155" s="8">
        <v>25676</v>
      </c>
      <c r="B1155" s="1" t="s">
        <v>25</v>
      </c>
      <c r="C1155" s="1">
        <v>0.05</v>
      </c>
      <c r="D1155" s="1">
        <v>35.51</v>
      </c>
      <c r="E1155" s="1">
        <v>6.31</v>
      </c>
      <c r="F1155" s="1">
        <v>918</v>
      </c>
      <c r="G1155" s="6" t="str">
        <f>IF(COUNTIF(Table1[Customer ID],Table1[[#This Row],[Customer ID]])&gt;1,"Repeat Customer","One-Time Customer")</f>
        <v>Repeat Customer</v>
      </c>
      <c r="H1155" s="1" t="s">
        <v>1033</v>
      </c>
      <c r="I1155" s="1" t="s">
        <v>49</v>
      </c>
      <c r="J1155" s="1" t="s">
        <v>114</v>
      </c>
      <c r="K1155" s="1" t="s">
        <v>29</v>
      </c>
      <c r="L1155" s="1" t="s">
        <v>141</v>
      </c>
      <c r="M1155" s="1" t="s">
        <v>59</v>
      </c>
      <c r="N1155" s="1" t="s">
        <v>1034</v>
      </c>
      <c r="O1155" s="1">
        <v>0.57999999999999996</v>
      </c>
      <c r="P1155" s="6">
        <f>Table1[[#This Row],[Profit]]/Table1[[#This Row],[Sales]]</f>
        <v>8.358413132694939E-2</v>
      </c>
      <c r="Q1155" s="1" t="s">
        <v>33</v>
      </c>
      <c r="R1155" s="1" t="s">
        <v>34</v>
      </c>
      <c r="S1155" s="1" t="s">
        <v>45</v>
      </c>
      <c r="T1155" s="1" t="s">
        <v>773</v>
      </c>
      <c r="U1155" s="1">
        <v>91730</v>
      </c>
      <c r="V1155" s="9">
        <v>42106</v>
      </c>
      <c r="W1155" s="13" t="str">
        <f>TEXT(Table1[[#This Row],[Order Date]],"mmmm")</f>
        <v>April</v>
      </c>
      <c r="X1155" s="7" t="str">
        <f>TEXT(Table1[[#This Row],[Order Date]],"yyyy")</f>
        <v>2015</v>
      </c>
      <c r="Y1155" s="9">
        <v>42108</v>
      </c>
      <c r="Z1155" s="1">
        <v>6.11</v>
      </c>
      <c r="AA1155" s="1">
        <v>2</v>
      </c>
      <c r="AB1155" s="1">
        <v>73.099999999999994</v>
      </c>
      <c r="AC1155" s="1">
        <v>90492</v>
      </c>
      <c r="AD1155" s="6" t="e">
        <f>IF(COUNTIF(#REF!,Orders!AC519)&gt;0,"Returned","Not Returned")</f>
        <v>#REF!</v>
      </c>
      <c r="AE1155" s="37" t="str">
        <f>TEXT(Table1[[#This Row],[Order Date]],"mmmm-yyy")</f>
        <v>April-2015</v>
      </c>
    </row>
    <row r="1156" spans="1:31" ht="12.75" customHeight="1" thickTop="1" thickBot="1" x14ac:dyDescent="0.25">
      <c r="A1156" s="8">
        <v>25677</v>
      </c>
      <c r="B1156" s="1" t="s">
        <v>25</v>
      </c>
      <c r="C1156" s="1">
        <v>0.1</v>
      </c>
      <c r="D1156" s="1">
        <v>8.34</v>
      </c>
      <c r="E1156" s="1">
        <v>2.64</v>
      </c>
      <c r="F1156" s="1">
        <v>919</v>
      </c>
      <c r="G1156" s="6" t="str">
        <f>IF(COUNTIF(Table1[Customer ID],Table1[[#This Row],[Customer ID]])&gt;1,"Repeat Customer","One-Time Customer")</f>
        <v>One-Time Customer</v>
      </c>
      <c r="H1156" s="1" t="s">
        <v>1036</v>
      </c>
      <c r="I1156" s="1" t="s">
        <v>49</v>
      </c>
      <c r="J1156" s="1" t="s">
        <v>114</v>
      </c>
      <c r="K1156" s="1" t="s">
        <v>29</v>
      </c>
      <c r="L1156" s="1" t="s">
        <v>174</v>
      </c>
      <c r="M1156" s="1" t="s">
        <v>51</v>
      </c>
      <c r="N1156" s="1" t="s">
        <v>358</v>
      </c>
      <c r="O1156" s="1">
        <v>0.59</v>
      </c>
      <c r="P1156" s="6">
        <f>Table1[[#This Row],[Profit]]/Table1[[#This Row],[Sales]]</f>
        <v>-0.1322210636079249</v>
      </c>
      <c r="Q1156" s="1" t="s">
        <v>33</v>
      </c>
      <c r="R1156" s="1" t="s">
        <v>34</v>
      </c>
      <c r="S1156" s="1" t="s">
        <v>45</v>
      </c>
      <c r="T1156" s="1" t="s">
        <v>1037</v>
      </c>
      <c r="U1156" s="1">
        <v>96003</v>
      </c>
      <c r="V1156" s="9">
        <v>42106</v>
      </c>
      <c r="W1156" s="13" t="str">
        <f>TEXT(Table1[[#This Row],[Order Date]],"mmmm")</f>
        <v>April</v>
      </c>
      <c r="X1156" s="7" t="str">
        <f>TEXT(Table1[[#This Row],[Order Date]],"yyyy")</f>
        <v>2015</v>
      </c>
      <c r="Y1156" s="9">
        <v>42106</v>
      </c>
      <c r="Z1156" s="1">
        <v>-6.34</v>
      </c>
      <c r="AA1156" s="1">
        <v>6</v>
      </c>
      <c r="AB1156" s="1">
        <v>47.95</v>
      </c>
      <c r="AC1156" s="1">
        <v>90492</v>
      </c>
      <c r="AD1156" s="6" t="e">
        <f>IF(COUNTIF(#REF!,Orders!AC521)&gt;0,"Returned","Not Returned")</f>
        <v>#REF!</v>
      </c>
      <c r="AE1156" s="37" t="str">
        <f>TEXT(Table1[[#This Row],[Order Date]],"mmmm-yyy")</f>
        <v>April-2015</v>
      </c>
    </row>
    <row r="1157" spans="1:31" ht="12.75" customHeight="1" thickTop="1" thickBot="1" x14ac:dyDescent="0.25">
      <c r="A1157" s="8">
        <v>25678</v>
      </c>
      <c r="B1157" s="1" t="s">
        <v>25</v>
      </c>
      <c r="C1157" s="1">
        <v>0.03</v>
      </c>
      <c r="D1157" s="1">
        <v>8.0399999999999991</v>
      </c>
      <c r="E1157" s="1">
        <v>8.94</v>
      </c>
      <c r="F1157" s="1">
        <v>920</v>
      </c>
      <c r="G1157" s="6" t="str">
        <f>IF(COUNTIF(Table1[Customer ID],Table1[[#This Row],[Customer ID]])&gt;1,"Repeat Customer","One-Time Customer")</f>
        <v>Repeat Customer</v>
      </c>
      <c r="H1157" s="1" t="s">
        <v>1038</v>
      </c>
      <c r="I1157" s="1" t="s">
        <v>49</v>
      </c>
      <c r="J1157" s="1" t="s">
        <v>114</v>
      </c>
      <c r="K1157" s="1" t="s">
        <v>29</v>
      </c>
      <c r="L1157" s="1" t="s">
        <v>109</v>
      </c>
      <c r="M1157" s="1" t="s">
        <v>59</v>
      </c>
      <c r="N1157" s="1" t="s">
        <v>1040</v>
      </c>
      <c r="O1157" s="1">
        <v>0.4</v>
      </c>
      <c r="P1157" s="6">
        <f>Table1[[#This Row],[Profit]]/Table1[[#This Row],[Sales]]</f>
        <v>-2.0877360948287094</v>
      </c>
      <c r="Q1157" s="1" t="s">
        <v>33</v>
      </c>
      <c r="R1157" s="1" t="s">
        <v>34</v>
      </c>
      <c r="S1157" s="1" t="s">
        <v>45</v>
      </c>
      <c r="T1157" s="1" t="s">
        <v>1039</v>
      </c>
      <c r="U1157" s="1">
        <v>92374</v>
      </c>
      <c r="V1157" s="9">
        <v>42106</v>
      </c>
      <c r="W1157" s="13" t="str">
        <f>TEXT(Table1[[#This Row],[Order Date]],"mmmm")</f>
        <v>April</v>
      </c>
      <c r="X1157" s="7" t="str">
        <f>TEXT(Table1[[#This Row],[Order Date]],"yyyy")</f>
        <v>2015</v>
      </c>
      <c r="Y1157" s="9">
        <v>42108</v>
      </c>
      <c r="Z1157" s="1">
        <v>-160.27549999999999</v>
      </c>
      <c r="AA1157" s="1">
        <v>9</v>
      </c>
      <c r="AB1157" s="1">
        <v>76.77</v>
      </c>
      <c r="AC1157" s="1">
        <v>90492</v>
      </c>
      <c r="AD1157" s="6" t="e">
        <f>IF(COUNTIF(#REF!,Orders!AC523)&gt;0,"Returned","Not Returned")</f>
        <v>#REF!</v>
      </c>
      <c r="AE1157" s="37" t="str">
        <f>TEXT(Table1[[#This Row],[Order Date]],"mmmm-yyy")</f>
        <v>April-2015</v>
      </c>
    </row>
    <row r="1158" spans="1:31" ht="12.75" customHeight="1" thickTop="1" thickBot="1" x14ac:dyDescent="0.25">
      <c r="A1158" s="10">
        <v>23736</v>
      </c>
      <c r="B1158" s="11" t="s">
        <v>37</v>
      </c>
      <c r="C1158" s="11">
        <v>0.03</v>
      </c>
      <c r="D1158" s="11">
        <v>6.68</v>
      </c>
      <c r="E1158" s="11">
        <v>1.5</v>
      </c>
      <c r="F1158" s="11">
        <v>3221</v>
      </c>
      <c r="G1158" s="6" t="str">
        <f>IF(COUNTIF(Table1[Customer ID],Table1[[#This Row],[Customer ID]])&gt;1,"Repeat Customer","One-Time Customer")</f>
        <v>One-Time Customer</v>
      </c>
      <c r="H1158" s="11" t="s">
        <v>2883</v>
      </c>
      <c r="I1158" s="11" t="s">
        <v>49</v>
      </c>
      <c r="J1158" s="11" t="s">
        <v>28</v>
      </c>
      <c r="K1158" s="11" t="s">
        <v>29</v>
      </c>
      <c r="L1158" s="11" t="s">
        <v>30</v>
      </c>
      <c r="M1158" s="11" t="s">
        <v>31</v>
      </c>
      <c r="N1158" s="11" t="s">
        <v>2023</v>
      </c>
      <c r="O1158" s="11">
        <v>0.48</v>
      </c>
      <c r="P1158" s="6">
        <f>Table1[[#This Row],[Profit]]/Table1[[#This Row],[Sales]]</f>
        <v>-11.947516556291392</v>
      </c>
      <c r="Q1158" s="11" t="s">
        <v>33</v>
      </c>
      <c r="R1158" s="11" t="s">
        <v>136</v>
      </c>
      <c r="S1158" s="11" t="s">
        <v>362</v>
      </c>
      <c r="T1158" s="11" t="s">
        <v>2884</v>
      </c>
      <c r="U1158" s="11">
        <v>33322</v>
      </c>
      <c r="V1158" s="12">
        <v>42106</v>
      </c>
      <c r="W1158" s="13" t="str">
        <f>TEXT(Table1[[#This Row],[Order Date]],"mmmm")</f>
        <v>April</v>
      </c>
      <c r="X1158" s="7" t="str">
        <f>TEXT(Table1[[#This Row],[Order Date]],"yyyy")</f>
        <v>2015</v>
      </c>
      <c r="Y1158" s="12">
        <v>42107</v>
      </c>
      <c r="Z1158" s="11">
        <v>-577.30400000000009</v>
      </c>
      <c r="AA1158" s="11">
        <v>7</v>
      </c>
      <c r="AB1158" s="11">
        <v>48.32</v>
      </c>
      <c r="AC1158" s="11">
        <v>90815</v>
      </c>
      <c r="AD1158" s="6" t="e">
        <f>IF(COUNTIF(#REF!,Orders!AC1840)&gt;0,"Returned","Not Returned")</f>
        <v>#REF!</v>
      </c>
      <c r="AE1158" s="37" t="str">
        <f>TEXT(Table1[[#This Row],[Order Date]],"mmmm-yyy")</f>
        <v>April-2015</v>
      </c>
    </row>
    <row r="1159" spans="1:31" ht="12.75" customHeight="1" thickTop="1" thickBot="1" x14ac:dyDescent="0.25">
      <c r="A1159" s="10">
        <v>19314</v>
      </c>
      <c r="B1159" s="11" t="s">
        <v>47</v>
      </c>
      <c r="C1159" s="11">
        <v>0.05</v>
      </c>
      <c r="D1159" s="11">
        <v>1.88</v>
      </c>
      <c r="E1159" s="11">
        <v>1.49</v>
      </c>
      <c r="F1159" s="11">
        <v>171</v>
      </c>
      <c r="G1159" s="6" t="str">
        <f>IF(COUNTIF(Table1[Customer ID],Table1[[#This Row],[Customer ID]])&gt;1,"Repeat Customer","One-Time Customer")</f>
        <v>One-Time Customer</v>
      </c>
      <c r="H1159" s="11" t="s">
        <v>271</v>
      </c>
      <c r="I1159" s="11" t="s">
        <v>49</v>
      </c>
      <c r="J1159" s="11" t="s">
        <v>28</v>
      </c>
      <c r="K1159" s="11" t="s">
        <v>29</v>
      </c>
      <c r="L1159" s="11" t="s">
        <v>109</v>
      </c>
      <c r="M1159" s="11" t="s">
        <v>59</v>
      </c>
      <c r="N1159" s="11" t="s">
        <v>272</v>
      </c>
      <c r="O1159" s="11">
        <v>0.37</v>
      </c>
      <c r="P1159" s="6">
        <f>Table1[[#This Row],[Profit]]/Table1[[#This Row],[Sales]]</f>
        <v>-0.85073099415204667</v>
      </c>
      <c r="Q1159" s="11" t="s">
        <v>33</v>
      </c>
      <c r="R1159" s="11" t="s">
        <v>53</v>
      </c>
      <c r="S1159" s="11" t="s">
        <v>54</v>
      </c>
      <c r="T1159" s="11" t="s">
        <v>273</v>
      </c>
      <c r="U1159" s="11">
        <v>7024</v>
      </c>
      <c r="V1159" s="12">
        <v>42107</v>
      </c>
      <c r="W1159" s="13" t="str">
        <f>TEXT(Table1[[#This Row],[Order Date]],"mmmm")</f>
        <v>April</v>
      </c>
      <c r="X1159" s="7" t="str">
        <f>TEXT(Table1[[#This Row],[Order Date]],"yyyy")</f>
        <v>2015</v>
      </c>
      <c r="Y1159" s="12">
        <v>42109</v>
      </c>
      <c r="Z1159" s="11">
        <v>-2.9094999999999995</v>
      </c>
      <c r="AA1159" s="11">
        <v>1</v>
      </c>
      <c r="AB1159" s="11">
        <v>3.42</v>
      </c>
      <c r="AC1159" s="11">
        <v>87464</v>
      </c>
      <c r="AD1159" s="6" t="e">
        <f>IF(COUNTIF(#REF!,Orders!AC100)&gt;0,"Returned","Not Returned")</f>
        <v>#REF!</v>
      </c>
      <c r="AE1159" s="37" t="str">
        <f>TEXT(Table1[[#This Row],[Order Date]],"mmmm-yyy")</f>
        <v>April-2015</v>
      </c>
    </row>
    <row r="1160" spans="1:31" ht="12.75" customHeight="1" thickTop="1" thickBot="1" x14ac:dyDescent="0.25">
      <c r="A1160" s="8">
        <v>19208</v>
      </c>
      <c r="B1160" s="1" t="s">
        <v>47</v>
      </c>
      <c r="C1160" s="1">
        <v>0.05</v>
      </c>
      <c r="D1160" s="1">
        <v>12.2</v>
      </c>
      <c r="E1160" s="1">
        <v>6.02</v>
      </c>
      <c r="F1160" s="1">
        <v>1561</v>
      </c>
      <c r="G1160" s="6" t="str">
        <f>IF(COUNTIF(Table1[Customer ID],Table1[[#This Row],[Customer ID]])&gt;1,"Repeat Customer","One-Time Customer")</f>
        <v>Repeat Customer</v>
      </c>
      <c r="H1160" s="1" t="s">
        <v>1588</v>
      </c>
      <c r="I1160" s="1" t="s">
        <v>49</v>
      </c>
      <c r="J1160" s="1" t="s">
        <v>28</v>
      </c>
      <c r="K1160" s="1" t="s">
        <v>41</v>
      </c>
      <c r="L1160" s="1" t="s">
        <v>50</v>
      </c>
      <c r="M1160" s="1" t="s">
        <v>51</v>
      </c>
      <c r="N1160" s="1" t="s">
        <v>1412</v>
      </c>
      <c r="O1160" s="1">
        <v>0.43</v>
      </c>
      <c r="P1160" s="6">
        <f>Table1[[#This Row],[Profit]]/Table1[[#This Row],[Sales]]</f>
        <v>-0.10389488503050212</v>
      </c>
      <c r="Q1160" s="1" t="s">
        <v>33</v>
      </c>
      <c r="R1160" s="1" t="s">
        <v>61</v>
      </c>
      <c r="S1160" s="1" t="s">
        <v>130</v>
      </c>
      <c r="T1160" s="1" t="s">
        <v>1444</v>
      </c>
      <c r="U1160" s="1">
        <v>76063</v>
      </c>
      <c r="V1160" s="9">
        <v>42107</v>
      </c>
      <c r="W1160" s="13" t="str">
        <f>TEXT(Table1[[#This Row],[Order Date]],"mmmm")</f>
        <v>April</v>
      </c>
      <c r="X1160" s="7" t="str">
        <f>TEXT(Table1[[#This Row],[Order Date]],"yyyy")</f>
        <v>2015</v>
      </c>
      <c r="Y1160" s="9">
        <v>42108</v>
      </c>
      <c r="Z1160" s="1">
        <v>-6.6420000000000003</v>
      </c>
      <c r="AA1160" s="1">
        <v>5</v>
      </c>
      <c r="AB1160" s="1">
        <v>63.93</v>
      </c>
      <c r="AC1160" s="1">
        <v>88094</v>
      </c>
      <c r="AD1160" s="6" t="e">
        <f>IF(COUNTIF(#REF!,Orders!AC877)&gt;0,"Returned","Not Returned")</f>
        <v>#REF!</v>
      </c>
      <c r="AE1160" s="37" t="str">
        <f>TEXT(Table1[[#This Row],[Order Date]],"mmmm-yyy")</f>
        <v>April-2015</v>
      </c>
    </row>
    <row r="1161" spans="1:31" ht="12.75" customHeight="1" thickTop="1" thickBot="1" x14ac:dyDescent="0.25">
      <c r="A1161" s="10">
        <v>24121</v>
      </c>
      <c r="B1161" s="11" t="s">
        <v>106</v>
      </c>
      <c r="C1161" s="11">
        <v>0</v>
      </c>
      <c r="D1161" s="11">
        <v>2.08</v>
      </c>
      <c r="E1161" s="11">
        <v>5.33</v>
      </c>
      <c r="F1161" s="11">
        <v>2250</v>
      </c>
      <c r="G1161" s="6" t="str">
        <f>IF(COUNTIF(Table1[Customer ID],Table1[[#This Row],[Customer ID]])&gt;1,"Repeat Customer","One-Time Customer")</f>
        <v>One-Time Customer</v>
      </c>
      <c r="H1161" s="11" t="s">
        <v>2126</v>
      </c>
      <c r="I1161" s="11" t="s">
        <v>49</v>
      </c>
      <c r="J1161" s="11" t="s">
        <v>40</v>
      </c>
      <c r="K1161" s="11" t="s">
        <v>41</v>
      </c>
      <c r="L1161" s="11" t="s">
        <v>50</v>
      </c>
      <c r="M1161" s="11" t="s">
        <v>59</v>
      </c>
      <c r="N1161" s="11" t="s">
        <v>744</v>
      </c>
      <c r="O1161" s="11">
        <v>0.43</v>
      </c>
      <c r="P1161" s="6">
        <f>Table1[[#This Row],[Profit]]/Table1[[#This Row],[Sales]]</f>
        <v>-3.7454425209103293</v>
      </c>
      <c r="Q1161" s="11" t="s">
        <v>33</v>
      </c>
      <c r="R1161" s="11" t="s">
        <v>53</v>
      </c>
      <c r="S1161" s="11" t="s">
        <v>234</v>
      </c>
      <c r="T1161" s="11" t="s">
        <v>2127</v>
      </c>
      <c r="U1161" s="11">
        <v>16801</v>
      </c>
      <c r="V1161" s="12">
        <v>42107</v>
      </c>
      <c r="W1161" s="13" t="str">
        <f>TEXT(Table1[[#This Row],[Order Date]],"mmmm")</f>
        <v>April</v>
      </c>
      <c r="X1161" s="7" t="str">
        <f>TEXT(Table1[[#This Row],[Order Date]],"yyyy")</f>
        <v>2015</v>
      </c>
      <c r="Y1161" s="12">
        <v>42114</v>
      </c>
      <c r="Z1161" s="11">
        <v>-192.5532</v>
      </c>
      <c r="AA1161" s="11">
        <v>22</v>
      </c>
      <c r="AB1161" s="11">
        <v>51.41</v>
      </c>
      <c r="AC1161" s="11">
        <v>86699</v>
      </c>
      <c r="AD1161" s="6" t="e">
        <f>IF(COUNTIF(#REF!,Orders!AC1238)&gt;0,"Returned","Not Returned")</f>
        <v>#REF!</v>
      </c>
      <c r="AE1161" s="37" t="str">
        <f>TEXT(Table1[[#This Row],[Order Date]],"mmmm-yyy")</f>
        <v>April-2015</v>
      </c>
    </row>
    <row r="1162" spans="1:31" ht="12.75" customHeight="1" thickTop="1" thickBot="1" x14ac:dyDescent="0.25">
      <c r="A1162" s="10">
        <v>24278</v>
      </c>
      <c r="B1162" s="11" t="s">
        <v>47</v>
      </c>
      <c r="C1162" s="11">
        <v>0.02</v>
      </c>
      <c r="D1162" s="11">
        <v>33.979999999999997</v>
      </c>
      <c r="E1162" s="11">
        <v>1.99</v>
      </c>
      <c r="F1162" s="11">
        <v>2738</v>
      </c>
      <c r="G1162" s="6" t="str">
        <f>IF(COUNTIF(Table1[Customer ID],Table1[[#This Row],[Customer ID]])&gt;1,"Repeat Customer","One-Time Customer")</f>
        <v>One-Time Customer</v>
      </c>
      <c r="H1162" s="11" t="s">
        <v>2521</v>
      </c>
      <c r="I1162" s="11" t="s">
        <v>49</v>
      </c>
      <c r="J1162" s="11" t="s">
        <v>58</v>
      </c>
      <c r="K1162" s="11" t="s">
        <v>77</v>
      </c>
      <c r="L1162" s="11" t="s">
        <v>180</v>
      </c>
      <c r="M1162" s="11" t="s">
        <v>51</v>
      </c>
      <c r="N1162" s="11" t="s">
        <v>2522</v>
      </c>
      <c r="O1162" s="11">
        <v>0.45</v>
      </c>
      <c r="P1162" s="6">
        <f>Table1[[#This Row],[Profit]]/Table1[[#This Row],[Sales]]</f>
        <v>0.69</v>
      </c>
      <c r="Q1162" s="11" t="s">
        <v>33</v>
      </c>
      <c r="R1162" s="11" t="s">
        <v>53</v>
      </c>
      <c r="S1162" s="11" t="s">
        <v>149</v>
      </c>
      <c r="T1162" s="11" t="s">
        <v>778</v>
      </c>
      <c r="U1162" s="11">
        <v>5403</v>
      </c>
      <c r="V1162" s="12">
        <v>42107</v>
      </c>
      <c r="W1162" s="13" t="str">
        <f>TEXT(Table1[[#This Row],[Order Date]],"mmmm")</f>
        <v>April</v>
      </c>
      <c r="X1162" s="7" t="str">
        <f>TEXT(Table1[[#This Row],[Order Date]],"yyyy")</f>
        <v>2015</v>
      </c>
      <c r="Y1162" s="12">
        <v>42109</v>
      </c>
      <c r="Z1162" s="11">
        <v>164.06129999999999</v>
      </c>
      <c r="AA1162" s="11">
        <v>7</v>
      </c>
      <c r="AB1162" s="11">
        <v>237.77</v>
      </c>
      <c r="AC1162" s="11">
        <v>89017</v>
      </c>
      <c r="AD1162" s="6" t="e">
        <f>IF(COUNTIF(#REF!,Orders!AC1548)&gt;0,"Returned","Not Returned")</f>
        <v>#REF!</v>
      </c>
      <c r="AE1162" s="37" t="str">
        <f>TEXT(Table1[[#This Row],[Order Date]],"mmmm-yyy")</f>
        <v>April-2015</v>
      </c>
    </row>
    <row r="1163" spans="1:31" ht="12.75" customHeight="1" thickTop="1" thickBot="1" x14ac:dyDescent="0.25">
      <c r="A1163" s="10">
        <v>21096</v>
      </c>
      <c r="B1163" s="11" t="s">
        <v>25</v>
      </c>
      <c r="C1163" s="11">
        <v>0.01</v>
      </c>
      <c r="D1163" s="11">
        <v>30.97</v>
      </c>
      <c r="E1163" s="11">
        <v>4</v>
      </c>
      <c r="F1163" s="11">
        <v>2973</v>
      </c>
      <c r="G1163" s="6" t="str">
        <f>IF(COUNTIF(Table1[Customer ID],Table1[[#This Row],[Customer ID]])&gt;1,"Repeat Customer","One-Time Customer")</f>
        <v>Repeat Customer</v>
      </c>
      <c r="H1163" s="11" t="s">
        <v>2701</v>
      </c>
      <c r="I1163" s="11" t="s">
        <v>49</v>
      </c>
      <c r="J1163" s="11" t="s">
        <v>40</v>
      </c>
      <c r="K1163" s="11" t="s">
        <v>77</v>
      </c>
      <c r="L1163" s="11" t="s">
        <v>180</v>
      </c>
      <c r="M1163" s="11" t="s">
        <v>59</v>
      </c>
      <c r="N1163" s="11" t="s">
        <v>2702</v>
      </c>
      <c r="O1163" s="11">
        <v>0.74</v>
      </c>
      <c r="P1163" s="6">
        <f>Table1[[#This Row],[Profit]]/Table1[[#This Row],[Sales]]</f>
        <v>3.2697587274882423E-2</v>
      </c>
      <c r="Q1163" s="11" t="s">
        <v>33</v>
      </c>
      <c r="R1163" s="11" t="s">
        <v>61</v>
      </c>
      <c r="S1163" s="11" t="s">
        <v>1858</v>
      </c>
      <c r="T1163" s="11" t="s">
        <v>2703</v>
      </c>
      <c r="U1163" s="11">
        <v>53151</v>
      </c>
      <c r="V1163" s="12">
        <v>42107</v>
      </c>
      <c r="W1163" s="13" t="str">
        <f>TEXT(Table1[[#This Row],[Order Date]],"mmmm")</f>
        <v>April</v>
      </c>
      <c r="X1163" s="7" t="str">
        <f>TEXT(Table1[[#This Row],[Order Date]],"yyyy")</f>
        <v>2015</v>
      </c>
      <c r="Y1163" s="12">
        <v>42109</v>
      </c>
      <c r="Z1163" s="11">
        <v>17.102799999999998</v>
      </c>
      <c r="AA1163" s="11">
        <v>17</v>
      </c>
      <c r="AB1163" s="11">
        <v>523.05999999999995</v>
      </c>
      <c r="AC1163" s="11">
        <v>87186</v>
      </c>
      <c r="AD1163" s="6" t="e">
        <f>IF(COUNTIF(#REF!,Orders!AC1684)&gt;0,"Returned","Not Returned")</f>
        <v>#REF!</v>
      </c>
      <c r="AE1163" s="37" t="str">
        <f>TEXT(Table1[[#This Row],[Order Date]],"mmmm-yyy")</f>
        <v>April-2015</v>
      </c>
    </row>
    <row r="1164" spans="1:31" ht="12.75" customHeight="1" thickTop="1" thickBot="1" x14ac:dyDescent="0.25">
      <c r="A1164" s="8">
        <v>21097</v>
      </c>
      <c r="B1164" s="1" t="s">
        <v>25</v>
      </c>
      <c r="C1164" s="1">
        <v>0.08</v>
      </c>
      <c r="D1164" s="1">
        <v>125.99</v>
      </c>
      <c r="E1164" s="1">
        <v>7.69</v>
      </c>
      <c r="F1164" s="1">
        <v>2973</v>
      </c>
      <c r="G1164" s="6" t="str">
        <f>IF(COUNTIF(Table1[Customer ID],Table1[[#This Row],[Customer ID]])&gt;1,"Repeat Customer","One-Time Customer")</f>
        <v>Repeat Customer</v>
      </c>
      <c r="H1164" s="1" t="s">
        <v>2701</v>
      </c>
      <c r="I1164" s="1" t="s">
        <v>49</v>
      </c>
      <c r="J1164" s="1" t="s">
        <v>40</v>
      </c>
      <c r="K1164" s="1" t="s">
        <v>77</v>
      </c>
      <c r="L1164" s="1" t="s">
        <v>78</v>
      </c>
      <c r="M1164" s="1" t="s">
        <v>59</v>
      </c>
      <c r="N1164" s="1" t="s">
        <v>1225</v>
      </c>
      <c r="O1164" s="1">
        <v>0.57999999999999996</v>
      </c>
      <c r="P1164" s="6">
        <f>Table1[[#This Row],[Profit]]/Table1[[#This Row],[Sales]]</f>
        <v>0.52352556213603441</v>
      </c>
      <c r="Q1164" s="1" t="s">
        <v>33</v>
      </c>
      <c r="R1164" s="1" t="s">
        <v>61</v>
      </c>
      <c r="S1164" s="1" t="s">
        <v>1858</v>
      </c>
      <c r="T1164" s="1" t="s">
        <v>2703</v>
      </c>
      <c r="U1164" s="1">
        <v>53151</v>
      </c>
      <c r="V1164" s="9">
        <v>42107</v>
      </c>
      <c r="W1164" s="13" t="str">
        <f>TEXT(Table1[[#This Row],[Order Date]],"mmmm")</f>
        <v>April</v>
      </c>
      <c r="X1164" s="7" t="str">
        <f>TEXT(Table1[[#This Row],[Order Date]],"yyyy")</f>
        <v>2015</v>
      </c>
      <c r="Y1164" s="9">
        <v>42109</v>
      </c>
      <c r="Z1164" s="1">
        <v>1269.3819599999999</v>
      </c>
      <c r="AA1164" s="1">
        <v>23</v>
      </c>
      <c r="AB1164" s="1">
        <v>2424.6799999999998</v>
      </c>
      <c r="AC1164" s="1">
        <v>87186</v>
      </c>
      <c r="AD1164" s="6" t="e">
        <f>IF(COUNTIF(#REF!,Orders!AC1685)&gt;0,"Returned","Not Returned")</f>
        <v>#REF!</v>
      </c>
      <c r="AE1164" s="37" t="str">
        <f>TEXT(Table1[[#This Row],[Order Date]],"mmmm-yyy")</f>
        <v>April-2015</v>
      </c>
    </row>
    <row r="1165" spans="1:31" ht="12.75" customHeight="1" thickTop="1" thickBot="1" x14ac:dyDescent="0.25">
      <c r="A1165" s="10">
        <v>25683</v>
      </c>
      <c r="B1165" s="11" t="s">
        <v>47</v>
      </c>
      <c r="C1165" s="11">
        <v>0.08</v>
      </c>
      <c r="D1165" s="11">
        <v>7.28</v>
      </c>
      <c r="E1165" s="11">
        <v>11.15</v>
      </c>
      <c r="F1165" s="11">
        <v>3169</v>
      </c>
      <c r="G1165" s="6" t="str">
        <f>IF(COUNTIF(Table1[Customer ID],Table1[[#This Row],[Customer ID]])&gt;1,"Repeat Customer","One-Time Customer")</f>
        <v>One-Time Customer</v>
      </c>
      <c r="H1165" s="11" t="s">
        <v>2855</v>
      </c>
      <c r="I1165" s="11" t="s">
        <v>27</v>
      </c>
      <c r="J1165" s="11" t="s">
        <v>58</v>
      </c>
      <c r="K1165" s="11" t="s">
        <v>29</v>
      </c>
      <c r="L1165" s="11" t="s">
        <v>93</v>
      </c>
      <c r="M1165" s="11" t="s">
        <v>59</v>
      </c>
      <c r="N1165" s="11" t="s">
        <v>854</v>
      </c>
      <c r="O1165" s="11">
        <v>0.37</v>
      </c>
      <c r="P1165" s="6">
        <f>Table1[[#This Row],[Profit]]/Table1[[#This Row],[Sales]]</f>
        <v>-3.0296725784447478</v>
      </c>
      <c r="Q1165" s="11" t="s">
        <v>33</v>
      </c>
      <c r="R1165" s="11" t="s">
        <v>136</v>
      </c>
      <c r="S1165" s="11" t="s">
        <v>362</v>
      </c>
      <c r="T1165" s="11" t="s">
        <v>2856</v>
      </c>
      <c r="U1165" s="11">
        <v>32127</v>
      </c>
      <c r="V1165" s="12">
        <v>42107</v>
      </c>
      <c r="W1165" s="13" t="str">
        <f>TEXT(Table1[[#This Row],[Order Date]],"mmmm")</f>
        <v>April</v>
      </c>
      <c r="X1165" s="7" t="str">
        <f>TEXT(Table1[[#This Row],[Order Date]],"yyyy")</f>
        <v>2015</v>
      </c>
      <c r="Y1165" s="12">
        <v>42108</v>
      </c>
      <c r="Z1165" s="11">
        <v>-44.415000000000006</v>
      </c>
      <c r="AA1165" s="11">
        <v>1</v>
      </c>
      <c r="AB1165" s="11">
        <v>14.66</v>
      </c>
      <c r="AC1165" s="11">
        <v>86490</v>
      </c>
      <c r="AD1165" s="6" t="e">
        <f>IF(COUNTIF(#REF!,Orders!AC1818)&gt;0,"Returned","Not Returned")</f>
        <v>#REF!</v>
      </c>
      <c r="AE1165" s="37" t="str">
        <f>TEXT(Table1[[#This Row],[Order Date]],"mmmm-yyy")</f>
        <v>April-2015</v>
      </c>
    </row>
    <row r="1166" spans="1:31" ht="12.75" customHeight="1" thickTop="1" thickBot="1" x14ac:dyDescent="0.25">
      <c r="A1166" s="8">
        <v>19159</v>
      </c>
      <c r="B1166" s="1" t="s">
        <v>56</v>
      </c>
      <c r="C1166" s="1">
        <v>0.06</v>
      </c>
      <c r="D1166" s="1">
        <v>296.18</v>
      </c>
      <c r="E1166" s="1">
        <v>54.12</v>
      </c>
      <c r="F1166" s="1">
        <v>329</v>
      </c>
      <c r="G1166" s="6" t="str">
        <f>IF(COUNTIF(Table1[Customer ID],Table1[[#This Row],[Customer ID]])&gt;1,"Repeat Customer","One-Time Customer")</f>
        <v>One-Time Customer</v>
      </c>
      <c r="H1166" s="1" t="s">
        <v>432</v>
      </c>
      <c r="I1166" s="1" t="s">
        <v>39</v>
      </c>
      <c r="J1166" s="1" t="s">
        <v>40</v>
      </c>
      <c r="K1166" s="1" t="s">
        <v>41</v>
      </c>
      <c r="L1166" s="1" t="s">
        <v>152</v>
      </c>
      <c r="M1166" s="1" t="s">
        <v>121</v>
      </c>
      <c r="N1166" s="1" t="s">
        <v>153</v>
      </c>
      <c r="O1166" s="1">
        <v>0.76</v>
      </c>
      <c r="P1166" s="6">
        <f>Table1[[#This Row],[Profit]]/Table1[[#This Row],[Sales]]</f>
        <v>-0.6116664581570832</v>
      </c>
      <c r="Q1166" s="1" t="s">
        <v>33</v>
      </c>
      <c r="R1166" s="1" t="s">
        <v>53</v>
      </c>
      <c r="S1166" s="1" t="s">
        <v>188</v>
      </c>
      <c r="T1166" s="1" t="s">
        <v>433</v>
      </c>
      <c r="U1166" s="1">
        <v>4073</v>
      </c>
      <c r="V1166" s="9">
        <v>42108</v>
      </c>
      <c r="W1166" s="13" t="str">
        <f>TEXT(Table1[[#This Row],[Order Date]],"mmmm")</f>
        <v>April</v>
      </c>
      <c r="X1166" s="7" t="str">
        <f>TEXT(Table1[[#This Row],[Order Date]],"yyyy")</f>
        <v>2015</v>
      </c>
      <c r="Y1166" s="9">
        <v>42109</v>
      </c>
      <c r="Z1166" s="1">
        <v>-715.7782060000003</v>
      </c>
      <c r="AA1166" s="1">
        <v>5</v>
      </c>
      <c r="AB1166" s="1">
        <v>1170.21</v>
      </c>
      <c r="AC1166" s="1">
        <v>89726</v>
      </c>
      <c r="AD1166" s="6" t="e">
        <f>IF(COUNTIF(#REF!,Orders!AC181)&gt;0,"Returned","Not Returned")</f>
        <v>#REF!</v>
      </c>
      <c r="AE1166" s="37" t="str">
        <f>TEXT(Table1[[#This Row],[Order Date]],"mmmm-yyy")</f>
        <v>April-2015</v>
      </c>
    </row>
    <row r="1167" spans="1:31" ht="12.75" customHeight="1" thickTop="1" thickBot="1" x14ac:dyDescent="0.25">
      <c r="A1167" s="10">
        <v>19158</v>
      </c>
      <c r="B1167" s="11" t="s">
        <v>56</v>
      </c>
      <c r="C1167" s="11">
        <v>0.01</v>
      </c>
      <c r="D1167" s="11">
        <v>29.1</v>
      </c>
      <c r="E1167" s="11">
        <v>4</v>
      </c>
      <c r="F1167" s="11">
        <v>331</v>
      </c>
      <c r="G1167" s="6" t="str">
        <f>IF(COUNTIF(Table1[Customer ID],Table1[[#This Row],[Customer ID]])&gt;1,"Repeat Customer","One-Time Customer")</f>
        <v>One-Time Customer</v>
      </c>
      <c r="H1167" s="11" t="s">
        <v>434</v>
      </c>
      <c r="I1167" s="11" t="s">
        <v>27</v>
      </c>
      <c r="J1167" s="11" t="s">
        <v>40</v>
      </c>
      <c r="K1167" s="11" t="s">
        <v>77</v>
      </c>
      <c r="L1167" s="11" t="s">
        <v>180</v>
      </c>
      <c r="M1167" s="11" t="s">
        <v>59</v>
      </c>
      <c r="N1167" s="11" t="s">
        <v>435</v>
      </c>
      <c r="O1167" s="11">
        <v>0.78</v>
      </c>
      <c r="P1167" s="6">
        <f>Table1[[#This Row],[Profit]]/Table1[[#This Row],[Sales]]</f>
        <v>-9.3785960874568475E-2</v>
      </c>
      <c r="Q1167" s="11" t="s">
        <v>33</v>
      </c>
      <c r="R1167" s="11" t="s">
        <v>53</v>
      </c>
      <c r="S1167" s="11" t="s">
        <v>197</v>
      </c>
      <c r="T1167" s="11" t="s">
        <v>436</v>
      </c>
      <c r="U1167" s="11">
        <v>3045</v>
      </c>
      <c r="V1167" s="12">
        <v>42108</v>
      </c>
      <c r="W1167" s="13" t="str">
        <f>TEXT(Table1[[#This Row],[Order Date]],"mmmm")</f>
        <v>April</v>
      </c>
      <c r="X1167" s="7" t="str">
        <f>TEXT(Table1[[#This Row],[Order Date]],"yyyy")</f>
        <v>2015</v>
      </c>
      <c r="Y1167" s="12">
        <v>42110</v>
      </c>
      <c r="Z1167" s="11">
        <v>-22.82</v>
      </c>
      <c r="AA1167" s="11">
        <v>8</v>
      </c>
      <c r="AB1167" s="11">
        <v>243.32</v>
      </c>
      <c r="AC1167" s="11">
        <v>89726</v>
      </c>
      <c r="AD1167" s="6" t="e">
        <f>IF(COUNTIF(#REF!,Orders!AC182)&gt;0,"Returned","Not Returned")</f>
        <v>#REF!</v>
      </c>
      <c r="AE1167" s="37" t="str">
        <f>TEXT(Table1[[#This Row],[Order Date]],"mmmm-yyy")</f>
        <v>April-2015</v>
      </c>
    </row>
    <row r="1168" spans="1:31" ht="12.75" customHeight="1" thickTop="1" thickBot="1" x14ac:dyDescent="0.25">
      <c r="A1168" s="10">
        <v>22638</v>
      </c>
      <c r="B1168" s="11" t="s">
        <v>106</v>
      </c>
      <c r="C1168" s="11">
        <v>0.09</v>
      </c>
      <c r="D1168" s="11">
        <v>100.98</v>
      </c>
      <c r="E1168" s="11">
        <v>35.840000000000003</v>
      </c>
      <c r="F1168" s="11">
        <v>940</v>
      </c>
      <c r="G1168" s="6" t="str">
        <f>IF(COUNTIF(Table1[Customer ID],Table1[[#This Row],[Customer ID]])&gt;1,"Repeat Customer","One-Time Customer")</f>
        <v>One-Time Customer</v>
      </c>
      <c r="H1168" s="11" t="s">
        <v>1055</v>
      </c>
      <c r="I1168" s="11" t="s">
        <v>39</v>
      </c>
      <c r="J1168" s="11" t="s">
        <v>40</v>
      </c>
      <c r="K1168" s="11" t="s">
        <v>41</v>
      </c>
      <c r="L1168" s="11" t="s">
        <v>191</v>
      </c>
      <c r="M1168" s="11" t="s">
        <v>121</v>
      </c>
      <c r="N1168" s="11" t="s">
        <v>260</v>
      </c>
      <c r="O1168" s="11">
        <v>0.62</v>
      </c>
      <c r="P1168" s="6">
        <f>Table1[[#This Row],[Profit]]/Table1[[#This Row],[Sales]]</f>
        <v>-0.4886039526489816</v>
      </c>
      <c r="Q1168" s="11" t="s">
        <v>33</v>
      </c>
      <c r="R1168" s="11" t="s">
        <v>53</v>
      </c>
      <c r="S1168" s="11" t="s">
        <v>228</v>
      </c>
      <c r="T1168" s="11" t="s">
        <v>1056</v>
      </c>
      <c r="U1168" s="11">
        <v>6776</v>
      </c>
      <c r="V1168" s="12">
        <v>42108</v>
      </c>
      <c r="W1168" s="13" t="str">
        <f>TEXT(Table1[[#This Row],[Order Date]],"mmmm")</f>
        <v>April</v>
      </c>
      <c r="X1168" s="7" t="str">
        <f>TEXT(Table1[[#This Row],[Order Date]],"yyyy")</f>
        <v>2015</v>
      </c>
      <c r="Y1168" s="12">
        <v>42113</v>
      </c>
      <c r="Z1168" s="11">
        <v>-193.58</v>
      </c>
      <c r="AA1168" s="11">
        <v>4</v>
      </c>
      <c r="AB1168" s="11">
        <v>396.19</v>
      </c>
      <c r="AC1168" s="11">
        <v>90844</v>
      </c>
      <c r="AD1168" s="6" t="e">
        <f>IF(COUNTIF(#REF!,Orders!AC530)&gt;0,"Returned","Not Returned")</f>
        <v>#REF!</v>
      </c>
      <c r="AE1168" s="37" t="str">
        <f>TEXT(Table1[[#This Row],[Order Date]],"mmmm-yyy")</f>
        <v>April-2015</v>
      </c>
    </row>
    <row r="1169" spans="1:31" ht="12.75" customHeight="1" thickTop="1" thickBot="1" x14ac:dyDescent="0.25">
      <c r="A1169" s="10">
        <v>1115</v>
      </c>
      <c r="B1169" s="11" t="s">
        <v>106</v>
      </c>
      <c r="C1169" s="11">
        <v>0.01</v>
      </c>
      <c r="D1169" s="11">
        <v>4.9800000000000004</v>
      </c>
      <c r="E1169" s="11">
        <v>7.44</v>
      </c>
      <c r="F1169" s="11">
        <v>553</v>
      </c>
      <c r="G1169" s="6" t="str">
        <f>IF(COUNTIF(Table1[Customer ID],Table1[[#This Row],[Customer ID]])&gt;1,"Repeat Customer","One-Time Customer")</f>
        <v>Repeat Customer</v>
      </c>
      <c r="H1169" s="11" t="s">
        <v>661</v>
      </c>
      <c r="I1169" s="11" t="s">
        <v>49</v>
      </c>
      <c r="J1169" s="11" t="s">
        <v>28</v>
      </c>
      <c r="K1169" s="11" t="s">
        <v>29</v>
      </c>
      <c r="L1169" s="11" t="s">
        <v>93</v>
      </c>
      <c r="M1169" s="11" t="s">
        <v>59</v>
      </c>
      <c r="N1169" s="11" t="s">
        <v>384</v>
      </c>
      <c r="O1169" s="11">
        <v>0.36</v>
      </c>
      <c r="P1169" s="6">
        <f>Table1[[#This Row],[Profit]]/Table1[[#This Row],[Sales]]</f>
        <v>-0.54387208140274368</v>
      </c>
      <c r="Q1169" s="11" t="s">
        <v>33</v>
      </c>
      <c r="R1169" s="11" t="s">
        <v>34</v>
      </c>
      <c r="S1169" s="11" t="s">
        <v>45</v>
      </c>
      <c r="T1169" s="11" t="s">
        <v>663</v>
      </c>
      <c r="U1169" s="11">
        <v>90008</v>
      </c>
      <c r="V1169" s="12">
        <v>42109</v>
      </c>
      <c r="W1169" s="13" t="str">
        <f>TEXT(Table1[[#This Row],[Order Date]],"mmmm")</f>
        <v>April</v>
      </c>
      <c r="X1169" s="7" t="str">
        <f>TEXT(Table1[[#This Row],[Order Date]],"yyyy")</f>
        <v>2015</v>
      </c>
      <c r="Y1169" s="12">
        <v>42118</v>
      </c>
      <c r="Z1169" s="11">
        <v>-179.59199999999998</v>
      </c>
      <c r="AA1169" s="11">
        <v>63</v>
      </c>
      <c r="AB1169" s="11">
        <v>330.21</v>
      </c>
      <c r="AC1169" s="11">
        <v>8165</v>
      </c>
      <c r="AD1169" s="6" t="e">
        <f>IF(COUNTIF(#REF!,Orders!AC298)&gt;0,"Returned","Not Returned")</f>
        <v>#REF!</v>
      </c>
      <c r="AE1169" s="37" t="str">
        <f>TEXT(Table1[[#This Row],[Order Date]],"mmmm-yyy")</f>
        <v>April-2015</v>
      </c>
    </row>
    <row r="1170" spans="1:31" ht="12.75" customHeight="1" thickTop="1" thickBot="1" x14ac:dyDescent="0.25">
      <c r="A1170" s="8">
        <v>19115</v>
      </c>
      <c r="B1170" s="1" t="s">
        <v>106</v>
      </c>
      <c r="C1170" s="1">
        <v>0.01</v>
      </c>
      <c r="D1170" s="1">
        <v>4.9800000000000004</v>
      </c>
      <c r="E1170" s="1">
        <v>7.44</v>
      </c>
      <c r="F1170" s="1">
        <v>555</v>
      </c>
      <c r="G1170" s="6" t="str">
        <f>IF(COUNTIF(Table1[Customer ID],Table1[[#This Row],[Customer ID]])&gt;1,"Repeat Customer","One-Time Customer")</f>
        <v>Repeat Customer</v>
      </c>
      <c r="H1170" s="1" t="s">
        <v>664</v>
      </c>
      <c r="I1170" s="1" t="s">
        <v>49</v>
      </c>
      <c r="J1170" s="1" t="s">
        <v>28</v>
      </c>
      <c r="K1170" s="1" t="s">
        <v>29</v>
      </c>
      <c r="L1170" s="1" t="s">
        <v>93</v>
      </c>
      <c r="M1170" s="1" t="s">
        <v>59</v>
      </c>
      <c r="N1170" s="1" t="s">
        <v>384</v>
      </c>
      <c r="O1170" s="1">
        <v>0.36</v>
      </c>
      <c r="P1170" s="6">
        <f>Table1[[#This Row],[Profit]]/Table1[[#This Row],[Sales]]</f>
        <v>-1.9274123539232053</v>
      </c>
      <c r="Q1170" s="1" t="s">
        <v>33</v>
      </c>
      <c r="R1170" s="1" t="s">
        <v>34</v>
      </c>
      <c r="S1170" s="1" t="s">
        <v>212</v>
      </c>
      <c r="T1170" s="1" t="s">
        <v>665</v>
      </c>
      <c r="U1170" s="1">
        <v>84062</v>
      </c>
      <c r="V1170" s="9">
        <v>42109</v>
      </c>
      <c r="W1170" s="13" t="str">
        <f>TEXT(Table1[[#This Row],[Order Date]],"mmmm")</f>
        <v>April</v>
      </c>
      <c r="X1170" s="7" t="str">
        <f>TEXT(Table1[[#This Row],[Order Date]],"yyyy")</f>
        <v>2015</v>
      </c>
      <c r="Y1170" s="9">
        <v>42118</v>
      </c>
      <c r="Z1170" s="1">
        <v>-161.6328</v>
      </c>
      <c r="AA1170" s="1">
        <v>16</v>
      </c>
      <c r="AB1170" s="1">
        <v>83.86</v>
      </c>
      <c r="AC1170" s="1">
        <v>86191</v>
      </c>
      <c r="AD1170" s="6" t="e">
        <f>IF(COUNTIF(#REF!,Orders!AC301)&gt;0,"Returned","Not Returned")</f>
        <v>#REF!</v>
      </c>
      <c r="AE1170" s="37" t="str">
        <f>TEXT(Table1[[#This Row],[Order Date]],"mmmm-yyy")</f>
        <v>April-2015</v>
      </c>
    </row>
    <row r="1171" spans="1:31" ht="12.75" customHeight="1" thickTop="1" thickBot="1" x14ac:dyDescent="0.25">
      <c r="A1171" s="10">
        <v>22667</v>
      </c>
      <c r="B1171" s="11" t="s">
        <v>37</v>
      </c>
      <c r="C1171" s="11">
        <v>0.09</v>
      </c>
      <c r="D1171" s="11">
        <v>70.97</v>
      </c>
      <c r="E1171" s="11">
        <v>3.5</v>
      </c>
      <c r="F1171" s="11">
        <v>568</v>
      </c>
      <c r="G1171" s="6" t="str">
        <f>IF(COUNTIF(Table1[Customer ID],Table1[[#This Row],[Customer ID]])&gt;1,"Repeat Customer","One-Time Customer")</f>
        <v>Repeat Customer</v>
      </c>
      <c r="H1171" s="11" t="s">
        <v>669</v>
      </c>
      <c r="I1171" s="11" t="s">
        <v>49</v>
      </c>
      <c r="J1171" s="11" t="s">
        <v>114</v>
      </c>
      <c r="K1171" s="11" t="s">
        <v>29</v>
      </c>
      <c r="L1171" s="11" t="s">
        <v>257</v>
      </c>
      <c r="M1171" s="11" t="s">
        <v>59</v>
      </c>
      <c r="N1171" s="11" t="s">
        <v>672</v>
      </c>
      <c r="O1171" s="11">
        <v>0.59</v>
      </c>
      <c r="P1171" s="6">
        <f>Table1[[#This Row],[Profit]]/Table1[[#This Row],[Sales]]</f>
        <v>-0.12353503145200315</v>
      </c>
      <c r="Q1171" s="11" t="s">
        <v>33</v>
      </c>
      <c r="R1171" s="11" t="s">
        <v>136</v>
      </c>
      <c r="S1171" s="11" t="s">
        <v>671</v>
      </c>
      <c r="T1171" s="11" t="s">
        <v>443</v>
      </c>
      <c r="U1171" s="11">
        <v>39701</v>
      </c>
      <c r="V1171" s="12">
        <v>42109</v>
      </c>
      <c r="W1171" s="13" t="str">
        <f>TEXT(Table1[[#This Row],[Order Date]],"mmmm")</f>
        <v>April</v>
      </c>
      <c r="X1171" s="7" t="str">
        <f>TEXT(Table1[[#This Row],[Order Date]],"yyyy")</f>
        <v>2015</v>
      </c>
      <c r="Y1171" s="12">
        <v>42109</v>
      </c>
      <c r="Z1171" s="11">
        <v>-99.568000000000012</v>
      </c>
      <c r="AA1171" s="11">
        <v>12</v>
      </c>
      <c r="AB1171" s="11">
        <v>805.99</v>
      </c>
      <c r="AC1171" s="11">
        <v>88880</v>
      </c>
      <c r="AD1171" s="6" t="e">
        <f>IF(COUNTIF(#REF!,Orders!AC306)&gt;0,"Returned","Not Returned")</f>
        <v>#REF!</v>
      </c>
      <c r="AE1171" s="37" t="str">
        <f>TEXT(Table1[[#This Row],[Order Date]],"mmmm-yyy")</f>
        <v>April-2015</v>
      </c>
    </row>
    <row r="1172" spans="1:31" ht="12.75" customHeight="1" thickTop="1" thickBot="1" x14ac:dyDescent="0.25">
      <c r="A1172" s="8">
        <v>26229</v>
      </c>
      <c r="B1172" s="1" t="s">
        <v>47</v>
      </c>
      <c r="C1172" s="1">
        <v>0.1</v>
      </c>
      <c r="D1172" s="1">
        <v>226.67</v>
      </c>
      <c r="E1172" s="1">
        <v>28.16</v>
      </c>
      <c r="F1172" s="1">
        <v>1559</v>
      </c>
      <c r="G1172" s="6" t="str">
        <f>IF(COUNTIF(Table1[Customer ID],Table1[[#This Row],[Customer ID]])&gt;1,"Repeat Customer","One-Time Customer")</f>
        <v>One-Time Customer</v>
      </c>
      <c r="H1172" s="1" t="s">
        <v>1585</v>
      </c>
      <c r="I1172" s="1" t="s">
        <v>39</v>
      </c>
      <c r="J1172" s="1" t="s">
        <v>114</v>
      </c>
      <c r="K1172" s="1" t="s">
        <v>41</v>
      </c>
      <c r="L1172" s="1" t="s">
        <v>42</v>
      </c>
      <c r="M1172" s="1" t="s">
        <v>43</v>
      </c>
      <c r="N1172" s="1" t="s">
        <v>1586</v>
      </c>
      <c r="O1172" s="1">
        <v>0.59</v>
      </c>
      <c r="P1172" s="6">
        <f>Table1[[#This Row],[Profit]]/Table1[[#This Row],[Sales]]</f>
        <v>-0.3590759561134288</v>
      </c>
      <c r="Q1172" s="1" t="s">
        <v>33</v>
      </c>
      <c r="R1172" s="1" t="s">
        <v>136</v>
      </c>
      <c r="S1172" s="1" t="s">
        <v>137</v>
      </c>
      <c r="T1172" s="1" t="s">
        <v>1587</v>
      </c>
      <c r="U1172" s="1">
        <v>24060</v>
      </c>
      <c r="V1172" s="9">
        <v>42109</v>
      </c>
      <c r="W1172" s="13" t="str">
        <f>TEXT(Table1[[#This Row],[Order Date]],"mmmm")</f>
        <v>April</v>
      </c>
      <c r="X1172" s="7" t="str">
        <f>TEXT(Table1[[#This Row],[Order Date]],"yyyy")</f>
        <v>2015</v>
      </c>
      <c r="Y1172" s="9">
        <v>42111</v>
      </c>
      <c r="Z1172" s="1">
        <v>-390.76800000000003</v>
      </c>
      <c r="AA1172" s="1">
        <v>5</v>
      </c>
      <c r="AB1172" s="1">
        <v>1088.26</v>
      </c>
      <c r="AC1172" s="1">
        <v>87424</v>
      </c>
      <c r="AD1172" s="6" t="e">
        <f>IF(COUNTIF(#REF!,Orders!AC875)&gt;0,"Returned","Not Returned")</f>
        <v>#REF!</v>
      </c>
      <c r="AE1172" s="37" t="str">
        <f>TEXT(Table1[[#This Row],[Order Date]],"mmmm-yyy")</f>
        <v>April-2015</v>
      </c>
    </row>
    <row r="1173" spans="1:31" ht="12.75" customHeight="1" thickTop="1" thickBot="1" x14ac:dyDescent="0.25">
      <c r="A1173" s="8">
        <v>22921</v>
      </c>
      <c r="B1173" s="1" t="s">
        <v>37</v>
      </c>
      <c r="C1173" s="1">
        <v>0.01</v>
      </c>
      <c r="D1173" s="1">
        <v>15.16</v>
      </c>
      <c r="E1173" s="1">
        <v>15.09</v>
      </c>
      <c r="F1173" s="1">
        <v>1607</v>
      </c>
      <c r="G1173" s="6" t="str">
        <f>IF(COUNTIF(Table1[Customer ID],Table1[[#This Row],[Customer ID]])&gt;1,"Repeat Customer","One-Time Customer")</f>
        <v>Repeat Customer</v>
      </c>
      <c r="H1173" s="1" t="s">
        <v>1612</v>
      </c>
      <c r="I1173" s="1" t="s">
        <v>49</v>
      </c>
      <c r="J1173" s="1" t="s">
        <v>40</v>
      </c>
      <c r="K1173" s="1" t="s">
        <v>29</v>
      </c>
      <c r="L1173" s="1" t="s">
        <v>109</v>
      </c>
      <c r="M1173" s="1" t="s">
        <v>59</v>
      </c>
      <c r="N1173" s="1" t="s">
        <v>1613</v>
      </c>
      <c r="O1173" s="1">
        <v>0.39</v>
      </c>
      <c r="P1173" s="6">
        <f>Table1[[#This Row],[Profit]]/Table1[[#This Row],[Sales]]</f>
        <v>-1.810682412332101</v>
      </c>
      <c r="Q1173" s="1" t="s">
        <v>33</v>
      </c>
      <c r="R1173" s="1" t="s">
        <v>53</v>
      </c>
      <c r="S1173" s="1" t="s">
        <v>71</v>
      </c>
      <c r="T1173" s="1" t="s">
        <v>1614</v>
      </c>
      <c r="U1173" s="1">
        <v>11520</v>
      </c>
      <c r="V1173" s="9">
        <v>42109</v>
      </c>
      <c r="W1173" s="13" t="str">
        <f>TEXT(Table1[[#This Row],[Order Date]],"mmmm")</f>
        <v>April</v>
      </c>
      <c r="X1173" s="7" t="str">
        <f>TEXT(Table1[[#This Row],[Order Date]],"yyyy")</f>
        <v>2015</v>
      </c>
      <c r="Y1173" s="9">
        <v>42109</v>
      </c>
      <c r="Z1173" s="1">
        <v>-200.85899999999998</v>
      </c>
      <c r="AA1173" s="1">
        <v>7</v>
      </c>
      <c r="AB1173" s="1">
        <v>110.93</v>
      </c>
      <c r="AC1173" s="1">
        <v>87994</v>
      </c>
      <c r="AD1173" s="6" t="e">
        <f>IF(COUNTIF(#REF!,Orders!AC891)&gt;0,"Returned","Not Returned")</f>
        <v>#REF!</v>
      </c>
      <c r="AE1173" s="37" t="str">
        <f>TEXT(Table1[[#This Row],[Order Date]],"mmmm-yyy")</f>
        <v>April-2015</v>
      </c>
    </row>
    <row r="1174" spans="1:31" ht="12.75" customHeight="1" thickTop="1" thickBot="1" x14ac:dyDescent="0.25">
      <c r="A1174" s="8">
        <v>20359</v>
      </c>
      <c r="B1174" s="1" t="s">
        <v>25</v>
      </c>
      <c r="C1174" s="1">
        <v>0.02</v>
      </c>
      <c r="D1174" s="1">
        <v>25.99</v>
      </c>
      <c r="E1174" s="1">
        <v>5.37</v>
      </c>
      <c r="F1174" s="1">
        <v>1632</v>
      </c>
      <c r="G1174" s="6" t="str">
        <f>IF(COUNTIF(Table1[Customer ID],Table1[[#This Row],[Customer ID]])&gt;1,"Repeat Customer","One-Time Customer")</f>
        <v>Repeat Customer</v>
      </c>
      <c r="H1174" s="1" t="s">
        <v>1637</v>
      </c>
      <c r="I1174" s="1" t="s">
        <v>49</v>
      </c>
      <c r="J1174" s="1" t="s">
        <v>40</v>
      </c>
      <c r="K1174" s="1" t="s">
        <v>29</v>
      </c>
      <c r="L1174" s="1" t="s">
        <v>30</v>
      </c>
      <c r="M1174" s="1" t="s">
        <v>59</v>
      </c>
      <c r="N1174" s="1" t="s">
        <v>1639</v>
      </c>
      <c r="O1174" s="1">
        <v>0.56000000000000005</v>
      </c>
      <c r="P1174" s="6">
        <f>Table1[[#This Row],[Profit]]/Table1[[#This Row],[Sales]]</f>
        <v>-0.36243216576221016</v>
      </c>
      <c r="Q1174" s="1" t="s">
        <v>33</v>
      </c>
      <c r="R1174" s="1" t="s">
        <v>136</v>
      </c>
      <c r="S1174" s="1" t="s">
        <v>671</v>
      </c>
      <c r="T1174" s="1" t="s">
        <v>1638</v>
      </c>
      <c r="U1174" s="1">
        <v>39401</v>
      </c>
      <c r="V1174" s="9">
        <v>42109</v>
      </c>
      <c r="W1174" s="13" t="str">
        <f>TEXT(Table1[[#This Row],[Order Date]],"mmmm")</f>
        <v>April</v>
      </c>
      <c r="X1174" s="7" t="str">
        <f>TEXT(Table1[[#This Row],[Order Date]],"yyyy")</f>
        <v>2015</v>
      </c>
      <c r="Y1174" s="9">
        <v>42111</v>
      </c>
      <c r="Z1174" s="1">
        <v>-88.158000000000001</v>
      </c>
      <c r="AA1174" s="1">
        <v>9</v>
      </c>
      <c r="AB1174" s="1">
        <v>243.24</v>
      </c>
      <c r="AC1174" s="1">
        <v>90533</v>
      </c>
      <c r="AD1174" s="6" t="e">
        <f>IF(COUNTIF(#REF!,Orders!AC907)&gt;0,"Returned","Not Returned")</f>
        <v>#REF!</v>
      </c>
      <c r="AE1174" s="37" t="str">
        <f>TEXT(Table1[[#This Row],[Order Date]],"mmmm-yyy")</f>
        <v>April-2015</v>
      </c>
    </row>
    <row r="1175" spans="1:31" ht="12.75" customHeight="1" thickTop="1" thickBot="1" x14ac:dyDescent="0.25">
      <c r="A1175" s="8">
        <v>24622</v>
      </c>
      <c r="B1175" s="1" t="s">
        <v>37</v>
      </c>
      <c r="C1175" s="1">
        <v>0.06</v>
      </c>
      <c r="D1175" s="1">
        <v>17.98</v>
      </c>
      <c r="E1175" s="1">
        <v>8.51</v>
      </c>
      <c r="F1175" s="1">
        <v>1818</v>
      </c>
      <c r="G1175" s="6" t="str">
        <f>IF(COUNTIF(Table1[Customer ID],Table1[[#This Row],[Customer ID]])&gt;1,"Repeat Customer","One-Time Customer")</f>
        <v>Repeat Customer</v>
      </c>
      <c r="H1175" s="1" t="s">
        <v>1809</v>
      </c>
      <c r="I1175" s="1" t="s">
        <v>49</v>
      </c>
      <c r="J1175" s="1" t="s">
        <v>114</v>
      </c>
      <c r="K1175" s="1" t="s">
        <v>77</v>
      </c>
      <c r="L1175" s="1" t="s">
        <v>85</v>
      </c>
      <c r="M1175" s="1" t="s">
        <v>86</v>
      </c>
      <c r="N1175" s="1" t="s">
        <v>104</v>
      </c>
      <c r="O1175" s="1">
        <v>0.4</v>
      </c>
      <c r="P1175" s="6">
        <f>Table1[[#This Row],[Profit]]/Table1[[#This Row],[Sales]]</f>
        <v>-0.83794054629301162</v>
      </c>
      <c r="Q1175" s="1" t="s">
        <v>33</v>
      </c>
      <c r="R1175" s="1" t="s">
        <v>61</v>
      </c>
      <c r="S1175" s="1" t="s">
        <v>300</v>
      </c>
      <c r="T1175" s="1" t="s">
        <v>1810</v>
      </c>
      <c r="U1175" s="1">
        <v>48126</v>
      </c>
      <c r="V1175" s="9">
        <v>42109</v>
      </c>
      <c r="W1175" s="13" t="str">
        <f>TEXT(Table1[[#This Row],[Order Date]],"mmmm")</f>
        <v>April</v>
      </c>
      <c r="X1175" s="7" t="str">
        <f>TEXT(Table1[[#This Row],[Order Date]],"yyyy")</f>
        <v>2015</v>
      </c>
      <c r="Y1175" s="9">
        <v>42111</v>
      </c>
      <c r="Z1175" s="1">
        <v>-47.243088</v>
      </c>
      <c r="AA1175" s="1">
        <v>3</v>
      </c>
      <c r="AB1175" s="1">
        <v>56.38</v>
      </c>
      <c r="AC1175" s="1">
        <v>85991</v>
      </c>
      <c r="AD1175" s="6" t="e">
        <f>IF(COUNTIF(#REF!,Orders!AC1015)&gt;0,"Returned","Not Returned")</f>
        <v>#REF!</v>
      </c>
      <c r="AE1175" s="37" t="str">
        <f>TEXT(Table1[[#This Row],[Order Date]],"mmmm-yyy")</f>
        <v>April-2015</v>
      </c>
    </row>
    <row r="1176" spans="1:31" ht="12.75" customHeight="1" thickTop="1" thickBot="1" x14ac:dyDescent="0.25">
      <c r="A1176" s="10">
        <v>24623</v>
      </c>
      <c r="B1176" s="11" t="s">
        <v>37</v>
      </c>
      <c r="C1176" s="11">
        <v>0.1</v>
      </c>
      <c r="D1176" s="11">
        <v>9.99</v>
      </c>
      <c r="E1176" s="11">
        <v>4.78</v>
      </c>
      <c r="F1176" s="11">
        <v>1818</v>
      </c>
      <c r="G1176" s="6" t="str">
        <f>IF(COUNTIF(Table1[Customer ID],Table1[[#This Row],[Customer ID]])&gt;1,"Repeat Customer","One-Time Customer")</f>
        <v>Repeat Customer</v>
      </c>
      <c r="H1176" s="11" t="s">
        <v>1809</v>
      </c>
      <c r="I1176" s="11" t="s">
        <v>27</v>
      </c>
      <c r="J1176" s="11" t="s">
        <v>114</v>
      </c>
      <c r="K1176" s="11" t="s">
        <v>29</v>
      </c>
      <c r="L1176" s="11" t="s">
        <v>93</v>
      </c>
      <c r="M1176" s="11" t="s">
        <v>59</v>
      </c>
      <c r="N1176" s="11" t="s">
        <v>1811</v>
      </c>
      <c r="O1176" s="11">
        <v>0.4</v>
      </c>
      <c r="P1176" s="6">
        <f>Table1[[#This Row],[Profit]]/Table1[[#This Row],[Sales]]</f>
        <v>7.6840426424913968E-2</v>
      </c>
      <c r="Q1176" s="11" t="s">
        <v>33</v>
      </c>
      <c r="R1176" s="11" t="s">
        <v>61</v>
      </c>
      <c r="S1176" s="11" t="s">
        <v>300</v>
      </c>
      <c r="T1176" s="11" t="s">
        <v>1810</v>
      </c>
      <c r="U1176" s="11">
        <v>48126</v>
      </c>
      <c r="V1176" s="12">
        <v>42109</v>
      </c>
      <c r="W1176" s="13" t="str">
        <f>TEXT(Table1[[#This Row],[Order Date]],"mmmm")</f>
        <v>April</v>
      </c>
      <c r="X1176" s="7" t="str">
        <f>TEXT(Table1[[#This Row],[Order Date]],"yyyy")</f>
        <v>2015</v>
      </c>
      <c r="Y1176" s="12">
        <v>42112</v>
      </c>
      <c r="Z1176" s="11">
        <v>9.1539999999999999</v>
      </c>
      <c r="AA1176" s="11">
        <v>12</v>
      </c>
      <c r="AB1176" s="11">
        <v>119.13</v>
      </c>
      <c r="AC1176" s="11">
        <v>85991</v>
      </c>
      <c r="AD1176" s="6" t="e">
        <f>IF(COUNTIF(#REF!,Orders!AC1016)&gt;0,"Returned","Not Returned")</f>
        <v>#REF!</v>
      </c>
      <c r="AE1176" s="37" t="str">
        <f>TEXT(Table1[[#This Row],[Order Date]],"mmmm-yyy")</f>
        <v>April-2015</v>
      </c>
    </row>
    <row r="1177" spans="1:31" ht="12.75" customHeight="1" thickTop="1" thickBot="1" x14ac:dyDescent="0.25">
      <c r="A1177" s="10">
        <v>6621</v>
      </c>
      <c r="B1177" s="11" t="s">
        <v>37</v>
      </c>
      <c r="C1177" s="11">
        <v>7.0000000000000007E-2</v>
      </c>
      <c r="D1177" s="11">
        <v>18.649999999999999</v>
      </c>
      <c r="E1177" s="11">
        <v>3.77</v>
      </c>
      <c r="F1177" s="11">
        <v>1821</v>
      </c>
      <c r="G1177" s="6" t="str">
        <f>IF(COUNTIF(Table1[Customer ID],Table1[[#This Row],[Customer ID]])&gt;1,"Repeat Customer","One-Time Customer")</f>
        <v>Repeat Customer</v>
      </c>
      <c r="H1177" s="11" t="s">
        <v>1812</v>
      </c>
      <c r="I1177" s="11" t="s">
        <v>49</v>
      </c>
      <c r="J1177" s="11" t="s">
        <v>114</v>
      </c>
      <c r="K1177" s="11" t="s">
        <v>41</v>
      </c>
      <c r="L1177" s="11" t="s">
        <v>50</v>
      </c>
      <c r="M1177" s="11" t="s">
        <v>51</v>
      </c>
      <c r="N1177" s="11" t="s">
        <v>1813</v>
      </c>
      <c r="O1177" s="11">
        <v>0.39</v>
      </c>
      <c r="P1177" s="6">
        <f>Table1[[#This Row],[Profit]]/Table1[[#This Row],[Sales]]</f>
        <v>0.2326145050027966</v>
      </c>
      <c r="Q1177" s="11" t="s">
        <v>33</v>
      </c>
      <c r="R1177" s="11" t="s">
        <v>53</v>
      </c>
      <c r="S1177" s="11" t="s">
        <v>71</v>
      </c>
      <c r="T1177" s="11" t="s">
        <v>90</v>
      </c>
      <c r="U1177" s="11">
        <v>10177</v>
      </c>
      <c r="V1177" s="12">
        <v>42109</v>
      </c>
      <c r="W1177" s="13" t="str">
        <f>TEXT(Table1[[#This Row],[Order Date]],"mmmm")</f>
        <v>April</v>
      </c>
      <c r="X1177" s="7" t="str">
        <f>TEXT(Table1[[#This Row],[Order Date]],"yyyy")</f>
        <v>2015</v>
      </c>
      <c r="Y1177" s="12">
        <v>42110</v>
      </c>
      <c r="Z1177" s="11">
        <v>149.72</v>
      </c>
      <c r="AA1177" s="11">
        <v>34</v>
      </c>
      <c r="AB1177" s="11">
        <v>643.64</v>
      </c>
      <c r="AC1177" s="11">
        <v>47108</v>
      </c>
      <c r="AD1177" s="6" t="e">
        <f>IF(COUNTIF(#REF!,Orders!AC1018)&gt;0,"Returned","Not Returned")</f>
        <v>#REF!</v>
      </c>
      <c r="AE1177" s="37" t="str">
        <f>TEXT(Table1[[#This Row],[Order Date]],"mmmm-yyy")</f>
        <v>April-2015</v>
      </c>
    </row>
    <row r="1178" spans="1:31" ht="12.75" customHeight="1" thickTop="1" thickBot="1" x14ac:dyDescent="0.25">
      <c r="A1178" s="8">
        <v>6622</v>
      </c>
      <c r="B1178" s="1" t="s">
        <v>37</v>
      </c>
      <c r="C1178" s="1">
        <v>0.06</v>
      </c>
      <c r="D1178" s="1">
        <v>17.98</v>
      </c>
      <c r="E1178" s="1">
        <v>8.51</v>
      </c>
      <c r="F1178" s="1">
        <v>1821</v>
      </c>
      <c r="G1178" s="6" t="str">
        <f>IF(COUNTIF(Table1[Customer ID],Table1[[#This Row],[Customer ID]])&gt;1,"Repeat Customer","One-Time Customer")</f>
        <v>Repeat Customer</v>
      </c>
      <c r="H1178" s="1" t="s">
        <v>1812</v>
      </c>
      <c r="I1178" s="1" t="s">
        <v>49</v>
      </c>
      <c r="J1178" s="1" t="s">
        <v>114</v>
      </c>
      <c r="K1178" s="1" t="s">
        <v>77</v>
      </c>
      <c r="L1178" s="1" t="s">
        <v>85</v>
      </c>
      <c r="M1178" s="1" t="s">
        <v>86</v>
      </c>
      <c r="N1178" s="1" t="s">
        <v>104</v>
      </c>
      <c r="O1178" s="1">
        <v>0.4</v>
      </c>
      <c r="P1178" s="6">
        <f>Table1[[#This Row],[Profit]]/Table1[[#This Row],[Sales]]</f>
        <v>-0.21485948180590234</v>
      </c>
      <c r="Q1178" s="1" t="s">
        <v>33</v>
      </c>
      <c r="R1178" s="1" t="s">
        <v>53</v>
      </c>
      <c r="S1178" s="1" t="s">
        <v>71</v>
      </c>
      <c r="T1178" s="1" t="s">
        <v>90</v>
      </c>
      <c r="U1178" s="1">
        <v>10177</v>
      </c>
      <c r="V1178" s="9">
        <v>42109</v>
      </c>
      <c r="W1178" s="13" t="str">
        <f>TEXT(Table1[[#This Row],[Order Date]],"mmmm")</f>
        <v>April</v>
      </c>
      <c r="X1178" s="7" t="str">
        <f>TEXT(Table1[[#This Row],[Order Date]],"yyyy")</f>
        <v>2015</v>
      </c>
      <c r="Y1178" s="9">
        <v>42111</v>
      </c>
      <c r="Z1178" s="1">
        <v>-52.492319999999999</v>
      </c>
      <c r="AA1178" s="1">
        <v>13</v>
      </c>
      <c r="AB1178" s="1">
        <v>244.31</v>
      </c>
      <c r="AC1178" s="1">
        <v>47108</v>
      </c>
      <c r="AD1178" s="6" t="e">
        <f>IF(COUNTIF(#REF!,Orders!AC1019)&gt;0,"Returned","Not Returned")</f>
        <v>#REF!</v>
      </c>
      <c r="AE1178" s="37" t="str">
        <f>TEXT(Table1[[#This Row],[Order Date]],"mmmm-yyy")</f>
        <v>April-2015</v>
      </c>
    </row>
    <row r="1179" spans="1:31" ht="12.75" customHeight="1" thickTop="1" thickBot="1" x14ac:dyDescent="0.25">
      <c r="A1179" s="10">
        <v>6623</v>
      </c>
      <c r="B1179" s="11" t="s">
        <v>37</v>
      </c>
      <c r="C1179" s="11">
        <v>0.1</v>
      </c>
      <c r="D1179" s="11">
        <v>9.99</v>
      </c>
      <c r="E1179" s="11">
        <v>4.78</v>
      </c>
      <c r="F1179" s="11">
        <v>1821</v>
      </c>
      <c r="G1179" s="6" t="str">
        <f>IF(COUNTIF(Table1[Customer ID],Table1[[#This Row],[Customer ID]])&gt;1,"Repeat Customer","One-Time Customer")</f>
        <v>Repeat Customer</v>
      </c>
      <c r="H1179" s="11" t="s">
        <v>1812</v>
      </c>
      <c r="I1179" s="11" t="s">
        <v>27</v>
      </c>
      <c r="J1179" s="11" t="s">
        <v>114</v>
      </c>
      <c r="K1179" s="11" t="s">
        <v>29</v>
      </c>
      <c r="L1179" s="11" t="s">
        <v>93</v>
      </c>
      <c r="M1179" s="11" t="s">
        <v>59</v>
      </c>
      <c r="N1179" s="11" t="s">
        <v>1811</v>
      </c>
      <c r="O1179" s="11">
        <v>0.4</v>
      </c>
      <c r="P1179" s="6">
        <f>Table1[[#This Row],[Profit]]/Table1[[#This Row],[Sales]]</f>
        <v>1.7060311200651549E-2</v>
      </c>
      <c r="Q1179" s="11" t="s">
        <v>33</v>
      </c>
      <c r="R1179" s="11" t="s">
        <v>53</v>
      </c>
      <c r="S1179" s="11" t="s">
        <v>71</v>
      </c>
      <c r="T1179" s="11" t="s">
        <v>90</v>
      </c>
      <c r="U1179" s="11">
        <v>10177</v>
      </c>
      <c r="V1179" s="12">
        <v>42109</v>
      </c>
      <c r="W1179" s="13" t="str">
        <f>TEXT(Table1[[#This Row],[Order Date]],"mmmm")</f>
        <v>April</v>
      </c>
      <c r="X1179" s="7" t="str">
        <f>TEXT(Table1[[#This Row],[Order Date]],"yyyy")</f>
        <v>2015</v>
      </c>
      <c r="Y1179" s="12">
        <v>42112</v>
      </c>
      <c r="Z1179" s="11">
        <v>7.9599999999999991</v>
      </c>
      <c r="AA1179" s="11">
        <v>47</v>
      </c>
      <c r="AB1179" s="11">
        <v>466.58</v>
      </c>
      <c r="AC1179" s="11">
        <v>47108</v>
      </c>
      <c r="AD1179" s="6" t="e">
        <f>IF(COUNTIF(#REF!,Orders!AC1020)&gt;0,"Returned","Not Returned")</f>
        <v>#REF!</v>
      </c>
      <c r="AE1179" s="37" t="str">
        <f>TEXT(Table1[[#This Row],[Order Date]],"mmmm-yyy")</f>
        <v>April-2015</v>
      </c>
    </row>
    <row r="1180" spans="1:31" ht="12.75" customHeight="1" thickTop="1" thickBot="1" x14ac:dyDescent="0.25">
      <c r="A1180" s="8">
        <v>6624</v>
      </c>
      <c r="B1180" s="1" t="s">
        <v>37</v>
      </c>
      <c r="C1180" s="1">
        <v>0.08</v>
      </c>
      <c r="D1180" s="1">
        <v>175.99</v>
      </c>
      <c r="E1180" s="1">
        <v>8.99</v>
      </c>
      <c r="F1180" s="1">
        <v>1821</v>
      </c>
      <c r="G1180" s="6" t="str">
        <f>IF(COUNTIF(Table1[Customer ID],Table1[[#This Row],[Customer ID]])&gt;1,"Repeat Customer","One-Time Customer")</f>
        <v>Repeat Customer</v>
      </c>
      <c r="H1180" s="1" t="s">
        <v>1812</v>
      </c>
      <c r="I1180" s="1" t="s">
        <v>27</v>
      </c>
      <c r="J1180" s="1" t="s">
        <v>114</v>
      </c>
      <c r="K1180" s="1" t="s">
        <v>77</v>
      </c>
      <c r="L1180" s="1" t="s">
        <v>78</v>
      </c>
      <c r="M1180" s="1" t="s">
        <v>59</v>
      </c>
      <c r="N1180" s="1" t="s">
        <v>168</v>
      </c>
      <c r="O1180" s="1">
        <v>0.56999999999999995</v>
      </c>
      <c r="P1180" s="6">
        <f>Table1[[#This Row],[Profit]]/Table1[[#This Row],[Sales]]</f>
        <v>-0.20041245214324069</v>
      </c>
      <c r="Q1180" s="1" t="s">
        <v>33</v>
      </c>
      <c r="R1180" s="1" t="s">
        <v>53</v>
      </c>
      <c r="S1180" s="1" t="s">
        <v>71</v>
      </c>
      <c r="T1180" s="1" t="s">
        <v>90</v>
      </c>
      <c r="U1180" s="1">
        <v>10177</v>
      </c>
      <c r="V1180" s="9">
        <v>42109</v>
      </c>
      <c r="W1180" s="13" t="str">
        <f>TEXT(Table1[[#This Row],[Order Date]],"mmmm")</f>
        <v>April</v>
      </c>
      <c r="X1180" s="7" t="str">
        <f>TEXT(Table1[[#This Row],[Order Date]],"yyyy")</f>
        <v>2015</v>
      </c>
      <c r="Y1180" s="9">
        <v>42110</v>
      </c>
      <c r="Z1180" s="1">
        <v>-459.08280000000002</v>
      </c>
      <c r="AA1180" s="1">
        <v>16</v>
      </c>
      <c r="AB1180" s="1">
        <v>2290.69</v>
      </c>
      <c r="AC1180" s="1">
        <v>47108</v>
      </c>
      <c r="AD1180" s="6" t="e">
        <f>IF(COUNTIF(#REF!,Orders!AC1021)&gt;0,"Returned","Not Returned")</f>
        <v>#REF!</v>
      </c>
      <c r="AE1180" s="37" t="str">
        <f>TEXT(Table1[[#This Row],[Order Date]],"mmmm-yyy")</f>
        <v>April-2015</v>
      </c>
    </row>
    <row r="1181" spans="1:31" ht="12.75" customHeight="1" thickTop="1" thickBot="1" x14ac:dyDescent="0.25">
      <c r="A1181" s="8">
        <v>25970</v>
      </c>
      <c r="B1181" s="1" t="s">
        <v>56</v>
      </c>
      <c r="C1181" s="1">
        <v>0.08</v>
      </c>
      <c r="D1181" s="1">
        <v>5.74</v>
      </c>
      <c r="E1181" s="1">
        <v>5.01</v>
      </c>
      <c r="F1181" s="1">
        <v>2952</v>
      </c>
      <c r="G1181" s="6" t="str">
        <f>IF(COUNTIF(Table1[Customer ID],Table1[[#This Row],[Customer ID]])&gt;1,"Repeat Customer","One-Time Customer")</f>
        <v>One-Time Customer</v>
      </c>
      <c r="H1181" s="1" t="s">
        <v>2681</v>
      </c>
      <c r="I1181" s="1" t="s">
        <v>27</v>
      </c>
      <c r="J1181" s="1" t="s">
        <v>28</v>
      </c>
      <c r="K1181" s="1" t="s">
        <v>29</v>
      </c>
      <c r="L1181" s="1" t="s">
        <v>109</v>
      </c>
      <c r="M1181" s="1" t="s">
        <v>59</v>
      </c>
      <c r="N1181" s="1" t="s">
        <v>2061</v>
      </c>
      <c r="O1181" s="1">
        <v>0.39</v>
      </c>
      <c r="P1181" s="6">
        <f>Table1[[#This Row],[Profit]]/Table1[[#This Row],[Sales]]</f>
        <v>-0.88002341853491362</v>
      </c>
      <c r="Q1181" s="1" t="s">
        <v>33</v>
      </c>
      <c r="R1181" s="1" t="s">
        <v>53</v>
      </c>
      <c r="S1181" s="1" t="s">
        <v>154</v>
      </c>
      <c r="T1181" s="1" t="s">
        <v>2682</v>
      </c>
      <c r="U1181" s="1">
        <v>43123</v>
      </c>
      <c r="V1181" s="9">
        <v>42109</v>
      </c>
      <c r="W1181" s="13" t="str">
        <f>TEXT(Table1[[#This Row],[Order Date]],"mmmm")</f>
        <v>April</v>
      </c>
      <c r="X1181" s="7" t="str">
        <f>TEXT(Table1[[#This Row],[Order Date]],"yyyy")</f>
        <v>2015</v>
      </c>
      <c r="Y1181" s="9">
        <v>42111</v>
      </c>
      <c r="Z1181" s="1">
        <v>-61.628039999999999</v>
      </c>
      <c r="AA1181" s="1">
        <v>12</v>
      </c>
      <c r="AB1181" s="1">
        <v>70.03</v>
      </c>
      <c r="AC1181" s="1">
        <v>91398</v>
      </c>
      <c r="AD1181" s="6" t="e">
        <f>IF(COUNTIF(#REF!,Orders!AC1673)&gt;0,"Returned","Not Returned")</f>
        <v>#REF!</v>
      </c>
      <c r="AE1181" s="37" t="str">
        <f>TEXT(Table1[[#This Row],[Order Date]],"mmmm-yyy")</f>
        <v>April-2015</v>
      </c>
    </row>
    <row r="1182" spans="1:31" ht="12.75" customHeight="1" thickTop="1" thickBot="1" x14ac:dyDescent="0.25">
      <c r="A1182" s="8">
        <v>25055</v>
      </c>
      <c r="B1182" s="1" t="s">
        <v>37</v>
      </c>
      <c r="C1182" s="1">
        <v>0</v>
      </c>
      <c r="D1182" s="1">
        <v>2.78</v>
      </c>
      <c r="E1182" s="1">
        <v>1.49</v>
      </c>
      <c r="F1182" s="1">
        <v>653</v>
      </c>
      <c r="G1182" s="6" t="str">
        <f>IF(COUNTIF(Table1[Customer ID],Table1[[#This Row],[Customer ID]])&gt;1,"Repeat Customer","One-Time Customer")</f>
        <v>One-Time Customer</v>
      </c>
      <c r="H1182" s="1" t="s">
        <v>771</v>
      </c>
      <c r="I1182" s="1" t="s">
        <v>27</v>
      </c>
      <c r="J1182" s="1" t="s">
        <v>114</v>
      </c>
      <c r="K1182" s="1" t="s">
        <v>29</v>
      </c>
      <c r="L1182" s="1" t="s">
        <v>109</v>
      </c>
      <c r="M1182" s="1" t="s">
        <v>59</v>
      </c>
      <c r="N1182" s="1" t="s">
        <v>772</v>
      </c>
      <c r="O1182" s="1">
        <v>0.36</v>
      </c>
      <c r="P1182" s="6">
        <f>Table1[[#This Row],[Profit]]/Table1[[#This Row],[Sales]]</f>
        <v>0.69</v>
      </c>
      <c r="Q1182" s="1" t="s">
        <v>33</v>
      </c>
      <c r="R1182" s="1" t="s">
        <v>34</v>
      </c>
      <c r="S1182" s="1" t="s">
        <v>45</v>
      </c>
      <c r="T1182" s="1" t="s">
        <v>773</v>
      </c>
      <c r="U1182" s="1">
        <v>91730</v>
      </c>
      <c r="V1182" s="9">
        <v>42110</v>
      </c>
      <c r="W1182" s="13" t="str">
        <f>TEXT(Table1[[#This Row],[Order Date]],"mmmm")</f>
        <v>April</v>
      </c>
      <c r="X1182" s="7" t="str">
        <f>TEXT(Table1[[#This Row],[Order Date]],"yyyy")</f>
        <v>2015</v>
      </c>
      <c r="Y1182" s="9">
        <v>42111</v>
      </c>
      <c r="Z1182" s="1">
        <v>20.6448</v>
      </c>
      <c r="AA1182" s="1">
        <v>9</v>
      </c>
      <c r="AB1182" s="1">
        <v>29.92</v>
      </c>
      <c r="AC1182" s="1">
        <v>91213</v>
      </c>
      <c r="AD1182" s="6" t="e">
        <f>IF(COUNTIF(#REF!,Orders!AC359)&gt;0,"Returned","Not Returned")</f>
        <v>#REF!</v>
      </c>
      <c r="AE1182" s="37" t="str">
        <f>TEXT(Table1[[#This Row],[Order Date]],"mmmm-yyy")</f>
        <v>April-2015</v>
      </c>
    </row>
    <row r="1183" spans="1:31" ht="12.75" customHeight="1" thickTop="1" thickBot="1" x14ac:dyDescent="0.25">
      <c r="A1183" s="10">
        <v>18016</v>
      </c>
      <c r="B1183" s="11" t="s">
        <v>25</v>
      </c>
      <c r="C1183" s="11">
        <v>0.01</v>
      </c>
      <c r="D1183" s="11">
        <v>125.99</v>
      </c>
      <c r="E1183" s="11">
        <v>8.99</v>
      </c>
      <c r="F1183" s="11">
        <v>1916</v>
      </c>
      <c r="G1183" s="6" t="str">
        <f>IF(COUNTIF(Table1[Customer ID],Table1[[#This Row],[Customer ID]])&gt;1,"Repeat Customer","One-Time Customer")</f>
        <v>Repeat Customer</v>
      </c>
      <c r="H1183" s="11" t="s">
        <v>1867</v>
      </c>
      <c r="I1183" s="11" t="s">
        <v>49</v>
      </c>
      <c r="J1183" s="11" t="s">
        <v>40</v>
      </c>
      <c r="K1183" s="11" t="s">
        <v>77</v>
      </c>
      <c r="L1183" s="11" t="s">
        <v>78</v>
      </c>
      <c r="M1183" s="11" t="s">
        <v>59</v>
      </c>
      <c r="N1183" s="11" t="s">
        <v>856</v>
      </c>
      <c r="O1183" s="11">
        <v>0.55000000000000004</v>
      </c>
      <c r="P1183" s="6">
        <f>Table1[[#This Row],[Profit]]/Table1[[#This Row],[Sales]]</f>
        <v>-4.4957684093965035E-2</v>
      </c>
      <c r="Q1183" s="11" t="s">
        <v>33</v>
      </c>
      <c r="R1183" s="11" t="s">
        <v>136</v>
      </c>
      <c r="S1183" s="11" t="s">
        <v>958</v>
      </c>
      <c r="T1183" s="11" t="s">
        <v>1869</v>
      </c>
      <c r="U1183" s="11">
        <v>72209</v>
      </c>
      <c r="V1183" s="12">
        <v>42110</v>
      </c>
      <c r="W1183" s="13" t="str">
        <f>TEXT(Table1[[#This Row],[Order Date]],"mmmm")</f>
        <v>April</v>
      </c>
      <c r="X1183" s="7" t="str">
        <f>TEXT(Table1[[#This Row],[Order Date]],"yyyy")</f>
        <v>2015</v>
      </c>
      <c r="Y1183" s="12">
        <v>42112</v>
      </c>
      <c r="Z1183" s="11">
        <v>-45.471999999999994</v>
      </c>
      <c r="AA1183" s="11">
        <v>9</v>
      </c>
      <c r="AB1183" s="11">
        <v>1011.44</v>
      </c>
      <c r="AC1183" s="11">
        <v>85895</v>
      </c>
      <c r="AD1183" s="6" t="e">
        <f>IF(COUNTIF(#REF!,Orders!AC1058)&gt;0,"Returned","Not Returned")</f>
        <v>#REF!</v>
      </c>
      <c r="AE1183" s="37" t="str">
        <f>TEXT(Table1[[#This Row],[Order Date]],"mmmm-yyy")</f>
        <v>April-2015</v>
      </c>
    </row>
    <row r="1184" spans="1:31" ht="12.75" customHeight="1" thickTop="1" thickBot="1" x14ac:dyDescent="0.25">
      <c r="A1184" s="8">
        <v>20712</v>
      </c>
      <c r="B1184" s="1" t="s">
        <v>47</v>
      </c>
      <c r="C1184" s="1">
        <v>0.05</v>
      </c>
      <c r="D1184" s="1">
        <v>2550.14</v>
      </c>
      <c r="E1184" s="1">
        <v>29.7</v>
      </c>
      <c r="F1184" s="1">
        <v>2139</v>
      </c>
      <c r="G1184" s="6" t="str">
        <f>IF(COUNTIF(Table1[Customer ID],Table1[[#This Row],[Customer ID]])&gt;1,"Repeat Customer","One-Time Customer")</f>
        <v>One-Time Customer</v>
      </c>
      <c r="H1184" s="1" t="s">
        <v>2049</v>
      </c>
      <c r="I1184" s="1" t="s">
        <v>39</v>
      </c>
      <c r="J1184" s="1" t="s">
        <v>28</v>
      </c>
      <c r="K1184" s="1" t="s">
        <v>77</v>
      </c>
      <c r="L1184" s="1" t="s">
        <v>85</v>
      </c>
      <c r="M1184" s="1" t="s">
        <v>43</v>
      </c>
      <c r="N1184" s="1" t="s">
        <v>1217</v>
      </c>
      <c r="O1184" s="1">
        <v>0.56999999999999995</v>
      </c>
      <c r="P1184" s="6">
        <f>Table1[[#This Row],[Profit]]/Table1[[#This Row],[Sales]]</f>
        <v>-0.81957513203598542</v>
      </c>
      <c r="Q1184" s="1" t="s">
        <v>33</v>
      </c>
      <c r="R1184" s="1" t="s">
        <v>61</v>
      </c>
      <c r="S1184" s="1" t="s">
        <v>1858</v>
      </c>
      <c r="T1184" s="1" t="s">
        <v>456</v>
      </c>
      <c r="U1184" s="1">
        <v>53094</v>
      </c>
      <c r="V1184" s="9">
        <v>42110</v>
      </c>
      <c r="W1184" s="13" t="str">
        <f>TEXT(Table1[[#This Row],[Order Date]],"mmmm")</f>
        <v>April</v>
      </c>
      <c r="X1184" s="7" t="str">
        <f>TEXT(Table1[[#This Row],[Order Date]],"yyyy")</f>
        <v>2015</v>
      </c>
      <c r="Y1184" s="9">
        <v>42111</v>
      </c>
      <c r="Z1184" s="1">
        <v>-3971.0627999999997</v>
      </c>
      <c r="AA1184" s="1">
        <v>2</v>
      </c>
      <c r="AB1184" s="1">
        <v>4845.2700000000004</v>
      </c>
      <c r="AC1184" s="1">
        <v>86003</v>
      </c>
      <c r="AD1184" s="6" t="e">
        <f>IF(COUNTIF(#REF!,Orders!AC1183)&gt;0,"Returned","Not Returned")</f>
        <v>#REF!</v>
      </c>
      <c r="AE1184" s="37" t="str">
        <f>TEXT(Table1[[#This Row],[Order Date]],"mmmm-yyy")</f>
        <v>April-2015</v>
      </c>
    </row>
    <row r="1185" spans="1:31" ht="12.75" customHeight="1" thickTop="1" thickBot="1" x14ac:dyDescent="0.25">
      <c r="A1185" s="8">
        <v>19073</v>
      </c>
      <c r="B1185" s="1" t="s">
        <v>56</v>
      </c>
      <c r="C1185" s="1">
        <v>0.03</v>
      </c>
      <c r="D1185" s="1">
        <v>25.98</v>
      </c>
      <c r="E1185" s="1">
        <v>5.37</v>
      </c>
      <c r="F1185" s="1">
        <v>377</v>
      </c>
      <c r="G1185" s="6" t="str">
        <f>IF(COUNTIF(Table1[Customer ID],Table1[[#This Row],[Customer ID]])&gt;1,"Repeat Customer","One-Time Customer")</f>
        <v>One-Time Customer</v>
      </c>
      <c r="H1185" s="1" t="s">
        <v>485</v>
      </c>
      <c r="I1185" s="1" t="s">
        <v>49</v>
      </c>
      <c r="J1185" s="1" t="s">
        <v>114</v>
      </c>
      <c r="K1185" s="1" t="s">
        <v>29</v>
      </c>
      <c r="L1185" s="1" t="s">
        <v>257</v>
      </c>
      <c r="M1185" s="1" t="s">
        <v>86</v>
      </c>
      <c r="N1185" s="1" t="s">
        <v>486</v>
      </c>
      <c r="O1185" s="1">
        <v>0.5</v>
      </c>
      <c r="P1185" s="6">
        <f>Table1[[#This Row],[Profit]]/Table1[[#This Row],[Sales]]</f>
        <v>0.54253390326990247</v>
      </c>
      <c r="Q1185" s="1" t="s">
        <v>33</v>
      </c>
      <c r="R1185" s="1" t="s">
        <v>61</v>
      </c>
      <c r="S1185" s="1" t="s">
        <v>178</v>
      </c>
      <c r="T1185" s="1" t="s">
        <v>431</v>
      </c>
      <c r="U1185" s="1">
        <v>60510</v>
      </c>
      <c r="V1185" s="9">
        <v>42111</v>
      </c>
      <c r="W1185" s="13" t="str">
        <f>TEXT(Table1[[#This Row],[Order Date]],"mmmm")</f>
        <v>April</v>
      </c>
      <c r="X1185" s="7" t="str">
        <f>TEXT(Table1[[#This Row],[Order Date]],"yyyy")</f>
        <v>2015</v>
      </c>
      <c r="Y1185" s="9">
        <v>42111</v>
      </c>
      <c r="Z1185" s="1">
        <v>250.03759999999997</v>
      </c>
      <c r="AA1185" s="1">
        <v>17</v>
      </c>
      <c r="AB1185" s="1">
        <v>460.87</v>
      </c>
      <c r="AC1185" s="1">
        <v>89579</v>
      </c>
      <c r="AD1185" s="6" t="e">
        <f>IF(COUNTIF(#REF!,Orders!AC207)&gt;0,"Returned","Not Returned")</f>
        <v>#REF!</v>
      </c>
      <c r="AE1185" s="37" t="str">
        <f>TEXT(Table1[[#This Row],[Order Date]],"mmmm-yyy")</f>
        <v>April-2015</v>
      </c>
    </row>
    <row r="1186" spans="1:31" ht="12.75" customHeight="1" thickTop="1" thickBot="1" x14ac:dyDescent="0.25">
      <c r="A1186" s="8">
        <v>18404</v>
      </c>
      <c r="B1186" s="1" t="s">
        <v>47</v>
      </c>
      <c r="C1186" s="1">
        <v>0.06</v>
      </c>
      <c r="D1186" s="1">
        <v>55.94</v>
      </c>
      <c r="E1186" s="1">
        <v>4</v>
      </c>
      <c r="F1186" s="1">
        <v>1041</v>
      </c>
      <c r="G1186" s="6" t="str">
        <f>IF(COUNTIF(Table1[Customer ID],Table1[[#This Row],[Customer ID]])&gt;1,"Repeat Customer","One-Time Customer")</f>
        <v>Repeat Customer</v>
      </c>
      <c r="H1186" s="1" t="s">
        <v>1155</v>
      </c>
      <c r="I1186" s="1" t="s">
        <v>49</v>
      </c>
      <c r="J1186" s="1" t="s">
        <v>58</v>
      </c>
      <c r="K1186" s="1" t="s">
        <v>77</v>
      </c>
      <c r="L1186" s="1" t="s">
        <v>180</v>
      </c>
      <c r="M1186" s="1" t="s">
        <v>59</v>
      </c>
      <c r="N1186" s="1" t="s">
        <v>1156</v>
      </c>
      <c r="O1186" s="1">
        <v>0.74</v>
      </c>
      <c r="P1186" s="6">
        <f>Table1[[#This Row],[Profit]]/Table1[[#This Row],[Sales]]</f>
        <v>-4.266195743098801E-2</v>
      </c>
      <c r="Q1186" s="1" t="s">
        <v>33</v>
      </c>
      <c r="R1186" s="1" t="s">
        <v>34</v>
      </c>
      <c r="S1186" s="1" t="s">
        <v>45</v>
      </c>
      <c r="T1186" s="1" t="s">
        <v>1157</v>
      </c>
      <c r="U1186" s="1">
        <v>95695</v>
      </c>
      <c r="V1186" s="9">
        <v>42111</v>
      </c>
      <c r="W1186" s="13" t="str">
        <f>TEXT(Table1[[#This Row],[Order Date]],"mmmm")</f>
        <v>April</v>
      </c>
      <c r="X1186" s="7" t="str">
        <f>TEXT(Table1[[#This Row],[Order Date]],"yyyy")</f>
        <v>2015</v>
      </c>
      <c r="Y1186" s="9">
        <v>42112</v>
      </c>
      <c r="Z1186" s="1">
        <v>-13.77</v>
      </c>
      <c r="AA1186" s="1">
        <v>6</v>
      </c>
      <c r="AB1186" s="1">
        <v>322.77</v>
      </c>
      <c r="AC1186" s="1">
        <v>87846</v>
      </c>
      <c r="AD1186" s="6" t="e">
        <f>IF(COUNTIF(#REF!,Orders!AC585)&gt;0,"Returned","Not Returned")</f>
        <v>#REF!</v>
      </c>
      <c r="AE1186" s="37" t="str">
        <f>TEXT(Table1[[#This Row],[Order Date]],"mmmm-yyy")</f>
        <v>April-2015</v>
      </c>
    </row>
    <row r="1187" spans="1:31" ht="12.75" customHeight="1" thickTop="1" thickBot="1" x14ac:dyDescent="0.25">
      <c r="A1187" s="10">
        <v>18405</v>
      </c>
      <c r="B1187" s="11" t="s">
        <v>47</v>
      </c>
      <c r="C1187" s="11">
        <v>7.0000000000000007E-2</v>
      </c>
      <c r="D1187" s="11">
        <v>6.3</v>
      </c>
      <c r="E1187" s="11">
        <v>0.5</v>
      </c>
      <c r="F1187" s="11">
        <v>1041</v>
      </c>
      <c r="G1187" s="6" t="str">
        <f>IF(COUNTIF(Table1[Customer ID],Table1[[#This Row],[Customer ID]])&gt;1,"Repeat Customer","One-Time Customer")</f>
        <v>Repeat Customer</v>
      </c>
      <c r="H1187" s="11" t="s">
        <v>1155</v>
      </c>
      <c r="I1187" s="11" t="s">
        <v>49</v>
      </c>
      <c r="J1187" s="11" t="s">
        <v>58</v>
      </c>
      <c r="K1187" s="11" t="s">
        <v>29</v>
      </c>
      <c r="L1187" s="11" t="s">
        <v>134</v>
      </c>
      <c r="M1187" s="11" t="s">
        <v>59</v>
      </c>
      <c r="N1187" s="11" t="s">
        <v>1158</v>
      </c>
      <c r="O1187" s="11">
        <v>0.39</v>
      </c>
      <c r="P1187" s="6">
        <f>Table1[[#This Row],[Profit]]/Table1[[#This Row],[Sales]]</f>
        <v>0.69</v>
      </c>
      <c r="Q1187" s="11" t="s">
        <v>33</v>
      </c>
      <c r="R1187" s="11" t="s">
        <v>34</v>
      </c>
      <c r="S1187" s="11" t="s">
        <v>45</v>
      </c>
      <c r="T1187" s="11" t="s">
        <v>1157</v>
      </c>
      <c r="U1187" s="11">
        <v>95695</v>
      </c>
      <c r="V1187" s="12">
        <v>42111</v>
      </c>
      <c r="W1187" s="13" t="str">
        <f>TEXT(Table1[[#This Row],[Order Date]],"mmmm")</f>
        <v>April</v>
      </c>
      <c r="X1187" s="7" t="str">
        <f>TEXT(Table1[[#This Row],[Order Date]],"yyyy")</f>
        <v>2015</v>
      </c>
      <c r="Y1187" s="12">
        <v>42111</v>
      </c>
      <c r="Z1187" s="11">
        <v>44.912100000000002</v>
      </c>
      <c r="AA1187" s="11">
        <v>11</v>
      </c>
      <c r="AB1187" s="11">
        <v>65.09</v>
      </c>
      <c r="AC1187" s="11">
        <v>87846</v>
      </c>
      <c r="AD1187" s="6" t="e">
        <f>IF(COUNTIF(#REF!,Orders!AC586)&gt;0,"Returned","Not Returned")</f>
        <v>#REF!</v>
      </c>
      <c r="AE1187" s="37" t="str">
        <f>TEXT(Table1[[#This Row],[Order Date]],"mmmm-yyy")</f>
        <v>April-2015</v>
      </c>
    </row>
    <row r="1188" spans="1:31" ht="12.75" customHeight="1" thickTop="1" thickBot="1" x14ac:dyDescent="0.25">
      <c r="A1188" s="8">
        <v>22414</v>
      </c>
      <c r="B1188" s="1" t="s">
        <v>25</v>
      </c>
      <c r="C1188" s="1">
        <v>0</v>
      </c>
      <c r="D1188" s="1">
        <v>12.2</v>
      </c>
      <c r="E1188" s="1">
        <v>6.02</v>
      </c>
      <c r="F1188" s="1">
        <v>1350</v>
      </c>
      <c r="G1188" s="6" t="str">
        <f>IF(COUNTIF(Table1[Customer ID],Table1[[#This Row],[Customer ID]])&gt;1,"Repeat Customer","One-Time Customer")</f>
        <v>One-Time Customer</v>
      </c>
      <c r="H1188" s="1" t="s">
        <v>1411</v>
      </c>
      <c r="I1188" s="1" t="s">
        <v>27</v>
      </c>
      <c r="J1188" s="1" t="s">
        <v>40</v>
      </c>
      <c r="K1188" s="1" t="s">
        <v>41</v>
      </c>
      <c r="L1188" s="1" t="s">
        <v>50</v>
      </c>
      <c r="M1188" s="1" t="s">
        <v>51</v>
      </c>
      <c r="N1188" s="1" t="s">
        <v>1412</v>
      </c>
      <c r="O1188" s="1">
        <v>0.43</v>
      </c>
      <c r="P1188" s="6">
        <f>Table1[[#This Row],[Profit]]/Table1[[#This Row],[Sales]]</f>
        <v>-3.0636201991465151</v>
      </c>
      <c r="Q1188" s="1" t="s">
        <v>33</v>
      </c>
      <c r="R1188" s="1" t="s">
        <v>136</v>
      </c>
      <c r="S1188" s="1" t="s">
        <v>362</v>
      </c>
      <c r="T1188" s="1" t="s">
        <v>1413</v>
      </c>
      <c r="U1188" s="1">
        <v>33055</v>
      </c>
      <c r="V1188" s="9">
        <v>42111</v>
      </c>
      <c r="W1188" s="13" t="str">
        <f>TEXT(Table1[[#This Row],[Order Date]],"mmmm")</f>
        <v>April</v>
      </c>
      <c r="X1188" s="7" t="str">
        <f>TEXT(Table1[[#This Row],[Order Date]],"yyyy")</f>
        <v>2015</v>
      </c>
      <c r="Y1188" s="9">
        <v>42112</v>
      </c>
      <c r="Z1188" s="1">
        <v>-172.298</v>
      </c>
      <c r="AA1188" s="1">
        <v>4</v>
      </c>
      <c r="AB1188" s="1">
        <v>56.24</v>
      </c>
      <c r="AC1188" s="1">
        <v>88233</v>
      </c>
      <c r="AD1188" s="6" t="e">
        <f>IF(COUNTIF(#REF!,Orders!AC765)&gt;0,"Returned","Not Returned")</f>
        <v>#REF!</v>
      </c>
      <c r="AE1188" s="37" t="str">
        <f>TEXT(Table1[[#This Row],[Order Date]],"mmmm-yyy")</f>
        <v>April-2015</v>
      </c>
    </row>
    <row r="1189" spans="1:31" ht="12.75" customHeight="1" thickTop="1" thickBot="1" x14ac:dyDescent="0.25">
      <c r="A1189" s="10">
        <v>19918</v>
      </c>
      <c r="B1189" s="11" t="s">
        <v>106</v>
      </c>
      <c r="C1189" s="11">
        <v>0.09</v>
      </c>
      <c r="D1189" s="11">
        <v>78.8</v>
      </c>
      <c r="E1189" s="11">
        <v>35</v>
      </c>
      <c r="F1189" s="11">
        <v>1889</v>
      </c>
      <c r="G1189" s="6" t="str">
        <f>IF(COUNTIF(Table1[Customer ID],Table1[[#This Row],[Customer ID]])&gt;1,"Repeat Customer","One-Time Customer")</f>
        <v>One-Time Customer</v>
      </c>
      <c r="H1189" s="11" t="s">
        <v>1850</v>
      </c>
      <c r="I1189" s="11" t="s">
        <v>49</v>
      </c>
      <c r="J1189" s="11" t="s">
        <v>40</v>
      </c>
      <c r="K1189" s="11" t="s">
        <v>29</v>
      </c>
      <c r="L1189" s="11" t="s">
        <v>141</v>
      </c>
      <c r="M1189" s="11" t="s">
        <v>236</v>
      </c>
      <c r="N1189" s="11" t="s">
        <v>1851</v>
      </c>
      <c r="O1189" s="11">
        <v>0.83</v>
      </c>
      <c r="P1189" s="6">
        <f>Table1[[#This Row],[Profit]]/Table1[[#This Row],[Sales]]</f>
        <v>-0.9675632917366761</v>
      </c>
      <c r="Q1189" s="11" t="s">
        <v>33</v>
      </c>
      <c r="R1189" s="11" t="s">
        <v>53</v>
      </c>
      <c r="S1189" s="11" t="s">
        <v>154</v>
      </c>
      <c r="T1189" s="11" t="s">
        <v>1739</v>
      </c>
      <c r="U1189" s="11">
        <v>45429</v>
      </c>
      <c r="V1189" s="12">
        <v>42111</v>
      </c>
      <c r="W1189" s="13" t="str">
        <f>TEXT(Table1[[#This Row],[Order Date]],"mmmm")</f>
        <v>April</v>
      </c>
      <c r="X1189" s="7" t="str">
        <f>TEXT(Table1[[#This Row],[Order Date]],"yyyy")</f>
        <v>2015</v>
      </c>
      <c r="Y1189" s="12">
        <v>42115</v>
      </c>
      <c r="Z1189" s="11">
        <v>-1025.0172</v>
      </c>
      <c r="AA1189" s="11">
        <v>14</v>
      </c>
      <c r="AB1189" s="11">
        <v>1059.3800000000001</v>
      </c>
      <c r="AC1189" s="11">
        <v>90631</v>
      </c>
      <c r="AD1189" s="6" t="e">
        <f>IF(COUNTIF(#REF!,Orders!AC1048)&gt;0,"Returned","Not Returned")</f>
        <v>#REF!</v>
      </c>
      <c r="AE1189" s="37" t="str">
        <f>TEXT(Table1[[#This Row],[Order Date]],"mmmm-yyy")</f>
        <v>April-2015</v>
      </c>
    </row>
    <row r="1190" spans="1:31" ht="12.75" customHeight="1" thickTop="1" thickBot="1" x14ac:dyDescent="0.25">
      <c r="A1190" s="10">
        <v>24075</v>
      </c>
      <c r="B1190" s="11" t="s">
        <v>56</v>
      </c>
      <c r="C1190" s="11">
        <v>0.06</v>
      </c>
      <c r="D1190" s="11">
        <v>4.24</v>
      </c>
      <c r="E1190" s="11">
        <v>5.41</v>
      </c>
      <c r="F1190" s="11">
        <v>2004</v>
      </c>
      <c r="G1190" s="6" t="str">
        <f>IF(COUNTIF(Table1[Customer ID],Table1[[#This Row],[Customer ID]])&gt;1,"Repeat Customer","One-Time Customer")</f>
        <v>Repeat Customer</v>
      </c>
      <c r="H1190" s="11" t="s">
        <v>1943</v>
      </c>
      <c r="I1190" s="11" t="s">
        <v>49</v>
      </c>
      <c r="J1190" s="11" t="s">
        <v>40</v>
      </c>
      <c r="K1190" s="11" t="s">
        <v>29</v>
      </c>
      <c r="L1190" s="11" t="s">
        <v>109</v>
      </c>
      <c r="M1190" s="11" t="s">
        <v>59</v>
      </c>
      <c r="N1190" s="11" t="s">
        <v>110</v>
      </c>
      <c r="O1190" s="11">
        <v>0.35</v>
      </c>
      <c r="P1190" s="6">
        <f>Table1[[#This Row],[Profit]]/Table1[[#This Row],[Sales]]</f>
        <v>-1.7537039999999999</v>
      </c>
      <c r="Q1190" s="11" t="s">
        <v>33</v>
      </c>
      <c r="R1190" s="11" t="s">
        <v>34</v>
      </c>
      <c r="S1190" s="11" t="s">
        <v>82</v>
      </c>
      <c r="T1190" s="11" t="s">
        <v>1901</v>
      </c>
      <c r="U1190" s="11">
        <v>59715</v>
      </c>
      <c r="V1190" s="12">
        <v>42111</v>
      </c>
      <c r="W1190" s="13" t="str">
        <f>TEXT(Table1[[#This Row],[Order Date]],"mmmm")</f>
        <v>April</v>
      </c>
      <c r="X1190" s="7" t="str">
        <f>TEXT(Table1[[#This Row],[Order Date]],"yyyy")</f>
        <v>2015</v>
      </c>
      <c r="Y1190" s="12">
        <v>42113</v>
      </c>
      <c r="Z1190" s="11">
        <v>-78.916679999999999</v>
      </c>
      <c r="AA1190" s="11">
        <v>10</v>
      </c>
      <c r="AB1190" s="11">
        <v>45</v>
      </c>
      <c r="AC1190" s="11">
        <v>91277</v>
      </c>
      <c r="AD1190" s="6" t="e">
        <f>IF(COUNTIF(#REF!,Orders!AC1112)&gt;0,"Returned","Not Returned")</f>
        <v>#REF!</v>
      </c>
      <c r="AE1190" s="37" t="str">
        <f>TEXT(Table1[[#This Row],[Order Date]],"mmmm-yyy")</f>
        <v>April-2015</v>
      </c>
    </row>
    <row r="1191" spans="1:31" ht="12.75" customHeight="1" thickTop="1" thickBot="1" x14ac:dyDescent="0.25">
      <c r="A1191" s="8">
        <v>24076</v>
      </c>
      <c r="B1191" s="1" t="s">
        <v>56</v>
      </c>
      <c r="C1191" s="1">
        <v>0.04</v>
      </c>
      <c r="D1191" s="1">
        <v>6783.02</v>
      </c>
      <c r="E1191" s="1">
        <v>24.49</v>
      </c>
      <c r="F1191" s="1">
        <v>2004</v>
      </c>
      <c r="G1191" s="6" t="str">
        <f>IF(COUNTIF(Table1[Customer ID],Table1[[#This Row],[Customer ID]])&gt;1,"Repeat Customer","One-Time Customer")</f>
        <v>Repeat Customer</v>
      </c>
      <c r="H1191" s="1" t="s">
        <v>1943</v>
      </c>
      <c r="I1191" s="1" t="s">
        <v>49</v>
      </c>
      <c r="J1191" s="1" t="s">
        <v>40</v>
      </c>
      <c r="K1191" s="1" t="s">
        <v>77</v>
      </c>
      <c r="L1191" s="1" t="s">
        <v>85</v>
      </c>
      <c r="M1191" s="1" t="s">
        <v>236</v>
      </c>
      <c r="N1191" s="1" t="s">
        <v>1277</v>
      </c>
      <c r="O1191" s="1">
        <v>0.39</v>
      </c>
      <c r="P1191" s="6">
        <f>Table1[[#This Row],[Profit]]/Table1[[#This Row],[Sales]]</f>
        <v>-2.0646206248373056</v>
      </c>
      <c r="Q1191" s="1" t="s">
        <v>33</v>
      </c>
      <c r="R1191" s="1" t="s">
        <v>34</v>
      </c>
      <c r="S1191" s="1" t="s">
        <v>82</v>
      </c>
      <c r="T1191" s="1" t="s">
        <v>1901</v>
      </c>
      <c r="U1191" s="1">
        <v>59715</v>
      </c>
      <c r="V1191" s="9">
        <v>42111</v>
      </c>
      <c r="W1191" s="13" t="str">
        <f>TEXT(Table1[[#This Row],[Order Date]],"mmmm")</f>
        <v>April</v>
      </c>
      <c r="X1191" s="7" t="str">
        <f>TEXT(Table1[[#This Row],[Order Date]],"yyyy")</f>
        <v>2015</v>
      </c>
      <c r="Y1191" s="9">
        <v>42113</v>
      </c>
      <c r="Z1191" s="1">
        <v>-13562.637407999999</v>
      </c>
      <c r="AA1191" s="1">
        <v>1</v>
      </c>
      <c r="AB1191" s="1">
        <v>6569.07</v>
      </c>
      <c r="AC1191" s="1">
        <v>91277</v>
      </c>
      <c r="AD1191" s="6" t="e">
        <f>IF(COUNTIF(#REF!,Orders!AC1113)&gt;0,"Returned","Not Returned")</f>
        <v>#REF!</v>
      </c>
      <c r="AE1191" s="37" t="str">
        <f>TEXT(Table1[[#This Row],[Order Date]],"mmmm-yyy")</f>
        <v>April-2015</v>
      </c>
    </row>
    <row r="1192" spans="1:31" ht="12.75" customHeight="1" thickTop="1" thickBot="1" x14ac:dyDescent="0.25">
      <c r="A1192" s="8">
        <v>22275</v>
      </c>
      <c r="B1192" s="1" t="s">
        <v>106</v>
      </c>
      <c r="C1192" s="1">
        <v>0.02</v>
      </c>
      <c r="D1192" s="1">
        <v>419.19</v>
      </c>
      <c r="E1192" s="1">
        <v>19.989999999999998</v>
      </c>
      <c r="F1192" s="1">
        <v>2593</v>
      </c>
      <c r="G1192" s="6" t="str">
        <f>IF(COUNTIF(Table1[Customer ID],Table1[[#This Row],[Customer ID]])&gt;1,"Repeat Customer","One-Time Customer")</f>
        <v>Repeat Customer</v>
      </c>
      <c r="H1192" s="1" t="s">
        <v>2420</v>
      </c>
      <c r="I1192" s="1" t="s">
        <v>49</v>
      </c>
      <c r="J1192" s="1" t="s">
        <v>28</v>
      </c>
      <c r="K1192" s="1" t="s">
        <v>29</v>
      </c>
      <c r="L1192" s="1" t="s">
        <v>141</v>
      </c>
      <c r="M1192" s="1" t="s">
        <v>59</v>
      </c>
      <c r="N1192" s="1" t="s">
        <v>741</v>
      </c>
      <c r="O1192" s="1">
        <v>0.57999999999999996</v>
      </c>
      <c r="P1192" s="6">
        <f>Table1[[#This Row],[Profit]]/Table1[[#This Row],[Sales]]</f>
        <v>-9.0953140967493778E-3</v>
      </c>
      <c r="Q1192" s="1" t="s">
        <v>33</v>
      </c>
      <c r="R1192" s="1" t="s">
        <v>136</v>
      </c>
      <c r="S1192" s="1" t="s">
        <v>387</v>
      </c>
      <c r="T1192" s="1" t="s">
        <v>2421</v>
      </c>
      <c r="U1192" s="1">
        <v>30605</v>
      </c>
      <c r="V1192" s="9">
        <v>42111</v>
      </c>
      <c r="W1192" s="13" t="str">
        <f>TEXT(Table1[[#This Row],[Order Date]],"mmmm")</f>
        <v>April</v>
      </c>
      <c r="X1192" s="7" t="str">
        <f>TEXT(Table1[[#This Row],[Order Date]],"yyyy")</f>
        <v>2015</v>
      </c>
      <c r="Y1192" s="9">
        <v>42111</v>
      </c>
      <c r="Z1192" s="1">
        <v>-39.606000000000002</v>
      </c>
      <c r="AA1192" s="1">
        <v>10</v>
      </c>
      <c r="AB1192" s="1">
        <v>4354.55</v>
      </c>
      <c r="AC1192" s="1">
        <v>87772</v>
      </c>
      <c r="AD1192" s="6" t="e">
        <f>IF(COUNTIF(#REF!,Orders!AC1473)&gt;0,"Returned","Not Returned")</f>
        <v>#REF!</v>
      </c>
      <c r="AE1192" s="37" t="str">
        <f>TEXT(Table1[[#This Row],[Order Date]],"mmmm-yyy")</f>
        <v>April-2015</v>
      </c>
    </row>
    <row r="1193" spans="1:31" ht="12.75" customHeight="1" thickTop="1" thickBot="1" x14ac:dyDescent="0.25">
      <c r="A1193" s="8">
        <v>1529</v>
      </c>
      <c r="B1193" s="1" t="s">
        <v>25</v>
      </c>
      <c r="C1193" s="1">
        <v>0.01</v>
      </c>
      <c r="D1193" s="1">
        <v>125.99</v>
      </c>
      <c r="E1193" s="1">
        <v>8.99</v>
      </c>
      <c r="F1193" s="1">
        <v>2867</v>
      </c>
      <c r="G1193" s="6" t="str">
        <f>IF(COUNTIF(Table1[Customer ID],Table1[[#This Row],[Customer ID]])&gt;1,"Repeat Customer","One-Time Customer")</f>
        <v>One-Time Customer</v>
      </c>
      <c r="H1193" s="1" t="s">
        <v>2618</v>
      </c>
      <c r="I1193" s="1" t="s">
        <v>49</v>
      </c>
      <c r="J1193" s="1" t="s">
        <v>28</v>
      </c>
      <c r="K1193" s="1" t="s">
        <v>77</v>
      </c>
      <c r="L1193" s="1" t="s">
        <v>78</v>
      </c>
      <c r="M1193" s="1" t="s">
        <v>59</v>
      </c>
      <c r="N1193" s="1" t="s">
        <v>465</v>
      </c>
      <c r="O1193" s="1">
        <v>0.59</v>
      </c>
      <c r="P1193" s="6">
        <f>Table1[[#This Row],[Profit]]/Table1[[#This Row],[Sales]]</f>
        <v>-2.5680888575458387</v>
      </c>
      <c r="Q1193" s="1" t="s">
        <v>33</v>
      </c>
      <c r="R1193" s="1" t="s">
        <v>53</v>
      </c>
      <c r="S1193" s="1" t="s">
        <v>1008</v>
      </c>
      <c r="T1193" s="1" t="s">
        <v>35</v>
      </c>
      <c r="U1193" s="1">
        <v>20016</v>
      </c>
      <c r="V1193" s="9">
        <v>42111</v>
      </c>
      <c r="W1193" s="13" t="str">
        <f>TEXT(Table1[[#This Row],[Order Date]],"mmmm")</f>
        <v>April</v>
      </c>
      <c r="X1193" s="7" t="str">
        <f>TEXT(Table1[[#This Row],[Order Date]],"yyyy")</f>
        <v>2015</v>
      </c>
      <c r="Y1193" s="9">
        <v>42112</v>
      </c>
      <c r="Z1193" s="1">
        <v>-582.64799999999991</v>
      </c>
      <c r="AA1193" s="1">
        <v>2</v>
      </c>
      <c r="AB1193" s="1">
        <v>226.88</v>
      </c>
      <c r="AC1193" s="1">
        <v>11013</v>
      </c>
      <c r="AD1193" s="6" t="e">
        <f>IF(COUNTIF(#REF!,Orders!AC1617)&gt;0,"Returned","Not Returned")</f>
        <v>#REF!</v>
      </c>
      <c r="AE1193" s="37" t="str">
        <f>TEXT(Table1[[#This Row],[Order Date]],"mmmm-yyy")</f>
        <v>April-2015</v>
      </c>
    </row>
    <row r="1194" spans="1:31" ht="12.75" customHeight="1" thickTop="1" thickBot="1" x14ac:dyDescent="0.25">
      <c r="A1194" s="8">
        <v>19529</v>
      </c>
      <c r="B1194" s="1" t="s">
        <v>25</v>
      </c>
      <c r="C1194" s="1">
        <v>0.01</v>
      </c>
      <c r="D1194" s="1">
        <v>125.99</v>
      </c>
      <c r="E1194" s="1">
        <v>8.99</v>
      </c>
      <c r="F1194" s="1">
        <v>2868</v>
      </c>
      <c r="G1194" s="6" t="str">
        <f>IF(COUNTIF(Table1[Customer ID],Table1[[#This Row],[Customer ID]])&gt;1,"Repeat Customer","One-Time Customer")</f>
        <v>Repeat Customer</v>
      </c>
      <c r="H1194" s="1" t="s">
        <v>2619</v>
      </c>
      <c r="I1194" s="1" t="s">
        <v>49</v>
      </c>
      <c r="J1194" s="1" t="s">
        <v>28</v>
      </c>
      <c r="K1194" s="1" t="s">
        <v>77</v>
      </c>
      <c r="L1194" s="1" t="s">
        <v>78</v>
      </c>
      <c r="M1194" s="1" t="s">
        <v>59</v>
      </c>
      <c r="N1194" s="1" t="s">
        <v>465</v>
      </c>
      <c r="O1194" s="1">
        <v>0.59</v>
      </c>
      <c r="P1194" s="6">
        <f>Table1[[#This Row],[Profit]]/Table1[[#This Row],[Sales]]</f>
        <v>-5.1361777150916774</v>
      </c>
      <c r="Q1194" s="1" t="s">
        <v>33</v>
      </c>
      <c r="R1194" s="1" t="s">
        <v>34</v>
      </c>
      <c r="S1194" s="1" t="s">
        <v>35</v>
      </c>
      <c r="T1194" s="1" t="s">
        <v>2620</v>
      </c>
      <c r="U1194" s="1">
        <v>98026</v>
      </c>
      <c r="V1194" s="9">
        <v>42111</v>
      </c>
      <c r="W1194" s="13" t="str">
        <f>TEXT(Table1[[#This Row],[Order Date]],"mmmm")</f>
        <v>April</v>
      </c>
      <c r="X1194" s="7" t="str">
        <f>TEXT(Table1[[#This Row],[Order Date]],"yyyy")</f>
        <v>2015</v>
      </c>
      <c r="Y1194" s="9">
        <v>42112</v>
      </c>
      <c r="Z1194" s="1">
        <v>-582.64799999999991</v>
      </c>
      <c r="AA1194" s="1">
        <v>1</v>
      </c>
      <c r="AB1194" s="1">
        <v>113.44</v>
      </c>
      <c r="AC1194" s="1">
        <v>85827</v>
      </c>
      <c r="AD1194" s="6" t="e">
        <f>IF(COUNTIF(#REF!,Orders!AC1619)&gt;0,"Returned","Not Returned")</f>
        <v>#REF!</v>
      </c>
      <c r="AE1194" s="37" t="str">
        <f>TEXT(Table1[[#This Row],[Order Date]],"mmmm-yyy")</f>
        <v>April-2015</v>
      </c>
    </row>
    <row r="1195" spans="1:31" ht="12.75" customHeight="1" thickTop="1" thickBot="1" x14ac:dyDescent="0.25">
      <c r="A1195" s="10">
        <v>18303</v>
      </c>
      <c r="B1195" s="11" t="s">
        <v>47</v>
      </c>
      <c r="C1195" s="11">
        <v>0.01</v>
      </c>
      <c r="D1195" s="11">
        <v>55.98</v>
      </c>
      <c r="E1195" s="11">
        <v>4.8600000000000003</v>
      </c>
      <c r="F1195" s="11">
        <v>507</v>
      </c>
      <c r="G1195" s="6" t="str">
        <f>IF(COUNTIF(Table1[Customer ID],Table1[[#This Row],[Customer ID]])&gt;1,"Repeat Customer","One-Time Customer")</f>
        <v>Repeat Customer</v>
      </c>
      <c r="H1195" s="11" t="s">
        <v>611</v>
      </c>
      <c r="I1195" s="11" t="s">
        <v>27</v>
      </c>
      <c r="J1195" s="11" t="s">
        <v>28</v>
      </c>
      <c r="K1195" s="11" t="s">
        <v>29</v>
      </c>
      <c r="L1195" s="11" t="s">
        <v>93</v>
      </c>
      <c r="M1195" s="11" t="s">
        <v>59</v>
      </c>
      <c r="N1195" s="11" t="s">
        <v>612</v>
      </c>
      <c r="O1195" s="11">
        <v>0.36</v>
      </c>
      <c r="P1195" s="6">
        <f>Table1[[#This Row],[Profit]]/Table1[[#This Row],[Sales]]</f>
        <v>5.0915652966907275E-2</v>
      </c>
      <c r="Q1195" s="11" t="s">
        <v>33</v>
      </c>
      <c r="R1195" s="11" t="s">
        <v>136</v>
      </c>
      <c r="S1195" s="11" t="s">
        <v>613</v>
      </c>
      <c r="T1195" s="11" t="s">
        <v>614</v>
      </c>
      <c r="U1195" s="11">
        <v>42104</v>
      </c>
      <c r="V1195" s="12">
        <v>42112</v>
      </c>
      <c r="W1195" s="13" t="str">
        <f>TEXT(Table1[[#This Row],[Order Date]],"mmmm")</f>
        <v>April</v>
      </c>
      <c r="X1195" s="7" t="str">
        <f>TEXT(Table1[[#This Row],[Order Date]],"yyyy")</f>
        <v>2015</v>
      </c>
      <c r="Y1195" s="12">
        <v>42114</v>
      </c>
      <c r="Z1195" s="11">
        <v>32.940899999999999</v>
      </c>
      <c r="AA1195" s="11">
        <v>11</v>
      </c>
      <c r="AB1195" s="11">
        <v>646.97</v>
      </c>
      <c r="AC1195" s="11">
        <v>87357</v>
      </c>
      <c r="AD1195" s="6" t="e">
        <f>IF(COUNTIF(#REF!,Orders!AC270)&gt;0,"Returned","Not Returned")</f>
        <v>#REF!</v>
      </c>
      <c r="AE1195" s="37" t="str">
        <f>TEXT(Table1[[#This Row],[Order Date]],"mmmm-yyy")</f>
        <v>April-2015</v>
      </c>
    </row>
    <row r="1196" spans="1:31" ht="12.75" customHeight="1" thickTop="1" thickBot="1" x14ac:dyDescent="0.25">
      <c r="A1196" s="8">
        <v>18304</v>
      </c>
      <c r="B1196" s="1" t="s">
        <v>47</v>
      </c>
      <c r="C1196" s="1">
        <v>0.04</v>
      </c>
      <c r="D1196" s="1">
        <v>65.989999999999995</v>
      </c>
      <c r="E1196" s="1">
        <v>8.99</v>
      </c>
      <c r="F1196" s="1">
        <v>507</v>
      </c>
      <c r="G1196" s="6" t="str">
        <f>IF(COUNTIF(Table1[Customer ID],Table1[[#This Row],[Customer ID]])&gt;1,"Repeat Customer","One-Time Customer")</f>
        <v>Repeat Customer</v>
      </c>
      <c r="H1196" s="1" t="s">
        <v>611</v>
      </c>
      <c r="I1196" s="1" t="s">
        <v>49</v>
      </c>
      <c r="J1196" s="1" t="s">
        <v>28</v>
      </c>
      <c r="K1196" s="1" t="s">
        <v>77</v>
      </c>
      <c r="L1196" s="1" t="s">
        <v>78</v>
      </c>
      <c r="M1196" s="1" t="s">
        <v>59</v>
      </c>
      <c r="N1196" s="1" t="s">
        <v>615</v>
      </c>
      <c r="O1196" s="1">
        <v>0.56000000000000005</v>
      </c>
      <c r="P1196" s="6">
        <f>Table1[[#This Row],[Profit]]/Table1[[#This Row],[Sales]]</f>
        <v>0.13878832070506927</v>
      </c>
      <c r="Q1196" s="1" t="s">
        <v>33</v>
      </c>
      <c r="R1196" s="1" t="s">
        <v>136</v>
      </c>
      <c r="S1196" s="1" t="s">
        <v>613</v>
      </c>
      <c r="T1196" s="1" t="s">
        <v>614</v>
      </c>
      <c r="U1196" s="1">
        <v>42104</v>
      </c>
      <c r="V1196" s="9">
        <v>42112</v>
      </c>
      <c r="W1196" s="13" t="str">
        <f>TEXT(Table1[[#This Row],[Order Date]],"mmmm")</f>
        <v>April</v>
      </c>
      <c r="X1196" s="7" t="str">
        <f>TEXT(Table1[[#This Row],[Order Date]],"yyyy")</f>
        <v>2015</v>
      </c>
      <c r="Y1196" s="9">
        <v>42113</v>
      </c>
      <c r="Z1196" s="1">
        <v>131.334</v>
      </c>
      <c r="AA1196" s="1">
        <v>17</v>
      </c>
      <c r="AB1196" s="1">
        <v>946.29</v>
      </c>
      <c r="AC1196" s="1">
        <v>87357</v>
      </c>
      <c r="AD1196" s="6" t="e">
        <f>IF(COUNTIF(#REF!,Orders!AC271)&gt;0,"Returned","Not Returned")</f>
        <v>#REF!</v>
      </c>
      <c r="AE1196" s="37" t="str">
        <f>TEXT(Table1[[#This Row],[Order Date]],"mmmm-yyy")</f>
        <v>April-2015</v>
      </c>
    </row>
    <row r="1197" spans="1:31" ht="12.75" customHeight="1" thickTop="1" thickBot="1" x14ac:dyDescent="0.25">
      <c r="A1197" s="8">
        <v>18305</v>
      </c>
      <c r="B1197" s="1" t="s">
        <v>47</v>
      </c>
      <c r="C1197" s="1">
        <v>0.01</v>
      </c>
      <c r="D1197" s="1">
        <v>128.24</v>
      </c>
      <c r="E1197" s="1">
        <v>12.65</v>
      </c>
      <c r="F1197" s="1">
        <v>508</v>
      </c>
      <c r="G1197" s="6" t="str">
        <f>IF(COUNTIF(Table1[Customer ID],Table1[[#This Row],[Customer ID]])&gt;1,"Repeat Customer","One-Time Customer")</f>
        <v>Repeat Customer</v>
      </c>
      <c r="H1197" s="1" t="s">
        <v>616</v>
      </c>
      <c r="I1197" s="1" t="s">
        <v>49</v>
      </c>
      <c r="J1197" s="1" t="s">
        <v>28</v>
      </c>
      <c r="K1197" s="1" t="s">
        <v>41</v>
      </c>
      <c r="L1197" s="1" t="s">
        <v>42</v>
      </c>
      <c r="M1197" s="1" t="s">
        <v>86</v>
      </c>
      <c r="N1197" s="1" t="s">
        <v>619</v>
      </c>
      <c r="O1197" s="1"/>
      <c r="P1197" s="6">
        <f>Table1[[#This Row],[Profit]]/Table1[[#This Row],[Sales]]</f>
        <v>0.25291546347097893</v>
      </c>
      <c r="Q1197" s="1" t="s">
        <v>33</v>
      </c>
      <c r="R1197" s="1" t="s">
        <v>136</v>
      </c>
      <c r="S1197" s="1" t="s">
        <v>613</v>
      </c>
      <c r="T1197" s="1" t="s">
        <v>618</v>
      </c>
      <c r="U1197" s="1">
        <v>41011</v>
      </c>
      <c r="V1197" s="9">
        <v>42112</v>
      </c>
      <c r="W1197" s="13" t="str">
        <f>TEXT(Table1[[#This Row],[Order Date]],"mmmm")</f>
        <v>April</v>
      </c>
      <c r="X1197" s="7" t="str">
        <f>TEXT(Table1[[#This Row],[Order Date]],"yyyy")</f>
        <v>2015</v>
      </c>
      <c r="Y1197" s="9">
        <v>42115</v>
      </c>
      <c r="Z1197" s="1">
        <v>140.1354</v>
      </c>
      <c r="AA1197" s="1">
        <v>4</v>
      </c>
      <c r="AB1197" s="1">
        <v>554.08000000000004</v>
      </c>
      <c r="AC1197" s="1">
        <v>87357</v>
      </c>
      <c r="AD1197" s="6" t="e">
        <f>IF(COUNTIF(#REF!,Orders!AC273)&gt;0,"Returned","Not Returned")</f>
        <v>#REF!</v>
      </c>
      <c r="AE1197" s="37" t="str">
        <f>TEXT(Table1[[#This Row],[Order Date]],"mmmm-yyy")</f>
        <v>April-2015</v>
      </c>
    </row>
    <row r="1198" spans="1:31" ht="12.75" customHeight="1" thickTop="1" thickBot="1" x14ac:dyDescent="0.25">
      <c r="A1198" s="10">
        <v>18667</v>
      </c>
      <c r="B1198" s="11" t="s">
        <v>47</v>
      </c>
      <c r="C1198" s="11">
        <v>0.02</v>
      </c>
      <c r="D1198" s="11">
        <v>130.97999999999999</v>
      </c>
      <c r="E1198" s="11">
        <v>30</v>
      </c>
      <c r="F1198" s="11">
        <v>665</v>
      </c>
      <c r="G1198" s="6" t="str">
        <f>IF(COUNTIF(Table1[Customer ID],Table1[[#This Row],[Customer ID]])&gt;1,"Repeat Customer","One-Time Customer")</f>
        <v>Repeat Customer</v>
      </c>
      <c r="H1198" s="11" t="s">
        <v>781</v>
      </c>
      <c r="I1198" s="11" t="s">
        <v>39</v>
      </c>
      <c r="J1198" s="11" t="s">
        <v>28</v>
      </c>
      <c r="K1198" s="11" t="s">
        <v>41</v>
      </c>
      <c r="L1198" s="11" t="s">
        <v>42</v>
      </c>
      <c r="M1198" s="11" t="s">
        <v>43</v>
      </c>
      <c r="N1198" s="11" t="s">
        <v>546</v>
      </c>
      <c r="O1198" s="11">
        <v>0.78</v>
      </c>
      <c r="P1198" s="6">
        <f>Table1[[#This Row],[Profit]]/Table1[[#This Row],[Sales]]</f>
        <v>0.11439771108786348</v>
      </c>
      <c r="Q1198" s="11" t="s">
        <v>33</v>
      </c>
      <c r="R1198" s="11" t="s">
        <v>136</v>
      </c>
      <c r="S1198" s="11" t="s">
        <v>244</v>
      </c>
      <c r="T1198" s="11" t="s">
        <v>610</v>
      </c>
      <c r="U1198" s="11">
        <v>37130</v>
      </c>
      <c r="V1198" s="12">
        <v>42112</v>
      </c>
      <c r="W1198" s="13" t="str">
        <f>TEXT(Table1[[#This Row],[Order Date]],"mmmm")</f>
        <v>April</v>
      </c>
      <c r="X1198" s="7" t="str">
        <f>TEXT(Table1[[#This Row],[Order Date]],"yyyy")</f>
        <v>2015</v>
      </c>
      <c r="Y1198" s="12">
        <v>42113</v>
      </c>
      <c r="Z1198" s="11">
        <v>90.762</v>
      </c>
      <c r="AA1198" s="11">
        <v>6</v>
      </c>
      <c r="AB1198" s="11">
        <v>793.39</v>
      </c>
      <c r="AC1198" s="11">
        <v>88678</v>
      </c>
      <c r="AD1198" s="6" t="e">
        <f>IF(COUNTIF(#REF!,Orders!AC364)&gt;0,"Returned","Not Returned")</f>
        <v>#REF!</v>
      </c>
      <c r="AE1198" s="37" t="str">
        <f>TEXT(Table1[[#This Row],[Order Date]],"mmmm-yyy")</f>
        <v>April-2015</v>
      </c>
    </row>
    <row r="1199" spans="1:31" ht="12.75" customHeight="1" thickTop="1" thickBot="1" x14ac:dyDescent="0.25">
      <c r="A1199" s="10">
        <v>19596</v>
      </c>
      <c r="B1199" s="11" t="s">
        <v>56</v>
      </c>
      <c r="C1199" s="11">
        <v>0.1</v>
      </c>
      <c r="D1199" s="11">
        <v>52.99</v>
      </c>
      <c r="E1199" s="11">
        <v>19.989999999999998</v>
      </c>
      <c r="F1199" s="11">
        <v>1826</v>
      </c>
      <c r="G1199" s="6" t="str">
        <f>IF(COUNTIF(Table1[Customer ID],Table1[[#This Row],[Customer ID]])&gt;1,"Repeat Customer","One-Time Customer")</f>
        <v>Repeat Customer</v>
      </c>
      <c r="H1199" s="11" t="s">
        <v>1814</v>
      </c>
      <c r="I1199" s="11" t="s">
        <v>27</v>
      </c>
      <c r="J1199" s="11" t="s">
        <v>28</v>
      </c>
      <c r="K1199" s="11" t="s">
        <v>29</v>
      </c>
      <c r="L1199" s="11" t="s">
        <v>141</v>
      </c>
      <c r="M1199" s="11" t="s">
        <v>59</v>
      </c>
      <c r="N1199" s="11" t="s">
        <v>1815</v>
      </c>
      <c r="O1199" s="11">
        <v>0.81</v>
      </c>
      <c r="P1199" s="6">
        <f>Table1[[#This Row],[Profit]]/Table1[[#This Row],[Sales]]</f>
        <v>-1.5319470363458634</v>
      </c>
      <c r="Q1199" s="11" t="s">
        <v>33</v>
      </c>
      <c r="R1199" s="11" t="s">
        <v>61</v>
      </c>
      <c r="S1199" s="11" t="s">
        <v>330</v>
      </c>
      <c r="T1199" s="11" t="s">
        <v>1816</v>
      </c>
      <c r="U1199" s="11">
        <v>52722</v>
      </c>
      <c r="V1199" s="12">
        <v>42112</v>
      </c>
      <c r="W1199" s="13" t="str">
        <f>TEXT(Table1[[#This Row],[Order Date]],"mmmm")</f>
        <v>April</v>
      </c>
      <c r="X1199" s="7" t="str">
        <f>TEXT(Table1[[#This Row],[Order Date]],"yyyy")</f>
        <v>2015</v>
      </c>
      <c r="Y1199" s="12">
        <v>42113</v>
      </c>
      <c r="Z1199" s="11">
        <v>-517.16999999999996</v>
      </c>
      <c r="AA1199" s="11">
        <v>7</v>
      </c>
      <c r="AB1199" s="11">
        <v>337.59</v>
      </c>
      <c r="AC1199" s="11">
        <v>86958</v>
      </c>
      <c r="AD1199" s="6" t="e">
        <f>IF(COUNTIF(#REF!,Orders!AC1022)&gt;0,"Returned","Not Returned")</f>
        <v>#REF!</v>
      </c>
      <c r="AE1199" s="37" t="str">
        <f>TEXT(Table1[[#This Row],[Order Date]],"mmmm-yyy")</f>
        <v>April-2015</v>
      </c>
    </row>
    <row r="1200" spans="1:31" ht="12.75" customHeight="1" thickTop="1" thickBot="1" x14ac:dyDescent="0.25">
      <c r="A1200" s="8">
        <v>19597</v>
      </c>
      <c r="B1200" s="1" t="s">
        <v>56</v>
      </c>
      <c r="C1200" s="1">
        <v>7.0000000000000007E-2</v>
      </c>
      <c r="D1200" s="1">
        <v>100.98</v>
      </c>
      <c r="E1200" s="1">
        <v>57.38</v>
      </c>
      <c r="F1200" s="1">
        <v>1827</v>
      </c>
      <c r="G1200" s="6" t="str">
        <f>IF(COUNTIF(Table1[Customer ID],Table1[[#This Row],[Customer ID]])&gt;1,"Repeat Customer","One-Time Customer")</f>
        <v>Repeat Customer</v>
      </c>
      <c r="H1200" s="1" t="s">
        <v>1818</v>
      </c>
      <c r="I1200" s="1" t="s">
        <v>39</v>
      </c>
      <c r="J1200" s="1" t="s">
        <v>28</v>
      </c>
      <c r="K1200" s="1" t="s">
        <v>41</v>
      </c>
      <c r="L1200" s="1" t="s">
        <v>191</v>
      </c>
      <c r="M1200" s="1" t="s">
        <v>121</v>
      </c>
      <c r="N1200" s="1" t="s">
        <v>1820</v>
      </c>
      <c r="O1200" s="1">
        <v>0.78</v>
      </c>
      <c r="P1200" s="6">
        <f>Table1[[#This Row],[Profit]]/Table1[[#This Row],[Sales]]</f>
        <v>-1.9963774846739737</v>
      </c>
      <c r="Q1200" s="1" t="s">
        <v>33</v>
      </c>
      <c r="R1200" s="1" t="s">
        <v>61</v>
      </c>
      <c r="S1200" s="1" t="s">
        <v>330</v>
      </c>
      <c r="T1200" s="1" t="s">
        <v>150</v>
      </c>
      <c r="U1200" s="1">
        <v>52601</v>
      </c>
      <c r="V1200" s="9">
        <v>42112</v>
      </c>
      <c r="W1200" s="13" t="str">
        <f>TEXT(Table1[[#This Row],[Order Date]],"mmmm")</f>
        <v>April</v>
      </c>
      <c r="X1200" s="7" t="str">
        <f>TEXT(Table1[[#This Row],[Order Date]],"yyyy")</f>
        <v>2015</v>
      </c>
      <c r="Y1200" s="9">
        <v>42115</v>
      </c>
      <c r="Z1200" s="1">
        <v>-429.86</v>
      </c>
      <c r="AA1200" s="1">
        <v>2</v>
      </c>
      <c r="AB1200" s="1">
        <v>215.32</v>
      </c>
      <c r="AC1200" s="1">
        <v>86958</v>
      </c>
      <c r="AD1200" s="6" t="e">
        <f>IF(COUNTIF(#REF!,Orders!AC1025)&gt;0,"Returned","Not Returned")</f>
        <v>#REF!</v>
      </c>
      <c r="AE1200" s="37" t="str">
        <f>TEXT(Table1[[#This Row],[Order Date]],"mmmm-yyy")</f>
        <v>April-2015</v>
      </c>
    </row>
    <row r="1201" spans="1:31" ht="12.75" customHeight="1" thickTop="1" thickBot="1" x14ac:dyDescent="0.25">
      <c r="A1201" s="10">
        <v>19598</v>
      </c>
      <c r="B1201" s="11" t="s">
        <v>56</v>
      </c>
      <c r="C1201" s="11">
        <v>0.03</v>
      </c>
      <c r="D1201" s="11">
        <v>85.99</v>
      </c>
      <c r="E1201" s="11">
        <v>0.99</v>
      </c>
      <c r="F1201" s="11">
        <v>1827</v>
      </c>
      <c r="G1201" s="6" t="str">
        <f>IF(COUNTIF(Table1[Customer ID],Table1[[#This Row],[Customer ID]])&gt;1,"Repeat Customer","One-Time Customer")</f>
        <v>Repeat Customer</v>
      </c>
      <c r="H1201" s="11" t="s">
        <v>1818</v>
      </c>
      <c r="I1201" s="11" t="s">
        <v>49</v>
      </c>
      <c r="J1201" s="11" t="s">
        <v>28</v>
      </c>
      <c r="K1201" s="11" t="s">
        <v>77</v>
      </c>
      <c r="L1201" s="11" t="s">
        <v>78</v>
      </c>
      <c r="M1201" s="11" t="s">
        <v>31</v>
      </c>
      <c r="N1201" s="11" t="s">
        <v>417</v>
      </c>
      <c r="O1201" s="11">
        <v>0.55000000000000004</v>
      </c>
      <c r="P1201" s="6">
        <f>Table1[[#This Row],[Profit]]/Table1[[#This Row],[Sales]]</f>
        <v>0.69</v>
      </c>
      <c r="Q1201" s="11" t="s">
        <v>33</v>
      </c>
      <c r="R1201" s="11" t="s">
        <v>61</v>
      </c>
      <c r="S1201" s="11" t="s">
        <v>330</v>
      </c>
      <c r="T1201" s="11" t="s">
        <v>150</v>
      </c>
      <c r="U1201" s="11">
        <v>52601</v>
      </c>
      <c r="V1201" s="12">
        <v>42112</v>
      </c>
      <c r="W1201" s="13" t="str">
        <f>TEXT(Table1[[#This Row],[Order Date]],"mmmm")</f>
        <v>April</v>
      </c>
      <c r="X1201" s="7" t="str">
        <f>TEXT(Table1[[#This Row],[Order Date]],"yyyy")</f>
        <v>2015</v>
      </c>
      <c r="Y1201" s="12">
        <v>42114</v>
      </c>
      <c r="Z1201" s="11">
        <v>264.16649999999998</v>
      </c>
      <c r="AA1201" s="11">
        <v>5</v>
      </c>
      <c r="AB1201" s="11">
        <v>382.85</v>
      </c>
      <c r="AC1201" s="11">
        <v>86958</v>
      </c>
      <c r="AD1201" s="6" t="e">
        <f>IF(COUNTIF(#REF!,Orders!AC1026)&gt;0,"Returned","Not Returned")</f>
        <v>#REF!</v>
      </c>
      <c r="AE1201" s="37" t="str">
        <f>TEXT(Table1[[#This Row],[Order Date]],"mmmm-yyy")</f>
        <v>April-2015</v>
      </c>
    </row>
    <row r="1202" spans="1:31" ht="12.75" customHeight="1" thickTop="1" thickBot="1" x14ac:dyDescent="0.25">
      <c r="A1202" s="8">
        <v>3684</v>
      </c>
      <c r="B1202" s="1" t="s">
        <v>106</v>
      </c>
      <c r="C1202" s="1">
        <v>0.02</v>
      </c>
      <c r="D1202" s="1">
        <v>9.99</v>
      </c>
      <c r="E1202" s="1">
        <v>11.59</v>
      </c>
      <c r="F1202" s="1">
        <v>1959</v>
      </c>
      <c r="G1202" s="6" t="str">
        <f>IF(COUNTIF(Table1[Customer ID],Table1[[#This Row],[Customer ID]])&gt;1,"Repeat Customer","One-Time Customer")</f>
        <v>Repeat Customer</v>
      </c>
      <c r="H1202" s="1" t="s">
        <v>1909</v>
      </c>
      <c r="I1202" s="1" t="s">
        <v>49</v>
      </c>
      <c r="J1202" s="1" t="s">
        <v>40</v>
      </c>
      <c r="K1202" s="1" t="s">
        <v>29</v>
      </c>
      <c r="L1202" s="1" t="s">
        <v>93</v>
      </c>
      <c r="M1202" s="1" t="s">
        <v>59</v>
      </c>
      <c r="N1202" s="1" t="s">
        <v>1911</v>
      </c>
      <c r="O1202" s="1">
        <v>0.4</v>
      </c>
      <c r="P1202" s="6">
        <f>Table1[[#This Row],[Profit]]/Table1[[#This Row],[Sales]]</f>
        <v>-0.3600136721214926</v>
      </c>
      <c r="Q1202" s="1" t="s">
        <v>33</v>
      </c>
      <c r="R1202" s="1" t="s">
        <v>136</v>
      </c>
      <c r="S1202" s="1" t="s">
        <v>362</v>
      </c>
      <c r="T1202" s="1" t="s">
        <v>447</v>
      </c>
      <c r="U1202" s="1">
        <v>33916</v>
      </c>
      <c r="V1202" s="9">
        <v>42112</v>
      </c>
      <c r="W1202" s="13" t="str">
        <f>TEXT(Table1[[#This Row],[Order Date]],"mmmm")</f>
        <v>April</v>
      </c>
      <c r="X1202" s="7" t="str">
        <f>TEXT(Table1[[#This Row],[Order Date]],"yyyy")</f>
        <v>2015</v>
      </c>
      <c r="Y1202" s="9">
        <v>42121</v>
      </c>
      <c r="Z1202" s="1">
        <v>-171.15770000000001</v>
      </c>
      <c r="AA1202" s="1">
        <v>43</v>
      </c>
      <c r="AB1202" s="1">
        <v>475.42</v>
      </c>
      <c r="AC1202" s="1">
        <v>26342</v>
      </c>
      <c r="AD1202" s="6" t="e">
        <f>IF(COUNTIF(#REF!,Orders!AC1083)&gt;0,"Returned","Not Returned")</f>
        <v>#REF!</v>
      </c>
      <c r="AE1202" s="37" t="str">
        <f>TEXT(Table1[[#This Row],[Order Date]],"mmmm-yyy")</f>
        <v>April-2015</v>
      </c>
    </row>
    <row r="1203" spans="1:31" ht="12.75" customHeight="1" thickTop="1" thickBot="1" x14ac:dyDescent="0.25">
      <c r="A1203" s="10">
        <v>3685</v>
      </c>
      <c r="B1203" s="11" t="s">
        <v>106</v>
      </c>
      <c r="C1203" s="11">
        <v>0.02</v>
      </c>
      <c r="D1203" s="11">
        <v>48.04</v>
      </c>
      <c r="E1203" s="11">
        <v>5.79</v>
      </c>
      <c r="F1203" s="11">
        <v>1959</v>
      </c>
      <c r="G1203" s="6" t="str">
        <f>IF(COUNTIF(Table1[Customer ID],Table1[[#This Row],[Customer ID]])&gt;1,"Repeat Customer","One-Time Customer")</f>
        <v>Repeat Customer</v>
      </c>
      <c r="H1203" s="11" t="s">
        <v>1909</v>
      </c>
      <c r="I1203" s="11" t="s">
        <v>49</v>
      </c>
      <c r="J1203" s="11" t="s">
        <v>40</v>
      </c>
      <c r="K1203" s="11" t="s">
        <v>29</v>
      </c>
      <c r="L1203" s="11" t="s">
        <v>93</v>
      </c>
      <c r="M1203" s="11" t="s">
        <v>59</v>
      </c>
      <c r="N1203" s="11" t="s">
        <v>864</v>
      </c>
      <c r="O1203" s="11">
        <v>0.37</v>
      </c>
      <c r="P1203" s="6">
        <f>Table1[[#This Row],[Profit]]/Table1[[#This Row],[Sales]]</f>
        <v>0.1734565774337144</v>
      </c>
      <c r="Q1203" s="11" t="s">
        <v>33</v>
      </c>
      <c r="R1203" s="11" t="s">
        <v>136</v>
      </c>
      <c r="S1203" s="11" t="s">
        <v>362</v>
      </c>
      <c r="T1203" s="11" t="s">
        <v>447</v>
      </c>
      <c r="U1203" s="11">
        <v>33916</v>
      </c>
      <c r="V1203" s="12">
        <v>42112</v>
      </c>
      <c r="W1203" s="13" t="str">
        <f>TEXT(Table1[[#This Row],[Order Date]],"mmmm")</f>
        <v>April</v>
      </c>
      <c r="X1203" s="7" t="str">
        <f>TEXT(Table1[[#This Row],[Order Date]],"yyyy")</f>
        <v>2015</v>
      </c>
      <c r="Y1203" s="12">
        <v>42117</v>
      </c>
      <c r="Z1203" s="11">
        <v>624.23900000000003</v>
      </c>
      <c r="AA1203" s="11">
        <v>74</v>
      </c>
      <c r="AB1203" s="11">
        <v>3598.82</v>
      </c>
      <c r="AC1203" s="11">
        <v>26342</v>
      </c>
      <c r="AD1203" s="6" t="e">
        <f>IF(COUNTIF(#REF!,Orders!AC1084)&gt;0,"Returned","Not Returned")</f>
        <v>#REF!</v>
      </c>
      <c r="AE1203" s="37" t="str">
        <f>TEXT(Table1[[#This Row],[Order Date]],"mmmm-yyy")</f>
        <v>April-2015</v>
      </c>
    </row>
    <row r="1204" spans="1:31" ht="12.75" customHeight="1" thickTop="1" thickBot="1" x14ac:dyDescent="0.25">
      <c r="A1204" s="8">
        <v>3686</v>
      </c>
      <c r="B1204" s="1" t="s">
        <v>106</v>
      </c>
      <c r="C1204" s="1">
        <v>0.04</v>
      </c>
      <c r="D1204" s="1">
        <v>6.68</v>
      </c>
      <c r="E1204" s="1">
        <v>4.91</v>
      </c>
      <c r="F1204" s="1">
        <v>1959</v>
      </c>
      <c r="G1204" s="6" t="str">
        <f>IF(COUNTIF(Table1[Customer ID],Table1[[#This Row],[Customer ID]])&gt;1,"Repeat Customer","One-Time Customer")</f>
        <v>Repeat Customer</v>
      </c>
      <c r="H1204" s="1" t="s">
        <v>1909</v>
      </c>
      <c r="I1204" s="1" t="s">
        <v>49</v>
      </c>
      <c r="J1204" s="1" t="s">
        <v>40</v>
      </c>
      <c r="K1204" s="1" t="s">
        <v>29</v>
      </c>
      <c r="L1204" s="1" t="s">
        <v>93</v>
      </c>
      <c r="M1204" s="1" t="s">
        <v>59</v>
      </c>
      <c r="N1204" s="1" t="s">
        <v>1903</v>
      </c>
      <c r="O1204" s="1">
        <v>0.37</v>
      </c>
      <c r="P1204" s="6">
        <f>Table1[[#This Row],[Profit]]/Table1[[#This Row],[Sales]]</f>
        <v>-0.34750363901018921</v>
      </c>
      <c r="Q1204" s="1" t="s">
        <v>33</v>
      </c>
      <c r="R1204" s="1" t="s">
        <v>136</v>
      </c>
      <c r="S1204" s="1" t="s">
        <v>362</v>
      </c>
      <c r="T1204" s="1" t="s">
        <v>447</v>
      </c>
      <c r="U1204" s="1">
        <v>33916</v>
      </c>
      <c r="V1204" s="9">
        <v>42112</v>
      </c>
      <c r="W1204" s="13" t="str">
        <f>TEXT(Table1[[#This Row],[Order Date]],"mmmm")</f>
        <v>April</v>
      </c>
      <c r="X1204" s="7" t="str">
        <f>TEXT(Table1[[#This Row],[Order Date]],"yyyy")</f>
        <v>2015</v>
      </c>
      <c r="Y1204" s="9">
        <v>42119</v>
      </c>
      <c r="Z1204" s="1">
        <v>-14.3241</v>
      </c>
      <c r="AA1204" s="1">
        <v>5</v>
      </c>
      <c r="AB1204" s="1">
        <v>41.22</v>
      </c>
      <c r="AC1204" s="1">
        <v>26342</v>
      </c>
      <c r="AD1204" s="6" t="e">
        <f>IF(COUNTIF(#REF!,Orders!AC1085)&gt;0,"Returned","Not Returned")</f>
        <v>#REF!</v>
      </c>
      <c r="AE1204" s="37" t="str">
        <f>TEXT(Table1[[#This Row],[Order Date]],"mmmm-yyy")</f>
        <v>April-2015</v>
      </c>
    </row>
    <row r="1205" spans="1:31" ht="12.75" customHeight="1" thickTop="1" thickBot="1" x14ac:dyDescent="0.25">
      <c r="A1205" s="10">
        <v>21685</v>
      </c>
      <c r="B1205" s="11" t="s">
        <v>106</v>
      </c>
      <c r="C1205" s="11">
        <v>0.02</v>
      </c>
      <c r="D1205" s="11">
        <v>48.04</v>
      </c>
      <c r="E1205" s="11">
        <v>5.79</v>
      </c>
      <c r="F1205" s="11">
        <v>1962</v>
      </c>
      <c r="G1205" s="6" t="str">
        <f>IF(COUNTIF(Table1[Customer ID],Table1[[#This Row],[Customer ID]])&gt;1,"Repeat Customer","One-Time Customer")</f>
        <v>Repeat Customer</v>
      </c>
      <c r="H1205" s="11" t="s">
        <v>1912</v>
      </c>
      <c r="I1205" s="11" t="s">
        <v>49</v>
      </c>
      <c r="J1205" s="11" t="s">
        <v>40</v>
      </c>
      <c r="K1205" s="11" t="s">
        <v>29</v>
      </c>
      <c r="L1205" s="11" t="s">
        <v>93</v>
      </c>
      <c r="M1205" s="11" t="s">
        <v>59</v>
      </c>
      <c r="N1205" s="11" t="s">
        <v>864</v>
      </c>
      <c r="O1205" s="11">
        <v>0.37</v>
      </c>
      <c r="P1205" s="6">
        <f>Table1[[#This Row],[Profit]]/Table1[[#This Row],[Sales]]</f>
        <v>0.69</v>
      </c>
      <c r="Q1205" s="11" t="s">
        <v>33</v>
      </c>
      <c r="R1205" s="11" t="s">
        <v>61</v>
      </c>
      <c r="S1205" s="11" t="s">
        <v>300</v>
      </c>
      <c r="T1205" s="11" t="s">
        <v>1913</v>
      </c>
      <c r="U1205" s="11">
        <v>48601</v>
      </c>
      <c r="V1205" s="12">
        <v>42112</v>
      </c>
      <c r="W1205" s="13" t="str">
        <f>TEXT(Table1[[#This Row],[Order Date]],"mmmm")</f>
        <v>April</v>
      </c>
      <c r="X1205" s="7" t="str">
        <f>TEXT(Table1[[#This Row],[Order Date]],"yyyy")</f>
        <v>2015</v>
      </c>
      <c r="Y1205" s="12">
        <v>42117</v>
      </c>
      <c r="Z1205" s="11">
        <v>604.01909999999998</v>
      </c>
      <c r="AA1205" s="11">
        <v>18</v>
      </c>
      <c r="AB1205" s="11">
        <v>875.39</v>
      </c>
      <c r="AC1205" s="11">
        <v>88857</v>
      </c>
      <c r="AD1205" s="6" t="e">
        <f>IF(COUNTIF(#REF!,Orders!AC1086)&gt;0,"Returned","Not Returned")</f>
        <v>#REF!</v>
      </c>
      <c r="AE1205" s="37" t="str">
        <f>TEXT(Table1[[#This Row],[Order Date]],"mmmm-yyy")</f>
        <v>April-2015</v>
      </c>
    </row>
    <row r="1206" spans="1:31" ht="12.75" customHeight="1" thickTop="1" thickBot="1" x14ac:dyDescent="0.25">
      <c r="A1206" s="8">
        <v>21686</v>
      </c>
      <c r="B1206" s="1" t="s">
        <v>106</v>
      </c>
      <c r="C1206" s="1">
        <v>0.04</v>
      </c>
      <c r="D1206" s="1">
        <v>6.68</v>
      </c>
      <c r="E1206" s="1">
        <v>4.91</v>
      </c>
      <c r="F1206" s="1">
        <v>1962</v>
      </c>
      <c r="G1206" s="6" t="str">
        <f>IF(COUNTIF(Table1[Customer ID],Table1[[#This Row],[Customer ID]])&gt;1,"Repeat Customer","One-Time Customer")</f>
        <v>Repeat Customer</v>
      </c>
      <c r="H1206" s="1" t="s">
        <v>1912</v>
      </c>
      <c r="I1206" s="1" t="s">
        <v>49</v>
      </c>
      <c r="J1206" s="1" t="s">
        <v>40</v>
      </c>
      <c r="K1206" s="1" t="s">
        <v>29</v>
      </c>
      <c r="L1206" s="1" t="s">
        <v>93</v>
      </c>
      <c r="M1206" s="1" t="s">
        <v>59</v>
      </c>
      <c r="N1206" s="1" t="s">
        <v>1903</v>
      </c>
      <c r="O1206" s="1">
        <v>0.37</v>
      </c>
      <c r="P1206" s="6">
        <f>Table1[[#This Row],[Profit]]/Table1[[#This Row],[Sales]]</f>
        <v>-1.4116019417475727</v>
      </c>
      <c r="Q1206" s="1" t="s">
        <v>33</v>
      </c>
      <c r="R1206" s="1" t="s">
        <v>61</v>
      </c>
      <c r="S1206" s="1" t="s">
        <v>300</v>
      </c>
      <c r="T1206" s="1" t="s">
        <v>1913</v>
      </c>
      <c r="U1206" s="1">
        <v>48601</v>
      </c>
      <c r="V1206" s="9">
        <v>42112</v>
      </c>
      <c r="W1206" s="13" t="str">
        <f>TEXT(Table1[[#This Row],[Order Date]],"mmmm")</f>
        <v>April</v>
      </c>
      <c r="X1206" s="7" t="str">
        <f>TEXT(Table1[[#This Row],[Order Date]],"yyyy")</f>
        <v>2015</v>
      </c>
      <c r="Y1206" s="9">
        <v>42119</v>
      </c>
      <c r="Z1206" s="1">
        <v>-11.631599999999999</v>
      </c>
      <c r="AA1206" s="1">
        <v>1</v>
      </c>
      <c r="AB1206" s="1">
        <v>8.24</v>
      </c>
      <c r="AC1206" s="1">
        <v>88857</v>
      </c>
      <c r="AD1206" s="6" t="e">
        <f>IF(COUNTIF(#REF!,Orders!AC1087)&gt;0,"Returned","Not Returned")</f>
        <v>#REF!</v>
      </c>
      <c r="AE1206" s="37" t="str">
        <f>TEXT(Table1[[#This Row],[Order Date]],"mmmm-yyy")</f>
        <v>April-2015</v>
      </c>
    </row>
    <row r="1207" spans="1:31" ht="12.75" customHeight="1" thickTop="1" thickBot="1" x14ac:dyDescent="0.25">
      <c r="A1207" s="10">
        <v>18417</v>
      </c>
      <c r="B1207" s="11" t="s">
        <v>56</v>
      </c>
      <c r="C1207" s="11">
        <v>0.1</v>
      </c>
      <c r="D1207" s="11">
        <v>300.97000000000003</v>
      </c>
      <c r="E1207" s="11">
        <v>7.18</v>
      </c>
      <c r="F1207" s="11">
        <v>2097</v>
      </c>
      <c r="G1207" s="6" t="str">
        <f>IF(COUNTIF(Table1[Customer ID],Table1[[#This Row],[Customer ID]])&gt;1,"Repeat Customer","One-Time Customer")</f>
        <v>One-Time Customer</v>
      </c>
      <c r="H1207" s="11" t="s">
        <v>2012</v>
      </c>
      <c r="I1207" s="11" t="s">
        <v>49</v>
      </c>
      <c r="J1207" s="11" t="s">
        <v>40</v>
      </c>
      <c r="K1207" s="11" t="s">
        <v>77</v>
      </c>
      <c r="L1207" s="11" t="s">
        <v>180</v>
      </c>
      <c r="M1207" s="11" t="s">
        <v>59</v>
      </c>
      <c r="N1207" s="11" t="s">
        <v>1089</v>
      </c>
      <c r="O1207" s="11">
        <v>0.48</v>
      </c>
      <c r="P1207" s="6">
        <f>Table1[[#This Row],[Profit]]/Table1[[#This Row],[Sales]]</f>
        <v>0.12612100554677291</v>
      </c>
      <c r="Q1207" s="11" t="s">
        <v>33</v>
      </c>
      <c r="R1207" s="11" t="s">
        <v>136</v>
      </c>
      <c r="S1207" s="11" t="s">
        <v>932</v>
      </c>
      <c r="T1207" s="11" t="s">
        <v>933</v>
      </c>
      <c r="U1207" s="11">
        <v>29915</v>
      </c>
      <c r="V1207" s="12">
        <v>42112</v>
      </c>
      <c r="W1207" s="13" t="str">
        <f>TEXT(Table1[[#This Row],[Order Date]],"mmmm")</f>
        <v>April</v>
      </c>
      <c r="X1207" s="7" t="str">
        <f>TEXT(Table1[[#This Row],[Order Date]],"yyyy")</f>
        <v>2015</v>
      </c>
      <c r="Y1207" s="12">
        <v>42113</v>
      </c>
      <c r="Z1207" s="11">
        <v>138.018</v>
      </c>
      <c r="AA1207" s="11">
        <v>4</v>
      </c>
      <c r="AB1207" s="11">
        <v>1094.33</v>
      </c>
      <c r="AC1207" s="11">
        <v>87889</v>
      </c>
      <c r="AD1207" s="6" t="e">
        <f>IF(COUNTIF(#REF!,Orders!AC1162)&gt;0,"Returned","Not Returned")</f>
        <v>#REF!</v>
      </c>
      <c r="AE1207" s="37" t="str">
        <f>TEXT(Table1[[#This Row],[Order Date]],"mmmm-yyy")</f>
        <v>April-2015</v>
      </c>
    </row>
    <row r="1208" spans="1:31" ht="12.75" customHeight="1" thickTop="1" thickBot="1" x14ac:dyDescent="0.25">
      <c r="A1208" s="8">
        <v>18418</v>
      </c>
      <c r="B1208" s="1" t="s">
        <v>56</v>
      </c>
      <c r="C1208" s="1">
        <v>0.06</v>
      </c>
      <c r="D1208" s="1">
        <v>39.89</v>
      </c>
      <c r="E1208" s="1">
        <v>3.04</v>
      </c>
      <c r="F1208" s="1">
        <v>2098</v>
      </c>
      <c r="G1208" s="6" t="str">
        <f>IF(COUNTIF(Table1[Customer ID],Table1[[#This Row],[Customer ID]])&gt;1,"Repeat Customer","One-Time Customer")</f>
        <v>One-Time Customer</v>
      </c>
      <c r="H1208" s="1" t="s">
        <v>2013</v>
      </c>
      <c r="I1208" s="1" t="s">
        <v>49</v>
      </c>
      <c r="J1208" s="1" t="s">
        <v>40</v>
      </c>
      <c r="K1208" s="1" t="s">
        <v>41</v>
      </c>
      <c r="L1208" s="1" t="s">
        <v>50</v>
      </c>
      <c r="M1208" s="1" t="s">
        <v>31</v>
      </c>
      <c r="N1208" s="1" t="s">
        <v>2014</v>
      </c>
      <c r="O1208" s="1">
        <v>0.53</v>
      </c>
      <c r="P1208" s="6">
        <f>Table1[[#This Row],[Profit]]/Table1[[#This Row],[Sales]]</f>
        <v>9.9684591122394028E-2</v>
      </c>
      <c r="Q1208" s="1" t="s">
        <v>33</v>
      </c>
      <c r="R1208" s="1" t="s">
        <v>136</v>
      </c>
      <c r="S1208" s="1" t="s">
        <v>932</v>
      </c>
      <c r="T1208" s="1" t="s">
        <v>2015</v>
      </c>
      <c r="U1208" s="1">
        <v>29464</v>
      </c>
      <c r="V1208" s="9">
        <v>42112</v>
      </c>
      <c r="W1208" s="13" t="str">
        <f>TEXT(Table1[[#This Row],[Order Date]],"mmmm")</f>
        <v>April</v>
      </c>
      <c r="X1208" s="7" t="str">
        <f>TEXT(Table1[[#This Row],[Order Date]],"yyyy")</f>
        <v>2015</v>
      </c>
      <c r="Y1208" s="9">
        <v>42114</v>
      </c>
      <c r="Z1208" s="1">
        <v>38.874000000000002</v>
      </c>
      <c r="AA1208" s="1">
        <v>10</v>
      </c>
      <c r="AB1208" s="1">
        <v>389.97</v>
      </c>
      <c r="AC1208" s="1">
        <v>87889</v>
      </c>
      <c r="AD1208" s="6" t="e">
        <f>IF(COUNTIF(#REF!,Orders!AC1163)&gt;0,"Returned","Not Returned")</f>
        <v>#REF!</v>
      </c>
      <c r="AE1208" s="37" t="str">
        <f>TEXT(Table1[[#This Row],[Order Date]],"mmmm-yyy")</f>
        <v>April-2015</v>
      </c>
    </row>
    <row r="1209" spans="1:31" ht="12.75" customHeight="1" thickTop="1" thickBot="1" x14ac:dyDescent="0.25">
      <c r="A1209" s="8">
        <v>19131</v>
      </c>
      <c r="B1209" s="1" t="s">
        <v>56</v>
      </c>
      <c r="C1209" s="1">
        <v>0.09</v>
      </c>
      <c r="D1209" s="1">
        <v>89.99</v>
      </c>
      <c r="E1209" s="1">
        <v>42</v>
      </c>
      <c r="F1209" s="1">
        <v>2655</v>
      </c>
      <c r="G1209" s="6" t="str">
        <f>IF(COUNTIF(Table1[Customer ID],Table1[[#This Row],[Customer ID]])&gt;1,"Repeat Customer","One-Time Customer")</f>
        <v>Repeat Customer</v>
      </c>
      <c r="H1209" s="1" t="s">
        <v>2465</v>
      </c>
      <c r="I1209" s="1" t="s">
        <v>39</v>
      </c>
      <c r="J1209" s="1" t="s">
        <v>114</v>
      </c>
      <c r="K1209" s="1" t="s">
        <v>41</v>
      </c>
      <c r="L1209" s="1" t="s">
        <v>42</v>
      </c>
      <c r="M1209" s="1" t="s">
        <v>43</v>
      </c>
      <c r="N1209" s="1" t="s">
        <v>2466</v>
      </c>
      <c r="O1209" s="1">
        <v>0.66</v>
      </c>
      <c r="P1209" s="6">
        <f>Table1[[#This Row],[Profit]]/Table1[[#This Row],[Sales]]</f>
        <v>0.436999511002445</v>
      </c>
      <c r="Q1209" s="1" t="s">
        <v>33</v>
      </c>
      <c r="R1209" s="1" t="s">
        <v>136</v>
      </c>
      <c r="S1209" s="1" t="s">
        <v>387</v>
      </c>
      <c r="T1209" s="1" t="s">
        <v>580</v>
      </c>
      <c r="U1209" s="1">
        <v>30318</v>
      </c>
      <c r="V1209" s="9">
        <v>42112</v>
      </c>
      <c r="W1209" s="13" t="str">
        <f>TEXT(Table1[[#This Row],[Order Date]],"mmmm")</f>
        <v>April</v>
      </c>
      <c r="X1209" s="7" t="str">
        <f>TEXT(Table1[[#This Row],[Order Date]],"yyyy")</f>
        <v>2015</v>
      </c>
      <c r="Y1209" s="9">
        <v>42112</v>
      </c>
      <c r="Z1209" s="1">
        <v>223.416</v>
      </c>
      <c r="AA1209" s="1">
        <v>6</v>
      </c>
      <c r="AB1209" s="1">
        <v>511.25</v>
      </c>
      <c r="AC1209" s="1">
        <v>86063</v>
      </c>
      <c r="AD1209" s="6" t="e">
        <f>IF(COUNTIF(#REF!,Orders!AC1507)&gt;0,"Returned","Not Returned")</f>
        <v>#REF!</v>
      </c>
      <c r="AE1209" s="37" t="str">
        <f>TEXT(Table1[[#This Row],[Order Date]],"mmmm-yyy")</f>
        <v>April-2015</v>
      </c>
    </row>
    <row r="1210" spans="1:31" ht="12.75" customHeight="1" thickTop="1" thickBot="1" x14ac:dyDescent="0.25">
      <c r="A1210" s="8">
        <v>22243</v>
      </c>
      <c r="B1210" s="1" t="s">
        <v>106</v>
      </c>
      <c r="C1210" s="1">
        <v>0.01</v>
      </c>
      <c r="D1210" s="1">
        <v>79.52</v>
      </c>
      <c r="E1210" s="1">
        <v>48.2</v>
      </c>
      <c r="F1210" s="1">
        <v>152</v>
      </c>
      <c r="G1210" s="6" t="str">
        <f>IF(COUNTIF(Table1[Customer ID],Table1[[#This Row],[Customer ID]])&gt;1,"Repeat Customer","One-Time Customer")</f>
        <v>Repeat Customer</v>
      </c>
      <c r="H1210" s="1" t="s">
        <v>247</v>
      </c>
      <c r="I1210" s="1" t="s">
        <v>49</v>
      </c>
      <c r="J1210" s="1" t="s">
        <v>40</v>
      </c>
      <c r="K1210" s="1" t="s">
        <v>41</v>
      </c>
      <c r="L1210" s="1" t="s">
        <v>50</v>
      </c>
      <c r="M1210" s="1" t="s">
        <v>86</v>
      </c>
      <c r="N1210" s="1" t="s">
        <v>250</v>
      </c>
      <c r="O1210" s="1">
        <v>0.74</v>
      </c>
      <c r="P1210" s="6">
        <f>Table1[[#This Row],[Profit]]/Table1[[#This Row],[Sales]]</f>
        <v>-6.0918782942022034E-2</v>
      </c>
      <c r="Q1210" s="1" t="s">
        <v>33</v>
      </c>
      <c r="R1210" s="1" t="s">
        <v>136</v>
      </c>
      <c r="S1210" s="1" t="s">
        <v>244</v>
      </c>
      <c r="T1210" s="1" t="s">
        <v>249</v>
      </c>
      <c r="U1210" s="1">
        <v>37918</v>
      </c>
      <c r="V1210" s="9">
        <v>42113</v>
      </c>
      <c r="W1210" s="13" t="str">
        <f>TEXT(Table1[[#This Row],[Order Date]],"mmmm")</f>
        <v>April</v>
      </c>
      <c r="X1210" s="7" t="str">
        <f>TEXT(Table1[[#This Row],[Order Date]],"yyyy")</f>
        <v>2015</v>
      </c>
      <c r="Y1210" s="9">
        <v>42120</v>
      </c>
      <c r="Z1210" s="1">
        <v>-40.683999999999997</v>
      </c>
      <c r="AA1210" s="1">
        <v>8</v>
      </c>
      <c r="AB1210" s="1">
        <v>667.84</v>
      </c>
      <c r="AC1210" s="1">
        <v>89522</v>
      </c>
      <c r="AD1210" s="6" t="e">
        <f>IF(COUNTIF(#REF!,Orders!AC89)&gt;0,"Returned","Not Returned")</f>
        <v>#REF!</v>
      </c>
      <c r="AE1210" s="37" t="str">
        <f>TEXT(Table1[[#This Row],[Order Date]],"mmmm-yyy")</f>
        <v>April-2015</v>
      </c>
    </row>
    <row r="1211" spans="1:31" ht="12.75" customHeight="1" thickTop="1" thickBot="1" x14ac:dyDescent="0.25">
      <c r="A1211" s="10">
        <v>23589</v>
      </c>
      <c r="B1211" s="11" t="s">
        <v>25</v>
      </c>
      <c r="C1211" s="11">
        <v>0.01</v>
      </c>
      <c r="D1211" s="11">
        <v>155.99</v>
      </c>
      <c r="E1211" s="11">
        <v>8.99</v>
      </c>
      <c r="F1211" s="11">
        <v>1836</v>
      </c>
      <c r="G1211" s="6" t="str">
        <f>IF(COUNTIF(Table1[Customer ID],Table1[[#This Row],[Customer ID]])&gt;1,"Repeat Customer","One-Time Customer")</f>
        <v>One-Time Customer</v>
      </c>
      <c r="H1211" s="11" t="s">
        <v>1826</v>
      </c>
      <c r="I1211" s="11" t="s">
        <v>27</v>
      </c>
      <c r="J1211" s="11" t="s">
        <v>28</v>
      </c>
      <c r="K1211" s="11" t="s">
        <v>77</v>
      </c>
      <c r="L1211" s="11" t="s">
        <v>78</v>
      </c>
      <c r="M1211" s="11" t="s">
        <v>59</v>
      </c>
      <c r="N1211" s="11" t="s">
        <v>996</v>
      </c>
      <c r="O1211" s="11">
        <v>0.57999999999999996</v>
      </c>
      <c r="P1211" s="6">
        <f>Table1[[#This Row],[Profit]]/Table1[[#This Row],[Sales]]</f>
        <v>-0.324162999570898</v>
      </c>
      <c r="Q1211" s="11" t="s">
        <v>33</v>
      </c>
      <c r="R1211" s="11" t="s">
        <v>34</v>
      </c>
      <c r="S1211" s="11" t="s">
        <v>45</v>
      </c>
      <c r="T1211" s="11" t="s">
        <v>276</v>
      </c>
      <c r="U1211" s="11">
        <v>94110</v>
      </c>
      <c r="V1211" s="12">
        <v>42113</v>
      </c>
      <c r="W1211" s="13" t="str">
        <f>TEXT(Table1[[#This Row],[Order Date]],"mmmm")</f>
        <v>April</v>
      </c>
      <c r="X1211" s="7" t="str">
        <f>TEXT(Table1[[#This Row],[Order Date]],"yyyy")</f>
        <v>2015</v>
      </c>
      <c r="Y1211" s="12">
        <v>42114</v>
      </c>
      <c r="Z1211" s="11">
        <v>-219.07908</v>
      </c>
      <c r="AA1211" s="11">
        <v>5</v>
      </c>
      <c r="AB1211" s="11">
        <v>675.83</v>
      </c>
      <c r="AC1211" s="11">
        <v>86600</v>
      </c>
      <c r="AD1211" s="6" t="e">
        <f>IF(COUNTIF(#REF!,Orders!AC1034)&gt;0,"Returned","Not Returned")</f>
        <v>#REF!</v>
      </c>
      <c r="AE1211" s="37" t="str">
        <f>TEXT(Table1[[#This Row],[Order Date]],"mmmm-yyy")</f>
        <v>April-2015</v>
      </c>
    </row>
    <row r="1212" spans="1:31" ht="12.75" customHeight="1" thickTop="1" thickBot="1" x14ac:dyDescent="0.25">
      <c r="A1212" s="8">
        <v>23590</v>
      </c>
      <c r="B1212" s="1" t="s">
        <v>25</v>
      </c>
      <c r="C1212" s="1">
        <v>0.01</v>
      </c>
      <c r="D1212" s="1">
        <v>5.98</v>
      </c>
      <c r="E1212" s="1">
        <v>5.46</v>
      </c>
      <c r="F1212" s="1">
        <v>1837</v>
      </c>
      <c r="G1212" s="6" t="str">
        <f>IF(COUNTIF(Table1[Customer ID],Table1[[#This Row],[Customer ID]])&gt;1,"Repeat Customer","One-Time Customer")</f>
        <v>One-Time Customer</v>
      </c>
      <c r="H1212" s="1" t="s">
        <v>1827</v>
      </c>
      <c r="I1212" s="1" t="s">
        <v>49</v>
      </c>
      <c r="J1212" s="1" t="s">
        <v>28</v>
      </c>
      <c r="K1212" s="1" t="s">
        <v>29</v>
      </c>
      <c r="L1212" s="1" t="s">
        <v>93</v>
      </c>
      <c r="M1212" s="1" t="s">
        <v>59</v>
      </c>
      <c r="N1212" s="1" t="s">
        <v>1051</v>
      </c>
      <c r="O1212" s="1">
        <v>0.36</v>
      </c>
      <c r="P1212" s="6">
        <f>Table1[[#This Row],[Profit]]/Table1[[#This Row],[Sales]]</f>
        <v>-0.6742285714285714</v>
      </c>
      <c r="Q1212" s="1" t="s">
        <v>33</v>
      </c>
      <c r="R1212" s="1" t="s">
        <v>34</v>
      </c>
      <c r="S1212" s="1" t="s">
        <v>45</v>
      </c>
      <c r="T1212" s="1" t="s">
        <v>46</v>
      </c>
      <c r="U1212" s="1">
        <v>91776</v>
      </c>
      <c r="V1212" s="9">
        <v>42113</v>
      </c>
      <c r="W1212" s="13" t="str">
        <f>TEXT(Table1[[#This Row],[Order Date]],"mmmm")</f>
        <v>April</v>
      </c>
      <c r="X1212" s="7" t="str">
        <f>TEXT(Table1[[#This Row],[Order Date]],"yyyy")</f>
        <v>2015</v>
      </c>
      <c r="Y1212" s="9">
        <v>42115</v>
      </c>
      <c r="Z1212" s="1">
        <v>-18.878399999999999</v>
      </c>
      <c r="AA1212" s="1">
        <v>4</v>
      </c>
      <c r="AB1212" s="1">
        <v>28</v>
      </c>
      <c r="AC1212" s="1">
        <v>86600</v>
      </c>
      <c r="AD1212" s="6" t="e">
        <f>IF(COUNTIF(#REF!,Orders!AC1035)&gt;0,"Returned","Not Returned")</f>
        <v>#REF!</v>
      </c>
      <c r="AE1212" s="37" t="str">
        <f>TEXT(Table1[[#This Row],[Order Date]],"mmmm-yyy")</f>
        <v>April-2015</v>
      </c>
    </row>
    <row r="1213" spans="1:31" ht="12.75" customHeight="1" thickTop="1" thickBot="1" x14ac:dyDescent="0.25">
      <c r="A1213" s="8">
        <v>18159</v>
      </c>
      <c r="B1213" s="1" t="s">
        <v>106</v>
      </c>
      <c r="C1213" s="1">
        <v>0.06</v>
      </c>
      <c r="D1213" s="1">
        <v>3.58</v>
      </c>
      <c r="E1213" s="1">
        <v>1.63</v>
      </c>
      <c r="F1213" s="1">
        <v>1933</v>
      </c>
      <c r="G1213" s="6" t="str">
        <f>IF(COUNTIF(Table1[Customer ID],Table1[[#This Row],[Customer ID]])&gt;1,"Repeat Customer","One-Time Customer")</f>
        <v>One-Time Customer</v>
      </c>
      <c r="H1213" s="1" t="s">
        <v>1883</v>
      </c>
      <c r="I1213" s="1" t="s">
        <v>49</v>
      </c>
      <c r="J1213" s="1" t="s">
        <v>28</v>
      </c>
      <c r="K1213" s="1" t="s">
        <v>29</v>
      </c>
      <c r="L1213" s="1" t="s">
        <v>66</v>
      </c>
      <c r="M1213" s="1" t="s">
        <v>31</v>
      </c>
      <c r="N1213" s="1" t="s">
        <v>67</v>
      </c>
      <c r="O1213" s="1">
        <v>0.36</v>
      </c>
      <c r="P1213" s="6">
        <f>Table1[[#This Row],[Profit]]/Table1[[#This Row],[Sales]]</f>
        <v>0.40276179516685851</v>
      </c>
      <c r="Q1213" s="1" t="s">
        <v>33</v>
      </c>
      <c r="R1213" s="1" t="s">
        <v>61</v>
      </c>
      <c r="S1213" s="1" t="s">
        <v>130</v>
      </c>
      <c r="T1213" s="1" t="s">
        <v>1884</v>
      </c>
      <c r="U1213" s="1">
        <v>75043</v>
      </c>
      <c r="V1213" s="9">
        <v>42113</v>
      </c>
      <c r="W1213" s="13" t="str">
        <f>TEXT(Table1[[#This Row],[Order Date]],"mmmm")</f>
        <v>April</v>
      </c>
      <c r="X1213" s="7" t="str">
        <f>TEXT(Table1[[#This Row],[Order Date]],"yyyy")</f>
        <v>2015</v>
      </c>
      <c r="Y1213" s="9">
        <v>42117</v>
      </c>
      <c r="Z1213" s="1">
        <v>14</v>
      </c>
      <c r="AA1213" s="1">
        <v>10</v>
      </c>
      <c r="AB1213" s="1">
        <v>34.76</v>
      </c>
      <c r="AC1213" s="1">
        <v>86687</v>
      </c>
      <c r="AD1213" s="6" t="e">
        <f>IF(COUNTIF(#REF!,Orders!AC1065)&gt;0,"Returned","Not Returned")</f>
        <v>#REF!</v>
      </c>
      <c r="AE1213" s="37" t="str">
        <f>TEXT(Table1[[#This Row],[Order Date]],"mmmm-yyy")</f>
        <v>April-2015</v>
      </c>
    </row>
    <row r="1214" spans="1:31" ht="12.75" customHeight="1" thickTop="1" thickBot="1" x14ac:dyDescent="0.25">
      <c r="A1214" s="8">
        <v>25531</v>
      </c>
      <c r="B1214" s="1" t="s">
        <v>106</v>
      </c>
      <c r="C1214" s="1">
        <v>0</v>
      </c>
      <c r="D1214" s="1">
        <v>78.650000000000006</v>
      </c>
      <c r="E1214" s="1">
        <v>13.99</v>
      </c>
      <c r="F1214" s="1">
        <v>1940</v>
      </c>
      <c r="G1214" s="6" t="str">
        <f>IF(COUNTIF(Table1[Customer ID],Table1[[#This Row],[Customer ID]])&gt;1,"Repeat Customer","One-Time Customer")</f>
        <v>Repeat Customer</v>
      </c>
      <c r="H1214" s="1" t="s">
        <v>1894</v>
      </c>
      <c r="I1214" s="1" t="s">
        <v>49</v>
      </c>
      <c r="J1214" s="1" t="s">
        <v>28</v>
      </c>
      <c r="K1214" s="1" t="s">
        <v>29</v>
      </c>
      <c r="L1214" s="1" t="s">
        <v>257</v>
      </c>
      <c r="M1214" s="1" t="s">
        <v>86</v>
      </c>
      <c r="N1214" s="1" t="s">
        <v>1896</v>
      </c>
      <c r="O1214" s="1">
        <v>0.52</v>
      </c>
      <c r="P1214" s="6">
        <f>Table1[[#This Row],[Profit]]/Table1[[#This Row],[Sales]]</f>
        <v>0.69</v>
      </c>
      <c r="Q1214" s="1" t="s">
        <v>33</v>
      </c>
      <c r="R1214" s="1" t="s">
        <v>34</v>
      </c>
      <c r="S1214" s="1" t="s">
        <v>212</v>
      </c>
      <c r="T1214" s="1" t="s">
        <v>1895</v>
      </c>
      <c r="U1214" s="1">
        <v>84020</v>
      </c>
      <c r="V1214" s="9">
        <v>42113</v>
      </c>
      <c r="W1214" s="13" t="str">
        <f>TEXT(Table1[[#This Row],[Order Date]],"mmmm")</f>
        <v>April</v>
      </c>
      <c r="X1214" s="7" t="str">
        <f>TEXT(Table1[[#This Row],[Order Date]],"yyyy")</f>
        <v>2015</v>
      </c>
      <c r="Y1214" s="9">
        <v>42120</v>
      </c>
      <c r="Z1214" s="1">
        <v>386.00669999999991</v>
      </c>
      <c r="AA1214" s="1">
        <v>7</v>
      </c>
      <c r="AB1214" s="1">
        <v>559.42999999999995</v>
      </c>
      <c r="AC1214" s="1">
        <v>88871</v>
      </c>
      <c r="AD1214" s="6" t="e">
        <f>IF(COUNTIF(#REF!,Orders!AC1073)&gt;0,"Returned","Not Returned")</f>
        <v>#REF!</v>
      </c>
      <c r="AE1214" s="37" t="str">
        <f>TEXT(Table1[[#This Row],[Order Date]],"mmmm-yyy")</f>
        <v>April-2015</v>
      </c>
    </row>
    <row r="1215" spans="1:31" ht="12.75" customHeight="1" thickTop="1" thickBot="1" x14ac:dyDescent="0.25">
      <c r="A1215" s="10">
        <v>25532</v>
      </c>
      <c r="B1215" s="11" t="s">
        <v>106</v>
      </c>
      <c r="C1215" s="11">
        <v>0.08</v>
      </c>
      <c r="D1215" s="11">
        <v>122.99</v>
      </c>
      <c r="E1215" s="11">
        <v>70.2</v>
      </c>
      <c r="F1215" s="11">
        <v>1940</v>
      </c>
      <c r="G1215" s="6" t="str">
        <f>IF(COUNTIF(Table1[Customer ID],Table1[[#This Row],[Customer ID]])&gt;1,"Repeat Customer","One-Time Customer")</f>
        <v>Repeat Customer</v>
      </c>
      <c r="H1215" s="11" t="s">
        <v>1894</v>
      </c>
      <c r="I1215" s="11" t="s">
        <v>39</v>
      </c>
      <c r="J1215" s="11" t="s">
        <v>28</v>
      </c>
      <c r="K1215" s="11" t="s">
        <v>41</v>
      </c>
      <c r="L1215" s="11" t="s">
        <v>42</v>
      </c>
      <c r="M1215" s="11" t="s">
        <v>43</v>
      </c>
      <c r="N1215" s="11" t="s">
        <v>147</v>
      </c>
      <c r="O1215" s="11">
        <v>0.74</v>
      </c>
      <c r="P1215" s="6">
        <f>Table1[[#This Row],[Profit]]/Table1[[#This Row],[Sales]]</f>
        <v>-1.5355029099398283</v>
      </c>
      <c r="Q1215" s="11" t="s">
        <v>33</v>
      </c>
      <c r="R1215" s="11" t="s">
        <v>34</v>
      </c>
      <c r="S1215" s="11" t="s">
        <v>212</v>
      </c>
      <c r="T1215" s="11" t="s">
        <v>1895</v>
      </c>
      <c r="U1215" s="11">
        <v>84020</v>
      </c>
      <c r="V1215" s="12">
        <v>42113</v>
      </c>
      <c r="W1215" s="13" t="str">
        <f>TEXT(Table1[[#This Row],[Order Date]],"mmmm")</f>
        <v>April</v>
      </c>
      <c r="X1215" s="7" t="str">
        <f>TEXT(Table1[[#This Row],[Order Date]],"yyyy")</f>
        <v>2015</v>
      </c>
      <c r="Y1215" s="12">
        <v>42118</v>
      </c>
      <c r="Z1215" s="11">
        <v>-1867.97</v>
      </c>
      <c r="AA1215" s="11">
        <v>10</v>
      </c>
      <c r="AB1215" s="11">
        <v>1216.52</v>
      </c>
      <c r="AC1215" s="11">
        <v>88871</v>
      </c>
      <c r="AD1215" s="6" t="e">
        <f>IF(COUNTIF(#REF!,Orders!AC1074)&gt;0,"Returned","Not Returned")</f>
        <v>#REF!</v>
      </c>
      <c r="AE1215" s="37" t="str">
        <f>TEXT(Table1[[#This Row],[Order Date]],"mmmm-yyy")</f>
        <v>April-2015</v>
      </c>
    </row>
    <row r="1216" spans="1:31" ht="12.75" customHeight="1" thickTop="1" thickBot="1" x14ac:dyDescent="0.25">
      <c r="A1216" s="10">
        <v>25381</v>
      </c>
      <c r="B1216" s="11" t="s">
        <v>106</v>
      </c>
      <c r="C1216" s="11">
        <v>0.1</v>
      </c>
      <c r="D1216" s="11">
        <v>4.24</v>
      </c>
      <c r="E1216" s="11">
        <v>5.41</v>
      </c>
      <c r="F1216" s="11">
        <v>2066</v>
      </c>
      <c r="G1216" s="6" t="str">
        <f>IF(COUNTIF(Table1[Customer ID],Table1[[#This Row],[Customer ID]])&gt;1,"Repeat Customer","One-Time Customer")</f>
        <v>Repeat Customer</v>
      </c>
      <c r="H1216" s="11" t="s">
        <v>1985</v>
      </c>
      <c r="I1216" s="11" t="s">
        <v>49</v>
      </c>
      <c r="J1216" s="11" t="s">
        <v>28</v>
      </c>
      <c r="K1216" s="11" t="s">
        <v>29</v>
      </c>
      <c r="L1216" s="11" t="s">
        <v>109</v>
      </c>
      <c r="M1216" s="11" t="s">
        <v>59</v>
      </c>
      <c r="N1216" s="11" t="s">
        <v>110</v>
      </c>
      <c r="O1216" s="11">
        <v>0.35</v>
      </c>
      <c r="P1216" s="6">
        <f>Table1[[#This Row],[Profit]]/Table1[[#This Row],[Sales]]</f>
        <v>-1.8032786885245904</v>
      </c>
      <c r="Q1216" s="11" t="s">
        <v>33</v>
      </c>
      <c r="R1216" s="11" t="s">
        <v>136</v>
      </c>
      <c r="S1216" s="11" t="s">
        <v>322</v>
      </c>
      <c r="T1216" s="11" t="s">
        <v>1986</v>
      </c>
      <c r="U1216" s="11">
        <v>28079</v>
      </c>
      <c r="V1216" s="12">
        <v>42113</v>
      </c>
      <c r="W1216" s="13" t="str">
        <f>TEXT(Table1[[#This Row],[Order Date]],"mmmm")</f>
        <v>April</v>
      </c>
      <c r="X1216" s="7" t="str">
        <f>TEXT(Table1[[#This Row],[Order Date]],"yyyy")</f>
        <v>2015</v>
      </c>
      <c r="Y1216" s="12">
        <v>42117</v>
      </c>
      <c r="Z1216" s="11">
        <v>-61.6</v>
      </c>
      <c r="AA1216" s="11">
        <v>8</v>
      </c>
      <c r="AB1216" s="11">
        <v>34.159999999999997</v>
      </c>
      <c r="AC1216" s="11">
        <v>85835</v>
      </c>
      <c r="AD1216" s="6" t="e">
        <f>IF(COUNTIF(#REF!,Orders!AC1146)&gt;0,"Returned","Not Returned")</f>
        <v>#REF!</v>
      </c>
      <c r="AE1216" s="37" t="str">
        <f>TEXT(Table1[[#This Row],[Order Date]],"mmmm-yyy")</f>
        <v>April-2015</v>
      </c>
    </row>
    <row r="1217" spans="1:31" ht="12.75" customHeight="1" thickTop="1" thickBot="1" x14ac:dyDescent="0.25">
      <c r="A1217" s="8">
        <v>24756</v>
      </c>
      <c r="B1217" s="1" t="s">
        <v>25</v>
      </c>
      <c r="C1217" s="1">
        <v>0.09</v>
      </c>
      <c r="D1217" s="1">
        <v>199.99</v>
      </c>
      <c r="E1217" s="1">
        <v>24.49</v>
      </c>
      <c r="F1217" s="1">
        <v>2212</v>
      </c>
      <c r="G1217" s="6" t="str">
        <f>IF(COUNTIF(Table1[Customer ID],Table1[[#This Row],[Customer ID]])&gt;1,"Repeat Customer","One-Time Customer")</f>
        <v>One-Time Customer</v>
      </c>
      <c r="H1217" s="1" t="s">
        <v>2113</v>
      </c>
      <c r="I1217" s="1" t="s">
        <v>27</v>
      </c>
      <c r="J1217" s="1" t="s">
        <v>40</v>
      </c>
      <c r="K1217" s="1" t="s">
        <v>77</v>
      </c>
      <c r="L1217" s="1" t="s">
        <v>587</v>
      </c>
      <c r="M1217" s="1" t="s">
        <v>236</v>
      </c>
      <c r="N1217" s="1" t="s">
        <v>1379</v>
      </c>
      <c r="O1217" s="1">
        <v>0.46</v>
      </c>
      <c r="P1217" s="6">
        <f>Table1[[#This Row],[Profit]]/Table1[[#This Row],[Sales]]</f>
        <v>0.63754607422368093</v>
      </c>
      <c r="Q1217" s="1" t="s">
        <v>33</v>
      </c>
      <c r="R1217" s="1" t="s">
        <v>53</v>
      </c>
      <c r="S1217" s="1" t="s">
        <v>415</v>
      </c>
      <c r="T1217" s="1" t="s">
        <v>2114</v>
      </c>
      <c r="U1217" s="1">
        <v>21228</v>
      </c>
      <c r="V1217" s="9">
        <v>42113</v>
      </c>
      <c r="W1217" s="13" t="str">
        <f>TEXT(Table1[[#This Row],[Order Date]],"mmmm")</f>
        <v>April</v>
      </c>
      <c r="X1217" s="7" t="str">
        <f>TEXT(Table1[[#This Row],[Order Date]],"yyyy")</f>
        <v>2015</v>
      </c>
      <c r="Y1217" s="9">
        <v>42115</v>
      </c>
      <c r="Z1217" s="1">
        <v>631.33000000000004</v>
      </c>
      <c r="AA1217" s="1">
        <v>5</v>
      </c>
      <c r="AB1217" s="1">
        <v>990.25</v>
      </c>
      <c r="AC1217" s="1">
        <v>88029</v>
      </c>
      <c r="AD1217" s="6" t="e">
        <f>IF(COUNTIF(#REF!,Orders!AC1231)&gt;0,"Returned","Not Returned")</f>
        <v>#REF!</v>
      </c>
      <c r="AE1217" s="37" t="str">
        <f>TEXT(Table1[[#This Row],[Order Date]],"mmmm-yyy")</f>
        <v>April-2015</v>
      </c>
    </row>
    <row r="1218" spans="1:31" ht="12.75" customHeight="1" thickTop="1" thickBot="1" x14ac:dyDescent="0.25">
      <c r="A1218" s="10">
        <v>25460</v>
      </c>
      <c r="B1218" s="11" t="s">
        <v>106</v>
      </c>
      <c r="C1218" s="11">
        <v>7.0000000000000007E-2</v>
      </c>
      <c r="D1218" s="11">
        <v>6.48</v>
      </c>
      <c r="E1218" s="11">
        <v>9.5399999999999991</v>
      </c>
      <c r="F1218" s="11">
        <v>2547</v>
      </c>
      <c r="G1218" s="6" t="str">
        <f>IF(COUNTIF(Table1[Customer ID],Table1[[#This Row],[Customer ID]])&gt;1,"Repeat Customer","One-Time Customer")</f>
        <v>One-Time Customer</v>
      </c>
      <c r="H1218" s="11" t="s">
        <v>2382</v>
      </c>
      <c r="I1218" s="11" t="s">
        <v>49</v>
      </c>
      <c r="J1218" s="11" t="s">
        <v>58</v>
      </c>
      <c r="K1218" s="11" t="s">
        <v>29</v>
      </c>
      <c r="L1218" s="11" t="s">
        <v>93</v>
      </c>
      <c r="M1218" s="11" t="s">
        <v>59</v>
      </c>
      <c r="N1218" s="11" t="s">
        <v>2359</v>
      </c>
      <c r="O1218" s="11">
        <v>0.37</v>
      </c>
      <c r="P1218" s="6">
        <f>Table1[[#This Row],[Profit]]/Table1[[#This Row],[Sales]]</f>
        <v>0.20552486187845306</v>
      </c>
      <c r="Q1218" s="11" t="s">
        <v>33</v>
      </c>
      <c r="R1218" s="11" t="s">
        <v>136</v>
      </c>
      <c r="S1218" s="11" t="s">
        <v>137</v>
      </c>
      <c r="T1218" s="11" t="s">
        <v>2383</v>
      </c>
      <c r="U1218" s="11">
        <v>23464</v>
      </c>
      <c r="V1218" s="12">
        <v>42113</v>
      </c>
      <c r="W1218" s="13" t="str">
        <f>TEXT(Table1[[#This Row],[Order Date]],"mmmm")</f>
        <v>April</v>
      </c>
      <c r="X1218" s="7" t="str">
        <f>TEXT(Table1[[#This Row],[Order Date]],"yyyy")</f>
        <v>2015</v>
      </c>
      <c r="Y1218" s="12">
        <v>42113</v>
      </c>
      <c r="Z1218" s="11">
        <v>2.2320000000000002</v>
      </c>
      <c r="AA1218" s="11">
        <v>1</v>
      </c>
      <c r="AB1218" s="11">
        <v>10.86</v>
      </c>
      <c r="AC1218" s="11">
        <v>87916</v>
      </c>
      <c r="AD1218" s="6" t="e">
        <f>IF(COUNTIF(#REF!,Orders!AC1438)&gt;0,"Returned","Not Returned")</f>
        <v>#REF!</v>
      </c>
      <c r="AE1218" s="37" t="str">
        <f>TEXT(Table1[[#This Row],[Order Date]],"mmmm-yyy")</f>
        <v>April-2015</v>
      </c>
    </row>
    <row r="1219" spans="1:31" ht="12.75" customHeight="1" thickTop="1" thickBot="1" x14ac:dyDescent="0.25">
      <c r="A1219" s="10">
        <v>22015</v>
      </c>
      <c r="B1219" s="11" t="s">
        <v>47</v>
      </c>
      <c r="C1219" s="11">
        <v>0.05</v>
      </c>
      <c r="D1219" s="11">
        <v>159.99</v>
      </c>
      <c r="E1219" s="11">
        <v>5.5</v>
      </c>
      <c r="F1219" s="11">
        <v>3155</v>
      </c>
      <c r="G1219" s="6" t="str">
        <f>IF(COUNTIF(Table1[Customer ID],Table1[[#This Row],[Customer ID]])&gt;1,"Repeat Customer","One-Time Customer")</f>
        <v>Repeat Customer</v>
      </c>
      <c r="H1219" s="11" t="s">
        <v>2850</v>
      </c>
      <c r="I1219" s="11" t="s">
        <v>49</v>
      </c>
      <c r="J1219" s="11" t="s">
        <v>114</v>
      </c>
      <c r="K1219" s="11" t="s">
        <v>77</v>
      </c>
      <c r="L1219" s="11" t="s">
        <v>180</v>
      </c>
      <c r="M1219" s="11" t="s">
        <v>59</v>
      </c>
      <c r="N1219" s="11" t="s">
        <v>2852</v>
      </c>
      <c r="O1219" s="11">
        <v>0.49</v>
      </c>
      <c r="P1219" s="6">
        <f>Table1[[#This Row],[Profit]]/Table1[[#This Row],[Sales]]</f>
        <v>3.4060516851124106E-3</v>
      </c>
      <c r="Q1219" s="11" t="s">
        <v>33</v>
      </c>
      <c r="R1219" s="11" t="s">
        <v>136</v>
      </c>
      <c r="S1219" s="11" t="s">
        <v>362</v>
      </c>
      <c r="T1219" s="11" t="s">
        <v>433</v>
      </c>
      <c r="U1219" s="11">
        <v>32771</v>
      </c>
      <c r="V1219" s="12">
        <v>42113</v>
      </c>
      <c r="W1219" s="13" t="str">
        <f>TEXT(Table1[[#This Row],[Order Date]],"mmmm")</f>
        <v>April</v>
      </c>
      <c r="X1219" s="7" t="str">
        <f>TEXT(Table1[[#This Row],[Order Date]],"yyyy")</f>
        <v>2015</v>
      </c>
      <c r="Y1219" s="12">
        <v>42115</v>
      </c>
      <c r="Z1219" s="11">
        <v>12.264000000000001</v>
      </c>
      <c r="AA1219" s="11">
        <v>23</v>
      </c>
      <c r="AB1219" s="11">
        <v>3600.65</v>
      </c>
      <c r="AC1219" s="11">
        <v>86902</v>
      </c>
      <c r="AD1219" s="6" t="e">
        <f>IF(COUNTIF(#REF!,Orders!AC1814)&gt;0,"Returned","Not Returned")</f>
        <v>#REF!</v>
      </c>
      <c r="AE1219" s="37" t="str">
        <f>TEXT(Table1[[#This Row],[Order Date]],"mmmm-yyy")</f>
        <v>April-2015</v>
      </c>
    </row>
    <row r="1220" spans="1:31" ht="12.75" customHeight="1" thickTop="1" thickBot="1" x14ac:dyDescent="0.25">
      <c r="A1220" s="8">
        <v>20697</v>
      </c>
      <c r="B1220" s="1" t="s">
        <v>56</v>
      </c>
      <c r="C1220" s="1">
        <v>0.06</v>
      </c>
      <c r="D1220" s="1">
        <v>3.8</v>
      </c>
      <c r="E1220" s="1">
        <v>1.49</v>
      </c>
      <c r="F1220" s="1">
        <v>56</v>
      </c>
      <c r="G1220" s="6" t="str">
        <f>IF(COUNTIF(Table1[Customer ID],Table1[[#This Row],[Customer ID]])&gt;1,"Repeat Customer","One-Time Customer")</f>
        <v>Repeat Customer</v>
      </c>
      <c r="H1220" s="1" t="s">
        <v>124</v>
      </c>
      <c r="I1220" s="1" t="s">
        <v>49</v>
      </c>
      <c r="J1220" s="1" t="s">
        <v>114</v>
      </c>
      <c r="K1220" s="1" t="s">
        <v>29</v>
      </c>
      <c r="L1220" s="1" t="s">
        <v>109</v>
      </c>
      <c r="M1220" s="1" t="s">
        <v>59</v>
      </c>
      <c r="N1220" s="1" t="s">
        <v>125</v>
      </c>
      <c r="O1220" s="1">
        <v>0.38</v>
      </c>
      <c r="P1220" s="6">
        <f>Table1[[#This Row],[Profit]]/Table1[[#This Row],[Sales]]</f>
        <v>0.26686879673691366</v>
      </c>
      <c r="Q1220" s="1" t="s">
        <v>33</v>
      </c>
      <c r="R1220" s="1" t="s">
        <v>53</v>
      </c>
      <c r="S1220" s="1" t="s">
        <v>71</v>
      </c>
      <c r="T1220" s="1" t="s">
        <v>126</v>
      </c>
      <c r="U1220" s="1">
        <v>14150</v>
      </c>
      <c r="V1220" s="9">
        <v>42114</v>
      </c>
      <c r="W1220" s="13" t="str">
        <f>TEXT(Table1[[#This Row],[Order Date]],"mmmm")</f>
        <v>April</v>
      </c>
      <c r="X1220" s="7" t="str">
        <f>TEXT(Table1[[#This Row],[Order Date]],"yyyy")</f>
        <v>2015</v>
      </c>
      <c r="Y1220" s="9">
        <v>42115</v>
      </c>
      <c r="Z1220" s="1">
        <v>19.6282</v>
      </c>
      <c r="AA1220" s="1">
        <v>20</v>
      </c>
      <c r="AB1220" s="1">
        <v>73.55</v>
      </c>
      <c r="AC1220" s="1">
        <v>88075</v>
      </c>
      <c r="AD1220" s="6" t="e">
        <f>IF(COUNTIF(#REF!,Orders!AC31)&gt;0,"Returned","Not Returned")</f>
        <v>#REF!</v>
      </c>
      <c r="AE1220" s="37" t="str">
        <f>TEXT(Table1[[#This Row],[Order Date]],"mmmm-yyy")</f>
        <v>April-2015</v>
      </c>
    </row>
    <row r="1221" spans="1:31" ht="12.75" customHeight="1" thickTop="1" thickBot="1" x14ac:dyDescent="0.25">
      <c r="A1221" s="10">
        <v>20698</v>
      </c>
      <c r="B1221" s="11" t="s">
        <v>56</v>
      </c>
      <c r="C1221" s="11">
        <v>0.06</v>
      </c>
      <c r="D1221" s="11">
        <v>1.76</v>
      </c>
      <c r="E1221" s="11">
        <v>0.7</v>
      </c>
      <c r="F1221" s="11">
        <v>56</v>
      </c>
      <c r="G1221" s="6" t="str">
        <f>IF(COUNTIF(Table1[Customer ID],Table1[[#This Row],[Customer ID]])&gt;1,"Repeat Customer","One-Time Customer")</f>
        <v>Repeat Customer</v>
      </c>
      <c r="H1221" s="11" t="s">
        <v>124</v>
      </c>
      <c r="I1221" s="11" t="s">
        <v>49</v>
      </c>
      <c r="J1221" s="11" t="s">
        <v>114</v>
      </c>
      <c r="K1221" s="11" t="s">
        <v>29</v>
      </c>
      <c r="L1221" s="11" t="s">
        <v>30</v>
      </c>
      <c r="M1221" s="11" t="s">
        <v>31</v>
      </c>
      <c r="N1221" s="11" t="s">
        <v>127</v>
      </c>
      <c r="O1221" s="11">
        <v>0.56000000000000005</v>
      </c>
      <c r="P1221" s="6">
        <f>Table1[[#This Row],[Profit]]/Table1[[#This Row],[Sales]]</f>
        <v>-5.5880960432871156E-2</v>
      </c>
      <c r="Q1221" s="11" t="s">
        <v>33</v>
      </c>
      <c r="R1221" s="11" t="s">
        <v>53</v>
      </c>
      <c r="S1221" s="11" t="s">
        <v>71</v>
      </c>
      <c r="T1221" s="11" t="s">
        <v>126</v>
      </c>
      <c r="U1221" s="11">
        <v>14150</v>
      </c>
      <c r="V1221" s="12">
        <v>42114</v>
      </c>
      <c r="W1221" s="13" t="str">
        <f>TEXT(Table1[[#This Row],[Order Date]],"mmmm")</f>
        <v>April</v>
      </c>
      <c r="X1221" s="7" t="str">
        <f>TEXT(Table1[[#This Row],[Order Date]],"yyyy")</f>
        <v>2015</v>
      </c>
      <c r="Y1221" s="12">
        <v>42115</v>
      </c>
      <c r="Z1221" s="11">
        <v>-1.6524000000000001</v>
      </c>
      <c r="AA1221" s="11">
        <v>17</v>
      </c>
      <c r="AB1221" s="11">
        <v>29.57</v>
      </c>
      <c r="AC1221" s="11">
        <v>88075</v>
      </c>
      <c r="AD1221" s="6" t="e">
        <f>IF(COUNTIF(#REF!,Orders!AC32)&gt;0,"Returned","Not Returned")</f>
        <v>#REF!</v>
      </c>
      <c r="AE1221" s="37" t="str">
        <f>TEXT(Table1[[#This Row],[Order Date]],"mmmm-yyy")</f>
        <v>April-2015</v>
      </c>
    </row>
    <row r="1222" spans="1:31" ht="12.75" customHeight="1" thickTop="1" thickBot="1" x14ac:dyDescent="0.25">
      <c r="A1222" s="8">
        <v>20679</v>
      </c>
      <c r="B1222" s="1" t="s">
        <v>25</v>
      </c>
      <c r="C1222" s="1">
        <v>0.09</v>
      </c>
      <c r="D1222" s="1">
        <v>5.98</v>
      </c>
      <c r="E1222" s="1">
        <v>2.5</v>
      </c>
      <c r="F1222" s="1">
        <v>151</v>
      </c>
      <c r="G1222" s="6" t="str">
        <f>IF(COUNTIF(Table1[Customer ID],Table1[[#This Row],[Customer ID]])&gt;1,"Repeat Customer","One-Time Customer")</f>
        <v>Repeat Customer</v>
      </c>
      <c r="H1222" s="1" t="s">
        <v>242</v>
      </c>
      <c r="I1222" s="1" t="s">
        <v>49</v>
      </c>
      <c r="J1222" s="1" t="s">
        <v>40</v>
      </c>
      <c r="K1222" s="1" t="s">
        <v>29</v>
      </c>
      <c r="L1222" s="1" t="s">
        <v>69</v>
      </c>
      <c r="M1222" s="1" t="s">
        <v>59</v>
      </c>
      <c r="N1222" s="1" t="s">
        <v>246</v>
      </c>
      <c r="O1222" s="1">
        <v>0.36</v>
      </c>
      <c r="P1222" s="6">
        <f>Table1[[#This Row],[Profit]]/Table1[[#This Row],[Sales]]</f>
        <v>0.49434364994663821</v>
      </c>
      <c r="Q1222" s="1" t="s">
        <v>33</v>
      </c>
      <c r="R1222" s="1" t="s">
        <v>136</v>
      </c>
      <c r="S1222" s="1" t="s">
        <v>244</v>
      </c>
      <c r="T1222" s="1" t="s">
        <v>245</v>
      </c>
      <c r="U1222" s="1">
        <v>37664</v>
      </c>
      <c r="V1222" s="9">
        <v>42114</v>
      </c>
      <c r="W1222" s="13" t="str">
        <f>TEXT(Table1[[#This Row],[Order Date]],"mmmm")</f>
        <v>April</v>
      </c>
      <c r="X1222" s="7" t="str">
        <f>TEXT(Table1[[#This Row],[Order Date]],"yyyy")</f>
        <v>2015</v>
      </c>
      <c r="Y1222" s="9">
        <v>42116</v>
      </c>
      <c r="Z1222" s="1">
        <v>13.895999999999999</v>
      </c>
      <c r="AA1222" s="1">
        <v>5</v>
      </c>
      <c r="AB1222" s="1">
        <v>28.11</v>
      </c>
      <c r="AC1222" s="1">
        <v>89523</v>
      </c>
      <c r="AD1222" s="6" t="e">
        <f>IF(COUNTIF(#REF!,Orders!AC87)&gt;0,"Returned","Not Returned")</f>
        <v>#REF!</v>
      </c>
      <c r="AE1222" s="37" t="str">
        <f>TEXT(Table1[[#This Row],[Order Date]],"mmmm-yyy")</f>
        <v>April-2015</v>
      </c>
    </row>
    <row r="1223" spans="1:31" ht="12.75" customHeight="1" thickTop="1" thickBot="1" x14ac:dyDescent="0.25">
      <c r="A1223" s="8">
        <v>24327</v>
      </c>
      <c r="B1223" s="1" t="s">
        <v>56</v>
      </c>
      <c r="C1223" s="1">
        <v>0.1</v>
      </c>
      <c r="D1223" s="1">
        <v>19.98</v>
      </c>
      <c r="E1223" s="1">
        <v>5.77</v>
      </c>
      <c r="F1223" s="1">
        <v>240</v>
      </c>
      <c r="G1223" s="6" t="str">
        <f>IF(COUNTIF(Table1[Customer ID],Table1[[#This Row],[Customer ID]])&gt;1,"Repeat Customer","One-Time Customer")</f>
        <v>One-Time Customer</v>
      </c>
      <c r="H1223" s="1" t="s">
        <v>338</v>
      </c>
      <c r="I1223" s="1" t="s">
        <v>27</v>
      </c>
      <c r="J1223" s="1" t="s">
        <v>58</v>
      </c>
      <c r="K1223" s="1" t="s">
        <v>29</v>
      </c>
      <c r="L1223" s="1" t="s">
        <v>93</v>
      </c>
      <c r="M1223" s="1" t="s">
        <v>59</v>
      </c>
      <c r="N1223" s="1" t="s">
        <v>339</v>
      </c>
      <c r="O1223" s="1">
        <v>0.38</v>
      </c>
      <c r="P1223" s="6">
        <f>Table1[[#This Row],[Profit]]/Table1[[#This Row],[Sales]]</f>
        <v>0.61121755791673937</v>
      </c>
      <c r="Q1223" s="1" t="s">
        <v>33</v>
      </c>
      <c r="R1223" s="1" t="s">
        <v>34</v>
      </c>
      <c r="S1223" s="1" t="s">
        <v>255</v>
      </c>
      <c r="T1223" s="1" t="s">
        <v>340</v>
      </c>
      <c r="U1223" s="1">
        <v>80817</v>
      </c>
      <c r="V1223" s="9">
        <v>42114</v>
      </c>
      <c r="W1223" s="13" t="str">
        <f>TEXT(Table1[[#This Row],[Order Date]],"mmmm")</f>
        <v>April</v>
      </c>
      <c r="X1223" s="7" t="str">
        <f>TEXT(Table1[[#This Row],[Order Date]],"yyyy")</f>
        <v>2015</v>
      </c>
      <c r="Y1223" s="9">
        <v>42114</v>
      </c>
      <c r="Z1223" s="1">
        <v>35.090000000000003</v>
      </c>
      <c r="AA1223" s="1">
        <v>3</v>
      </c>
      <c r="AB1223" s="1">
        <v>57.41</v>
      </c>
      <c r="AC1223" s="1">
        <v>90479</v>
      </c>
      <c r="AD1223" s="6" t="e">
        <f>IF(COUNTIF(#REF!,Orders!AC135)&gt;0,"Returned","Not Returned")</f>
        <v>#REF!</v>
      </c>
      <c r="AE1223" s="37" t="str">
        <f>TEXT(Table1[[#This Row],[Order Date]],"mmmm-yyy")</f>
        <v>April-2015</v>
      </c>
    </row>
    <row r="1224" spans="1:31" ht="12.75" customHeight="1" thickTop="1" thickBot="1" x14ac:dyDescent="0.25">
      <c r="A1224" s="10">
        <v>24328</v>
      </c>
      <c r="B1224" s="11" t="s">
        <v>56</v>
      </c>
      <c r="C1224" s="11">
        <v>0.06</v>
      </c>
      <c r="D1224" s="11">
        <v>259.70999999999998</v>
      </c>
      <c r="E1224" s="11">
        <v>66.67</v>
      </c>
      <c r="F1224" s="11">
        <v>241</v>
      </c>
      <c r="G1224" s="6" t="str">
        <f>IF(COUNTIF(Table1[Customer ID],Table1[[#This Row],[Customer ID]])&gt;1,"Repeat Customer","One-Time Customer")</f>
        <v>Repeat Customer</v>
      </c>
      <c r="H1224" s="11" t="s">
        <v>341</v>
      </c>
      <c r="I1224" s="11" t="s">
        <v>39</v>
      </c>
      <c r="J1224" s="11" t="s">
        <v>58</v>
      </c>
      <c r="K1224" s="11" t="s">
        <v>41</v>
      </c>
      <c r="L1224" s="11" t="s">
        <v>152</v>
      </c>
      <c r="M1224" s="11" t="s">
        <v>121</v>
      </c>
      <c r="N1224" s="11" t="s">
        <v>342</v>
      </c>
      <c r="O1224" s="11">
        <v>0.61</v>
      </c>
      <c r="P1224" s="6">
        <f>Table1[[#This Row],[Profit]]/Table1[[#This Row],[Sales]]</f>
        <v>0.27959656496563901</v>
      </c>
      <c r="Q1224" s="11" t="s">
        <v>33</v>
      </c>
      <c r="R1224" s="11" t="s">
        <v>34</v>
      </c>
      <c r="S1224" s="11" t="s">
        <v>255</v>
      </c>
      <c r="T1224" s="11" t="s">
        <v>343</v>
      </c>
      <c r="U1224" s="11">
        <v>81503</v>
      </c>
      <c r="V1224" s="12">
        <v>42114</v>
      </c>
      <c r="W1224" s="13" t="str">
        <f>TEXT(Table1[[#This Row],[Order Date]],"mmmm")</f>
        <v>April</v>
      </c>
      <c r="X1224" s="7" t="str">
        <f>TEXT(Table1[[#This Row],[Order Date]],"yyyy")</f>
        <v>2015</v>
      </c>
      <c r="Y1224" s="12">
        <v>42115</v>
      </c>
      <c r="Z1224" s="11">
        <v>785.63</v>
      </c>
      <c r="AA1224" s="11">
        <v>11</v>
      </c>
      <c r="AB1224" s="11">
        <v>2809.87</v>
      </c>
      <c r="AC1224" s="11">
        <v>90479</v>
      </c>
      <c r="AD1224" s="6" t="e">
        <f>IF(COUNTIF(#REF!,Orders!AC136)&gt;0,"Returned","Not Returned")</f>
        <v>#REF!</v>
      </c>
      <c r="AE1224" s="37" t="str">
        <f>TEXT(Table1[[#This Row],[Order Date]],"mmmm-yyy")</f>
        <v>April-2015</v>
      </c>
    </row>
    <row r="1225" spans="1:31" ht="12.75" customHeight="1" thickTop="1" thickBot="1" x14ac:dyDescent="0.25">
      <c r="A1225" s="10">
        <v>25093</v>
      </c>
      <c r="B1225" s="11" t="s">
        <v>56</v>
      </c>
      <c r="C1225" s="11">
        <v>0</v>
      </c>
      <c r="D1225" s="11">
        <v>170.98</v>
      </c>
      <c r="E1225" s="11">
        <v>35.89</v>
      </c>
      <c r="F1225" s="11">
        <v>970</v>
      </c>
      <c r="G1225" s="6" t="str">
        <f>IF(COUNTIF(Table1[Customer ID],Table1[[#This Row],[Customer ID]])&gt;1,"Repeat Customer","One-Time Customer")</f>
        <v>One-Time Customer</v>
      </c>
      <c r="H1225" s="11" t="s">
        <v>1080</v>
      </c>
      <c r="I1225" s="11" t="s">
        <v>39</v>
      </c>
      <c r="J1225" s="11" t="s">
        <v>114</v>
      </c>
      <c r="K1225" s="11" t="s">
        <v>41</v>
      </c>
      <c r="L1225" s="11" t="s">
        <v>191</v>
      </c>
      <c r="M1225" s="11" t="s">
        <v>121</v>
      </c>
      <c r="N1225" s="11" t="s">
        <v>1047</v>
      </c>
      <c r="O1225" s="11">
        <v>0.66</v>
      </c>
      <c r="P1225" s="6">
        <f>Table1[[#This Row],[Profit]]/Table1[[#This Row],[Sales]]</f>
        <v>-7.0695092894820205E-2</v>
      </c>
      <c r="Q1225" s="11" t="s">
        <v>33</v>
      </c>
      <c r="R1225" s="11" t="s">
        <v>136</v>
      </c>
      <c r="S1225" s="11" t="s">
        <v>137</v>
      </c>
      <c r="T1225" s="11" t="s">
        <v>799</v>
      </c>
      <c r="U1225" s="11">
        <v>24281</v>
      </c>
      <c r="V1225" s="12">
        <v>42114</v>
      </c>
      <c r="W1225" s="13" t="str">
        <f>TEXT(Table1[[#This Row],[Order Date]],"mmmm")</f>
        <v>April</v>
      </c>
      <c r="X1225" s="7" t="str">
        <f>TEXT(Table1[[#This Row],[Order Date]],"yyyy")</f>
        <v>2015</v>
      </c>
      <c r="Y1225" s="12">
        <v>42115</v>
      </c>
      <c r="Z1225" s="11">
        <v>-102.66200000000001</v>
      </c>
      <c r="AA1225" s="11">
        <v>8</v>
      </c>
      <c r="AB1225" s="11">
        <v>1452.18</v>
      </c>
      <c r="AC1225" s="11">
        <v>86173</v>
      </c>
      <c r="AD1225" s="6" t="e">
        <f>IF(COUNTIF(#REF!,Orders!AC546)&gt;0,"Returned","Not Returned")</f>
        <v>#REF!</v>
      </c>
      <c r="AE1225" s="37" t="str">
        <f>TEXT(Table1[[#This Row],[Order Date]],"mmmm-yyy")</f>
        <v>April-2015</v>
      </c>
    </row>
    <row r="1226" spans="1:31" ht="12.75" customHeight="1" thickTop="1" thickBot="1" x14ac:dyDescent="0.25">
      <c r="A1226" s="8">
        <v>24939</v>
      </c>
      <c r="B1226" s="1" t="s">
        <v>25</v>
      </c>
      <c r="C1226" s="1">
        <v>0.03</v>
      </c>
      <c r="D1226" s="1">
        <v>3.69</v>
      </c>
      <c r="E1226" s="1">
        <v>2.5</v>
      </c>
      <c r="F1226" s="1">
        <v>1259</v>
      </c>
      <c r="G1226" s="6" t="str">
        <f>IF(COUNTIF(Table1[Customer ID],Table1[[#This Row],[Customer ID]])&gt;1,"Repeat Customer","One-Time Customer")</f>
        <v>One-Time Customer</v>
      </c>
      <c r="H1226" s="1" t="s">
        <v>1357</v>
      </c>
      <c r="I1226" s="1" t="s">
        <v>27</v>
      </c>
      <c r="J1226" s="1" t="s">
        <v>40</v>
      </c>
      <c r="K1226" s="1" t="s">
        <v>29</v>
      </c>
      <c r="L1226" s="1" t="s">
        <v>69</v>
      </c>
      <c r="M1226" s="1" t="s">
        <v>59</v>
      </c>
      <c r="N1226" s="1" t="s">
        <v>1358</v>
      </c>
      <c r="O1226" s="1">
        <v>0.39</v>
      </c>
      <c r="P1226" s="6">
        <f>Table1[[#This Row],[Profit]]/Table1[[#This Row],[Sales]]</f>
        <v>-56.835291073738688</v>
      </c>
      <c r="Q1226" s="1" t="s">
        <v>33</v>
      </c>
      <c r="R1226" s="1" t="s">
        <v>136</v>
      </c>
      <c r="S1226" s="1" t="s">
        <v>613</v>
      </c>
      <c r="T1226" s="1" t="s">
        <v>1359</v>
      </c>
      <c r="U1226" s="1">
        <v>40422</v>
      </c>
      <c r="V1226" s="9">
        <v>42114</v>
      </c>
      <c r="W1226" s="13" t="str">
        <f>TEXT(Table1[[#This Row],[Order Date]],"mmmm")</f>
        <v>April</v>
      </c>
      <c r="X1226" s="7" t="str">
        <f>TEXT(Table1[[#This Row],[Order Date]],"yyyy")</f>
        <v>2015</v>
      </c>
      <c r="Y1226" s="9">
        <v>42114</v>
      </c>
      <c r="Z1226" s="1">
        <v>-2196.6840000000002</v>
      </c>
      <c r="AA1226" s="1">
        <v>9</v>
      </c>
      <c r="AB1226" s="1">
        <v>38.65</v>
      </c>
      <c r="AC1226" s="1">
        <v>86534</v>
      </c>
      <c r="AD1226" s="6" t="e">
        <f>IF(COUNTIF(#REF!,Orders!AC725)&gt;0,"Returned","Not Returned")</f>
        <v>#REF!</v>
      </c>
      <c r="AE1226" s="37" t="str">
        <f>TEXT(Table1[[#This Row],[Order Date]],"mmmm-yyy")</f>
        <v>April-2015</v>
      </c>
    </row>
    <row r="1227" spans="1:31" ht="12.75" customHeight="1" thickTop="1" thickBot="1" x14ac:dyDescent="0.25">
      <c r="A1227" s="8">
        <v>20249</v>
      </c>
      <c r="B1227" s="1" t="s">
        <v>25</v>
      </c>
      <c r="C1227" s="1">
        <v>0.03</v>
      </c>
      <c r="D1227" s="1">
        <v>320.98</v>
      </c>
      <c r="E1227" s="1">
        <v>24.49</v>
      </c>
      <c r="F1227" s="1">
        <v>2117</v>
      </c>
      <c r="G1227" s="6" t="str">
        <f>IF(COUNTIF(Table1[Customer ID],Table1[[#This Row],[Customer ID]])&gt;1,"Repeat Customer","One-Time Customer")</f>
        <v>Repeat Customer</v>
      </c>
      <c r="H1227" s="1" t="s">
        <v>2028</v>
      </c>
      <c r="I1227" s="1" t="s">
        <v>49</v>
      </c>
      <c r="J1227" s="1" t="s">
        <v>40</v>
      </c>
      <c r="K1227" s="1" t="s">
        <v>41</v>
      </c>
      <c r="L1227" s="1" t="s">
        <v>42</v>
      </c>
      <c r="M1227" s="1" t="s">
        <v>236</v>
      </c>
      <c r="N1227" s="1" t="s">
        <v>2029</v>
      </c>
      <c r="O1227" s="1">
        <v>0.55000000000000004</v>
      </c>
      <c r="P1227" s="6">
        <f>Table1[[#This Row],[Profit]]/Table1[[#This Row],[Sales]]</f>
        <v>0.69</v>
      </c>
      <c r="Q1227" s="1" t="s">
        <v>33</v>
      </c>
      <c r="R1227" s="1" t="s">
        <v>61</v>
      </c>
      <c r="S1227" s="1" t="s">
        <v>130</v>
      </c>
      <c r="T1227" s="1" t="s">
        <v>1576</v>
      </c>
      <c r="U1227" s="1">
        <v>75401</v>
      </c>
      <c r="V1227" s="9">
        <v>42114</v>
      </c>
      <c r="W1227" s="13" t="str">
        <f>TEXT(Table1[[#This Row],[Order Date]],"mmmm")</f>
        <v>April</v>
      </c>
      <c r="X1227" s="7" t="str">
        <f>TEXT(Table1[[#This Row],[Order Date]],"yyyy")</f>
        <v>2015</v>
      </c>
      <c r="Y1227" s="9">
        <v>42116</v>
      </c>
      <c r="Z1227" s="1">
        <v>4554.4346999999998</v>
      </c>
      <c r="AA1227" s="1">
        <v>20</v>
      </c>
      <c r="AB1227" s="1">
        <v>6600.63</v>
      </c>
      <c r="AC1227" s="1">
        <v>90891</v>
      </c>
      <c r="AD1227" s="6" t="e">
        <f>IF(COUNTIF(#REF!,Orders!AC1173)&gt;0,"Returned","Not Returned")</f>
        <v>#REF!</v>
      </c>
      <c r="AE1227" s="37" t="str">
        <f>TEXT(Table1[[#This Row],[Order Date]],"mmmm-yyy")</f>
        <v>April-2015</v>
      </c>
    </row>
    <row r="1228" spans="1:31" ht="12.75" customHeight="1" thickTop="1" thickBot="1" x14ac:dyDescent="0.25">
      <c r="A1228" s="10">
        <v>20250</v>
      </c>
      <c r="B1228" s="11" t="s">
        <v>25</v>
      </c>
      <c r="C1228" s="11">
        <v>0.06</v>
      </c>
      <c r="D1228" s="11">
        <v>125.99</v>
      </c>
      <c r="E1228" s="11">
        <v>8.8000000000000007</v>
      </c>
      <c r="F1228" s="11">
        <v>2117</v>
      </c>
      <c r="G1228" s="6" t="str">
        <f>IF(COUNTIF(Table1[Customer ID],Table1[[#This Row],[Customer ID]])&gt;1,"Repeat Customer","One-Time Customer")</f>
        <v>Repeat Customer</v>
      </c>
      <c r="H1228" s="11" t="s">
        <v>2028</v>
      </c>
      <c r="I1228" s="11" t="s">
        <v>49</v>
      </c>
      <c r="J1228" s="11" t="s">
        <v>40</v>
      </c>
      <c r="K1228" s="11" t="s">
        <v>77</v>
      </c>
      <c r="L1228" s="11" t="s">
        <v>78</v>
      </c>
      <c r="M1228" s="11" t="s">
        <v>59</v>
      </c>
      <c r="N1228" s="11" t="s">
        <v>2030</v>
      </c>
      <c r="O1228" s="11">
        <v>0.59</v>
      </c>
      <c r="P1228" s="6">
        <f>Table1[[#This Row],[Profit]]/Table1[[#This Row],[Sales]]</f>
        <v>0.34116804176623494</v>
      </c>
      <c r="Q1228" s="11" t="s">
        <v>33</v>
      </c>
      <c r="R1228" s="11" t="s">
        <v>61</v>
      </c>
      <c r="S1228" s="11" t="s">
        <v>130</v>
      </c>
      <c r="T1228" s="11" t="s">
        <v>1576</v>
      </c>
      <c r="U1228" s="11">
        <v>75401</v>
      </c>
      <c r="V1228" s="12">
        <v>42114</v>
      </c>
      <c r="W1228" s="13" t="str">
        <f>TEXT(Table1[[#This Row],[Order Date]],"mmmm")</f>
        <v>April</v>
      </c>
      <c r="X1228" s="7" t="str">
        <f>TEXT(Table1[[#This Row],[Order Date]],"yyyy")</f>
        <v>2015</v>
      </c>
      <c r="Y1228" s="12">
        <v>42115</v>
      </c>
      <c r="Z1228" s="11">
        <v>618.19308000000001</v>
      </c>
      <c r="AA1228" s="11">
        <v>18</v>
      </c>
      <c r="AB1228" s="11">
        <v>1811.99</v>
      </c>
      <c r="AC1228" s="11">
        <v>90891</v>
      </c>
      <c r="AD1228" s="6" t="e">
        <f>IF(COUNTIF(#REF!,Orders!AC1174)&gt;0,"Returned","Not Returned")</f>
        <v>#REF!</v>
      </c>
      <c r="AE1228" s="37" t="str">
        <f>TEXT(Table1[[#This Row],[Order Date]],"mmmm-yyy")</f>
        <v>April-2015</v>
      </c>
    </row>
    <row r="1229" spans="1:31" ht="12.75" customHeight="1" thickTop="1" thickBot="1" x14ac:dyDescent="0.25">
      <c r="A1229" s="8">
        <v>19756</v>
      </c>
      <c r="B1229" s="1" t="s">
        <v>25</v>
      </c>
      <c r="C1229" s="1">
        <v>0</v>
      </c>
      <c r="D1229" s="1">
        <v>65.989999999999995</v>
      </c>
      <c r="E1229" s="1">
        <v>5.99</v>
      </c>
      <c r="F1229" s="1">
        <v>3084</v>
      </c>
      <c r="G1229" s="6" t="str">
        <f>IF(COUNTIF(Table1[Customer ID],Table1[[#This Row],[Customer ID]])&gt;1,"Repeat Customer","One-Time Customer")</f>
        <v>Repeat Customer</v>
      </c>
      <c r="H1229" s="1" t="s">
        <v>2781</v>
      </c>
      <c r="I1229" s="1" t="s">
        <v>27</v>
      </c>
      <c r="J1229" s="1" t="s">
        <v>58</v>
      </c>
      <c r="K1229" s="1" t="s">
        <v>77</v>
      </c>
      <c r="L1229" s="1" t="s">
        <v>78</v>
      </c>
      <c r="M1229" s="1" t="s">
        <v>59</v>
      </c>
      <c r="N1229" s="1" t="s">
        <v>2452</v>
      </c>
      <c r="O1229" s="1">
        <v>0.57999999999999996</v>
      </c>
      <c r="P1229" s="6">
        <f>Table1[[#This Row],[Profit]]/Table1[[#This Row],[Sales]]</f>
        <v>0.3928100239081726</v>
      </c>
      <c r="Q1229" s="1" t="s">
        <v>33</v>
      </c>
      <c r="R1229" s="1" t="s">
        <v>34</v>
      </c>
      <c r="S1229" s="1" t="s">
        <v>35</v>
      </c>
      <c r="T1229" s="1" t="s">
        <v>2764</v>
      </c>
      <c r="U1229" s="1">
        <v>98503</v>
      </c>
      <c r="V1229" s="9">
        <v>42114</v>
      </c>
      <c r="W1229" s="13" t="str">
        <f>TEXT(Table1[[#This Row],[Order Date]],"mmmm")</f>
        <v>April</v>
      </c>
      <c r="X1229" s="7" t="str">
        <f>TEXT(Table1[[#This Row],[Order Date]],"yyyy")</f>
        <v>2015</v>
      </c>
      <c r="Y1229" s="9">
        <v>42116</v>
      </c>
      <c r="Z1229" s="1">
        <v>313.81200000000001</v>
      </c>
      <c r="AA1229" s="1">
        <v>14</v>
      </c>
      <c r="AB1229" s="1">
        <v>798.89</v>
      </c>
      <c r="AC1229" s="1">
        <v>89879</v>
      </c>
      <c r="AD1229" s="6" t="e">
        <f>IF(COUNTIF(#REF!,Orders!AC1753)&gt;0,"Returned","Not Returned")</f>
        <v>#REF!</v>
      </c>
      <c r="AE1229" s="37" t="str">
        <f>TEXT(Table1[[#This Row],[Order Date]],"mmmm-yyy")</f>
        <v>April-2015</v>
      </c>
    </row>
    <row r="1230" spans="1:31" ht="12.75" customHeight="1" thickTop="1" thickBot="1" x14ac:dyDescent="0.25">
      <c r="A1230" s="10">
        <v>23181</v>
      </c>
      <c r="B1230" s="11" t="s">
        <v>47</v>
      </c>
      <c r="C1230" s="11">
        <v>0.03</v>
      </c>
      <c r="D1230" s="11">
        <v>315.98</v>
      </c>
      <c r="E1230" s="11">
        <v>19.989999999999998</v>
      </c>
      <c r="F1230" s="11">
        <v>3380</v>
      </c>
      <c r="G1230" s="6" t="str">
        <f>IF(COUNTIF(Table1[Customer ID],Table1[[#This Row],[Customer ID]])&gt;1,"Repeat Customer","One-Time Customer")</f>
        <v>Repeat Customer</v>
      </c>
      <c r="H1230" s="11" t="s">
        <v>3008</v>
      </c>
      <c r="I1230" s="11" t="s">
        <v>49</v>
      </c>
      <c r="J1230" s="11" t="s">
        <v>40</v>
      </c>
      <c r="K1230" s="11" t="s">
        <v>29</v>
      </c>
      <c r="L1230" s="11" t="s">
        <v>109</v>
      </c>
      <c r="M1230" s="11" t="s">
        <v>59</v>
      </c>
      <c r="N1230" s="11" t="s">
        <v>2807</v>
      </c>
      <c r="O1230" s="11">
        <v>0.38</v>
      </c>
      <c r="P1230" s="6">
        <f>Table1[[#This Row],[Profit]]/Table1[[#This Row],[Sales]]</f>
        <v>-8.0399412797145823E-4</v>
      </c>
      <c r="Q1230" s="11" t="s">
        <v>33</v>
      </c>
      <c r="R1230" s="11" t="s">
        <v>136</v>
      </c>
      <c r="S1230" s="11" t="s">
        <v>387</v>
      </c>
      <c r="T1230" s="11" t="s">
        <v>3009</v>
      </c>
      <c r="U1230" s="11">
        <v>30240</v>
      </c>
      <c r="V1230" s="12">
        <v>42114</v>
      </c>
      <c r="W1230" s="13" t="str">
        <f>TEXT(Table1[[#This Row],[Order Date]],"mmmm")</f>
        <v>April</v>
      </c>
      <c r="X1230" s="7" t="str">
        <f>TEXT(Table1[[#This Row],[Order Date]],"yyyy")</f>
        <v>2015</v>
      </c>
      <c r="Y1230" s="12">
        <v>42116</v>
      </c>
      <c r="Z1230" s="11">
        <v>-4.4800000000000004</v>
      </c>
      <c r="AA1230" s="11">
        <v>18</v>
      </c>
      <c r="AB1230" s="11">
        <v>5572.18</v>
      </c>
      <c r="AC1230" s="11">
        <v>88838</v>
      </c>
      <c r="AD1230" s="6" t="e">
        <f>IF(COUNTIF(#REF!,Orders!AC1936)&gt;0,"Returned","Not Returned")</f>
        <v>#REF!</v>
      </c>
      <c r="AE1230" s="37" t="str">
        <f>TEXT(Table1[[#This Row],[Order Date]],"mmmm-yyy")</f>
        <v>April-2015</v>
      </c>
    </row>
    <row r="1231" spans="1:31" ht="12.75" customHeight="1" thickTop="1" thickBot="1" x14ac:dyDescent="0.25">
      <c r="A1231" s="8">
        <v>23182</v>
      </c>
      <c r="B1231" s="1" t="s">
        <v>47</v>
      </c>
      <c r="C1231" s="1">
        <v>0.09</v>
      </c>
      <c r="D1231" s="1">
        <v>276.2</v>
      </c>
      <c r="E1231" s="1">
        <v>24.49</v>
      </c>
      <c r="F1231" s="1">
        <v>3380</v>
      </c>
      <c r="G1231" s="6" t="str">
        <f>IF(COUNTIF(Table1[Customer ID],Table1[[#This Row],[Customer ID]])&gt;1,"Repeat Customer","One-Time Customer")</f>
        <v>Repeat Customer</v>
      </c>
      <c r="H1231" s="1" t="s">
        <v>3008</v>
      </c>
      <c r="I1231" s="1" t="s">
        <v>49</v>
      </c>
      <c r="J1231" s="1" t="s">
        <v>40</v>
      </c>
      <c r="K1231" s="1" t="s">
        <v>41</v>
      </c>
      <c r="L1231" s="1" t="s">
        <v>42</v>
      </c>
      <c r="M1231" s="1" t="s">
        <v>236</v>
      </c>
      <c r="N1231" s="1" t="s">
        <v>438</v>
      </c>
      <c r="O1231" s="1"/>
      <c r="P1231" s="6">
        <f>Table1[[#This Row],[Profit]]/Table1[[#This Row],[Sales]]</f>
        <v>1.0856266701117148</v>
      </c>
      <c r="Q1231" s="1" t="s">
        <v>33</v>
      </c>
      <c r="R1231" s="1" t="s">
        <v>136</v>
      </c>
      <c r="S1231" s="1" t="s">
        <v>387</v>
      </c>
      <c r="T1231" s="1" t="s">
        <v>3009</v>
      </c>
      <c r="U1231" s="1">
        <v>30240</v>
      </c>
      <c r="V1231" s="9">
        <v>42114</v>
      </c>
      <c r="W1231" s="13" t="str">
        <f>TEXT(Table1[[#This Row],[Order Date]],"mmmm")</f>
        <v>April</v>
      </c>
      <c r="X1231" s="7" t="str">
        <f>TEXT(Table1[[#This Row],[Order Date]],"yyyy")</f>
        <v>2015</v>
      </c>
      <c r="Y1231" s="9">
        <v>42115</v>
      </c>
      <c r="Z1231" s="1">
        <v>3193.2840000000001</v>
      </c>
      <c r="AA1231" s="1">
        <v>11</v>
      </c>
      <c r="AB1231" s="1">
        <v>2941.42</v>
      </c>
      <c r="AC1231" s="1">
        <v>88838</v>
      </c>
      <c r="AD1231" s="6" t="e">
        <f>IF(COUNTIF(#REF!,Orders!AC1937)&gt;0,"Returned","Not Returned")</f>
        <v>#REF!</v>
      </c>
      <c r="AE1231" s="37" t="str">
        <f>TEXT(Table1[[#This Row],[Order Date]],"mmmm-yyy")</f>
        <v>April-2015</v>
      </c>
    </row>
    <row r="1232" spans="1:31" ht="12.75" customHeight="1" thickTop="1" thickBot="1" x14ac:dyDescent="0.25">
      <c r="A1232" s="10">
        <v>23183</v>
      </c>
      <c r="B1232" s="11" t="s">
        <v>47</v>
      </c>
      <c r="C1232" s="11">
        <v>0.03</v>
      </c>
      <c r="D1232" s="11">
        <v>63.94</v>
      </c>
      <c r="E1232" s="11">
        <v>14.48</v>
      </c>
      <c r="F1232" s="11">
        <v>3380</v>
      </c>
      <c r="G1232" s="6" t="str">
        <f>IF(COUNTIF(Table1[Customer ID],Table1[[#This Row],[Customer ID]])&gt;1,"Repeat Customer","One-Time Customer")</f>
        <v>Repeat Customer</v>
      </c>
      <c r="H1232" s="11" t="s">
        <v>3008</v>
      </c>
      <c r="I1232" s="11" t="s">
        <v>49</v>
      </c>
      <c r="J1232" s="11" t="s">
        <v>40</v>
      </c>
      <c r="K1232" s="11" t="s">
        <v>41</v>
      </c>
      <c r="L1232" s="11" t="s">
        <v>50</v>
      </c>
      <c r="M1232" s="11" t="s">
        <v>59</v>
      </c>
      <c r="N1232" s="11" t="s">
        <v>519</v>
      </c>
      <c r="O1232" s="11">
        <v>0.46</v>
      </c>
      <c r="P1232" s="6">
        <f>Table1[[#This Row],[Profit]]/Table1[[#This Row],[Sales]]</f>
        <v>8.3626880526738875E-2</v>
      </c>
      <c r="Q1232" s="11" t="s">
        <v>33</v>
      </c>
      <c r="R1232" s="11" t="s">
        <v>136</v>
      </c>
      <c r="S1232" s="11" t="s">
        <v>387</v>
      </c>
      <c r="T1232" s="11" t="s">
        <v>3009</v>
      </c>
      <c r="U1232" s="11">
        <v>30240</v>
      </c>
      <c r="V1232" s="12">
        <v>42114</v>
      </c>
      <c r="W1232" s="13" t="str">
        <f>TEXT(Table1[[#This Row],[Order Date]],"mmmm")</f>
        <v>April</v>
      </c>
      <c r="X1232" s="7" t="str">
        <f>TEXT(Table1[[#This Row],[Order Date]],"yyyy")</f>
        <v>2015</v>
      </c>
      <c r="Y1232" s="12">
        <v>42115</v>
      </c>
      <c r="Z1232" s="11">
        <v>43.691699999999997</v>
      </c>
      <c r="AA1232" s="11">
        <v>8</v>
      </c>
      <c r="AB1232" s="11">
        <v>522.46</v>
      </c>
      <c r="AC1232" s="11">
        <v>88838</v>
      </c>
      <c r="AD1232" s="6" t="e">
        <f>IF(COUNTIF(#REF!,Orders!AC1938)&gt;0,"Returned","Not Returned")</f>
        <v>#REF!</v>
      </c>
      <c r="AE1232" s="37" t="str">
        <f>TEXT(Table1[[#This Row],[Order Date]],"mmmm-yyy")</f>
        <v>April-2015</v>
      </c>
    </row>
    <row r="1233" spans="1:31" ht="12.75" customHeight="1" thickTop="1" thickBot="1" x14ac:dyDescent="0.25">
      <c r="A1233" s="8">
        <v>26210</v>
      </c>
      <c r="B1233" s="1" t="s">
        <v>106</v>
      </c>
      <c r="C1233" s="1">
        <v>0</v>
      </c>
      <c r="D1233" s="1">
        <v>15.99</v>
      </c>
      <c r="E1233" s="1">
        <v>13.18</v>
      </c>
      <c r="F1233" s="1">
        <v>535</v>
      </c>
      <c r="G1233" s="6" t="str">
        <f>IF(COUNTIF(Table1[Customer ID],Table1[[#This Row],[Customer ID]])&gt;1,"Repeat Customer","One-Time Customer")</f>
        <v>One-Time Customer</v>
      </c>
      <c r="H1233" s="1" t="s">
        <v>637</v>
      </c>
      <c r="I1233" s="1" t="s">
        <v>49</v>
      </c>
      <c r="J1233" s="1" t="s">
        <v>28</v>
      </c>
      <c r="K1233" s="1" t="s">
        <v>29</v>
      </c>
      <c r="L1233" s="1" t="s">
        <v>109</v>
      </c>
      <c r="M1233" s="1" t="s">
        <v>59</v>
      </c>
      <c r="N1233" s="1" t="s">
        <v>638</v>
      </c>
      <c r="O1233" s="1">
        <v>0.37</v>
      </c>
      <c r="P1233" s="6">
        <f>Table1[[#This Row],[Profit]]/Table1[[#This Row],[Sales]]</f>
        <v>0.11528332300061996</v>
      </c>
      <c r="Q1233" s="1" t="s">
        <v>33</v>
      </c>
      <c r="R1233" s="1" t="s">
        <v>136</v>
      </c>
      <c r="S1233" s="1" t="s">
        <v>137</v>
      </c>
      <c r="T1233" s="1" t="s">
        <v>639</v>
      </c>
      <c r="U1233" s="1">
        <v>22025</v>
      </c>
      <c r="V1233" s="9">
        <v>42115</v>
      </c>
      <c r="W1233" s="13" t="str">
        <f>TEXT(Table1[[#This Row],[Order Date]],"mmmm")</f>
        <v>April</v>
      </c>
      <c r="X1233" s="7" t="str">
        <f>TEXT(Table1[[#This Row],[Order Date]],"yyyy")</f>
        <v>2015</v>
      </c>
      <c r="Y1233" s="9">
        <v>42119</v>
      </c>
      <c r="Z1233" s="1">
        <v>46.488</v>
      </c>
      <c r="AA1233" s="1">
        <v>23</v>
      </c>
      <c r="AB1233" s="1">
        <v>403.25</v>
      </c>
      <c r="AC1233" s="1">
        <v>88511</v>
      </c>
      <c r="AD1233" s="6" t="e">
        <f>IF(COUNTIF(#REF!,Orders!AC285)&gt;0,"Returned","Not Returned")</f>
        <v>#REF!</v>
      </c>
      <c r="AE1233" s="37" t="str">
        <f>TEXT(Table1[[#This Row],[Order Date]],"mmmm-yyy")</f>
        <v>April-2015</v>
      </c>
    </row>
    <row r="1234" spans="1:31" ht="12.75" customHeight="1" thickTop="1" thickBot="1" x14ac:dyDescent="0.25">
      <c r="A1234" s="8">
        <v>21718</v>
      </c>
      <c r="B1234" s="1" t="s">
        <v>56</v>
      </c>
      <c r="C1234" s="1">
        <v>0.02</v>
      </c>
      <c r="D1234" s="1">
        <v>419.19</v>
      </c>
      <c r="E1234" s="1">
        <v>19.989999999999998</v>
      </c>
      <c r="F1234" s="1">
        <v>627</v>
      </c>
      <c r="G1234" s="6" t="str">
        <f>IF(COUNTIF(Table1[Customer ID],Table1[[#This Row],[Customer ID]])&gt;1,"Repeat Customer","One-Time Customer")</f>
        <v>One-Time Customer</v>
      </c>
      <c r="H1234" s="1" t="s">
        <v>740</v>
      </c>
      <c r="I1234" s="1" t="s">
        <v>49</v>
      </c>
      <c r="J1234" s="1" t="s">
        <v>28</v>
      </c>
      <c r="K1234" s="1" t="s">
        <v>29</v>
      </c>
      <c r="L1234" s="1" t="s">
        <v>141</v>
      </c>
      <c r="M1234" s="1" t="s">
        <v>59</v>
      </c>
      <c r="N1234" s="1" t="s">
        <v>741</v>
      </c>
      <c r="O1234" s="1">
        <v>0.57999999999999996</v>
      </c>
      <c r="P1234" s="6">
        <f>Table1[[#This Row],[Profit]]/Table1[[#This Row],[Sales]]</f>
        <v>0.69</v>
      </c>
      <c r="Q1234" s="1" t="s">
        <v>33</v>
      </c>
      <c r="R1234" s="1" t="s">
        <v>53</v>
      </c>
      <c r="S1234" s="1" t="s">
        <v>154</v>
      </c>
      <c r="T1234" s="1" t="s">
        <v>742</v>
      </c>
      <c r="U1234" s="1">
        <v>43952</v>
      </c>
      <c r="V1234" s="9">
        <v>42115</v>
      </c>
      <c r="W1234" s="13" t="str">
        <f>TEXT(Table1[[#This Row],[Order Date]],"mmmm")</f>
        <v>April</v>
      </c>
      <c r="X1234" s="7" t="str">
        <f>TEXT(Table1[[#This Row],[Order Date]],"yyyy")</f>
        <v>2015</v>
      </c>
      <c r="Y1234" s="9">
        <v>42116</v>
      </c>
      <c r="Z1234" s="1">
        <v>6610.2</v>
      </c>
      <c r="AA1234" s="1">
        <v>22</v>
      </c>
      <c r="AB1234" s="1">
        <v>9580</v>
      </c>
      <c r="AC1234" s="1">
        <v>90469</v>
      </c>
      <c r="AD1234" s="6" t="e">
        <f>IF(COUNTIF(#REF!,Orders!AC341)&gt;0,"Returned","Not Returned")</f>
        <v>#REF!</v>
      </c>
      <c r="AE1234" s="37" t="str">
        <f>TEXT(Table1[[#This Row],[Order Date]],"mmmm-yyy")</f>
        <v>April-2015</v>
      </c>
    </row>
    <row r="1235" spans="1:31" ht="12.75" customHeight="1" thickTop="1" thickBot="1" x14ac:dyDescent="0.25">
      <c r="A1235" s="8">
        <v>22018</v>
      </c>
      <c r="B1235" s="1" t="s">
        <v>25</v>
      </c>
      <c r="C1235" s="1">
        <v>0.06</v>
      </c>
      <c r="D1235" s="1">
        <v>40.99</v>
      </c>
      <c r="E1235" s="1">
        <v>17.48</v>
      </c>
      <c r="F1235" s="1">
        <v>2038</v>
      </c>
      <c r="G1235" s="6" t="str">
        <f>IF(COUNTIF(Table1[Customer ID],Table1[[#This Row],[Customer ID]])&gt;1,"Repeat Customer","One-Time Customer")</f>
        <v>One-Time Customer</v>
      </c>
      <c r="H1235" s="1" t="s">
        <v>1960</v>
      </c>
      <c r="I1235" s="1" t="s">
        <v>49</v>
      </c>
      <c r="J1235" s="1" t="s">
        <v>58</v>
      </c>
      <c r="K1235" s="1" t="s">
        <v>29</v>
      </c>
      <c r="L1235" s="1" t="s">
        <v>93</v>
      </c>
      <c r="M1235" s="1" t="s">
        <v>59</v>
      </c>
      <c r="N1235" s="1" t="s">
        <v>1106</v>
      </c>
      <c r="O1235" s="1">
        <v>0.36</v>
      </c>
      <c r="P1235" s="6">
        <f>Table1[[#This Row],[Profit]]/Table1[[#This Row],[Sales]]</f>
        <v>0.39390877598152424</v>
      </c>
      <c r="Q1235" s="1" t="s">
        <v>33</v>
      </c>
      <c r="R1235" s="1" t="s">
        <v>53</v>
      </c>
      <c r="S1235" s="1" t="s">
        <v>71</v>
      </c>
      <c r="T1235" s="1" t="s">
        <v>1961</v>
      </c>
      <c r="U1235" s="1">
        <v>10550</v>
      </c>
      <c r="V1235" s="9">
        <v>42115</v>
      </c>
      <c r="W1235" s="13" t="str">
        <f>TEXT(Table1[[#This Row],[Order Date]],"mmmm")</f>
        <v>April</v>
      </c>
      <c r="X1235" s="7" t="str">
        <f>TEXT(Table1[[#This Row],[Order Date]],"yyyy")</f>
        <v>2015</v>
      </c>
      <c r="Y1235" s="9">
        <v>42115</v>
      </c>
      <c r="Z1235" s="1">
        <v>109.16</v>
      </c>
      <c r="AA1235" s="1">
        <v>7</v>
      </c>
      <c r="AB1235" s="1">
        <v>277.12</v>
      </c>
      <c r="AC1235" s="1">
        <v>89334</v>
      </c>
      <c r="AD1235" s="6" t="e">
        <f>IF(COUNTIF(#REF!,Orders!AC1125)&gt;0,"Returned","Not Returned")</f>
        <v>#REF!</v>
      </c>
      <c r="AE1235" s="37" t="str">
        <f>TEXT(Table1[[#This Row],[Order Date]],"mmmm-yyy")</f>
        <v>April-2015</v>
      </c>
    </row>
    <row r="1236" spans="1:31" ht="12.75" customHeight="1" thickTop="1" thickBot="1" x14ac:dyDescent="0.25">
      <c r="A1236" s="8">
        <v>19569</v>
      </c>
      <c r="B1236" s="1" t="s">
        <v>25</v>
      </c>
      <c r="C1236" s="1">
        <v>0.08</v>
      </c>
      <c r="D1236" s="1">
        <v>4.9800000000000004</v>
      </c>
      <c r="E1236" s="1">
        <v>0.49</v>
      </c>
      <c r="F1236" s="1">
        <v>2260</v>
      </c>
      <c r="G1236" s="6" t="str">
        <f>IF(COUNTIF(Table1[Customer ID],Table1[[#This Row],[Customer ID]])&gt;1,"Repeat Customer","One-Time Customer")</f>
        <v>Repeat Customer</v>
      </c>
      <c r="H1236" s="1" t="s">
        <v>2139</v>
      </c>
      <c r="I1236" s="1" t="s">
        <v>49</v>
      </c>
      <c r="J1236" s="1" t="s">
        <v>28</v>
      </c>
      <c r="K1236" s="1" t="s">
        <v>29</v>
      </c>
      <c r="L1236" s="1" t="s">
        <v>134</v>
      </c>
      <c r="M1236" s="1" t="s">
        <v>59</v>
      </c>
      <c r="N1236" s="1" t="s">
        <v>1422</v>
      </c>
      <c r="O1236" s="1">
        <v>0.39</v>
      </c>
      <c r="P1236" s="6">
        <f>Table1[[#This Row],[Profit]]/Table1[[#This Row],[Sales]]</f>
        <v>999.98303030303032</v>
      </c>
      <c r="Q1236" s="1" t="s">
        <v>33</v>
      </c>
      <c r="R1236" s="1" t="s">
        <v>136</v>
      </c>
      <c r="S1236" s="1" t="s">
        <v>387</v>
      </c>
      <c r="T1236" s="1" t="s">
        <v>2140</v>
      </c>
      <c r="U1236" s="1">
        <v>30161</v>
      </c>
      <c r="V1236" s="9">
        <v>42115</v>
      </c>
      <c r="W1236" s="13" t="str">
        <f>TEXT(Table1[[#This Row],[Order Date]],"mmmm")</f>
        <v>April</v>
      </c>
      <c r="X1236" s="7" t="str">
        <f>TEXT(Table1[[#This Row],[Order Date]],"yyyy")</f>
        <v>2015</v>
      </c>
      <c r="Y1236" s="9">
        <v>42116</v>
      </c>
      <c r="Z1236" s="1">
        <v>4949.9160000000002</v>
      </c>
      <c r="AA1236" s="1">
        <v>1</v>
      </c>
      <c r="AB1236" s="1">
        <v>4.95</v>
      </c>
      <c r="AC1236" s="1">
        <v>89602</v>
      </c>
      <c r="AD1236" s="6" t="e">
        <f>IF(COUNTIF(#REF!,Orders!AC1249)&gt;0,"Returned","Not Returned")</f>
        <v>#REF!</v>
      </c>
      <c r="AE1236" s="37" t="str">
        <f>TEXT(Table1[[#This Row],[Order Date]],"mmmm-yyy")</f>
        <v>April-2015</v>
      </c>
    </row>
    <row r="1237" spans="1:31" ht="12.75" customHeight="1" thickTop="1" thickBot="1" x14ac:dyDescent="0.25">
      <c r="A1237" s="10">
        <v>19570</v>
      </c>
      <c r="B1237" s="11" t="s">
        <v>25</v>
      </c>
      <c r="C1237" s="11">
        <v>0.09</v>
      </c>
      <c r="D1237" s="11">
        <v>119.99</v>
      </c>
      <c r="E1237" s="11">
        <v>14</v>
      </c>
      <c r="F1237" s="11">
        <v>2260</v>
      </c>
      <c r="G1237" s="6" t="str">
        <f>IF(COUNTIF(Table1[Customer ID],Table1[[#This Row],[Customer ID]])&gt;1,"Repeat Customer","One-Time Customer")</f>
        <v>Repeat Customer</v>
      </c>
      <c r="H1237" s="11" t="s">
        <v>2139</v>
      </c>
      <c r="I1237" s="11" t="s">
        <v>39</v>
      </c>
      <c r="J1237" s="11" t="s">
        <v>28</v>
      </c>
      <c r="K1237" s="11" t="s">
        <v>77</v>
      </c>
      <c r="L1237" s="11" t="s">
        <v>85</v>
      </c>
      <c r="M1237" s="11" t="s">
        <v>43</v>
      </c>
      <c r="N1237" s="11" t="s">
        <v>890</v>
      </c>
      <c r="O1237" s="11">
        <v>0.36</v>
      </c>
      <c r="P1237" s="6">
        <f>Table1[[#This Row],[Profit]]/Table1[[#This Row],[Sales]]</f>
        <v>2.288621975544185</v>
      </c>
      <c r="Q1237" s="11" t="s">
        <v>33</v>
      </c>
      <c r="R1237" s="11" t="s">
        <v>136</v>
      </c>
      <c r="S1237" s="11" t="s">
        <v>387</v>
      </c>
      <c r="T1237" s="11" t="s">
        <v>2140</v>
      </c>
      <c r="U1237" s="11">
        <v>30161</v>
      </c>
      <c r="V1237" s="12">
        <v>42115</v>
      </c>
      <c r="W1237" s="13" t="str">
        <f>TEXT(Table1[[#This Row],[Order Date]],"mmmm")</f>
        <v>April</v>
      </c>
      <c r="X1237" s="7" t="str">
        <f>TEXT(Table1[[#This Row],[Order Date]],"yyyy")</f>
        <v>2015</v>
      </c>
      <c r="Y1237" s="12">
        <v>42117</v>
      </c>
      <c r="Z1237" s="11">
        <v>1055.6039999999998</v>
      </c>
      <c r="AA1237" s="11">
        <v>4</v>
      </c>
      <c r="AB1237" s="11">
        <v>461.24</v>
      </c>
      <c r="AC1237" s="11">
        <v>89602</v>
      </c>
      <c r="AD1237" s="6" t="e">
        <f>IF(COUNTIF(#REF!,Orders!AC1250)&gt;0,"Returned","Not Returned")</f>
        <v>#REF!</v>
      </c>
      <c r="AE1237" s="37" t="str">
        <f>TEXT(Table1[[#This Row],[Order Date]],"mmmm-yyy")</f>
        <v>April-2015</v>
      </c>
    </row>
    <row r="1238" spans="1:31" ht="12.75" customHeight="1" thickTop="1" thickBot="1" x14ac:dyDescent="0.25">
      <c r="A1238" s="10">
        <v>5777</v>
      </c>
      <c r="B1238" s="11" t="s">
        <v>106</v>
      </c>
      <c r="C1238" s="11">
        <v>0.05</v>
      </c>
      <c r="D1238" s="11">
        <v>30.98</v>
      </c>
      <c r="E1238" s="11">
        <v>9.18</v>
      </c>
      <c r="F1238" s="11">
        <v>2548</v>
      </c>
      <c r="G1238" s="6" t="str">
        <f>IF(COUNTIF(Table1[Customer ID],Table1[[#This Row],[Customer ID]])&gt;1,"Repeat Customer","One-Time Customer")</f>
        <v>Repeat Customer</v>
      </c>
      <c r="H1238" s="11" t="s">
        <v>2384</v>
      </c>
      <c r="I1238" s="11" t="s">
        <v>27</v>
      </c>
      <c r="J1238" s="11" t="s">
        <v>58</v>
      </c>
      <c r="K1238" s="11" t="s">
        <v>29</v>
      </c>
      <c r="L1238" s="11" t="s">
        <v>93</v>
      </c>
      <c r="M1238" s="11" t="s">
        <v>59</v>
      </c>
      <c r="N1238" s="11" t="s">
        <v>2357</v>
      </c>
      <c r="O1238" s="11">
        <v>0.4</v>
      </c>
      <c r="P1238" s="6">
        <f>Table1[[#This Row],[Profit]]/Table1[[#This Row],[Sales]]</f>
        <v>0.1607941615004316</v>
      </c>
      <c r="Q1238" s="11" t="s">
        <v>33</v>
      </c>
      <c r="R1238" s="11" t="s">
        <v>34</v>
      </c>
      <c r="S1238" s="11" t="s">
        <v>45</v>
      </c>
      <c r="T1238" s="11" t="s">
        <v>663</v>
      </c>
      <c r="U1238" s="11">
        <v>90068</v>
      </c>
      <c r="V1238" s="12">
        <v>42115</v>
      </c>
      <c r="W1238" s="13" t="str">
        <f>TEXT(Table1[[#This Row],[Order Date]],"mmmm")</f>
        <v>April</v>
      </c>
      <c r="X1238" s="7" t="str">
        <f>TEXT(Table1[[#This Row],[Order Date]],"yyyy")</f>
        <v>2015</v>
      </c>
      <c r="Y1238" s="12">
        <v>42115</v>
      </c>
      <c r="Z1238" s="11">
        <v>61.47</v>
      </c>
      <c r="AA1238" s="11">
        <v>12</v>
      </c>
      <c r="AB1238" s="11">
        <v>382.29</v>
      </c>
      <c r="AC1238" s="11">
        <v>40997</v>
      </c>
      <c r="AD1238" s="6" t="e">
        <f>IF(COUNTIF(#REF!,Orders!AC1440)&gt;0,"Returned","Not Returned")</f>
        <v>#REF!</v>
      </c>
      <c r="AE1238" s="37" t="str">
        <f>TEXT(Table1[[#This Row],[Order Date]],"mmmm-yyy")</f>
        <v>April-2015</v>
      </c>
    </row>
    <row r="1239" spans="1:31" ht="12.75" customHeight="1" thickTop="1" thickBot="1" x14ac:dyDescent="0.25">
      <c r="A1239" s="8">
        <v>5778</v>
      </c>
      <c r="B1239" s="1" t="s">
        <v>106</v>
      </c>
      <c r="C1239" s="1">
        <v>0.05</v>
      </c>
      <c r="D1239" s="1">
        <v>22.99</v>
      </c>
      <c r="E1239" s="1">
        <v>8.99</v>
      </c>
      <c r="F1239" s="1">
        <v>2548</v>
      </c>
      <c r="G1239" s="6" t="str">
        <f>IF(COUNTIF(Table1[Customer ID],Table1[[#This Row],[Customer ID]])&gt;1,"Repeat Customer","One-Time Customer")</f>
        <v>Repeat Customer</v>
      </c>
      <c r="H1239" s="1" t="s">
        <v>2384</v>
      </c>
      <c r="I1239" s="1" t="s">
        <v>49</v>
      </c>
      <c r="J1239" s="1" t="s">
        <v>58</v>
      </c>
      <c r="K1239" s="1" t="s">
        <v>29</v>
      </c>
      <c r="L1239" s="1" t="s">
        <v>30</v>
      </c>
      <c r="M1239" s="1" t="s">
        <v>51</v>
      </c>
      <c r="N1239" s="1" t="s">
        <v>2386</v>
      </c>
      <c r="O1239" s="1">
        <v>0.56999999999999995</v>
      </c>
      <c r="P1239" s="6">
        <f>Table1[[#This Row],[Profit]]/Table1[[#This Row],[Sales]]</f>
        <v>2.072039376687005E-2</v>
      </c>
      <c r="Q1239" s="1" t="s">
        <v>33</v>
      </c>
      <c r="R1239" s="1" t="s">
        <v>34</v>
      </c>
      <c r="S1239" s="1" t="s">
        <v>45</v>
      </c>
      <c r="T1239" s="1" t="s">
        <v>663</v>
      </c>
      <c r="U1239" s="1">
        <v>90068</v>
      </c>
      <c r="V1239" s="9">
        <v>42115</v>
      </c>
      <c r="W1239" s="13" t="str">
        <f>TEXT(Table1[[#This Row],[Order Date]],"mmmm")</f>
        <v>April</v>
      </c>
      <c r="X1239" s="7" t="str">
        <f>TEXT(Table1[[#This Row],[Order Date]],"yyyy")</f>
        <v>2015</v>
      </c>
      <c r="Y1239" s="9">
        <v>42122</v>
      </c>
      <c r="Z1239" s="1">
        <v>18.27</v>
      </c>
      <c r="AA1239" s="1">
        <v>37</v>
      </c>
      <c r="AB1239" s="1">
        <v>881.74</v>
      </c>
      <c r="AC1239" s="1">
        <v>40997</v>
      </c>
      <c r="AD1239" s="6" t="e">
        <f>IF(COUNTIF(#REF!,Orders!AC1441)&gt;0,"Returned","Not Returned")</f>
        <v>#REF!</v>
      </c>
      <c r="AE1239" s="37" t="str">
        <f>TEXT(Table1[[#This Row],[Order Date]],"mmmm-yyy")</f>
        <v>April-2015</v>
      </c>
    </row>
    <row r="1240" spans="1:31" ht="12.75" customHeight="1" thickTop="1" thickBot="1" x14ac:dyDescent="0.25">
      <c r="A1240" s="10">
        <v>5780</v>
      </c>
      <c r="B1240" s="11" t="s">
        <v>106</v>
      </c>
      <c r="C1240" s="11">
        <v>0.04</v>
      </c>
      <c r="D1240" s="11">
        <v>212.6</v>
      </c>
      <c r="E1240" s="11">
        <v>110.2</v>
      </c>
      <c r="F1240" s="11">
        <v>2548</v>
      </c>
      <c r="G1240" s="6" t="str">
        <f>IF(COUNTIF(Table1[Customer ID],Table1[[#This Row],[Customer ID]])&gt;1,"Repeat Customer","One-Time Customer")</f>
        <v>Repeat Customer</v>
      </c>
      <c r="H1240" s="11" t="s">
        <v>2384</v>
      </c>
      <c r="I1240" s="11" t="s">
        <v>39</v>
      </c>
      <c r="J1240" s="11" t="s">
        <v>58</v>
      </c>
      <c r="K1240" s="11" t="s">
        <v>41</v>
      </c>
      <c r="L1240" s="11" t="s">
        <v>152</v>
      </c>
      <c r="M1240" s="11" t="s">
        <v>121</v>
      </c>
      <c r="N1240" s="11" t="s">
        <v>1348</v>
      </c>
      <c r="O1240" s="11">
        <v>0.73</v>
      </c>
      <c r="P1240" s="6">
        <f>Table1[[#This Row],[Profit]]/Table1[[#This Row],[Sales]]</f>
        <v>-6.9579888355917649E-2</v>
      </c>
      <c r="Q1240" s="11" t="s">
        <v>33</v>
      </c>
      <c r="R1240" s="11" t="s">
        <v>34</v>
      </c>
      <c r="S1240" s="11" t="s">
        <v>45</v>
      </c>
      <c r="T1240" s="11" t="s">
        <v>663</v>
      </c>
      <c r="U1240" s="11">
        <v>90068</v>
      </c>
      <c r="V1240" s="12">
        <v>42115</v>
      </c>
      <c r="W1240" s="13" t="str">
        <f>TEXT(Table1[[#This Row],[Order Date]],"mmmm")</f>
        <v>April</v>
      </c>
      <c r="X1240" s="7" t="str">
        <f>TEXT(Table1[[#This Row],[Order Date]],"yyyy")</f>
        <v>2015</v>
      </c>
      <c r="Y1240" s="12">
        <v>42119</v>
      </c>
      <c r="Z1240" s="11">
        <v>-513.79042000000004</v>
      </c>
      <c r="AA1240" s="11">
        <v>33</v>
      </c>
      <c r="AB1240" s="11">
        <v>7384.18</v>
      </c>
      <c r="AC1240" s="11">
        <v>40997</v>
      </c>
      <c r="AD1240" s="6" t="e">
        <f>IF(COUNTIF(#REF!,Orders!AC1442)&gt;0,"Returned","Not Returned")</f>
        <v>#REF!</v>
      </c>
      <c r="AE1240" s="37" t="str">
        <f>TEXT(Table1[[#This Row],[Order Date]],"mmmm-yyy")</f>
        <v>April-2015</v>
      </c>
    </row>
    <row r="1241" spans="1:31" ht="12.75" customHeight="1" thickTop="1" thickBot="1" x14ac:dyDescent="0.25">
      <c r="A1241" s="10">
        <v>23777</v>
      </c>
      <c r="B1241" s="11" t="s">
        <v>106</v>
      </c>
      <c r="C1241" s="11">
        <v>0.05</v>
      </c>
      <c r="D1241" s="11">
        <v>30.98</v>
      </c>
      <c r="E1241" s="11">
        <v>9.18</v>
      </c>
      <c r="F1241" s="11">
        <v>2549</v>
      </c>
      <c r="G1241" s="6" t="str">
        <f>IF(COUNTIF(Table1[Customer ID],Table1[[#This Row],[Customer ID]])&gt;1,"Repeat Customer","One-Time Customer")</f>
        <v>Repeat Customer</v>
      </c>
      <c r="H1241" s="11" t="s">
        <v>2388</v>
      </c>
      <c r="I1241" s="11" t="s">
        <v>27</v>
      </c>
      <c r="J1241" s="11" t="s">
        <v>58</v>
      </c>
      <c r="K1241" s="11" t="s">
        <v>29</v>
      </c>
      <c r="L1241" s="11" t="s">
        <v>93</v>
      </c>
      <c r="M1241" s="11" t="s">
        <v>59</v>
      </c>
      <c r="N1241" s="11" t="s">
        <v>2357</v>
      </c>
      <c r="O1241" s="11">
        <v>0.4</v>
      </c>
      <c r="P1241" s="6">
        <f>Table1[[#This Row],[Profit]]/Table1[[#This Row],[Sales]]</f>
        <v>0.6431934707544209</v>
      </c>
      <c r="Q1241" s="11" t="s">
        <v>33</v>
      </c>
      <c r="R1241" s="11" t="s">
        <v>53</v>
      </c>
      <c r="S1241" s="11" t="s">
        <v>154</v>
      </c>
      <c r="T1241" s="11" t="s">
        <v>2389</v>
      </c>
      <c r="U1241" s="11">
        <v>43213</v>
      </c>
      <c r="V1241" s="12">
        <v>42115</v>
      </c>
      <c r="W1241" s="13" t="str">
        <f>TEXT(Table1[[#This Row],[Order Date]],"mmmm")</f>
        <v>April</v>
      </c>
      <c r="X1241" s="7" t="str">
        <f>TEXT(Table1[[#This Row],[Order Date]],"yyyy")</f>
        <v>2015</v>
      </c>
      <c r="Y1241" s="12">
        <v>42115</v>
      </c>
      <c r="Z1241" s="11">
        <v>61.47</v>
      </c>
      <c r="AA1241" s="11">
        <v>3</v>
      </c>
      <c r="AB1241" s="11">
        <v>95.57</v>
      </c>
      <c r="AC1241" s="11">
        <v>88657</v>
      </c>
      <c r="AD1241" s="6" t="e">
        <f>IF(COUNTIF(#REF!,Orders!AC1444)&gt;0,"Returned","Not Returned")</f>
        <v>#REF!</v>
      </c>
      <c r="AE1241" s="37" t="str">
        <f>TEXT(Table1[[#This Row],[Order Date]],"mmmm-yyy")</f>
        <v>April-2015</v>
      </c>
    </row>
    <row r="1242" spans="1:31" ht="12.75" customHeight="1" thickTop="1" thickBot="1" x14ac:dyDescent="0.25">
      <c r="A1242" s="8">
        <v>23778</v>
      </c>
      <c r="B1242" s="1" t="s">
        <v>106</v>
      </c>
      <c r="C1242" s="1">
        <v>0.05</v>
      </c>
      <c r="D1242" s="1">
        <v>22.99</v>
      </c>
      <c r="E1242" s="1">
        <v>8.99</v>
      </c>
      <c r="F1242" s="1">
        <v>2549</v>
      </c>
      <c r="G1242" s="6" t="str">
        <f>IF(COUNTIF(Table1[Customer ID],Table1[[#This Row],[Customer ID]])&gt;1,"Repeat Customer","One-Time Customer")</f>
        <v>Repeat Customer</v>
      </c>
      <c r="H1242" s="1" t="s">
        <v>2388</v>
      </c>
      <c r="I1242" s="1" t="s">
        <v>49</v>
      </c>
      <c r="J1242" s="1" t="s">
        <v>58</v>
      </c>
      <c r="K1242" s="1" t="s">
        <v>29</v>
      </c>
      <c r="L1242" s="1" t="s">
        <v>30</v>
      </c>
      <c r="M1242" s="1" t="s">
        <v>51</v>
      </c>
      <c r="N1242" s="1" t="s">
        <v>2386</v>
      </c>
      <c r="O1242" s="1">
        <v>0.56999999999999995</v>
      </c>
      <c r="P1242" s="6">
        <f>Table1[[#This Row],[Profit]]/Table1[[#This Row],[Sales]]</f>
        <v>8.5182767624020883E-2</v>
      </c>
      <c r="Q1242" s="1" t="s">
        <v>33</v>
      </c>
      <c r="R1242" s="1" t="s">
        <v>53</v>
      </c>
      <c r="S1242" s="1" t="s">
        <v>154</v>
      </c>
      <c r="T1242" s="1" t="s">
        <v>2389</v>
      </c>
      <c r="U1242" s="1">
        <v>43213</v>
      </c>
      <c r="V1242" s="9">
        <v>42115</v>
      </c>
      <c r="W1242" s="13" t="str">
        <f>TEXT(Table1[[#This Row],[Order Date]],"mmmm")</f>
        <v>April</v>
      </c>
      <c r="X1242" s="7" t="str">
        <f>TEXT(Table1[[#This Row],[Order Date]],"yyyy")</f>
        <v>2015</v>
      </c>
      <c r="Y1242" s="9">
        <v>42122</v>
      </c>
      <c r="Z1242" s="1">
        <v>18.27</v>
      </c>
      <c r="AA1242" s="1">
        <v>9</v>
      </c>
      <c r="AB1242" s="1">
        <v>214.48</v>
      </c>
      <c r="AC1242" s="1">
        <v>88657</v>
      </c>
      <c r="AD1242" s="6" t="e">
        <f>IF(COUNTIF(#REF!,Orders!AC1445)&gt;0,"Returned","Not Returned")</f>
        <v>#REF!</v>
      </c>
      <c r="AE1242" s="37" t="str">
        <f>TEXT(Table1[[#This Row],[Order Date]],"mmmm-yyy")</f>
        <v>April-2015</v>
      </c>
    </row>
    <row r="1243" spans="1:31" ht="12.75" customHeight="1" thickTop="1" thickBot="1" x14ac:dyDescent="0.25">
      <c r="A1243" s="10">
        <v>23780</v>
      </c>
      <c r="B1243" s="11" t="s">
        <v>106</v>
      </c>
      <c r="C1243" s="11">
        <v>0.04</v>
      </c>
      <c r="D1243" s="11">
        <v>212.6</v>
      </c>
      <c r="E1243" s="11">
        <v>110.2</v>
      </c>
      <c r="F1243" s="11">
        <v>2549</v>
      </c>
      <c r="G1243" s="6" t="str">
        <f>IF(COUNTIF(Table1[Customer ID],Table1[[#This Row],[Customer ID]])&gt;1,"Repeat Customer","One-Time Customer")</f>
        <v>Repeat Customer</v>
      </c>
      <c r="H1243" s="11" t="s">
        <v>2388</v>
      </c>
      <c r="I1243" s="11" t="s">
        <v>39</v>
      </c>
      <c r="J1243" s="11" t="s">
        <v>58</v>
      </c>
      <c r="K1243" s="11" t="s">
        <v>41</v>
      </c>
      <c r="L1243" s="11" t="s">
        <v>152</v>
      </c>
      <c r="M1243" s="11" t="s">
        <v>121</v>
      </c>
      <c r="N1243" s="11" t="s">
        <v>1348</v>
      </c>
      <c r="O1243" s="11">
        <v>0.73</v>
      </c>
      <c r="P1243" s="6">
        <f>Table1[[#This Row],[Profit]]/Table1[[#This Row],[Sales]]</f>
        <v>-0.2870177196804648</v>
      </c>
      <c r="Q1243" s="11" t="s">
        <v>33</v>
      </c>
      <c r="R1243" s="11" t="s">
        <v>53</v>
      </c>
      <c r="S1243" s="11" t="s">
        <v>154</v>
      </c>
      <c r="T1243" s="11" t="s">
        <v>2389</v>
      </c>
      <c r="U1243" s="11">
        <v>43213</v>
      </c>
      <c r="V1243" s="12">
        <v>42115</v>
      </c>
      <c r="W1243" s="13" t="str">
        <f>TEXT(Table1[[#This Row],[Order Date]],"mmmm")</f>
        <v>April</v>
      </c>
      <c r="X1243" s="7" t="str">
        <f>TEXT(Table1[[#This Row],[Order Date]],"yyyy")</f>
        <v>2015</v>
      </c>
      <c r="Y1243" s="12">
        <v>42119</v>
      </c>
      <c r="Z1243" s="11">
        <v>-513.79042000000004</v>
      </c>
      <c r="AA1243" s="11">
        <v>8</v>
      </c>
      <c r="AB1243" s="11">
        <v>1790.1</v>
      </c>
      <c r="AC1243" s="11">
        <v>88657</v>
      </c>
      <c r="AD1243" s="6" t="e">
        <f>IF(COUNTIF(#REF!,Orders!AC1446)&gt;0,"Returned","Not Returned")</f>
        <v>#REF!</v>
      </c>
      <c r="AE1243" s="37" t="str">
        <f>TEXT(Table1[[#This Row],[Order Date]],"mmmm-yyy")</f>
        <v>April-2015</v>
      </c>
    </row>
    <row r="1244" spans="1:31" ht="12.75" customHeight="1" thickTop="1" thickBot="1" x14ac:dyDescent="0.25">
      <c r="A1244" s="10">
        <v>18870</v>
      </c>
      <c r="B1244" s="11" t="s">
        <v>37</v>
      </c>
      <c r="C1244" s="11">
        <v>0.06</v>
      </c>
      <c r="D1244" s="11">
        <v>3.93</v>
      </c>
      <c r="E1244" s="11">
        <v>0.99</v>
      </c>
      <c r="F1244" s="11">
        <v>2668</v>
      </c>
      <c r="G1244" s="6" t="str">
        <f>IF(COUNTIF(Table1[Customer ID],Table1[[#This Row],[Customer ID]])&gt;1,"Repeat Customer","One-Time Customer")</f>
        <v>Repeat Customer</v>
      </c>
      <c r="H1244" s="11" t="s">
        <v>2472</v>
      </c>
      <c r="I1244" s="11" t="s">
        <v>49</v>
      </c>
      <c r="J1244" s="11" t="s">
        <v>40</v>
      </c>
      <c r="K1244" s="11" t="s">
        <v>29</v>
      </c>
      <c r="L1244" s="11" t="s">
        <v>66</v>
      </c>
      <c r="M1244" s="11" t="s">
        <v>31</v>
      </c>
      <c r="N1244" s="11" t="s">
        <v>2476</v>
      </c>
      <c r="O1244" s="11">
        <v>0.39</v>
      </c>
      <c r="P1244" s="6">
        <f>Table1[[#This Row],[Profit]]/Table1[[#This Row],[Sales]]</f>
        <v>0.4459222497932176</v>
      </c>
      <c r="Q1244" s="11" t="s">
        <v>33</v>
      </c>
      <c r="R1244" s="11" t="s">
        <v>61</v>
      </c>
      <c r="S1244" s="11" t="s">
        <v>2193</v>
      </c>
      <c r="T1244" s="11" t="s">
        <v>2474</v>
      </c>
      <c r="U1244" s="11">
        <v>57701</v>
      </c>
      <c r="V1244" s="12">
        <v>42115</v>
      </c>
      <c r="W1244" s="13" t="str">
        <f>TEXT(Table1[[#This Row],[Order Date]],"mmmm")</f>
        <v>April</v>
      </c>
      <c r="X1244" s="7" t="str">
        <f>TEXT(Table1[[#This Row],[Order Date]],"yyyy")</f>
        <v>2015</v>
      </c>
      <c r="Y1244" s="12">
        <v>42117</v>
      </c>
      <c r="Z1244" s="11">
        <v>10.782400000000001</v>
      </c>
      <c r="AA1244" s="11">
        <v>6</v>
      </c>
      <c r="AB1244" s="11">
        <v>24.18</v>
      </c>
      <c r="AC1244" s="11">
        <v>87832</v>
      </c>
      <c r="AD1244" s="6" t="e">
        <f>IF(COUNTIF(#REF!,Orders!AC1514)&gt;0,"Returned","Not Returned")</f>
        <v>#REF!</v>
      </c>
      <c r="AE1244" s="37" t="str">
        <f>TEXT(Table1[[#This Row],[Order Date]],"mmmm-yyy")</f>
        <v>April-2015</v>
      </c>
    </row>
    <row r="1245" spans="1:31" ht="12.75" customHeight="1" thickTop="1" thickBot="1" x14ac:dyDescent="0.25">
      <c r="A1245" s="10">
        <v>25953</v>
      </c>
      <c r="B1245" s="11" t="s">
        <v>25</v>
      </c>
      <c r="C1245" s="11">
        <v>0.06</v>
      </c>
      <c r="D1245" s="11">
        <v>42.98</v>
      </c>
      <c r="E1245" s="11">
        <v>4.62</v>
      </c>
      <c r="F1245" s="11">
        <v>2964</v>
      </c>
      <c r="G1245" s="6" t="str">
        <f>IF(COUNTIF(Table1[Customer ID],Table1[[#This Row],[Customer ID]])&gt;1,"Repeat Customer","One-Time Customer")</f>
        <v>One-Time Customer</v>
      </c>
      <c r="H1245" s="11" t="s">
        <v>2696</v>
      </c>
      <c r="I1245" s="11" t="s">
        <v>49</v>
      </c>
      <c r="J1245" s="11" t="s">
        <v>114</v>
      </c>
      <c r="K1245" s="11" t="s">
        <v>29</v>
      </c>
      <c r="L1245" s="11" t="s">
        <v>257</v>
      </c>
      <c r="M1245" s="11" t="s">
        <v>59</v>
      </c>
      <c r="N1245" s="11" t="s">
        <v>1888</v>
      </c>
      <c r="O1245" s="11">
        <v>0.56000000000000005</v>
      </c>
      <c r="P1245" s="6">
        <f>Table1[[#This Row],[Profit]]/Table1[[#This Row],[Sales]]</f>
        <v>-0.52359693877551017</v>
      </c>
      <c r="Q1245" s="11" t="s">
        <v>33</v>
      </c>
      <c r="R1245" s="11" t="s">
        <v>53</v>
      </c>
      <c r="S1245" s="11" t="s">
        <v>154</v>
      </c>
      <c r="T1245" s="11" t="s">
        <v>1961</v>
      </c>
      <c r="U1245" s="11">
        <v>43050</v>
      </c>
      <c r="V1245" s="12">
        <v>42115</v>
      </c>
      <c r="W1245" s="13" t="str">
        <f>TEXT(Table1[[#This Row],[Order Date]],"mmmm")</f>
        <v>April</v>
      </c>
      <c r="X1245" s="7" t="str">
        <f>TEXT(Table1[[#This Row],[Order Date]],"yyyy")</f>
        <v>2015</v>
      </c>
      <c r="Y1245" s="12">
        <v>42117</v>
      </c>
      <c r="Z1245" s="11">
        <v>-24.63</v>
      </c>
      <c r="AA1245" s="11">
        <v>1</v>
      </c>
      <c r="AB1245" s="11">
        <v>47.04</v>
      </c>
      <c r="AC1245" s="11">
        <v>88610</v>
      </c>
      <c r="AD1245" s="6" t="e">
        <f>IF(COUNTIF(#REF!,Orders!AC1680)&gt;0,"Returned","Not Returned")</f>
        <v>#REF!</v>
      </c>
      <c r="AE1245" s="37" t="str">
        <f>TEXT(Table1[[#This Row],[Order Date]],"mmmm-yyy")</f>
        <v>April-2015</v>
      </c>
    </row>
    <row r="1246" spans="1:31" ht="12.75" customHeight="1" thickTop="1" thickBot="1" x14ac:dyDescent="0.25">
      <c r="A1246" s="10">
        <v>23022</v>
      </c>
      <c r="B1246" s="11" t="s">
        <v>47</v>
      </c>
      <c r="C1246" s="11">
        <v>0.05</v>
      </c>
      <c r="D1246" s="11">
        <v>363.25</v>
      </c>
      <c r="E1246" s="11">
        <v>19.989999999999998</v>
      </c>
      <c r="F1246" s="11">
        <v>3283</v>
      </c>
      <c r="G1246" s="6" t="str">
        <f>IF(COUNTIF(Table1[Customer ID],Table1[[#This Row],[Customer ID]])&gt;1,"Repeat Customer","One-Time Customer")</f>
        <v>Repeat Customer</v>
      </c>
      <c r="H1246" s="11" t="s">
        <v>2934</v>
      </c>
      <c r="I1246" s="11" t="s">
        <v>27</v>
      </c>
      <c r="J1246" s="11" t="s">
        <v>28</v>
      </c>
      <c r="K1246" s="11" t="s">
        <v>29</v>
      </c>
      <c r="L1246" s="11" t="s">
        <v>257</v>
      </c>
      <c r="M1246" s="11" t="s">
        <v>59</v>
      </c>
      <c r="N1246" s="11" t="s">
        <v>1253</v>
      </c>
      <c r="O1246" s="11">
        <v>0.56999999999999995</v>
      </c>
      <c r="P1246" s="6">
        <f>Table1[[#This Row],[Profit]]/Table1[[#This Row],[Sales]]</f>
        <v>-0.14448297840431912</v>
      </c>
      <c r="Q1246" s="11" t="s">
        <v>33</v>
      </c>
      <c r="R1246" s="11" t="s">
        <v>136</v>
      </c>
      <c r="S1246" s="11" t="s">
        <v>362</v>
      </c>
      <c r="T1246" s="11" t="s">
        <v>2935</v>
      </c>
      <c r="U1246" s="11">
        <v>33156</v>
      </c>
      <c r="V1246" s="12">
        <v>42115</v>
      </c>
      <c r="W1246" s="13" t="str">
        <f>TEXT(Table1[[#This Row],[Order Date]],"mmmm")</f>
        <v>April</v>
      </c>
      <c r="X1246" s="7" t="str">
        <f>TEXT(Table1[[#This Row],[Order Date]],"yyyy")</f>
        <v>2015</v>
      </c>
      <c r="Y1246" s="12">
        <v>42115</v>
      </c>
      <c r="Z1246" s="11">
        <v>-269.75549999999998</v>
      </c>
      <c r="AA1246" s="11">
        <v>5</v>
      </c>
      <c r="AB1246" s="11">
        <v>1867.04</v>
      </c>
      <c r="AC1246" s="11">
        <v>90752</v>
      </c>
      <c r="AD1246" s="6" t="e">
        <f>IF(COUNTIF(#REF!,Orders!AC1876)&gt;0,"Returned","Not Returned")</f>
        <v>#REF!</v>
      </c>
      <c r="AE1246" s="37" t="str">
        <f>TEXT(Table1[[#This Row],[Order Date]],"mmmm-yyy")</f>
        <v>April-2015</v>
      </c>
    </row>
    <row r="1247" spans="1:31" ht="12.75" customHeight="1" thickTop="1" thickBot="1" x14ac:dyDescent="0.25">
      <c r="A1247" s="8">
        <v>24776</v>
      </c>
      <c r="B1247" s="1" t="s">
        <v>106</v>
      </c>
      <c r="C1247" s="1">
        <v>0.02</v>
      </c>
      <c r="D1247" s="1">
        <v>4.57</v>
      </c>
      <c r="E1247" s="1">
        <v>5.42</v>
      </c>
      <c r="F1247" s="1">
        <v>666</v>
      </c>
      <c r="G1247" s="6" t="str">
        <f>IF(COUNTIF(Table1[Customer ID],Table1[[#This Row],[Customer ID]])&gt;1,"Repeat Customer","One-Time Customer")</f>
        <v>One-Time Customer</v>
      </c>
      <c r="H1247" s="1" t="s">
        <v>783</v>
      </c>
      <c r="I1247" s="1" t="s">
        <v>49</v>
      </c>
      <c r="J1247" s="1" t="s">
        <v>28</v>
      </c>
      <c r="K1247" s="1" t="s">
        <v>29</v>
      </c>
      <c r="L1247" s="1" t="s">
        <v>109</v>
      </c>
      <c r="M1247" s="1" t="s">
        <v>59</v>
      </c>
      <c r="N1247" s="1" t="s">
        <v>784</v>
      </c>
      <c r="O1247" s="1">
        <v>0.37</v>
      </c>
      <c r="P1247" s="6">
        <f>Table1[[#This Row],[Profit]]/Table1[[#This Row],[Sales]]</f>
        <v>-6.5287564766839372</v>
      </c>
      <c r="Q1247" s="1" t="s">
        <v>33</v>
      </c>
      <c r="R1247" s="1" t="s">
        <v>136</v>
      </c>
      <c r="S1247" s="1" t="s">
        <v>244</v>
      </c>
      <c r="T1247" s="1" t="s">
        <v>785</v>
      </c>
      <c r="U1247" s="1">
        <v>37211</v>
      </c>
      <c r="V1247" s="9">
        <v>42116</v>
      </c>
      <c r="W1247" s="13" t="str">
        <f>TEXT(Table1[[#This Row],[Order Date]],"mmmm")</f>
        <v>April</v>
      </c>
      <c r="X1247" s="7" t="str">
        <f>TEXT(Table1[[#This Row],[Order Date]],"yyyy")</f>
        <v>2015</v>
      </c>
      <c r="Y1247" s="9">
        <v>42120</v>
      </c>
      <c r="Z1247" s="1">
        <v>-352.81399999999996</v>
      </c>
      <c r="AA1247" s="1">
        <v>11</v>
      </c>
      <c r="AB1247" s="1">
        <v>54.04</v>
      </c>
      <c r="AC1247" s="1">
        <v>88679</v>
      </c>
      <c r="AD1247" s="6" t="e">
        <f>IF(COUNTIF(#REF!,Orders!AC365)&gt;0,"Returned","Not Returned")</f>
        <v>#REF!</v>
      </c>
      <c r="AE1247" s="37" t="str">
        <f>TEXT(Table1[[#This Row],[Order Date]],"mmmm-yyy")</f>
        <v>April-2015</v>
      </c>
    </row>
    <row r="1248" spans="1:31" ht="12.75" customHeight="1" thickTop="1" thickBot="1" x14ac:dyDescent="0.25">
      <c r="A1248" s="8">
        <v>6776</v>
      </c>
      <c r="B1248" s="1" t="s">
        <v>106</v>
      </c>
      <c r="C1248" s="1">
        <v>0.02</v>
      </c>
      <c r="D1248" s="1">
        <v>4.57</v>
      </c>
      <c r="E1248" s="1">
        <v>5.42</v>
      </c>
      <c r="F1248" s="1">
        <v>667</v>
      </c>
      <c r="G1248" s="6" t="str">
        <f>IF(COUNTIF(Table1[Customer ID],Table1[[#This Row],[Customer ID]])&gt;1,"Repeat Customer","One-Time Customer")</f>
        <v>Repeat Customer</v>
      </c>
      <c r="H1248" s="1" t="s">
        <v>786</v>
      </c>
      <c r="I1248" s="1" t="s">
        <v>49</v>
      </c>
      <c r="J1248" s="1" t="s">
        <v>28</v>
      </c>
      <c r="K1248" s="1" t="s">
        <v>29</v>
      </c>
      <c r="L1248" s="1" t="s">
        <v>109</v>
      </c>
      <c r="M1248" s="1" t="s">
        <v>59</v>
      </c>
      <c r="N1248" s="1" t="s">
        <v>784</v>
      </c>
      <c r="O1248" s="1">
        <v>0.37</v>
      </c>
      <c r="P1248" s="6">
        <f>Table1[[#This Row],[Profit]]/Table1[[#This Row],[Sales]]</f>
        <v>-0.56220256943816149</v>
      </c>
      <c r="Q1248" s="1" t="s">
        <v>33</v>
      </c>
      <c r="R1248" s="1" t="s">
        <v>61</v>
      </c>
      <c r="S1248" s="1" t="s">
        <v>130</v>
      </c>
      <c r="T1248" s="1" t="s">
        <v>787</v>
      </c>
      <c r="U1248" s="1">
        <v>75203</v>
      </c>
      <c r="V1248" s="9">
        <v>42116</v>
      </c>
      <c r="W1248" s="13" t="str">
        <f>TEXT(Table1[[#This Row],[Order Date]],"mmmm")</f>
        <v>April</v>
      </c>
      <c r="X1248" s="7" t="str">
        <f>TEXT(Table1[[#This Row],[Order Date]],"yyyy")</f>
        <v>2015</v>
      </c>
      <c r="Y1248" s="9">
        <v>42120</v>
      </c>
      <c r="Z1248" s="1">
        <v>-124.28049999999999</v>
      </c>
      <c r="AA1248" s="1">
        <v>45</v>
      </c>
      <c r="AB1248" s="1">
        <v>221.06</v>
      </c>
      <c r="AC1248" s="1">
        <v>48257</v>
      </c>
      <c r="AD1248" s="6" t="e">
        <f>IF(COUNTIF(#REF!,Orders!AC367)&gt;0,"Returned","Not Returned")</f>
        <v>#REF!</v>
      </c>
      <c r="AE1248" s="37" t="str">
        <f>TEXT(Table1[[#This Row],[Order Date]],"mmmm-yyy")</f>
        <v>April-2015</v>
      </c>
    </row>
    <row r="1249" spans="1:31" ht="12.75" customHeight="1" thickTop="1" thickBot="1" x14ac:dyDescent="0.25">
      <c r="A1249" s="10">
        <v>19326</v>
      </c>
      <c r="B1249" s="11" t="s">
        <v>56</v>
      </c>
      <c r="C1249" s="11">
        <v>0.04</v>
      </c>
      <c r="D1249" s="11">
        <v>15.42</v>
      </c>
      <c r="E1249" s="11">
        <v>10.68</v>
      </c>
      <c r="F1249" s="11">
        <v>678</v>
      </c>
      <c r="G1249" s="6" t="str">
        <f>IF(COUNTIF(Table1[Customer ID],Table1[[#This Row],[Customer ID]])&gt;1,"Repeat Customer","One-Time Customer")</f>
        <v>One-Time Customer</v>
      </c>
      <c r="H1249" s="11" t="s">
        <v>798</v>
      </c>
      <c r="I1249" s="11" t="s">
        <v>27</v>
      </c>
      <c r="J1249" s="11" t="s">
        <v>28</v>
      </c>
      <c r="K1249" s="11" t="s">
        <v>29</v>
      </c>
      <c r="L1249" s="11" t="s">
        <v>141</v>
      </c>
      <c r="M1249" s="11" t="s">
        <v>59</v>
      </c>
      <c r="N1249" s="11" t="s">
        <v>426</v>
      </c>
      <c r="O1249" s="11">
        <v>0.57999999999999996</v>
      </c>
      <c r="P1249" s="6">
        <f>Table1[[#This Row],[Profit]]/Table1[[#This Row],[Sales]]</f>
        <v>-1.3520335223071236</v>
      </c>
      <c r="Q1249" s="11" t="s">
        <v>33</v>
      </c>
      <c r="R1249" s="11" t="s">
        <v>136</v>
      </c>
      <c r="S1249" s="11" t="s">
        <v>137</v>
      </c>
      <c r="T1249" s="11" t="s">
        <v>799</v>
      </c>
      <c r="U1249" s="11">
        <v>24281</v>
      </c>
      <c r="V1249" s="12">
        <v>42116</v>
      </c>
      <c r="W1249" s="13" t="str">
        <f>TEXT(Table1[[#This Row],[Order Date]],"mmmm")</f>
        <v>April</v>
      </c>
      <c r="X1249" s="7" t="str">
        <f>TEXT(Table1[[#This Row],[Order Date]],"yyyy")</f>
        <v>2015</v>
      </c>
      <c r="Y1249" s="12">
        <v>42117</v>
      </c>
      <c r="Z1249" s="11">
        <v>-109.70400000000001</v>
      </c>
      <c r="AA1249" s="11">
        <v>5</v>
      </c>
      <c r="AB1249" s="11">
        <v>81.14</v>
      </c>
      <c r="AC1249" s="11">
        <v>88889</v>
      </c>
      <c r="AD1249" s="6" t="e">
        <f>IF(COUNTIF(#REF!,Orders!AC374)&gt;0,"Returned","Not Returned")</f>
        <v>#REF!</v>
      </c>
      <c r="AE1249" s="37" t="str">
        <f>TEXT(Table1[[#This Row],[Order Date]],"mmmm-yyy")</f>
        <v>April-2015</v>
      </c>
    </row>
    <row r="1250" spans="1:31" ht="12.75" customHeight="1" thickTop="1" thickBot="1" x14ac:dyDescent="0.25">
      <c r="A1250" s="8">
        <v>20391</v>
      </c>
      <c r="B1250" s="1" t="s">
        <v>106</v>
      </c>
      <c r="C1250" s="1">
        <v>7.0000000000000007E-2</v>
      </c>
      <c r="D1250" s="1">
        <v>5.43</v>
      </c>
      <c r="E1250" s="1">
        <v>0.95</v>
      </c>
      <c r="F1250" s="1">
        <v>1777</v>
      </c>
      <c r="G1250" s="6" t="str">
        <f>IF(COUNTIF(Table1[Customer ID],Table1[[#This Row],[Customer ID]])&gt;1,"Repeat Customer","One-Time Customer")</f>
        <v>Repeat Customer</v>
      </c>
      <c r="H1250" s="1" t="s">
        <v>1785</v>
      </c>
      <c r="I1250" s="1" t="s">
        <v>49</v>
      </c>
      <c r="J1250" s="1" t="s">
        <v>114</v>
      </c>
      <c r="K1250" s="1" t="s">
        <v>29</v>
      </c>
      <c r="L1250" s="1" t="s">
        <v>93</v>
      </c>
      <c r="M1250" s="1" t="s">
        <v>31</v>
      </c>
      <c r="N1250" s="1" t="s">
        <v>628</v>
      </c>
      <c r="O1250" s="1">
        <v>0.36</v>
      </c>
      <c r="P1250" s="6">
        <f>Table1[[#This Row],[Profit]]/Table1[[#This Row],[Sales]]</f>
        <v>0.69</v>
      </c>
      <c r="Q1250" s="1" t="s">
        <v>33</v>
      </c>
      <c r="R1250" s="1" t="s">
        <v>61</v>
      </c>
      <c r="S1250" s="1" t="s">
        <v>703</v>
      </c>
      <c r="T1250" s="1" t="s">
        <v>1786</v>
      </c>
      <c r="U1250" s="1">
        <v>46383</v>
      </c>
      <c r="V1250" s="9">
        <v>42116</v>
      </c>
      <c r="W1250" s="13" t="str">
        <f>TEXT(Table1[[#This Row],[Order Date]],"mmmm")</f>
        <v>April</v>
      </c>
      <c r="X1250" s="7" t="str">
        <f>TEXT(Table1[[#This Row],[Order Date]],"yyyy")</f>
        <v>2015</v>
      </c>
      <c r="Y1250" s="9">
        <v>42120</v>
      </c>
      <c r="Z1250" s="1">
        <v>26.502899999999997</v>
      </c>
      <c r="AA1250" s="1">
        <v>7</v>
      </c>
      <c r="AB1250" s="1">
        <v>38.409999999999997</v>
      </c>
      <c r="AC1250" s="1">
        <v>89939</v>
      </c>
      <c r="AD1250" s="6" t="e">
        <f>IF(COUNTIF(#REF!,Orders!AC999)&gt;0,"Returned","Not Returned")</f>
        <v>#REF!</v>
      </c>
      <c r="AE1250" s="37" t="str">
        <f>TEXT(Table1[[#This Row],[Order Date]],"mmmm-yyy")</f>
        <v>April-2015</v>
      </c>
    </row>
    <row r="1251" spans="1:31" ht="12.75" customHeight="1" thickTop="1" thickBot="1" x14ac:dyDescent="0.25">
      <c r="A1251" s="10">
        <v>19819</v>
      </c>
      <c r="B1251" s="11" t="s">
        <v>37</v>
      </c>
      <c r="C1251" s="11">
        <v>0.05</v>
      </c>
      <c r="D1251" s="11">
        <v>100.98</v>
      </c>
      <c r="E1251" s="11">
        <v>7.18</v>
      </c>
      <c r="F1251" s="11">
        <v>2737</v>
      </c>
      <c r="G1251" s="6" t="str">
        <f>IF(COUNTIF(Table1[Customer ID],Table1[[#This Row],[Customer ID]])&gt;1,"Repeat Customer","One-Time Customer")</f>
        <v>Repeat Customer</v>
      </c>
      <c r="H1251" s="11" t="s">
        <v>2520</v>
      </c>
      <c r="I1251" s="11" t="s">
        <v>49</v>
      </c>
      <c r="J1251" s="11" t="s">
        <v>58</v>
      </c>
      <c r="K1251" s="11" t="s">
        <v>77</v>
      </c>
      <c r="L1251" s="11" t="s">
        <v>180</v>
      </c>
      <c r="M1251" s="11" t="s">
        <v>59</v>
      </c>
      <c r="N1251" s="11" t="s">
        <v>2275</v>
      </c>
      <c r="O1251" s="11">
        <v>0.4</v>
      </c>
      <c r="P1251" s="6">
        <f>Table1[[#This Row],[Profit]]/Table1[[#This Row],[Sales]]</f>
        <v>0.69</v>
      </c>
      <c r="Q1251" s="11" t="s">
        <v>33</v>
      </c>
      <c r="R1251" s="11" t="s">
        <v>53</v>
      </c>
      <c r="S1251" s="11" t="s">
        <v>149</v>
      </c>
      <c r="T1251" s="11" t="s">
        <v>739</v>
      </c>
      <c r="U1251" s="11">
        <v>5701</v>
      </c>
      <c r="V1251" s="12">
        <v>42116</v>
      </c>
      <c r="W1251" s="13" t="str">
        <f>TEXT(Table1[[#This Row],[Order Date]],"mmmm")</f>
        <v>April</v>
      </c>
      <c r="X1251" s="7" t="str">
        <f>TEXT(Table1[[#This Row],[Order Date]],"yyyy")</f>
        <v>2015</v>
      </c>
      <c r="Y1251" s="12">
        <v>42118</v>
      </c>
      <c r="Z1251" s="11">
        <v>566.6072999999999</v>
      </c>
      <c r="AA1251" s="11">
        <v>8</v>
      </c>
      <c r="AB1251" s="11">
        <v>821.17</v>
      </c>
      <c r="AC1251" s="11">
        <v>89018</v>
      </c>
      <c r="AD1251" s="6" t="e">
        <f>IF(COUNTIF(#REF!,Orders!AC1546)&gt;0,"Returned","Not Returned")</f>
        <v>#REF!</v>
      </c>
      <c r="AE1251" s="37" t="str">
        <f>TEXT(Table1[[#This Row],[Order Date]],"mmmm-yyy")</f>
        <v>April-2015</v>
      </c>
    </row>
    <row r="1252" spans="1:31" ht="12.75" customHeight="1" thickTop="1" thickBot="1" x14ac:dyDescent="0.25">
      <c r="A1252" s="10">
        <v>21630</v>
      </c>
      <c r="B1252" s="11" t="s">
        <v>56</v>
      </c>
      <c r="C1252" s="11">
        <v>0.08</v>
      </c>
      <c r="D1252" s="11">
        <v>22.01</v>
      </c>
      <c r="E1252" s="11">
        <v>5.53</v>
      </c>
      <c r="F1252" s="11">
        <v>2760</v>
      </c>
      <c r="G1252" s="6" t="str">
        <f>IF(COUNTIF(Table1[Customer ID],Table1[[#This Row],[Customer ID]])&gt;1,"Repeat Customer","One-Time Customer")</f>
        <v>One-Time Customer</v>
      </c>
      <c r="H1252" s="11" t="s">
        <v>2532</v>
      </c>
      <c r="I1252" s="11" t="s">
        <v>49</v>
      </c>
      <c r="J1252" s="11" t="s">
        <v>28</v>
      </c>
      <c r="K1252" s="11" t="s">
        <v>29</v>
      </c>
      <c r="L1252" s="11" t="s">
        <v>30</v>
      </c>
      <c r="M1252" s="11" t="s">
        <v>51</v>
      </c>
      <c r="N1252" s="11" t="s">
        <v>2051</v>
      </c>
      <c r="O1252" s="11">
        <v>0.59</v>
      </c>
      <c r="P1252" s="6">
        <f>Table1[[#This Row],[Profit]]/Table1[[#This Row],[Sales]]</f>
        <v>0.43683101210893915</v>
      </c>
      <c r="Q1252" s="11" t="s">
        <v>33</v>
      </c>
      <c r="R1252" s="11" t="s">
        <v>53</v>
      </c>
      <c r="S1252" s="11" t="s">
        <v>228</v>
      </c>
      <c r="T1252" s="11" t="s">
        <v>2533</v>
      </c>
      <c r="U1252" s="11">
        <v>6708</v>
      </c>
      <c r="V1252" s="12">
        <v>42116</v>
      </c>
      <c r="W1252" s="13" t="str">
        <f>TEXT(Table1[[#This Row],[Order Date]],"mmmm")</f>
        <v>April</v>
      </c>
      <c r="X1252" s="7" t="str">
        <f>TEXT(Table1[[#This Row],[Order Date]],"yyyy")</f>
        <v>2015</v>
      </c>
      <c r="Y1252" s="12">
        <v>42118</v>
      </c>
      <c r="Z1252" s="11">
        <v>105.7</v>
      </c>
      <c r="AA1252" s="11">
        <v>11</v>
      </c>
      <c r="AB1252" s="11">
        <v>241.97</v>
      </c>
      <c r="AC1252" s="11">
        <v>90724</v>
      </c>
      <c r="AD1252" s="6" t="e">
        <f>IF(COUNTIF(#REF!,Orders!AC1554)&gt;0,"Returned","Not Returned")</f>
        <v>#REF!</v>
      </c>
      <c r="AE1252" s="37" t="str">
        <f>TEXT(Table1[[#This Row],[Order Date]],"mmmm-yyy")</f>
        <v>April-2015</v>
      </c>
    </row>
    <row r="1253" spans="1:31" ht="12.75" customHeight="1" thickTop="1" thickBot="1" x14ac:dyDescent="0.25">
      <c r="A1253" s="8">
        <v>21629</v>
      </c>
      <c r="B1253" s="1" t="s">
        <v>56</v>
      </c>
      <c r="C1253" s="1">
        <v>0.02</v>
      </c>
      <c r="D1253" s="1">
        <v>29.74</v>
      </c>
      <c r="E1253" s="1">
        <v>6.64</v>
      </c>
      <c r="F1253" s="1">
        <v>2764</v>
      </c>
      <c r="G1253" s="6" t="str">
        <f>IF(COUNTIF(Table1[Customer ID],Table1[[#This Row],[Customer ID]])&gt;1,"Repeat Customer","One-Time Customer")</f>
        <v>One-Time Customer</v>
      </c>
      <c r="H1253" s="1" t="s">
        <v>2534</v>
      </c>
      <c r="I1253" s="1" t="s">
        <v>49</v>
      </c>
      <c r="J1253" s="1" t="s">
        <v>28</v>
      </c>
      <c r="K1253" s="1" t="s">
        <v>29</v>
      </c>
      <c r="L1253" s="1" t="s">
        <v>141</v>
      </c>
      <c r="M1253" s="1" t="s">
        <v>59</v>
      </c>
      <c r="N1253" s="1" t="s">
        <v>2535</v>
      </c>
      <c r="O1253" s="1">
        <v>0.7</v>
      </c>
      <c r="P1253" s="6">
        <f>Table1[[#This Row],[Profit]]/Table1[[#This Row],[Sales]]</f>
        <v>-0.17432331760615841</v>
      </c>
      <c r="Q1253" s="1" t="s">
        <v>33</v>
      </c>
      <c r="R1253" s="1" t="s">
        <v>53</v>
      </c>
      <c r="S1253" s="1" t="s">
        <v>54</v>
      </c>
      <c r="T1253" s="1" t="s">
        <v>2426</v>
      </c>
      <c r="U1253" s="1">
        <v>7601</v>
      </c>
      <c r="V1253" s="9">
        <v>42116</v>
      </c>
      <c r="W1253" s="13" t="str">
        <f>TEXT(Table1[[#This Row],[Order Date]],"mmmm")</f>
        <v>April</v>
      </c>
      <c r="X1253" s="7" t="str">
        <f>TEXT(Table1[[#This Row],[Order Date]],"yyyy")</f>
        <v>2015</v>
      </c>
      <c r="Y1253" s="9">
        <v>42116</v>
      </c>
      <c r="Z1253" s="1">
        <v>-21.06</v>
      </c>
      <c r="AA1253" s="1">
        <v>4</v>
      </c>
      <c r="AB1253" s="1">
        <v>120.81</v>
      </c>
      <c r="AC1253" s="1">
        <v>90724</v>
      </c>
      <c r="AD1253" s="6" t="e">
        <f>IF(COUNTIF(#REF!,Orders!AC1555)&gt;0,"Returned","Not Returned")</f>
        <v>#REF!</v>
      </c>
      <c r="AE1253" s="37" t="str">
        <f>TEXT(Table1[[#This Row],[Order Date]],"mmmm-yyy")</f>
        <v>April-2015</v>
      </c>
    </row>
    <row r="1254" spans="1:31" ht="12.75" customHeight="1" thickTop="1" thickBot="1" x14ac:dyDescent="0.25">
      <c r="A1254" s="8">
        <v>24866</v>
      </c>
      <c r="B1254" s="1" t="s">
        <v>25</v>
      </c>
      <c r="C1254" s="1">
        <v>0.01</v>
      </c>
      <c r="D1254" s="1">
        <v>35.44</v>
      </c>
      <c r="E1254" s="1">
        <v>19.989999999999998</v>
      </c>
      <c r="F1254" s="1">
        <v>2932</v>
      </c>
      <c r="G1254" s="6" t="str">
        <f>IF(COUNTIF(Table1[Customer ID],Table1[[#This Row],[Customer ID]])&gt;1,"Repeat Customer","One-Time Customer")</f>
        <v>One-Time Customer</v>
      </c>
      <c r="H1254" s="1" t="s">
        <v>2672</v>
      </c>
      <c r="I1254" s="1" t="s">
        <v>49</v>
      </c>
      <c r="J1254" s="1" t="s">
        <v>58</v>
      </c>
      <c r="K1254" s="1" t="s">
        <v>29</v>
      </c>
      <c r="L1254" s="1" t="s">
        <v>93</v>
      </c>
      <c r="M1254" s="1" t="s">
        <v>59</v>
      </c>
      <c r="N1254" s="1" t="s">
        <v>1754</v>
      </c>
      <c r="O1254" s="1">
        <v>0.38</v>
      </c>
      <c r="P1254" s="6">
        <f>Table1[[#This Row],[Profit]]/Table1[[#This Row],[Sales]]</f>
        <v>-0.95296409886343125</v>
      </c>
      <c r="Q1254" s="1" t="s">
        <v>33</v>
      </c>
      <c r="R1254" s="1" t="s">
        <v>53</v>
      </c>
      <c r="S1254" s="1" t="s">
        <v>228</v>
      </c>
      <c r="T1254" s="1" t="s">
        <v>857</v>
      </c>
      <c r="U1254" s="1">
        <v>6614</v>
      </c>
      <c r="V1254" s="9">
        <v>42116</v>
      </c>
      <c r="W1254" s="13" t="str">
        <f>TEXT(Table1[[#This Row],[Order Date]],"mmmm")</f>
        <v>April</v>
      </c>
      <c r="X1254" s="7" t="str">
        <f>TEXT(Table1[[#This Row],[Order Date]],"yyyy")</f>
        <v>2015</v>
      </c>
      <c r="Y1254" s="9">
        <v>42117</v>
      </c>
      <c r="Z1254" s="1">
        <v>-52.822799999999994</v>
      </c>
      <c r="AA1254" s="1">
        <v>1</v>
      </c>
      <c r="AB1254" s="1">
        <v>55.43</v>
      </c>
      <c r="AC1254" s="1">
        <v>87620</v>
      </c>
      <c r="AD1254" s="6" t="e">
        <f>IF(COUNTIF(#REF!,Orders!AC1665)&gt;0,"Returned","Not Returned")</f>
        <v>#REF!</v>
      </c>
      <c r="AE1254" s="37" t="str">
        <f>TEXT(Table1[[#This Row],[Order Date]],"mmmm-yyy")</f>
        <v>April-2015</v>
      </c>
    </row>
    <row r="1255" spans="1:31" ht="12.75" customHeight="1" thickTop="1" thickBot="1" x14ac:dyDescent="0.25">
      <c r="A1255" s="8">
        <v>24865</v>
      </c>
      <c r="B1255" s="1" t="s">
        <v>25</v>
      </c>
      <c r="C1255" s="1">
        <v>0.03</v>
      </c>
      <c r="D1255" s="1">
        <v>47.9</v>
      </c>
      <c r="E1255" s="1">
        <v>5.86</v>
      </c>
      <c r="F1255" s="1">
        <v>2938</v>
      </c>
      <c r="G1255" s="6" t="str">
        <f>IF(COUNTIF(Table1[Customer ID],Table1[[#This Row],[Customer ID]])&gt;1,"Repeat Customer","One-Time Customer")</f>
        <v>One-Time Customer</v>
      </c>
      <c r="H1255" s="1" t="s">
        <v>2674</v>
      </c>
      <c r="I1255" s="1" t="s">
        <v>49</v>
      </c>
      <c r="J1255" s="1" t="s">
        <v>58</v>
      </c>
      <c r="K1255" s="1" t="s">
        <v>29</v>
      </c>
      <c r="L1255" s="1" t="s">
        <v>93</v>
      </c>
      <c r="M1255" s="1" t="s">
        <v>59</v>
      </c>
      <c r="N1255" s="1" t="s">
        <v>1937</v>
      </c>
      <c r="O1255" s="1">
        <v>0.37</v>
      </c>
      <c r="P1255" s="6">
        <f>Table1[[#This Row],[Profit]]/Table1[[#This Row],[Sales]]</f>
        <v>0.69</v>
      </c>
      <c r="Q1255" s="1" t="s">
        <v>33</v>
      </c>
      <c r="R1255" s="1" t="s">
        <v>53</v>
      </c>
      <c r="S1255" s="1" t="s">
        <v>193</v>
      </c>
      <c r="T1255" s="1" t="s">
        <v>2675</v>
      </c>
      <c r="U1255" s="1">
        <v>2180</v>
      </c>
      <c r="V1255" s="9">
        <v>42116</v>
      </c>
      <c r="W1255" s="13" t="str">
        <f>TEXT(Table1[[#This Row],[Order Date]],"mmmm")</f>
        <v>April</v>
      </c>
      <c r="X1255" s="7" t="str">
        <f>TEXT(Table1[[#This Row],[Order Date]],"yyyy")</f>
        <v>2015</v>
      </c>
      <c r="Y1255" s="9">
        <v>42119</v>
      </c>
      <c r="Z1255" s="1">
        <v>642.99029999999993</v>
      </c>
      <c r="AA1255" s="1">
        <v>20</v>
      </c>
      <c r="AB1255" s="1">
        <v>931.87</v>
      </c>
      <c r="AC1255" s="1">
        <v>87620</v>
      </c>
      <c r="AD1255" s="6" t="e">
        <f>IF(COUNTIF(#REF!,Orders!AC1667)&gt;0,"Returned","Not Returned")</f>
        <v>#REF!</v>
      </c>
      <c r="AE1255" s="37" t="str">
        <f>TEXT(Table1[[#This Row],[Order Date]],"mmmm-yyy")</f>
        <v>April-2015</v>
      </c>
    </row>
    <row r="1256" spans="1:31" ht="12.75" customHeight="1" thickTop="1" thickBot="1" x14ac:dyDescent="0.25">
      <c r="A1256" s="8">
        <v>22907</v>
      </c>
      <c r="B1256" s="1" t="s">
        <v>56</v>
      </c>
      <c r="C1256" s="1">
        <v>0.06</v>
      </c>
      <c r="D1256" s="1">
        <v>180.98</v>
      </c>
      <c r="E1256" s="1">
        <v>26.2</v>
      </c>
      <c r="F1256" s="1">
        <v>146</v>
      </c>
      <c r="G1256" s="6" t="str">
        <f>IF(COUNTIF(Table1[Customer ID],Table1[[#This Row],[Customer ID]])&gt;1,"Repeat Customer","One-Time Customer")</f>
        <v>Repeat Customer</v>
      </c>
      <c r="H1256" s="1" t="s">
        <v>238</v>
      </c>
      <c r="I1256" s="1" t="s">
        <v>39</v>
      </c>
      <c r="J1256" s="1" t="s">
        <v>28</v>
      </c>
      <c r="K1256" s="1" t="s">
        <v>41</v>
      </c>
      <c r="L1256" s="1" t="s">
        <v>42</v>
      </c>
      <c r="M1256" s="1" t="s">
        <v>43</v>
      </c>
      <c r="N1256" s="1" t="s">
        <v>241</v>
      </c>
      <c r="O1256" s="1">
        <v>0.59</v>
      </c>
      <c r="P1256" s="6">
        <f>Table1[[#This Row],[Profit]]/Table1[[#This Row],[Sales]]</f>
        <v>0.27045666275804936</v>
      </c>
      <c r="Q1256" s="1" t="s">
        <v>33</v>
      </c>
      <c r="R1256" s="1" t="s">
        <v>61</v>
      </c>
      <c r="S1256" s="1" t="s">
        <v>130</v>
      </c>
      <c r="T1256" s="1" t="s">
        <v>240</v>
      </c>
      <c r="U1256" s="1">
        <v>76148</v>
      </c>
      <c r="V1256" s="9">
        <v>42117</v>
      </c>
      <c r="W1256" s="13" t="str">
        <f>TEXT(Table1[[#This Row],[Order Date]],"mmmm")</f>
        <v>April</v>
      </c>
      <c r="X1256" s="7" t="str">
        <f>TEXT(Table1[[#This Row],[Order Date]],"yyyy")</f>
        <v>2015</v>
      </c>
      <c r="Y1256" s="9">
        <v>42118</v>
      </c>
      <c r="Z1256" s="1">
        <v>251.40839999999997</v>
      </c>
      <c r="AA1256" s="1">
        <v>5</v>
      </c>
      <c r="AB1256" s="1">
        <v>929.57</v>
      </c>
      <c r="AC1256" s="1">
        <v>91090</v>
      </c>
      <c r="AD1256" s="6" t="e">
        <f>IF(COUNTIF(#REF!,Orders!AC85)&gt;0,"Returned","Not Returned")</f>
        <v>#REF!</v>
      </c>
      <c r="AE1256" s="37" t="str">
        <f>TEXT(Table1[[#This Row],[Order Date]],"mmmm-yyy")</f>
        <v>April-2015</v>
      </c>
    </row>
    <row r="1257" spans="1:31" ht="12.75" customHeight="1" thickTop="1" thickBot="1" x14ac:dyDescent="0.25">
      <c r="A1257" s="10">
        <v>22864</v>
      </c>
      <c r="B1257" s="11" t="s">
        <v>37</v>
      </c>
      <c r="C1257" s="11">
        <v>0.06</v>
      </c>
      <c r="D1257" s="11">
        <v>3.36</v>
      </c>
      <c r="E1257" s="11">
        <v>6.27</v>
      </c>
      <c r="F1257" s="11">
        <v>483</v>
      </c>
      <c r="G1257" s="6" t="str">
        <f>IF(COUNTIF(Table1[Customer ID],Table1[[#This Row],[Customer ID]])&gt;1,"Repeat Customer","One-Time Customer")</f>
        <v>Repeat Customer</v>
      </c>
      <c r="H1257" s="11" t="s">
        <v>583</v>
      </c>
      <c r="I1257" s="11" t="s">
        <v>49</v>
      </c>
      <c r="J1257" s="11" t="s">
        <v>28</v>
      </c>
      <c r="K1257" s="11" t="s">
        <v>29</v>
      </c>
      <c r="L1257" s="11" t="s">
        <v>109</v>
      </c>
      <c r="M1257" s="11" t="s">
        <v>59</v>
      </c>
      <c r="N1257" s="11" t="s">
        <v>586</v>
      </c>
      <c r="O1257" s="11">
        <v>0.4</v>
      </c>
      <c r="P1257" s="6">
        <f>Table1[[#This Row],[Profit]]/Table1[[#This Row],[Sales]]</f>
        <v>-2.7276122448979594</v>
      </c>
      <c r="Q1257" s="11" t="s">
        <v>33</v>
      </c>
      <c r="R1257" s="11" t="s">
        <v>61</v>
      </c>
      <c r="S1257" s="11" t="s">
        <v>178</v>
      </c>
      <c r="T1257" s="11" t="s">
        <v>585</v>
      </c>
      <c r="U1257" s="11">
        <v>60543</v>
      </c>
      <c r="V1257" s="12">
        <v>42117</v>
      </c>
      <c r="W1257" s="13" t="str">
        <f>TEXT(Table1[[#This Row],[Order Date]],"mmmm")</f>
        <v>April</v>
      </c>
      <c r="X1257" s="7" t="str">
        <f>TEXT(Table1[[#This Row],[Order Date]],"yyyy")</f>
        <v>2015</v>
      </c>
      <c r="Y1257" s="12">
        <v>42118</v>
      </c>
      <c r="Z1257" s="11">
        <v>-24.057540000000003</v>
      </c>
      <c r="AA1257" s="11">
        <v>2</v>
      </c>
      <c r="AB1257" s="11">
        <v>8.82</v>
      </c>
      <c r="AC1257" s="11">
        <v>90354</v>
      </c>
      <c r="AD1257" s="6" t="e">
        <f>IF(COUNTIF(#REF!,Orders!AC252)&gt;0,"Returned","Not Returned")</f>
        <v>#REF!</v>
      </c>
      <c r="AE1257" s="37" t="str">
        <f>TEXT(Table1[[#This Row],[Order Date]],"mmmm-yyy")</f>
        <v>April-2015</v>
      </c>
    </row>
    <row r="1258" spans="1:31" ht="12.75" customHeight="1" thickTop="1" thickBot="1" x14ac:dyDescent="0.25">
      <c r="A1258" s="8">
        <v>22865</v>
      </c>
      <c r="B1258" s="1" t="s">
        <v>37</v>
      </c>
      <c r="C1258" s="1">
        <v>7.0000000000000007E-2</v>
      </c>
      <c r="D1258" s="1">
        <v>699.99</v>
      </c>
      <c r="E1258" s="1">
        <v>24.49</v>
      </c>
      <c r="F1258" s="1">
        <v>483</v>
      </c>
      <c r="G1258" s="6" t="str">
        <f>IF(COUNTIF(Table1[Customer ID],Table1[[#This Row],[Customer ID]])&gt;1,"Repeat Customer","One-Time Customer")</f>
        <v>Repeat Customer</v>
      </c>
      <c r="H1258" s="1" t="s">
        <v>583</v>
      </c>
      <c r="I1258" s="1" t="s">
        <v>49</v>
      </c>
      <c r="J1258" s="1" t="s">
        <v>28</v>
      </c>
      <c r="K1258" s="1" t="s">
        <v>77</v>
      </c>
      <c r="L1258" s="1" t="s">
        <v>587</v>
      </c>
      <c r="M1258" s="1" t="s">
        <v>236</v>
      </c>
      <c r="N1258" s="1" t="s">
        <v>588</v>
      </c>
      <c r="O1258" s="1">
        <v>0.41</v>
      </c>
      <c r="P1258" s="6">
        <f>Table1[[#This Row],[Profit]]/Table1[[#This Row],[Sales]]</f>
        <v>0.432316360697379</v>
      </c>
      <c r="Q1258" s="1" t="s">
        <v>33</v>
      </c>
      <c r="R1258" s="1" t="s">
        <v>61</v>
      </c>
      <c r="S1258" s="1" t="s">
        <v>178</v>
      </c>
      <c r="T1258" s="1" t="s">
        <v>585</v>
      </c>
      <c r="U1258" s="1">
        <v>60543</v>
      </c>
      <c r="V1258" s="9">
        <v>42117</v>
      </c>
      <c r="W1258" s="13" t="str">
        <f>TEXT(Table1[[#This Row],[Order Date]],"mmmm")</f>
        <v>April</v>
      </c>
      <c r="X1258" s="7" t="str">
        <f>TEXT(Table1[[#This Row],[Order Date]],"yyyy")</f>
        <v>2015</v>
      </c>
      <c r="Y1258" s="9">
        <v>42119</v>
      </c>
      <c r="Z1258" s="1">
        <v>2583.5614799999998</v>
      </c>
      <c r="AA1258" s="1">
        <v>9</v>
      </c>
      <c r="AB1258" s="1">
        <v>5976.09</v>
      </c>
      <c r="AC1258" s="1">
        <v>90354</v>
      </c>
      <c r="AD1258" s="6" t="e">
        <f>IF(COUNTIF(#REF!,Orders!AC253)&gt;0,"Returned","Not Returned")</f>
        <v>#REF!</v>
      </c>
      <c r="AE1258" s="37" t="str">
        <f>TEXT(Table1[[#This Row],[Order Date]],"mmmm-yyy")</f>
        <v>April-2015</v>
      </c>
    </row>
    <row r="1259" spans="1:31" ht="12.75" customHeight="1" thickTop="1" thickBot="1" x14ac:dyDescent="0.25">
      <c r="A1259" s="10">
        <v>6289</v>
      </c>
      <c r="B1259" s="11" t="s">
        <v>56</v>
      </c>
      <c r="C1259" s="11">
        <v>0.03</v>
      </c>
      <c r="D1259" s="11">
        <v>5.28</v>
      </c>
      <c r="E1259" s="11">
        <v>5.61</v>
      </c>
      <c r="F1259" s="11">
        <v>699</v>
      </c>
      <c r="G1259" s="6" t="str">
        <f>IF(COUNTIF(Table1[Customer ID],Table1[[#This Row],[Customer ID]])&gt;1,"Repeat Customer","One-Time Customer")</f>
        <v>Repeat Customer</v>
      </c>
      <c r="H1259" s="11" t="s">
        <v>835</v>
      </c>
      <c r="I1259" s="11" t="s">
        <v>49</v>
      </c>
      <c r="J1259" s="11" t="s">
        <v>114</v>
      </c>
      <c r="K1259" s="11" t="s">
        <v>29</v>
      </c>
      <c r="L1259" s="11" t="s">
        <v>93</v>
      </c>
      <c r="M1259" s="11" t="s">
        <v>59</v>
      </c>
      <c r="N1259" s="11" t="s">
        <v>836</v>
      </c>
      <c r="O1259" s="11">
        <v>0.4</v>
      </c>
      <c r="P1259" s="6">
        <f>Table1[[#This Row],[Profit]]/Table1[[#This Row],[Sales]]</f>
        <v>-0.51292307692307693</v>
      </c>
      <c r="Q1259" s="11" t="s">
        <v>33</v>
      </c>
      <c r="R1259" s="11" t="s">
        <v>34</v>
      </c>
      <c r="S1259" s="11" t="s">
        <v>45</v>
      </c>
      <c r="T1259" s="11" t="s">
        <v>663</v>
      </c>
      <c r="U1259" s="11">
        <v>90041</v>
      </c>
      <c r="V1259" s="12">
        <v>42117</v>
      </c>
      <c r="W1259" s="13" t="str">
        <f>TEXT(Table1[[#This Row],[Order Date]],"mmmm")</f>
        <v>April</v>
      </c>
      <c r="X1259" s="7" t="str">
        <f>TEXT(Table1[[#This Row],[Order Date]],"yyyy")</f>
        <v>2015</v>
      </c>
      <c r="Y1259" s="12">
        <v>42118</v>
      </c>
      <c r="Z1259" s="11">
        <v>-16.670000000000002</v>
      </c>
      <c r="AA1259" s="11">
        <v>5</v>
      </c>
      <c r="AB1259" s="11">
        <v>32.5</v>
      </c>
      <c r="AC1259" s="11">
        <v>44517</v>
      </c>
      <c r="AD1259" s="6" t="e">
        <f>IF(COUNTIF(#REF!,Orders!AC398)&gt;0,"Returned","Not Returned")</f>
        <v>#REF!</v>
      </c>
      <c r="AE1259" s="37" t="str">
        <f>TEXT(Table1[[#This Row],[Order Date]],"mmmm-yyy")</f>
        <v>April-2015</v>
      </c>
    </row>
    <row r="1260" spans="1:31" ht="12.75" customHeight="1" thickTop="1" thickBot="1" x14ac:dyDescent="0.25">
      <c r="A1260" s="10">
        <v>24289</v>
      </c>
      <c r="B1260" s="11" t="s">
        <v>56</v>
      </c>
      <c r="C1260" s="11">
        <v>0.03</v>
      </c>
      <c r="D1260" s="11">
        <v>5.28</v>
      </c>
      <c r="E1260" s="11">
        <v>5.61</v>
      </c>
      <c r="F1260" s="11">
        <v>702</v>
      </c>
      <c r="G1260" s="6" t="str">
        <f>IF(COUNTIF(Table1[Customer ID],Table1[[#This Row],[Customer ID]])&gt;1,"Repeat Customer","One-Time Customer")</f>
        <v>Repeat Customer</v>
      </c>
      <c r="H1260" s="11" t="s">
        <v>842</v>
      </c>
      <c r="I1260" s="11" t="s">
        <v>49</v>
      </c>
      <c r="J1260" s="11" t="s">
        <v>114</v>
      </c>
      <c r="K1260" s="11" t="s">
        <v>29</v>
      </c>
      <c r="L1260" s="11" t="s">
        <v>93</v>
      </c>
      <c r="M1260" s="11" t="s">
        <v>59</v>
      </c>
      <c r="N1260" s="11" t="s">
        <v>836</v>
      </c>
      <c r="O1260" s="11">
        <v>0.4</v>
      </c>
      <c r="P1260" s="6">
        <f>Table1[[#This Row],[Profit]]/Table1[[#This Row],[Sales]]</f>
        <v>-2.5646153846153847</v>
      </c>
      <c r="Q1260" s="11" t="s">
        <v>33</v>
      </c>
      <c r="R1260" s="11" t="s">
        <v>34</v>
      </c>
      <c r="S1260" s="11" t="s">
        <v>45</v>
      </c>
      <c r="T1260" s="11" t="s">
        <v>843</v>
      </c>
      <c r="U1260" s="11">
        <v>95404</v>
      </c>
      <c r="V1260" s="12">
        <v>42117</v>
      </c>
      <c r="W1260" s="13" t="str">
        <f>TEXT(Table1[[#This Row],[Order Date]],"mmmm")</f>
        <v>April</v>
      </c>
      <c r="X1260" s="7" t="str">
        <f>TEXT(Table1[[#This Row],[Order Date]],"yyyy")</f>
        <v>2015</v>
      </c>
      <c r="Y1260" s="12">
        <v>42118</v>
      </c>
      <c r="Z1260" s="11">
        <v>-16.670000000000002</v>
      </c>
      <c r="AA1260" s="11">
        <v>1</v>
      </c>
      <c r="AB1260" s="11">
        <v>6.5</v>
      </c>
      <c r="AC1260" s="11">
        <v>87977</v>
      </c>
      <c r="AD1260" s="6" t="e">
        <f>IF(COUNTIF(#REF!,Orders!AC408)&gt;0,"Returned","Not Returned")</f>
        <v>#REF!</v>
      </c>
      <c r="AE1260" s="37" t="str">
        <f>TEXT(Table1[[#This Row],[Order Date]],"mmmm-yyy")</f>
        <v>April-2015</v>
      </c>
    </row>
    <row r="1261" spans="1:31" ht="12.75" customHeight="1" thickTop="1" thickBot="1" x14ac:dyDescent="0.25">
      <c r="A1261" s="8">
        <v>19322</v>
      </c>
      <c r="B1261" s="1" t="s">
        <v>106</v>
      </c>
      <c r="C1261" s="1">
        <v>0.02</v>
      </c>
      <c r="D1261" s="1">
        <v>46.89</v>
      </c>
      <c r="E1261" s="1">
        <v>5.0999999999999996</v>
      </c>
      <c r="F1261" s="1">
        <v>1253</v>
      </c>
      <c r="G1261" s="6" t="str">
        <f>IF(COUNTIF(Table1[Customer ID],Table1[[#This Row],[Customer ID]])&gt;1,"Repeat Customer","One-Time Customer")</f>
        <v>Repeat Customer</v>
      </c>
      <c r="H1261" s="1" t="s">
        <v>1344</v>
      </c>
      <c r="I1261" s="1" t="s">
        <v>49</v>
      </c>
      <c r="J1261" s="1" t="s">
        <v>40</v>
      </c>
      <c r="K1261" s="1" t="s">
        <v>29</v>
      </c>
      <c r="L1261" s="1" t="s">
        <v>257</v>
      </c>
      <c r="M1261" s="1" t="s">
        <v>86</v>
      </c>
      <c r="N1261" s="1" t="s">
        <v>1345</v>
      </c>
      <c r="O1261" s="1">
        <v>0.46</v>
      </c>
      <c r="P1261" s="6">
        <f>Table1[[#This Row],[Profit]]/Table1[[#This Row],[Sales]]</f>
        <v>0.69</v>
      </c>
      <c r="Q1261" s="1" t="s">
        <v>33</v>
      </c>
      <c r="R1261" s="1" t="s">
        <v>61</v>
      </c>
      <c r="S1261" s="1" t="s">
        <v>130</v>
      </c>
      <c r="T1261" s="1" t="s">
        <v>1346</v>
      </c>
      <c r="U1261" s="1">
        <v>78613</v>
      </c>
      <c r="V1261" s="9">
        <v>42117</v>
      </c>
      <c r="W1261" s="13" t="str">
        <f>TEXT(Table1[[#This Row],[Order Date]],"mmmm")</f>
        <v>April</v>
      </c>
      <c r="X1261" s="7" t="str">
        <f>TEXT(Table1[[#This Row],[Order Date]],"yyyy")</f>
        <v>2015</v>
      </c>
      <c r="Y1261" s="9">
        <v>42117</v>
      </c>
      <c r="Z1261" s="1">
        <v>421.34849999999994</v>
      </c>
      <c r="AA1261" s="1">
        <v>13</v>
      </c>
      <c r="AB1261" s="1">
        <v>610.65</v>
      </c>
      <c r="AC1261" s="1">
        <v>89981</v>
      </c>
      <c r="AD1261" s="6" t="e">
        <f>IF(COUNTIF(#REF!,Orders!AC717)&gt;0,"Returned","Not Returned")</f>
        <v>#REF!</v>
      </c>
      <c r="AE1261" s="37" t="str">
        <f>TEXT(Table1[[#This Row],[Order Date]],"mmmm-yyy")</f>
        <v>April-2015</v>
      </c>
    </row>
    <row r="1262" spans="1:31" ht="12.75" customHeight="1" thickTop="1" thickBot="1" x14ac:dyDescent="0.25">
      <c r="A1262" s="10">
        <v>19323</v>
      </c>
      <c r="B1262" s="11" t="s">
        <v>106</v>
      </c>
      <c r="C1262" s="11">
        <v>0.05</v>
      </c>
      <c r="D1262" s="11">
        <v>140.97999999999999</v>
      </c>
      <c r="E1262" s="11">
        <v>36.090000000000003</v>
      </c>
      <c r="F1262" s="11">
        <v>1253</v>
      </c>
      <c r="G1262" s="6" t="str">
        <f>IF(COUNTIF(Table1[Customer ID],Table1[[#This Row],[Customer ID]])&gt;1,"Repeat Customer","One-Time Customer")</f>
        <v>Repeat Customer</v>
      </c>
      <c r="H1262" s="11" t="s">
        <v>1344</v>
      </c>
      <c r="I1262" s="11" t="s">
        <v>39</v>
      </c>
      <c r="J1262" s="11" t="s">
        <v>40</v>
      </c>
      <c r="K1262" s="11" t="s">
        <v>41</v>
      </c>
      <c r="L1262" s="11" t="s">
        <v>191</v>
      </c>
      <c r="M1262" s="11" t="s">
        <v>121</v>
      </c>
      <c r="N1262" s="11" t="s">
        <v>1347</v>
      </c>
      <c r="O1262" s="11">
        <v>0.77</v>
      </c>
      <c r="P1262" s="6">
        <f>Table1[[#This Row],[Profit]]/Table1[[#This Row],[Sales]]</f>
        <v>-0.53356501344316687</v>
      </c>
      <c r="Q1262" s="11" t="s">
        <v>33</v>
      </c>
      <c r="R1262" s="11" t="s">
        <v>61</v>
      </c>
      <c r="S1262" s="11" t="s">
        <v>130</v>
      </c>
      <c r="T1262" s="11" t="s">
        <v>1346</v>
      </c>
      <c r="U1262" s="11">
        <v>78613</v>
      </c>
      <c r="V1262" s="12">
        <v>42117</v>
      </c>
      <c r="W1262" s="13" t="str">
        <f>TEXT(Table1[[#This Row],[Order Date]],"mmmm")</f>
        <v>April</v>
      </c>
      <c r="X1262" s="7" t="str">
        <f>TEXT(Table1[[#This Row],[Order Date]],"yyyy")</f>
        <v>2015</v>
      </c>
      <c r="Y1262" s="12">
        <v>42119</v>
      </c>
      <c r="Z1262" s="11">
        <v>-373.09</v>
      </c>
      <c r="AA1262" s="11">
        <v>5</v>
      </c>
      <c r="AB1262" s="11">
        <v>699.24</v>
      </c>
      <c r="AC1262" s="11">
        <v>89981</v>
      </c>
      <c r="AD1262" s="6" t="e">
        <f>IF(COUNTIF(#REF!,Orders!AC718)&gt;0,"Returned","Not Returned")</f>
        <v>#REF!</v>
      </c>
      <c r="AE1262" s="37" t="str">
        <f>TEXT(Table1[[#This Row],[Order Date]],"mmmm-yyy")</f>
        <v>April-2015</v>
      </c>
    </row>
    <row r="1263" spans="1:31" ht="12.75" customHeight="1" thickTop="1" thickBot="1" x14ac:dyDescent="0.25">
      <c r="A1263" s="8">
        <v>19324</v>
      </c>
      <c r="B1263" s="1" t="s">
        <v>106</v>
      </c>
      <c r="C1263" s="1">
        <v>0.1</v>
      </c>
      <c r="D1263" s="1">
        <v>212.6</v>
      </c>
      <c r="E1263" s="1">
        <v>110.2</v>
      </c>
      <c r="F1263" s="1">
        <v>1253</v>
      </c>
      <c r="G1263" s="6" t="str">
        <f>IF(COUNTIF(Table1[Customer ID],Table1[[#This Row],[Customer ID]])&gt;1,"Repeat Customer","One-Time Customer")</f>
        <v>Repeat Customer</v>
      </c>
      <c r="H1263" s="1" t="s">
        <v>1344</v>
      </c>
      <c r="I1263" s="1" t="s">
        <v>39</v>
      </c>
      <c r="J1263" s="1" t="s">
        <v>40</v>
      </c>
      <c r="K1263" s="1" t="s">
        <v>41</v>
      </c>
      <c r="L1263" s="1" t="s">
        <v>152</v>
      </c>
      <c r="M1263" s="1" t="s">
        <v>121</v>
      </c>
      <c r="N1263" s="1" t="s">
        <v>1348</v>
      </c>
      <c r="O1263" s="1">
        <v>0.73</v>
      </c>
      <c r="P1263" s="6">
        <f>Table1[[#This Row],[Profit]]/Table1[[#This Row],[Sales]]</f>
        <v>-1.4769939003337553</v>
      </c>
      <c r="Q1263" s="1" t="s">
        <v>33</v>
      </c>
      <c r="R1263" s="1" t="s">
        <v>61</v>
      </c>
      <c r="S1263" s="1" t="s">
        <v>130</v>
      </c>
      <c r="T1263" s="1" t="s">
        <v>1346</v>
      </c>
      <c r="U1263" s="1">
        <v>78613</v>
      </c>
      <c r="V1263" s="9">
        <v>42117</v>
      </c>
      <c r="W1263" s="13" t="str">
        <f>TEXT(Table1[[#This Row],[Order Date]],"mmmm")</f>
        <v>April</v>
      </c>
      <c r="X1263" s="7" t="str">
        <f>TEXT(Table1[[#This Row],[Order Date]],"yyyy")</f>
        <v>2015</v>
      </c>
      <c r="Y1263" s="9">
        <v>42119</v>
      </c>
      <c r="Z1263" s="1">
        <v>-3465.0720000000001</v>
      </c>
      <c r="AA1263" s="1">
        <v>12</v>
      </c>
      <c r="AB1263" s="1">
        <v>2346.0300000000002</v>
      </c>
      <c r="AC1263" s="1">
        <v>89981</v>
      </c>
      <c r="AD1263" s="6" t="e">
        <f>IF(COUNTIF(#REF!,Orders!AC719)&gt;0,"Returned","Not Returned")</f>
        <v>#REF!</v>
      </c>
      <c r="AE1263" s="37" t="str">
        <f>TEXT(Table1[[#This Row],[Order Date]],"mmmm-yyy")</f>
        <v>April-2015</v>
      </c>
    </row>
    <row r="1264" spans="1:31" ht="12.75" customHeight="1" thickTop="1" thickBot="1" x14ac:dyDescent="0.25">
      <c r="A1264" s="10">
        <v>25092</v>
      </c>
      <c r="B1264" s="11" t="s">
        <v>56</v>
      </c>
      <c r="C1264" s="11">
        <v>0.08</v>
      </c>
      <c r="D1264" s="11">
        <v>2.88</v>
      </c>
      <c r="E1264" s="11">
        <v>0.5</v>
      </c>
      <c r="F1264" s="11">
        <v>1304</v>
      </c>
      <c r="G1264" s="6" t="str">
        <f>IF(COUNTIF(Table1[Customer ID],Table1[[#This Row],[Customer ID]])&gt;1,"Repeat Customer","One-Time Customer")</f>
        <v>One-Time Customer</v>
      </c>
      <c r="H1264" s="11" t="s">
        <v>1386</v>
      </c>
      <c r="I1264" s="11" t="s">
        <v>49</v>
      </c>
      <c r="J1264" s="11" t="s">
        <v>114</v>
      </c>
      <c r="K1264" s="11" t="s">
        <v>29</v>
      </c>
      <c r="L1264" s="11" t="s">
        <v>134</v>
      </c>
      <c r="M1264" s="11" t="s">
        <v>59</v>
      </c>
      <c r="N1264" s="11" t="s">
        <v>1387</v>
      </c>
      <c r="O1264" s="11">
        <v>0.39</v>
      </c>
      <c r="P1264" s="6">
        <f>Table1[[#This Row],[Profit]]/Table1[[#This Row],[Sales]]</f>
        <v>0.69</v>
      </c>
      <c r="Q1264" s="11" t="s">
        <v>33</v>
      </c>
      <c r="R1264" s="11" t="s">
        <v>34</v>
      </c>
      <c r="S1264" s="11" t="s">
        <v>212</v>
      </c>
      <c r="T1264" s="11" t="s">
        <v>1388</v>
      </c>
      <c r="U1264" s="11">
        <v>84084</v>
      </c>
      <c r="V1264" s="12">
        <v>42117</v>
      </c>
      <c r="W1264" s="13" t="str">
        <f>TEXT(Table1[[#This Row],[Order Date]],"mmmm")</f>
        <v>April</v>
      </c>
      <c r="X1264" s="7" t="str">
        <f>TEXT(Table1[[#This Row],[Order Date]],"yyyy")</f>
        <v>2015</v>
      </c>
      <c r="Y1264" s="12">
        <v>42118</v>
      </c>
      <c r="Z1264" s="11">
        <v>6.0305999999999997</v>
      </c>
      <c r="AA1264" s="11">
        <v>3</v>
      </c>
      <c r="AB1264" s="11">
        <v>8.74</v>
      </c>
      <c r="AC1264" s="11">
        <v>87004</v>
      </c>
      <c r="AD1264" s="6" t="e">
        <f>IF(COUNTIF(#REF!,Orders!AC744)&gt;0,"Returned","Not Returned")</f>
        <v>#REF!</v>
      </c>
      <c r="AE1264" s="37" t="str">
        <f>TEXT(Table1[[#This Row],[Order Date]],"mmmm-yyy")</f>
        <v>April-2015</v>
      </c>
    </row>
    <row r="1265" spans="1:31" ht="12.75" customHeight="1" thickTop="1" thickBot="1" x14ac:dyDescent="0.25">
      <c r="A1265" s="8">
        <v>18562</v>
      </c>
      <c r="B1265" s="1" t="s">
        <v>47</v>
      </c>
      <c r="C1265" s="1">
        <v>0.08</v>
      </c>
      <c r="D1265" s="1">
        <v>2.89</v>
      </c>
      <c r="E1265" s="1">
        <v>0.49</v>
      </c>
      <c r="F1265" s="1">
        <v>2114</v>
      </c>
      <c r="G1265" s="6" t="str">
        <f>IF(COUNTIF(Table1[Customer ID],Table1[[#This Row],[Customer ID]])&gt;1,"Repeat Customer","One-Time Customer")</f>
        <v>Repeat Customer</v>
      </c>
      <c r="H1265" s="1" t="s">
        <v>2022</v>
      </c>
      <c r="I1265" s="1" t="s">
        <v>49</v>
      </c>
      <c r="J1265" s="1" t="s">
        <v>28</v>
      </c>
      <c r="K1265" s="1" t="s">
        <v>29</v>
      </c>
      <c r="L1265" s="1" t="s">
        <v>134</v>
      </c>
      <c r="M1265" s="1" t="s">
        <v>59</v>
      </c>
      <c r="N1265" s="1" t="s">
        <v>2024</v>
      </c>
      <c r="O1265" s="1">
        <v>0.38</v>
      </c>
      <c r="P1265" s="6">
        <f>Table1[[#This Row],[Profit]]/Table1[[#This Row],[Sales]]</f>
        <v>12.510097719869709</v>
      </c>
      <c r="Q1265" s="1" t="s">
        <v>33</v>
      </c>
      <c r="R1265" s="1" t="s">
        <v>136</v>
      </c>
      <c r="S1265" s="1" t="s">
        <v>137</v>
      </c>
      <c r="T1265" s="1" t="s">
        <v>543</v>
      </c>
      <c r="U1265" s="1">
        <v>23518</v>
      </c>
      <c r="V1265" s="9">
        <v>42117</v>
      </c>
      <c r="W1265" s="13" t="str">
        <f>TEXT(Table1[[#This Row],[Order Date]],"mmmm")</f>
        <v>April</v>
      </c>
      <c r="X1265" s="7" t="str">
        <f>TEXT(Table1[[#This Row],[Order Date]],"yyyy")</f>
        <v>2015</v>
      </c>
      <c r="Y1265" s="9">
        <v>42117</v>
      </c>
      <c r="Z1265" s="1">
        <v>38.406000000000006</v>
      </c>
      <c r="AA1265" s="1">
        <v>1</v>
      </c>
      <c r="AB1265" s="1">
        <v>3.07</v>
      </c>
      <c r="AC1265" s="1">
        <v>88404</v>
      </c>
      <c r="AD1265" s="6" t="e">
        <f>IF(COUNTIF(#REF!,Orders!AC1169)&gt;0,"Returned","Not Returned")</f>
        <v>#REF!</v>
      </c>
      <c r="AE1265" s="37" t="str">
        <f>TEXT(Table1[[#This Row],[Order Date]],"mmmm-yyy")</f>
        <v>April-2015</v>
      </c>
    </row>
    <row r="1266" spans="1:31" ht="12.75" customHeight="1" thickTop="1" thickBot="1" x14ac:dyDescent="0.25">
      <c r="A1266" s="10">
        <v>25279</v>
      </c>
      <c r="B1266" s="11" t="s">
        <v>25</v>
      </c>
      <c r="C1266" s="11">
        <v>0.04</v>
      </c>
      <c r="D1266" s="11">
        <v>9.06</v>
      </c>
      <c r="E1266" s="11">
        <v>9.86</v>
      </c>
      <c r="F1266" s="11">
        <v>1085</v>
      </c>
      <c r="G1266" s="6" t="str">
        <f>IF(COUNTIF(Table1[Customer ID],Table1[[#This Row],[Customer ID]])&gt;1,"Repeat Customer","One-Time Customer")</f>
        <v>Repeat Customer</v>
      </c>
      <c r="H1266" s="11" t="s">
        <v>1194</v>
      </c>
      <c r="I1266" s="11" t="s">
        <v>49</v>
      </c>
      <c r="J1266" s="11" t="s">
        <v>40</v>
      </c>
      <c r="K1266" s="11" t="s">
        <v>29</v>
      </c>
      <c r="L1266" s="11" t="s">
        <v>93</v>
      </c>
      <c r="M1266" s="11" t="s">
        <v>59</v>
      </c>
      <c r="N1266" s="11" t="s">
        <v>601</v>
      </c>
      <c r="O1266" s="11">
        <v>0.4</v>
      </c>
      <c r="P1266" s="6">
        <f>Table1[[#This Row],[Profit]]/Table1[[#This Row],[Sales]]</f>
        <v>-1.7249757045675413</v>
      </c>
      <c r="Q1266" s="11" t="s">
        <v>33</v>
      </c>
      <c r="R1266" s="11" t="s">
        <v>53</v>
      </c>
      <c r="S1266" s="11" t="s">
        <v>71</v>
      </c>
      <c r="T1266" s="11" t="s">
        <v>1195</v>
      </c>
      <c r="U1266" s="11">
        <v>11729</v>
      </c>
      <c r="V1266" s="12">
        <v>42118</v>
      </c>
      <c r="W1266" s="13" t="str">
        <f>TEXT(Table1[[#This Row],[Order Date]],"mmmm")</f>
        <v>April</v>
      </c>
      <c r="X1266" s="7" t="str">
        <f>TEXT(Table1[[#This Row],[Order Date]],"yyyy")</f>
        <v>2015</v>
      </c>
      <c r="Y1266" s="12">
        <v>42119</v>
      </c>
      <c r="Z1266" s="11">
        <v>-53.25</v>
      </c>
      <c r="AA1266" s="11">
        <v>3</v>
      </c>
      <c r="AB1266" s="11">
        <v>30.87</v>
      </c>
      <c r="AC1266" s="11">
        <v>86123</v>
      </c>
      <c r="AD1266" s="6" t="e">
        <f>IF(COUNTIF(#REF!,Orders!AC608)&gt;0,"Returned","Not Returned")</f>
        <v>#REF!</v>
      </c>
      <c r="AE1266" s="37" t="str">
        <f>TEXT(Table1[[#This Row],[Order Date]],"mmmm-yyy")</f>
        <v>April-2015</v>
      </c>
    </row>
    <row r="1267" spans="1:31" ht="12.75" customHeight="1" thickTop="1" thickBot="1" x14ac:dyDescent="0.25">
      <c r="A1267" s="8">
        <v>25280</v>
      </c>
      <c r="B1267" s="1" t="s">
        <v>25</v>
      </c>
      <c r="C1267" s="1">
        <v>0.04</v>
      </c>
      <c r="D1267" s="1">
        <v>14.27</v>
      </c>
      <c r="E1267" s="1">
        <v>7.27</v>
      </c>
      <c r="F1267" s="1">
        <v>1086</v>
      </c>
      <c r="G1267" s="6" t="str">
        <f>IF(COUNTIF(Table1[Customer ID],Table1[[#This Row],[Customer ID]])&gt;1,"Repeat Customer","One-Time Customer")</f>
        <v>One-Time Customer</v>
      </c>
      <c r="H1267" s="1" t="s">
        <v>1197</v>
      </c>
      <c r="I1267" s="1" t="s">
        <v>49</v>
      </c>
      <c r="J1267" s="1" t="s">
        <v>40</v>
      </c>
      <c r="K1267" s="1" t="s">
        <v>29</v>
      </c>
      <c r="L1267" s="1" t="s">
        <v>109</v>
      </c>
      <c r="M1267" s="1" t="s">
        <v>59</v>
      </c>
      <c r="N1267" s="1" t="s">
        <v>1198</v>
      </c>
      <c r="O1267" s="1">
        <v>0.38</v>
      </c>
      <c r="P1267" s="6">
        <f>Table1[[#This Row],[Profit]]/Table1[[#This Row],[Sales]]</f>
        <v>4.6971706454465072E-2</v>
      </c>
      <c r="Q1267" s="1" t="s">
        <v>33</v>
      </c>
      <c r="R1267" s="1" t="s">
        <v>53</v>
      </c>
      <c r="S1267" s="1" t="s">
        <v>71</v>
      </c>
      <c r="T1267" s="1" t="s">
        <v>1199</v>
      </c>
      <c r="U1267" s="1">
        <v>11746</v>
      </c>
      <c r="V1267" s="9">
        <v>42118</v>
      </c>
      <c r="W1267" s="13" t="str">
        <f>TEXT(Table1[[#This Row],[Order Date]],"mmmm")</f>
        <v>April</v>
      </c>
      <c r="X1267" s="7" t="str">
        <f>TEXT(Table1[[#This Row],[Order Date]],"yyyy")</f>
        <v>2015</v>
      </c>
      <c r="Y1267" s="9">
        <v>42119</v>
      </c>
      <c r="Z1267" s="1">
        <v>2.125</v>
      </c>
      <c r="AA1267" s="1">
        <v>3</v>
      </c>
      <c r="AB1267" s="1">
        <v>45.24</v>
      </c>
      <c r="AC1267" s="1">
        <v>86123</v>
      </c>
      <c r="AD1267" s="6" t="e">
        <f>IF(COUNTIF(#REF!,Orders!AC611)&gt;0,"Returned","Not Returned")</f>
        <v>#REF!</v>
      </c>
      <c r="AE1267" s="37" t="str">
        <f>TEXT(Table1[[#This Row],[Order Date]],"mmmm-yyy")</f>
        <v>April-2015</v>
      </c>
    </row>
    <row r="1268" spans="1:31" ht="12.75" customHeight="1" thickTop="1" thickBot="1" x14ac:dyDescent="0.25">
      <c r="A1268" s="10">
        <v>18693</v>
      </c>
      <c r="B1268" s="11" t="s">
        <v>47</v>
      </c>
      <c r="C1268" s="11">
        <v>0.04</v>
      </c>
      <c r="D1268" s="11">
        <v>2.52</v>
      </c>
      <c r="E1268" s="11">
        <v>1.92</v>
      </c>
      <c r="F1268" s="11">
        <v>1257</v>
      </c>
      <c r="G1268" s="6" t="str">
        <f>IF(COUNTIF(Table1[Customer ID],Table1[[#This Row],[Customer ID]])&gt;1,"Repeat Customer","One-Time Customer")</f>
        <v>Repeat Customer</v>
      </c>
      <c r="H1268" s="11" t="s">
        <v>1354</v>
      </c>
      <c r="I1268" s="11" t="s">
        <v>49</v>
      </c>
      <c r="J1268" s="11" t="s">
        <v>40</v>
      </c>
      <c r="K1268" s="11" t="s">
        <v>29</v>
      </c>
      <c r="L1268" s="11" t="s">
        <v>174</v>
      </c>
      <c r="M1268" s="11" t="s">
        <v>31</v>
      </c>
      <c r="N1268" s="11" t="s">
        <v>1356</v>
      </c>
      <c r="O1268" s="11">
        <v>0.82</v>
      </c>
      <c r="P1268" s="6">
        <f>Table1[[#This Row],[Profit]]/Table1[[#This Row],[Sales]]</f>
        <v>-2.6223642172523962</v>
      </c>
      <c r="Q1268" s="11" t="s">
        <v>33</v>
      </c>
      <c r="R1268" s="11" t="s">
        <v>34</v>
      </c>
      <c r="S1268" s="11" t="s">
        <v>255</v>
      </c>
      <c r="T1268" s="11" t="s">
        <v>287</v>
      </c>
      <c r="U1268" s="11">
        <v>80013</v>
      </c>
      <c r="V1268" s="12">
        <v>42118</v>
      </c>
      <c r="W1268" s="13" t="str">
        <f>TEXT(Table1[[#This Row],[Order Date]],"mmmm")</f>
        <v>April</v>
      </c>
      <c r="X1268" s="7" t="str">
        <f>TEXT(Table1[[#This Row],[Order Date]],"yyyy")</f>
        <v>2015</v>
      </c>
      <c r="Y1268" s="12">
        <v>42118</v>
      </c>
      <c r="Z1268" s="11">
        <v>-8.2080000000000002</v>
      </c>
      <c r="AA1268" s="11">
        <v>1</v>
      </c>
      <c r="AB1268" s="11">
        <v>3.13</v>
      </c>
      <c r="AC1268" s="11">
        <v>86536</v>
      </c>
      <c r="AD1268" s="6" t="e">
        <f>IF(COUNTIF(#REF!,Orders!AC724)&gt;0,"Returned","Not Returned")</f>
        <v>#REF!</v>
      </c>
      <c r="AE1268" s="37" t="str">
        <f>TEXT(Table1[[#This Row],[Order Date]],"mmmm-yyy")</f>
        <v>April-2015</v>
      </c>
    </row>
    <row r="1269" spans="1:31" ht="12.75" customHeight="1" thickTop="1" thickBot="1" x14ac:dyDescent="0.25">
      <c r="A1269" s="10">
        <v>20523</v>
      </c>
      <c r="B1269" s="11" t="s">
        <v>37</v>
      </c>
      <c r="C1269" s="11">
        <v>0</v>
      </c>
      <c r="D1269" s="11">
        <v>2.88</v>
      </c>
      <c r="E1269" s="11">
        <v>0.7</v>
      </c>
      <c r="F1269" s="11">
        <v>1391</v>
      </c>
      <c r="G1269" s="6" t="str">
        <f>IF(COUNTIF(Table1[Customer ID],Table1[[#This Row],[Customer ID]])&gt;1,"Repeat Customer","One-Time Customer")</f>
        <v>Repeat Customer</v>
      </c>
      <c r="H1269" s="11" t="s">
        <v>1459</v>
      </c>
      <c r="I1269" s="11" t="s">
        <v>27</v>
      </c>
      <c r="J1269" s="11" t="s">
        <v>114</v>
      </c>
      <c r="K1269" s="11" t="s">
        <v>29</v>
      </c>
      <c r="L1269" s="11" t="s">
        <v>30</v>
      </c>
      <c r="M1269" s="11" t="s">
        <v>31</v>
      </c>
      <c r="N1269" s="11" t="s">
        <v>365</v>
      </c>
      <c r="O1269" s="11">
        <v>0.56000000000000005</v>
      </c>
      <c r="P1269" s="6">
        <f>Table1[[#This Row],[Profit]]/Table1[[#This Row],[Sales]]</f>
        <v>-1.3819095477386863E-2</v>
      </c>
      <c r="Q1269" s="11" t="s">
        <v>33</v>
      </c>
      <c r="R1269" s="11" t="s">
        <v>34</v>
      </c>
      <c r="S1269" s="11" t="s">
        <v>45</v>
      </c>
      <c r="T1269" s="11" t="s">
        <v>1460</v>
      </c>
      <c r="U1269" s="11">
        <v>94086</v>
      </c>
      <c r="V1269" s="12">
        <v>42118</v>
      </c>
      <c r="W1269" s="13" t="str">
        <f>TEXT(Table1[[#This Row],[Order Date]],"mmmm")</f>
        <v>April</v>
      </c>
      <c r="X1269" s="7" t="str">
        <f>TEXT(Table1[[#This Row],[Order Date]],"yyyy")</f>
        <v>2015</v>
      </c>
      <c r="Y1269" s="12">
        <v>42118</v>
      </c>
      <c r="Z1269" s="11">
        <v>-0.10999999999999943</v>
      </c>
      <c r="AA1269" s="11">
        <v>1</v>
      </c>
      <c r="AB1269" s="11">
        <v>7.96</v>
      </c>
      <c r="AC1269" s="11">
        <v>88727</v>
      </c>
      <c r="AD1269" s="6" t="e">
        <f>IF(COUNTIF(#REF!,Orders!AC792)&gt;0,"Returned","Not Returned")</f>
        <v>#REF!</v>
      </c>
      <c r="AE1269" s="37" t="str">
        <f>TEXT(Table1[[#This Row],[Order Date]],"mmmm-yyy")</f>
        <v>April-2015</v>
      </c>
    </row>
    <row r="1270" spans="1:31" ht="12.75" customHeight="1" thickTop="1" thickBot="1" x14ac:dyDescent="0.25">
      <c r="A1270" s="8">
        <v>21491</v>
      </c>
      <c r="B1270" s="1" t="s">
        <v>106</v>
      </c>
      <c r="C1270" s="1">
        <v>0.03</v>
      </c>
      <c r="D1270" s="1">
        <v>35.409999999999997</v>
      </c>
      <c r="E1270" s="1">
        <v>1.99</v>
      </c>
      <c r="F1270" s="1">
        <v>1670</v>
      </c>
      <c r="G1270" s="6" t="str">
        <f>IF(COUNTIF(Table1[Customer ID],Table1[[#This Row],[Customer ID]])&gt;1,"Repeat Customer","One-Time Customer")</f>
        <v>Repeat Customer</v>
      </c>
      <c r="H1270" s="1" t="s">
        <v>1671</v>
      </c>
      <c r="I1270" s="1" t="s">
        <v>49</v>
      </c>
      <c r="J1270" s="1" t="s">
        <v>58</v>
      </c>
      <c r="K1270" s="1" t="s">
        <v>77</v>
      </c>
      <c r="L1270" s="1" t="s">
        <v>180</v>
      </c>
      <c r="M1270" s="1" t="s">
        <v>51</v>
      </c>
      <c r="N1270" s="1" t="s">
        <v>1672</v>
      </c>
      <c r="O1270" s="1">
        <v>0.43</v>
      </c>
      <c r="P1270" s="6">
        <f>Table1[[#This Row],[Profit]]/Table1[[#This Row],[Sales]]</f>
        <v>5.203586199390509</v>
      </c>
      <c r="Q1270" s="1" t="s">
        <v>33</v>
      </c>
      <c r="R1270" s="1" t="s">
        <v>136</v>
      </c>
      <c r="S1270" s="1" t="s">
        <v>137</v>
      </c>
      <c r="T1270" s="1" t="s">
        <v>1587</v>
      </c>
      <c r="U1270" s="1">
        <v>24060</v>
      </c>
      <c r="V1270" s="9">
        <v>42118</v>
      </c>
      <c r="W1270" s="13" t="str">
        <f>TEXT(Table1[[#This Row],[Order Date]],"mmmm")</f>
        <v>April</v>
      </c>
      <c r="X1270" s="7" t="str">
        <f>TEXT(Table1[[#This Row],[Order Date]],"yyyy")</f>
        <v>2015</v>
      </c>
      <c r="Y1270" s="9">
        <v>42120</v>
      </c>
      <c r="Z1270" s="1">
        <v>1912.4219999999998</v>
      </c>
      <c r="AA1270" s="1">
        <v>10</v>
      </c>
      <c r="AB1270" s="1">
        <v>367.52</v>
      </c>
      <c r="AC1270" s="1">
        <v>86722</v>
      </c>
      <c r="AD1270" s="6" t="e">
        <f>IF(COUNTIF(#REF!,Orders!AC925)&gt;0,"Returned","Not Returned")</f>
        <v>#REF!</v>
      </c>
      <c r="AE1270" s="37" t="str">
        <f>TEXT(Table1[[#This Row],[Order Date]],"mmmm-yyy")</f>
        <v>April-2015</v>
      </c>
    </row>
    <row r="1271" spans="1:31" ht="12.75" customHeight="1" thickTop="1" thickBot="1" x14ac:dyDescent="0.25">
      <c r="A1271" s="10">
        <v>21492</v>
      </c>
      <c r="B1271" s="11" t="s">
        <v>106</v>
      </c>
      <c r="C1271" s="11">
        <v>0</v>
      </c>
      <c r="D1271" s="11">
        <v>142.86000000000001</v>
      </c>
      <c r="E1271" s="11">
        <v>19.989999999999998</v>
      </c>
      <c r="F1271" s="11">
        <v>1670</v>
      </c>
      <c r="G1271" s="6" t="str">
        <f>IF(COUNTIF(Table1[Customer ID],Table1[[#This Row],[Customer ID]])&gt;1,"Repeat Customer","One-Time Customer")</f>
        <v>Repeat Customer</v>
      </c>
      <c r="H1271" s="11" t="s">
        <v>1671</v>
      </c>
      <c r="I1271" s="11" t="s">
        <v>49</v>
      </c>
      <c r="J1271" s="11" t="s">
        <v>58</v>
      </c>
      <c r="K1271" s="11" t="s">
        <v>29</v>
      </c>
      <c r="L1271" s="11" t="s">
        <v>141</v>
      </c>
      <c r="M1271" s="11" t="s">
        <v>59</v>
      </c>
      <c r="N1271" s="11" t="s">
        <v>1673</v>
      </c>
      <c r="O1271" s="11">
        <v>0.56000000000000005</v>
      </c>
      <c r="P1271" s="6">
        <f>Table1[[#This Row],[Profit]]/Table1[[#This Row],[Sales]]</f>
        <v>-0.46901132362736708</v>
      </c>
      <c r="Q1271" s="11" t="s">
        <v>33</v>
      </c>
      <c r="R1271" s="11" t="s">
        <v>136</v>
      </c>
      <c r="S1271" s="11" t="s">
        <v>137</v>
      </c>
      <c r="T1271" s="11" t="s">
        <v>1587</v>
      </c>
      <c r="U1271" s="11">
        <v>24060</v>
      </c>
      <c r="V1271" s="12">
        <v>42118</v>
      </c>
      <c r="W1271" s="13" t="str">
        <f>TEXT(Table1[[#This Row],[Order Date]],"mmmm")</f>
        <v>April</v>
      </c>
      <c r="X1271" s="7" t="str">
        <f>TEXT(Table1[[#This Row],[Order Date]],"yyyy")</f>
        <v>2015</v>
      </c>
      <c r="Y1271" s="12">
        <v>42127</v>
      </c>
      <c r="Z1271" s="11">
        <v>-739.32600000000002</v>
      </c>
      <c r="AA1271" s="11">
        <v>11</v>
      </c>
      <c r="AB1271" s="11">
        <v>1576.35</v>
      </c>
      <c r="AC1271" s="11">
        <v>86722</v>
      </c>
      <c r="AD1271" s="6" t="e">
        <f>IF(COUNTIF(#REF!,Orders!AC926)&gt;0,"Returned","Not Returned")</f>
        <v>#REF!</v>
      </c>
      <c r="AE1271" s="37" t="str">
        <f>TEXT(Table1[[#This Row],[Order Date]],"mmmm-yyy")</f>
        <v>April-2015</v>
      </c>
    </row>
    <row r="1272" spans="1:31" ht="12.75" customHeight="1" thickTop="1" thickBot="1" x14ac:dyDescent="0.25">
      <c r="A1272" s="10">
        <v>23476</v>
      </c>
      <c r="B1272" s="11" t="s">
        <v>47</v>
      </c>
      <c r="C1272" s="11">
        <v>7.0000000000000007E-2</v>
      </c>
      <c r="D1272" s="11">
        <v>5.58</v>
      </c>
      <c r="E1272" s="11">
        <v>1.99</v>
      </c>
      <c r="F1272" s="11">
        <v>3325</v>
      </c>
      <c r="G1272" s="6" t="str">
        <f>IF(COUNTIF(Table1[Customer ID],Table1[[#This Row],[Customer ID]])&gt;1,"Repeat Customer","One-Time Customer")</f>
        <v>Repeat Customer</v>
      </c>
      <c r="H1272" s="11" t="s">
        <v>2961</v>
      </c>
      <c r="I1272" s="11" t="s">
        <v>49</v>
      </c>
      <c r="J1272" s="11" t="s">
        <v>114</v>
      </c>
      <c r="K1272" s="11" t="s">
        <v>29</v>
      </c>
      <c r="L1272" s="11" t="s">
        <v>30</v>
      </c>
      <c r="M1272" s="11" t="s">
        <v>31</v>
      </c>
      <c r="N1272" s="11" t="s">
        <v>2962</v>
      </c>
      <c r="O1272" s="11">
        <v>0.46</v>
      </c>
      <c r="P1272" s="6">
        <f>Table1[[#This Row],[Profit]]/Table1[[#This Row],[Sales]]</f>
        <v>0.18974147867610736</v>
      </c>
      <c r="Q1272" s="11" t="s">
        <v>33</v>
      </c>
      <c r="R1272" s="11" t="s">
        <v>34</v>
      </c>
      <c r="S1272" s="11" t="s">
        <v>102</v>
      </c>
      <c r="T1272" s="11" t="s">
        <v>1393</v>
      </c>
      <c r="U1272" s="11">
        <v>97420</v>
      </c>
      <c r="V1272" s="12">
        <v>42118</v>
      </c>
      <c r="W1272" s="13" t="str">
        <f>TEXT(Table1[[#This Row],[Order Date]],"mmmm")</f>
        <v>April</v>
      </c>
      <c r="X1272" s="7" t="str">
        <f>TEXT(Table1[[#This Row],[Order Date]],"yyyy")</f>
        <v>2015</v>
      </c>
      <c r="Y1272" s="12">
        <v>42120</v>
      </c>
      <c r="Z1272" s="11">
        <v>23.045999999999999</v>
      </c>
      <c r="AA1272" s="11">
        <v>23</v>
      </c>
      <c r="AB1272" s="11">
        <v>121.46</v>
      </c>
      <c r="AC1272" s="11">
        <v>90987</v>
      </c>
      <c r="AD1272" s="6" t="e">
        <f>IF(COUNTIF(#REF!,Orders!AC1894)&gt;0,"Returned","Not Returned")</f>
        <v>#REF!</v>
      </c>
      <c r="AE1272" s="37" t="str">
        <f>TEXT(Table1[[#This Row],[Order Date]],"mmmm-yyy")</f>
        <v>April-2015</v>
      </c>
    </row>
    <row r="1273" spans="1:31" ht="12.75" customHeight="1" thickTop="1" thickBot="1" x14ac:dyDescent="0.25">
      <c r="A1273" s="8">
        <v>25095</v>
      </c>
      <c r="B1273" s="1" t="s">
        <v>47</v>
      </c>
      <c r="C1273" s="1">
        <v>0</v>
      </c>
      <c r="D1273" s="1">
        <v>4.37</v>
      </c>
      <c r="E1273" s="1">
        <v>5.15</v>
      </c>
      <c r="F1273" s="1">
        <v>2570</v>
      </c>
      <c r="G1273" s="6" t="str">
        <f>IF(COUNTIF(Table1[Customer ID],Table1[[#This Row],[Customer ID]])&gt;1,"Repeat Customer","One-Time Customer")</f>
        <v>Repeat Customer</v>
      </c>
      <c r="H1273" s="1" t="s">
        <v>2401</v>
      </c>
      <c r="I1273" s="1" t="s">
        <v>49</v>
      </c>
      <c r="J1273" s="1" t="s">
        <v>114</v>
      </c>
      <c r="K1273" s="1" t="s">
        <v>29</v>
      </c>
      <c r="L1273" s="1" t="s">
        <v>257</v>
      </c>
      <c r="M1273" s="1" t="s">
        <v>59</v>
      </c>
      <c r="N1273" s="1" t="s">
        <v>994</v>
      </c>
      <c r="O1273" s="1">
        <v>0.59</v>
      </c>
      <c r="P1273" s="6">
        <f>Table1[[#This Row],[Profit]]/Table1[[#This Row],[Sales]]</f>
        <v>-1.710420034149118</v>
      </c>
      <c r="Q1273" s="1" t="s">
        <v>33</v>
      </c>
      <c r="R1273" s="1" t="s">
        <v>34</v>
      </c>
      <c r="S1273" s="1" t="s">
        <v>45</v>
      </c>
      <c r="T1273" s="1" t="s">
        <v>2402</v>
      </c>
      <c r="U1273" s="1">
        <v>95616</v>
      </c>
      <c r="V1273" s="9">
        <v>42119</v>
      </c>
      <c r="W1273" s="13" t="str">
        <f>TEXT(Table1[[#This Row],[Order Date]],"mmmm")</f>
        <v>April</v>
      </c>
      <c r="X1273" s="7" t="str">
        <f>TEXT(Table1[[#This Row],[Order Date]],"yyyy")</f>
        <v>2015</v>
      </c>
      <c r="Y1273" s="9">
        <v>42121</v>
      </c>
      <c r="Z1273" s="1">
        <v>-150.2604</v>
      </c>
      <c r="AA1273" s="1">
        <v>19</v>
      </c>
      <c r="AB1273" s="1">
        <v>87.85</v>
      </c>
      <c r="AC1273" s="1">
        <v>90327</v>
      </c>
      <c r="AD1273" s="6" t="e">
        <f>IF(COUNTIF(#REF!,Orders!AC1457)&gt;0,"Returned","Not Returned")</f>
        <v>#REF!</v>
      </c>
      <c r="AE1273" s="37" t="str">
        <f>TEXT(Table1[[#This Row],[Order Date]],"mmmm-yyy")</f>
        <v>April-2015</v>
      </c>
    </row>
    <row r="1274" spans="1:31" ht="12.75" customHeight="1" thickTop="1" thickBot="1" x14ac:dyDescent="0.25">
      <c r="A1274" s="10">
        <v>25096</v>
      </c>
      <c r="B1274" s="11" t="s">
        <v>47</v>
      </c>
      <c r="C1274" s="11">
        <v>0.01</v>
      </c>
      <c r="D1274" s="11">
        <v>500.98</v>
      </c>
      <c r="E1274" s="11">
        <v>56</v>
      </c>
      <c r="F1274" s="11">
        <v>2570</v>
      </c>
      <c r="G1274" s="6" t="str">
        <f>IF(COUNTIF(Table1[Customer ID],Table1[[#This Row],[Customer ID]])&gt;1,"Repeat Customer","One-Time Customer")</f>
        <v>Repeat Customer</v>
      </c>
      <c r="H1274" s="11" t="s">
        <v>2401</v>
      </c>
      <c r="I1274" s="11" t="s">
        <v>39</v>
      </c>
      <c r="J1274" s="11" t="s">
        <v>114</v>
      </c>
      <c r="K1274" s="11" t="s">
        <v>41</v>
      </c>
      <c r="L1274" s="11" t="s">
        <v>42</v>
      </c>
      <c r="M1274" s="11" t="s">
        <v>43</v>
      </c>
      <c r="N1274" s="11" t="s">
        <v>44</v>
      </c>
      <c r="O1274" s="11">
        <v>0.6</v>
      </c>
      <c r="P1274" s="6">
        <f>Table1[[#This Row],[Profit]]/Table1[[#This Row],[Sales]]</f>
        <v>0.65940414260198699</v>
      </c>
      <c r="Q1274" s="11" t="s">
        <v>33</v>
      </c>
      <c r="R1274" s="11" t="s">
        <v>34</v>
      </c>
      <c r="S1274" s="11" t="s">
        <v>45</v>
      </c>
      <c r="T1274" s="11" t="s">
        <v>2402</v>
      </c>
      <c r="U1274" s="11">
        <v>95616</v>
      </c>
      <c r="V1274" s="12">
        <v>42119</v>
      </c>
      <c r="W1274" s="13" t="str">
        <f>TEXT(Table1[[#This Row],[Order Date]],"mmmm")</f>
        <v>April</v>
      </c>
      <c r="X1274" s="7" t="str">
        <f>TEXT(Table1[[#This Row],[Order Date]],"yyyy")</f>
        <v>2015</v>
      </c>
      <c r="Y1274" s="12">
        <v>42120</v>
      </c>
      <c r="Z1274" s="11">
        <v>4899.1288000000004</v>
      </c>
      <c r="AA1274" s="11">
        <v>14</v>
      </c>
      <c r="AB1274" s="11">
        <v>7429.63</v>
      </c>
      <c r="AC1274" s="11">
        <v>90327</v>
      </c>
      <c r="AD1274" s="6" t="e">
        <f>IF(COUNTIF(#REF!,Orders!AC1458)&gt;0,"Returned","Not Returned")</f>
        <v>#REF!</v>
      </c>
      <c r="AE1274" s="37" t="str">
        <f>TEXT(Table1[[#This Row],[Order Date]],"mmmm-yyy")</f>
        <v>April-2015</v>
      </c>
    </row>
    <row r="1275" spans="1:31" ht="12.75" customHeight="1" thickTop="1" thickBot="1" x14ac:dyDescent="0.25">
      <c r="A1275" s="8">
        <v>25097</v>
      </c>
      <c r="B1275" s="1" t="s">
        <v>47</v>
      </c>
      <c r="C1275" s="1">
        <v>0.02</v>
      </c>
      <c r="D1275" s="1">
        <v>12.58</v>
      </c>
      <c r="E1275" s="1">
        <v>5.16</v>
      </c>
      <c r="F1275" s="1">
        <v>2570</v>
      </c>
      <c r="G1275" s="6" t="str">
        <f>IF(COUNTIF(Table1[Customer ID],Table1[[#This Row],[Customer ID]])&gt;1,"Repeat Customer","One-Time Customer")</f>
        <v>Repeat Customer</v>
      </c>
      <c r="H1275" s="1" t="s">
        <v>2401</v>
      </c>
      <c r="I1275" s="1" t="s">
        <v>49</v>
      </c>
      <c r="J1275" s="1" t="s">
        <v>114</v>
      </c>
      <c r="K1275" s="1" t="s">
        <v>41</v>
      </c>
      <c r="L1275" s="1" t="s">
        <v>50</v>
      </c>
      <c r="M1275" s="1" t="s">
        <v>59</v>
      </c>
      <c r="N1275" s="1" t="s">
        <v>2403</v>
      </c>
      <c r="O1275" s="1">
        <v>0.43</v>
      </c>
      <c r="P1275" s="6">
        <f>Table1[[#This Row],[Profit]]/Table1[[#This Row],[Sales]]</f>
        <v>0.1993490570243881</v>
      </c>
      <c r="Q1275" s="1" t="s">
        <v>33</v>
      </c>
      <c r="R1275" s="1" t="s">
        <v>34</v>
      </c>
      <c r="S1275" s="1" t="s">
        <v>45</v>
      </c>
      <c r="T1275" s="1" t="s">
        <v>2402</v>
      </c>
      <c r="U1275" s="1">
        <v>95616</v>
      </c>
      <c r="V1275" s="9">
        <v>42119</v>
      </c>
      <c r="W1275" s="13" t="str">
        <f>TEXT(Table1[[#This Row],[Order Date]],"mmmm")</f>
        <v>April</v>
      </c>
      <c r="X1275" s="7" t="str">
        <f>TEXT(Table1[[#This Row],[Order Date]],"yyyy")</f>
        <v>2015</v>
      </c>
      <c r="Y1275" s="9">
        <v>42119</v>
      </c>
      <c r="Z1275" s="1">
        <v>44.712000000000003</v>
      </c>
      <c r="AA1275" s="1">
        <v>18</v>
      </c>
      <c r="AB1275" s="1">
        <v>224.29</v>
      </c>
      <c r="AC1275" s="1">
        <v>90327</v>
      </c>
      <c r="AD1275" s="6" t="e">
        <f>IF(COUNTIF(#REF!,Orders!AC1459)&gt;0,"Returned","Not Returned")</f>
        <v>#REF!</v>
      </c>
      <c r="AE1275" s="37" t="str">
        <f>TEXT(Table1[[#This Row],[Order Date]],"mmmm-yyy")</f>
        <v>April-2015</v>
      </c>
    </row>
    <row r="1276" spans="1:31" ht="12.75" customHeight="1" thickTop="1" thickBot="1" x14ac:dyDescent="0.25">
      <c r="A1276" s="10">
        <v>25098</v>
      </c>
      <c r="B1276" s="11" t="s">
        <v>47</v>
      </c>
      <c r="C1276" s="11">
        <v>0.1</v>
      </c>
      <c r="D1276" s="11">
        <v>7.7</v>
      </c>
      <c r="E1276" s="11">
        <v>3.68</v>
      </c>
      <c r="F1276" s="11">
        <v>2570</v>
      </c>
      <c r="G1276" s="6" t="str">
        <f>IF(COUNTIF(Table1[Customer ID],Table1[[#This Row],[Customer ID]])&gt;1,"Repeat Customer","One-Time Customer")</f>
        <v>Repeat Customer</v>
      </c>
      <c r="H1276" s="11" t="s">
        <v>2401</v>
      </c>
      <c r="I1276" s="11" t="s">
        <v>49</v>
      </c>
      <c r="J1276" s="11" t="s">
        <v>114</v>
      </c>
      <c r="K1276" s="11" t="s">
        <v>41</v>
      </c>
      <c r="L1276" s="11" t="s">
        <v>50</v>
      </c>
      <c r="M1276" s="11" t="s">
        <v>31</v>
      </c>
      <c r="N1276" s="11" t="s">
        <v>2404</v>
      </c>
      <c r="O1276" s="11">
        <v>0.52</v>
      </c>
      <c r="P1276" s="6">
        <f>Table1[[#This Row],[Profit]]/Table1[[#This Row],[Sales]]</f>
        <v>-0.44191406249999998</v>
      </c>
      <c r="Q1276" s="11" t="s">
        <v>33</v>
      </c>
      <c r="R1276" s="11" t="s">
        <v>34</v>
      </c>
      <c r="S1276" s="11" t="s">
        <v>45</v>
      </c>
      <c r="T1276" s="11" t="s">
        <v>2402</v>
      </c>
      <c r="U1276" s="11">
        <v>95616</v>
      </c>
      <c r="V1276" s="12">
        <v>42119</v>
      </c>
      <c r="W1276" s="13" t="str">
        <f>TEXT(Table1[[#This Row],[Order Date]],"mmmm")</f>
        <v>April</v>
      </c>
      <c r="X1276" s="7" t="str">
        <f>TEXT(Table1[[#This Row],[Order Date]],"yyyy")</f>
        <v>2015</v>
      </c>
      <c r="Y1276" s="12">
        <v>42120</v>
      </c>
      <c r="Z1276" s="11">
        <v>-22.626000000000001</v>
      </c>
      <c r="AA1276" s="11">
        <v>7</v>
      </c>
      <c r="AB1276" s="11">
        <v>51.2</v>
      </c>
      <c r="AC1276" s="11">
        <v>90327</v>
      </c>
      <c r="AD1276" s="6" t="e">
        <f>IF(COUNTIF(#REF!,Orders!AC1460)&gt;0,"Returned","Not Returned")</f>
        <v>#REF!</v>
      </c>
      <c r="AE1276" s="37" t="str">
        <f>TEXT(Table1[[#This Row],[Order Date]],"mmmm-yyy")</f>
        <v>April-2015</v>
      </c>
    </row>
    <row r="1277" spans="1:31" ht="12.75" customHeight="1" thickTop="1" thickBot="1" x14ac:dyDescent="0.25">
      <c r="A1277" s="8">
        <v>7096</v>
      </c>
      <c r="B1277" s="1" t="s">
        <v>47</v>
      </c>
      <c r="C1277" s="1">
        <v>0.01</v>
      </c>
      <c r="D1277" s="1">
        <v>500.98</v>
      </c>
      <c r="E1277" s="1">
        <v>56</v>
      </c>
      <c r="F1277" s="1">
        <v>2571</v>
      </c>
      <c r="G1277" s="6" t="str">
        <f>IF(COUNTIF(Table1[Customer ID],Table1[[#This Row],[Customer ID]])&gt;1,"Repeat Customer","One-Time Customer")</f>
        <v>Repeat Customer</v>
      </c>
      <c r="H1277" s="1" t="s">
        <v>2405</v>
      </c>
      <c r="I1277" s="1" t="s">
        <v>39</v>
      </c>
      <c r="J1277" s="1" t="s">
        <v>114</v>
      </c>
      <c r="K1277" s="1" t="s">
        <v>41</v>
      </c>
      <c r="L1277" s="1" t="s">
        <v>42</v>
      </c>
      <c r="M1277" s="1" t="s">
        <v>43</v>
      </c>
      <c r="N1277" s="1" t="s">
        <v>44</v>
      </c>
      <c r="O1277" s="1">
        <v>0.6</v>
      </c>
      <c r="P1277" s="6">
        <f>Table1[[#This Row],[Profit]]/Table1[[#This Row],[Sales]]</f>
        <v>0.14334867841713572</v>
      </c>
      <c r="Q1277" s="1" t="s">
        <v>33</v>
      </c>
      <c r="R1277" s="1" t="s">
        <v>53</v>
      </c>
      <c r="S1277" s="1" t="s">
        <v>71</v>
      </c>
      <c r="T1277" s="1" t="s">
        <v>90</v>
      </c>
      <c r="U1277" s="1">
        <v>10165</v>
      </c>
      <c r="V1277" s="9">
        <v>42119</v>
      </c>
      <c r="W1277" s="13" t="str">
        <f>TEXT(Table1[[#This Row],[Order Date]],"mmmm")</f>
        <v>April</v>
      </c>
      <c r="X1277" s="7" t="str">
        <f>TEXT(Table1[[#This Row],[Order Date]],"yyyy")</f>
        <v>2015</v>
      </c>
      <c r="Y1277" s="9">
        <v>42120</v>
      </c>
      <c r="Z1277" s="1">
        <v>4260.1120000000001</v>
      </c>
      <c r="AA1277" s="1">
        <v>56</v>
      </c>
      <c r="AB1277" s="1">
        <v>29718.53</v>
      </c>
      <c r="AC1277" s="1">
        <v>50656</v>
      </c>
      <c r="AD1277" s="6" t="e">
        <f>IF(COUNTIF(#REF!,Orders!AC1461)&gt;0,"Returned","Not Returned")</f>
        <v>#REF!</v>
      </c>
      <c r="AE1277" s="37" t="str">
        <f>TEXT(Table1[[#This Row],[Order Date]],"mmmm-yyy")</f>
        <v>April-2015</v>
      </c>
    </row>
    <row r="1278" spans="1:31" ht="12.75" customHeight="1" thickTop="1" thickBot="1" x14ac:dyDescent="0.25">
      <c r="A1278" s="10">
        <v>7098</v>
      </c>
      <c r="B1278" s="11" t="s">
        <v>47</v>
      </c>
      <c r="C1278" s="11">
        <v>0.1</v>
      </c>
      <c r="D1278" s="11">
        <v>7.7</v>
      </c>
      <c r="E1278" s="11">
        <v>3.68</v>
      </c>
      <c r="F1278" s="11">
        <v>2571</v>
      </c>
      <c r="G1278" s="6" t="str">
        <f>IF(COUNTIF(Table1[Customer ID],Table1[[#This Row],[Customer ID]])&gt;1,"Repeat Customer","One-Time Customer")</f>
        <v>Repeat Customer</v>
      </c>
      <c r="H1278" s="11" t="s">
        <v>2405</v>
      </c>
      <c r="I1278" s="11" t="s">
        <v>49</v>
      </c>
      <c r="J1278" s="11" t="s">
        <v>114</v>
      </c>
      <c r="K1278" s="11" t="s">
        <v>41</v>
      </c>
      <c r="L1278" s="11" t="s">
        <v>50</v>
      </c>
      <c r="M1278" s="11" t="s">
        <v>31</v>
      </c>
      <c r="N1278" s="11" t="s">
        <v>2404</v>
      </c>
      <c r="O1278" s="11">
        <v>0.52</v>
      </c>
      <c r="P1278" s="6">
        <f>Table1[[#This Row],[Profit]]/Table1[[#This Row],[Sales]]</f>
        <v>-0.1273040307879279</v>
      </c>
      <c r="Q1278" s="11" t="s">
        <v>33</v>
      </c>
      <c r="R1278" s="11" t="s">
        <v>53</v>
      </c>
      <c r="S1278" s="11" t="s">
        <v>71</v>
      </c>
      <c r="T1278" s="11" t="s">
        <v>90</v>
      </c>
      <c r="U1278" s="11">
        <v>10165</v>
      </c>
      <c r="V1278" s="12">
        <v>42119</v>
      </c>
      <c r="W1278" s="13" t="str">
        <f>TEXT(Table1[[#This Row],[Order Date]],"mmmm")</f>
        <v>April</v>
      </c>
      <c r="X1278" s="7" t="str">
        <f>TEXT(Table1[[#This Row],[Order Date]],"yyyy")</f>
        <v>2015</v>
      </c>
      <c r="Y1278" s="12">
        <v>42120</v>
      </c>
      <c r="Z1278" s="11">
        <v>-25.14</v>
      </c>
      <c r="AA1278" s="11">
        <v>27</v>
      </c>
      <c r="AB1278" s="11">
        <v>197.48</v>
      </c>
      <c r="AC1278" s="11">
        <v>50656</v>
      </c>
      <c r="AD1278" s="6" t="e">
        <f>IF(COUNTIF(#REF!,Orders!AC1462)&gt;0,"Returned","Not Returned")</f>
        <v>#REF!</v>
      </c>
      <c r="AE1278" s="37" t="str">
        <f>TEXT(Table1[[#This Row],[Order Date]],"mmmm-yyy")</f>
        <v>April-2015</v>
      </c>
    </row>
    <row r="1279" spans="1:31" ht="12.75" customHeight="1" thickTop="1" thickBot="1" x14ac:dyDescent="0.25">
      <c r="A1279" s="8">
        <v>20366</v>
      </c>
      <c r="B1279" s="1" t="s">
        <v>47</v>
      </c>
      <c r="C1279" s="1">
        <v>0.05</v>
      </c>
      <c r="D1279" s="1">
        <v>3.14</v>
      </c>
      <c r="E1279" s="1">
        <v>1.92</v>
      </c>
      <c r="F1279" s="1">
        <v>3379</v>
      </c>
      <c r="G1279" s="6" t="str">
        <f>IF(COUNTIF(Table1[Customer ID],Table1[[#This Row],[Customer ID]])&gt;1,"Repeat Customer","One-Time Customer")</f>
        <v>Repeat Customer</v>
      </c>
      <c r="H1279" s="1" t="s">
        <v>3005</v>
      </c>
      <c r="I1279" s="1" t="s">
        <v>27</v>
      </c>
      <c r="J1279" s="1" t="s">
        <v>40</v>
      </c>
      <c r="K1279" s="1" t="s">
        <v>29</v>
      </c>
      <c r="L1279" s="1" t="s">
        <v>174</v>
      </c>
      <c r="M1279" s="1" t="s">
        <v>31</v>
      </c>
      <c r="N1279" s="1" t="s">
        <v>2657</v>
      </c>
      <c r="O1279" s="1">
        <v>0.84</v>
      </c>
      <c r="P1279" s="6">
        <f>Table1[[#This Row],[Profit]]/Table1[[#This Row],[Sales]]</f>
        <v>27.496960486322187</v>
      </c>
      <c r="Q1279" s="1" t="s">
        <v>33</v>
      </c>
      <c r="R1279" s="1" t="s">
        <v>136</v>
      </c>
      <c r="S1279" s="1" t="s">
        <v>387</v>
      </c>
      <c r="T1279" s="1" t="s">
        <v>3007</v>
      </c>
      <c r="U1279" s="1">
        <v>30144</v>
      </c>
      <c r="V1279" s="9">
        <v>42119</v>
      </c>
      <c r="W1279" s="13" t="str">
        <f>TEXT(Table1[[#This Row],[Order Date]],"mmmm")</f>
        <v>April</v>
      </c>
      <c r="X1279" s="7" t="str">
        <f>TEXT(Table1[[#This Row],[Order Date]],"yyyy")</f>
        <v>2015</v>
      </c>
      <c r="Y1279" s="9">
        <v>42120</v>
      </c>
      <c r="Z1279" s="1">
        <v>1628.37</v>
      </c>
      <c r="AA1279" s="1">
        <v>18</v>
      </c>
      <c r="AB1279" s="1">
        <v>59.22</v>
      </c>
      <c r="AC1279" s="1">
        <v>88839</v>
      </c>
      <c r="AD1279" s="6" t="e">
        <f>IF(COUNTIF(#REF!,Orders!AC1935)&gt;0,"Returned","Not Returned")</f>
        <v>#REF!</v>
      </c>
      <c r="AE1279" s="37" t="str">
        <f>TEXT(Table1[[#This Row],[Order Date]],"mmmm-yyy")</f>
        <v>April-2015</v>
      </c>
    </row>
    <row r="1280" spans="1:31" ht="12.75" customHeight="1" thickTop="1" thickBot="1" x14ac:dyDescent="0.25">
      <c r="A1280" s="10">
        <v>23436</v>
      </c>
      <c r="B1280" s="11" t="s">
        <v>25</v>
      </c>
      <c r="C1280" s="11">
        <v>0.09</v>
      </c>
      <c r="D1280" s="11">
        <v>101.41</v>
      </c>
      <c r="E1280" s="11">
        <v>35</v>
      </c>
      <c r="F1280" s="11">
        <v>731</v>
      </c>
      <c r="G1280" s="6" t="str">
        <f>IF(COUNTIF(Table1[Customer ID],Table1[[#This Row],[Customer ID]])&gt;1,"Repeat Customer","One-Time Customer")</f>
        <v>One-Time Customer</v>
      </c>
      <c r="H1280" s="11" t="s">
        <v>859</v>
      </c>
      <c r="I1280" s="11" t="s">
        <v>49</v>
      </c>
      <c r="J1280" s="11" t="s">
        <v>114</v>
      </c>
      <c r="K1280" s="11" t="s">
        <v>29</v>
      </c>
      <c r="L1280" s="11" t="s">
        <v>141</v>
      </c>
      <c r="M1280" s="11" t="s">
        <v>236</v>
      </c>
      <c r="N1280" s="11" t="s">
        <v>860</v>
      </c>
      <c r="O1280" s="11">
        <v>0.82</v>
      </c>
      <c r="P1280" s="6">
        <f>Table1[[#This Row],[Profit]]/Table1[[#This Row],[Sales]]</f>
        <v>-0.67991275714576682</v>
      </c>
      <c r="Q1280" s="11" t="s">
        <v>33</v>
      </c>
      <c r="R1280" s="11" t="s">
        <v>53</v>
      </c>
      <c r="S1280" s="11" t="s">
        <v>193</v>
      </c>
      <c r="T1280" s="11" t="s">
        <v>150</v>
      </c>
      <c r="U1280" s="11">
        <v>1803</v>
      </c>
      <c r="V1280" s="12">
        <v>42120</v>
      </c>
      <c r="W1280" s="13" t="str">
        <f>TEXT(Table1[[#This Row],[Order Date]],"mmmm")</f>
        <v>April</v>
      </c>
      <c r="X1280" s="7" t="str">
        <f>TEXT(Table1[[#This Row],[Order Date]],"yyyy")</f>
        <v>2015</v>
      </c>
      <c r="Y1280" s="12">
        <v>42121</v>
      </c>
      <c r="Z1280" s="11">
        <v>-801.15479999999991</v>
      </c>
      <c r="AA1280" s="11">
        <v>12</v>
      </c>
      <c r="AB1280" s="11">
        <v>1178.32</v>
      </c>
      <c r="AC1280" s="11">
        <v>90362</v>
      </c>
      <c r="AD1280" s="6" t="e">
        <f>IF(COUNTIF(#REF!,Orders!AC420)&gt;0,"Returned","Not Returned")</f>
        <v>#REF!</v>
      </c>
      <c r="AE1280" s="37" t="str">
        <f>TEXT(Table1[[#This Row],[Order Date]],"mmmm-yyy")</f>
        <v>April-2015</v>
      </c>
    </row>
    <row r="1281" spans="1:31" ht="12.75" customHeight="1" thickTop="1" thickBot="1" x14ac:dyDescent="0.25">
      <c r="A1281" s="10">
        <v>22858</v>
      </c>
      <c r="B1281" s="11" t="s">
        <v>106</v>
      </c>
      <c r="C1281" s="11">
        <v>0.03</v>
      </c>
      <c r="D1281" s="11">
        <v>180.98</v>
      </c>
      <c r="E1281" s="11">
        <v>26.2</v>
      </c>
      <c r="F1281" s="11">
        <v>1893</v>
      </c>
      <c r="G1281" s="6" t="str">
        <f>IF(COUNTIF(Table1[Customer ID],Table1[[#This Row],[Customer ID]])&gt;1,"Repeat Customer","One-Time Customer")</f>
        <v>One-Time Customer</v>
      </c>
      <c r="H1281" s="11" t="s">
        <v>1855</v>
      </c>
      <c r="I1281" s="11" t="s">
        <v>39</v>
      </c>
      <c r="J1281" s="11" t="s">
        <v>114</v>
      </c>
      <c r="K1281" s="11" t="s">
        <v>41</v>
      </c>
      <c r="L1281" s="11" t="s">
        <v>42</v>
      </c>
      <c r="M1281" s="11" t="s">
        <v>43</v>
      </c>
      <c r="N1281" s="11" t="s">
        <v>241</v>
      </c>
      <c r="O1281" s="11">
        <v>0.59</v>
      </c>
      <c r="P1281" s="6">
        <f>Table1[[#This Row],[Profit]]/Table1[[#This Row],[Sales]]</f>
        <v>0.63357447358222452</v>
      </c>
      <c r="Q1281" s="11" t="s">
        <v>33</v>
      </c>
      <c r="R1281" s="11" t="s">
        <v>61</v>
      </c>
      <c r="S1281" s="11" t="s">
        <v>506</v>
      </c>
      <c r="T1281" s="11" t="s">
        <v>1856</v>
      </c>
      <c r="U1281" s="11">
        <v>63119</v>
      </c>
      <c r="V1281" s="12">
        <v>42120</v>
      </c>
      <c r="W1281" s="13" t="str">
        <f>TEXT(Table1[[#This Row],[Order Date]],"mmmm")</f>
        <v>April</v>
      </c>
      <c r="X1281" s="7" t="str">
        <f>TEXT(Table1[[#This Row],[Order Date]],"yyyy")</f>
        <v>2015</v>
      </c>
      <c r="Y1281" s="12">
        <v>42124</v>
      </c>
      <c r="Z1281" s="11">
        <v>588.54</v>
      </c>
      <c r="AA1281" s="11">
        <v>5</v>
      </c>
      <c r="AB1281" s="11">
        <v>928.92</v>
      </c>
      <c r="AC1281" s="11">
        <v>91262</v>
      </c>
      <c r="AD1281" s="6" t="e">
        <f>IF(COUNTIF(#REF!,Orders!AC1050)&gt;0,"Returned","Not Returned")</f>
        <v>#REF!</v>
      </c>
      <c r="AE1281" s="37" t="str">
        <f>TEXT(Table1[[#This Row],[Order Date]],"mmmm-yyy")</f>
        <v>April-2015</v>
      </c>
    </row>
    <row r="1282" spans="1:31" ht="12.75" customHeight="1" thickTop="1" thickBot="1" x14ac:dyDescent="0.25">
      <c r="A1282" s="10">
        <v>19898</v>
      </c>
      <c r="B1282" s="11" t="s">
        <v>37</v>
      </c>
      <c r="C1282" s="11">
        <v>7.0000000000000007E-2</v>
      </c>
      <c r="D1282" s="11">
        <v>3.38</v>
      </c>
      <c r="E1282" s="11">
        <v>0.85</v>
      </c>
      <c r="F1282" s="11">
        <v>2380</v>
      </c>
      <c r="G1282" s="6" t="str">
        <f>IF(COUNTIF(Table1[Customer ID],Table1[[#This Row],[Customer ID]])&gt;1,"Repeat Customer","One-Time Customer")</f>
        <v>Repeat Customer</v>
      </c>
      <c r="H1282" s="11" t="s">
        <v>2244</v>
      </c>
      <c r="I1282" s="11" t="s">
        <v>49</v>
      </c>
      <c r="J1282" s="11" t="s">
        <v>58</v>
      </c>
      <c r="K1282" s="11" t="s">
        <v>29</v>
      </c>
      <c r="L1282" s="11" t="s">
        <v>30</v>
      </c>
      <c r="M1282" s="11" t="s">
        <v>31</v>
      </c>
      <c r="N1282" s="11" t="s">
        <v>1469</v>
      </c>
      <c r="O1282" s="11">
        <v>0.48</v>
      </c>
      <c r="P1282" s="6">
        <f>Table1[[#This Row],[Profit]]/Table1[[#This Row],[Sales]]</f>
        <v>0.65474552957359011</v>
      </c>
      <c r="Q1282" s="11" t="s">
        <v>33</v>
      </c>
      <c r="R1282" s="11" t="s">
        <v>61</v>
      </c>
      <c r="S1282" s="11" t="s">
        <v>300</v>
      </c>
      <c r="T1282" s="11" t="s">
        <v>2245</v>
      </c>
      <c r="U1282" s="11">
        <v>49505</v>
      </c>
      <c r="V1282" s="12">
        <v>42120</v>
      </c>
      <c r="W1282" s="13" t="str">
        <f>TEXT(Table1[[#This Row],[Order Date]],"mmmm")</f>
        <v>April</v>
      </c>
      <c r="X1282" s="7" t="str">
        <f>TEXT(Table1[[#This Row],[Order Date]],"yyyy")</f>
        <v>2015</v>
      </c>
      <c r="Y1282" s="12">
        <v>42122</v>
      </c>
      <c r="Z1282" s="11">
        <v>19.04</v>
      </c>
      <c r="AA1282" s="11">
        <v>9</v>
      </c>
      <c r="AB1282" s="11">
        <v>29.08</v>
      </c>
      <c r="AC1282" s="11">
        <v>86654</v>
      </c>
      <c r="AD1282" s="6" t="e">
        <f>IF(COUNTIF(#REF!,Orders!AC1324)&gt;0,"Returned","Not Returned")</f>
        <v>#REF!</v>
      </c>
      <c r="AE1282" s="37" t="str">
        <f>TEXT(Table1[[#This Row],[Order Date]],"mmmm-yyy")</f>
        <v>April-2015</v>
      </c>
    </row>
    <row r="1283" spans="1:31" ht="12.75" customHeight="1" thickTop="1" thickBot="1" x14ac:dyDescent="0.25">
      <c r="A1283" s="10">
        <v>1898</v>
      </c>
      <c r="B1283" s="11" t="s">
        <v>37</v>
      </c>
      <c r="C1283" s="11">
        <v>7.0000000000000007E-2</v>
      </c>
      <c r="D1283" s="11">
        <v>3.38</v>
      </c>
      <c r="E1283" s="11">
        <v>0.85</v>
      </c>
      <c r="F1283" s="11">
        <v>2382</v>
      </c>
      <c r="G1283" s="6" t="str">
        <f>IF(COUNTIF(Table1[Customer ID],Table1[[#This Row],[Customer ID]])&gt;1,"Repeat Customer","One-Time Customer")</f>
        <v>Repeat Customer</v>
      </c>
      <c r="H1283" s="11" t="s">
        <v>2246</v>
      </c>
      <c r="I1283" s="11" t="s">
        <v>49</v>
      </c>
      <c r="J1283" s="11" t="s">
        <v>58</v>
      </c>
      <c r="K1283" s="11" t="s">
        <v>29</v>
      </c>
      <c r="L1283" s="11" t="s">
        <v>30</v>
      </c>
      <c r="M1283" s="11" t="s">
        <v>31</v>
      </c>
      <c r="N1283" s="11" t="s">
        <v>1469</v>
      </c>
      <c r="O1283" s="11">
        <v>0.48</v>
      </c>
      <c r="P1283" s="6">
        <f>Table1[[#This Row],[Profit]]/Table1[[#This Row],[Sales]]</f>
        <v>0.17331148734753321</v>
      </c>
      <c r="Q1283" s="11" t="s">
        <v>33</v>
      </c>
      <c r="R1283" s="11" t="s">
        <v>53</v>
      </c>
      <c r="S1283" s="11" t="s">
        <v>71</v>
      </c>
      <c r="T1283" s="11" t="s">
        <v>90</v>
      </c>
      <c r="U1283" s="11">
        <v>10024</v>
      </c>
      <c r="V1283" s="12">
        <v>42120</v>
      </c>
      <c r="W1283" s="13" t="str">
        <f>TEXT(Table1[[#This Row],[Order Date]],"mmmm")</f>
        <v>April</v>
      </c>
      <c r="X1283" s="7" t="str">
        <f>TEXT(Table1[[#This Row],[Order Date]],"yyyy")</f>
        <v>2015</v>
      </c>
      <c r="Y1283" s="12">
        <v>42122</v>
      </c>
      <c r="Z1283" s="11">
        <v>19.04</v>
      </c>
      <c r="AA1283" s="11">
        <v>34</v>
      </c>
      <c r="AB1283" s="11">
        <v>109.86</v>
      </c>
      <c r="AC1283" s="11">
        <v>13606</v>
      </c>
      <c r="AD1283" s="6" t="e">
        <f>IF(COUNTIF(#REF!,Orders!AC1326)&gt;0,"Returned","Not Returned")</f>
        <v>#REF!</v>
      </c>
      <c r="AE1283" s="37" t="str">
        <f>TEXT(Table1[[#This Row],[Order Date]],"mmmm-yyy")</f>
        <v>April-2015</v>
      </c>
    </row>
    <row r="1284" spans="1:31" ht="12.75" customHeight="1" thickTop="1" thickBot="1" x14ac:dyDescent="0.25">
      <c r="A1284" s="8">
        <v>21212</v>
      </c>
      <c r="B1284" s="1" t="s">
        <v>56</v>
      </c>
      <c r="C1284" s="1">
        <v>0.04</v>
      </c>
      <c r="D1284" s="1">
        <v>419.19</v>
      </c>
      <c r="E1284" s="1">
        <v>19.989999999999998</v>
      </c>
      <c r="F1284" s="1">
        <v>2489</v>
      </c>
      <c r="G1284" s="6" t="str">
        <f>IF(COUNTIF(Table1[Customer ID],Table1[[#This Row],[Customer ID]])&gt;1,"Repeat Customer","One-Time Customer")</f>
        <v>Repeat Customer</v>
      </c>
      <c r="H1284" s="1" t="s">
        <v>2338</v>
      </c>
      <c r="I1284" s="1" t="s">
        <v>49</v>
      </c>
      <c r="J1284" s="1" t="s">
        <v>40</v>
      </c>
      <c r="K1284" s="1" t="s">
        <v>29</v>
      </c>
      <c r="L1284" s="1" t="s">
        <v>141</v>
      </c>
      <c r="M1284" s="1" t="s">
        <v>59</v>
      </c>
      <c r="N1284" s="1" t="s">
        <v>741</v>
      </c>
      <c r="O1284" s="1">
        <v>0.57999999999999996</v>
      </c>
      <c r="P1284" s="6">
        <f>Table1[[#This Row],[Profit]]/Table1[[#This Row],[Sales]]</f>
        <v>0.69</v>
      </c>
      <c r="Q1284" s="1" t="s">
        <v>33</v>
      </c>
      <c r="R1284" s="1" t="s">
        <v>34</v>
      </c>
      <c r="S1284" s="1" t="s">
        <v>45</v>
      </c>
      <c r="T1284" s="1" t="s">
        <v>695</v>
      </c>
      <c r="U1284" s="1">
        <v>94521</v>
      </c>
      <c r="V1284" s="9">
        <v>42120</v>
      </c>
      <c r="W1284" s="13" t="str">
        <f>TEXT(Table1[[#This Row],[Order Date]],"mmmm")</f>
        <v>April</v>
      </c>
      <c r="X1284" s="7" t="str">
        <f>TEXT(Table1[[#This Row],[Order Date]],"yyyy")</f>
        <v>2015</v>
      </c>
      <c r="Y1284" s="9">
        <v>42121</v>
      </c>
      <c r="Z1284" s="1">
        <v>1388.3558999999998</v>
      </c>
      <c r="AA1284" s="1">
        <v>5</v>
      </c>
      <c r="AB1284" s="1">
        <v>2012.11</v>
      </c>
      <c r="AC1284" s="1">
        <v>86885</v>
      </c>
      <c r="AD1284" s="6" t="e">
        <f>IF(COUNTIF(#REF!,Orders!AC1399)&gt;0,"Returned","Not Returned")</f>
        <v>#REF!</v>
      </c>
      <c r="AE1284" s="37" t="str">
        <f>TEXT(Table1[[#This Row],[Order Date]],"mmmm-yyy")</f>
        <v>April-2015</v>
      </c>
    </row>
    <row r="1285" spans="1:31" ht="12.75" customHeight="1" thickTop="1" thickBot="1" x14ac:dyDescent="0.25">
      <c r="A1285" s="10">
        <v>1617</v>
      </c>
      <c r="B1285" s="11" t="s">
        <v>106</v>
      </c>
      <c r="C1285" s="11">
        <v>0.06</v>
      </c>
      <c r="D1285" s="11">
        <v>4.28</v>
      </c>
      <c r="E1285" s="11">
        <v>0.94</v>
      </c>
      <c r="F1285" s="11">
        <v>2491</v>
      </c>
      <c r="G1285" s="6" t="str">
        <f>IF(COUNTIF(Table1[Customer ID],Table1[[#This Row],[Customer ID]])&gt;1,"Repeat Customer","One-Time Customer")</f>
        <v>Repeat Customer</v>
      </c>
      <c r="H1285" s="11" t="s">
        <v>2342</v>
      </c>
      <c r="I1285" s="11" t="s">
        <v>49</v>
      </c>
      <c r="J1285" s="11" t="s">
        <v>114</v>
      </c>
      <c r="K1285" s="11" t="s">
        <v>29</v>
      </c>
      <c r="L1285" s="11" t="s">
        <v>30</v>
      </c>
      <c r="M1285" s="11" t="s">
        <v>31</v>
      </c>
      <c r="N1285" s="11" t="s">
        <v>1647</v>
      </c>
      <c r="O1285" s="11">
        <v>0.56000000000000005</v>
      </c>
      <c r="P1285" s="6">
        <f>Table1[[#This Row],[Profit]]/Table1[[#This Row],[Sales]]</f>
        <v>9.4969199178644558E-3</v>
      </c>
      <c r="Q1285" s="11" t="s">
        <v>33</v>
      </c>
      <c r="R1285" s="11" t="s">
        <v>34</v>
      </c>
      <c r="S1285" s="11" t="s">
        <v>45</v>
      </c>
      <c r="T1285" s="11" t="s">
        <v>663</v>
      </c>
      <c r="U1285" s="11">
        <v>90045</v>
      </c>
      <c r="V1285" s="12">
        <v>42120</v>
      </c>
      <c r="W1285" s="13" t="str">
        <f>TEXT(Table1[[#This Row],[Order Date]],"mmmm")</f>
        <v>April</v>
      </c>
      <c r="X1285" s="7" t="str">
        <f>TEXT(Table1[[#This Row],[Order Date]],"yyyy")</f>
        <v>2015</v>
      </c>
      <c r="Y1285" s="12">
        <v>42122</v>
      </c>
      <c r="Z1285" s="11">
        <v>0.36999999999999922</v>
      </c>
      <c r="AA1285" s="11">
        <v>9</v>
      </c>
      <c r="AB1285" s="11">
        <v>38.96</v>
      </c>
      <c r="AC1285" s="11">
        <v>11712</v>
      </c>
      <c r="AD1285" s="6" t="e">
        <f>IF(COUNTIF(#REF!,Orders!AC1404)&gt;0,"Returned","Not Returned")</f>
        <v>#REF!</v>
      </c>
      <c r="AE1285" s="37" t="str">
        <f>TEXT(Table1[[#This Row],[Order Date]],"mmmm-yyy")</f>
        <v>April-2015</v>
      </c>
    </row>
    <row r="1286" spans="1:31" ht="12.75" customHeight="1" thickTop="1" thickBot="1" x14ac:dyDescent="0.25">
      <c r="A1286" s="8">
        <v>3212</v>
      </c>
      <c r="B1286" s="1" t="s">
        <v>56</v>
      </c>
      <c r="C1286" s="1">
        <v>0.04</v>
      </c>
      <c r="D1286" s="1">
        <v>419.19</v>
      </c>
      <c r="E1286" s="1">
        <v>19.989999999999998</v>
      </c>
      <c r="F1286" s="1">
        <v>2491</v>
      </c>
      <c r="G1286" s="6" t="str">
        <f>IF(COUNTIF(Table1[Customer ID],Table1[[#This Row],[Customer ID]])&gt;1,"Repeat Customer","One-Time Customer")</f>
        <v>Repeat Customer</v>
      </c>
      <c r="H1286" s="1" t="s">
        <v>2342</v>
      </c>
      <c r="I1286" s="1" t="s">
        <v>49</v>
      </c>
      <c r="J1286" s="1" t="s">
        <v>40</v>
      </c>
      <c r="K1286" s="1" t="s">
        <v>29</v>
      </c>
      <c r="L1286" s="1" t="s">
        <v>141</v>
      </c>
      <c r="M1286" s="1" t="s">
        <v>59</v>
      </c>
      <c r="N1286" s="1" t="s">
        <v>741</v>
      </c>
      <c r="O1286" s="1">
        <v>0.57999999999999996</v>
      </c>
      <c r="P1286" s="6">
        <f>Table1[[#This Row],[Profit]]/Table1[[#This Row],[Sales]]</f>
        <v>0.24199317881082694</v>
      </c>
      <c r="Q1286" s="1" t="s">
        <v>33</v>
      </c>
      <c r="R1286" s="1" t="s">
        <v>34</v>
      </c>
      <c r="S1286" s="1" t="s">
        <v>45</v>
      </c>
      <c r="T1286" s="1" t="s">
        <v>663</v>
      </c>
      <c r="U1286" s="1">
        <v>90045</v>
      </c>
      <c r="V1286" s="9">
        <v>42120</v>
      </c>
      <c r="W1286" s="13" t="str">
        <f>TEXT(Table1[[#This Row],[Order Date]],"mmmm")</f>
        <v>April</v>
      </c>
      <c r="X1286" s="7" t="str">
        <f>TEXT(Table1[[#This Row],[Order Date]],"yyyy")</f>
        <v>2015</v>
      </c>
      <c r="Y1286" s="9">
        <v>42121</v>
      </c>
      <c r="Z1286" s="1">
        <v>1947.67</v>
      </c>
      <c r="AA1286" s="1">
        <v>20</v>
      </c>
      <c r="AB1286" s="1">
        <v>8048.45</v>
      </c>
      <c r="AC1286" s="1">
        <v>23042</v>
      </c>
      <c r="AD1286" s="6" t="e">
        <f>IF(COUNTIF(#REF!,Orders!AC1405)&gt;0,"Returned","Not Returned")</f>
        <v>#REF!</v>
      </c>
      <c r="AE1286" s="37" t="str">
        <f>TEXT(Table1[[#This Row],[Order Date]],"mmmm-yyy")</f>
        <v>April-2015</v>
      </c>
    </row>
    <row r="1287" spans="1:31" ht="12.75" customHeight="1" thickTop="1" thickBot="1" x14ac:dyDescent="0.25">
      <c r="A1287" s="10">
        <v>19617</v>
      </c>
      <c r="B1287" s="11" t="s">
        <v>106</v>
      </c>
      <c r="C1287" s="11">
        <v>0.06</v>
      </c>
      <c r="D1287" s="11">
        <v>4.28</v>
      </c>
      <c r="E1287" s="11">
        <v>0.94</v>
      </c>
      <c r="F1287" s="11">
        <v>2495</v>
      </c>
      <c r="G1287" s="6" t="str">
        <f>IF(COUNTIF(Table1[Customer ID],Table1[[#This Row],[Customer ID]])&gt;1,"Repeat Customer","One-Time Customer")</f>
        <v>One-Time Customer</v>
      </c>
      <c r="H1287" s="11" t="s">
        <v>2343</v>
      </c>
      <c r="I1287" s="11" t="s">
        <v>49</v>
      </c>
      <c r="J1287" s="11" t="s">
        <v>114</v>
      </c>
      <c r="K1287" s="11" t="s">
        <v>29</v>
      </c>
      <c r="L1287" s="11" t="s">
        <v>30</v>
      </c>
      <c r="M1287" s="11" t="s">
        <v>31</v>
      </c>
      <c r="N1287" s="11" t="s">
        <v>1647</v>
      </c>
      <c r="O1287" s="11">
        <v>0.56000000000000005</v>
      </c>
      <c r="P1287" s="6">
        <f>Table1[[#This Row],[Profit]]/Table1[[#This Row],[Sales]]</f>
        <v>4.2725173210161574E-2</v>
      </c>
      <c r="Q1287" s="11" t="s">
        <v>33</v>
      </c>
      <c r="R1287" s="11" t="s">
        <v>34</v>
      </c>
      <c r="S1287" s="11" t="s">
        <v>2226</v>
      </c>
      <c r="T1287" s="11" t="s">
        <v>2227</v>
      </c>
      <c r="U1287" s="11">
        <v>82901</v>
      </c>
      <c r="V1287" s="12">
        <v>42120</v>
      </c>
      <c r="W1287" s="13" t="str">
        <f>TEXT(Table1[[#This Row],[Order Date]],"mmmm")</f>
        <v>April</v>
      </c>
      <c r="X1287" s="7" t="str">
        <f>TEXT(Table1[[#This Row],[Order Date]],"yyyy")</f>
        <v>2015</v>
      </c>
      <c r="Y1287" s="12">
        <v>42122</v>
      </c>
      <c r="Z1287" s="11">
        <v>0.36999999999999922</v>
      </c>
      <c r="AA1287" s="11">
        <v>2</v>
      </c>
      <c r="AB1287" s="11">
        <v>8.66</v>
      </c>
      <c r="AC1287" s="11">
        <v>86885</v>
      </c>
      <c r="AD1287" s="6" t="e">
        <f>IF(COUNTIF(#REF!,Orders!AC1410)&gt;0,"Returned","Not Returned")</f>
        <v>#REF!</v>
      </c>
      <c r="AE1287" s="37" t="str">
        <f>TEXT(Table1[[#This Row],[Order Date]],"mmmm-yyy")</f>
        <v>April-2015</v>
      </c>
    </row>
    <row r="1288" spans="1:31" ht="12.75" customHeight="1" thickTop="1" thickBot="1" x14ac:dyDescent="0.25">
      <c r="A1288" s="8">
        <v>22136</v>
      </c>
      <c r="B1288" s="1" t="s">
        <v>37</v>
      </c>
      <c r="C1288" s="1">
        <v>0.09</v>
      </c>
      <c r="D1288" s="1">
        <v>12.28</v>
      </c>
      <c r="E1288" s="1">
        <v>4.8600000000000003</v>
      </c>
      <c r="F1288" s="1">
        <v>202</v>
      </c>
      <c r="G1288" s="6" t="str">
        <f>IF(COUNTIF(Table1[Customer ID],Table1[[#This Row],[Customer ID]])&gt;1,"Repeat Customer","One-Time Customer")</f>
        <v>Repeat Customer</v>
      </c>
      <c r="H1288" s="1" t="s">
        <v>302</v>
      </c>
      <c r="I1288" s="1" t="s">
        <v>49</v>
      </c>
      <c r="J1288" s="1" t="s">
        <v>28</v>
      </c>
      <c r="K1288" s="1" t="s">
        <v>29</v>
      </c>
      <c r="L1288" s="1" t="s">
        <v>93</v>
      </c>
      <c r="M1288" s="1" t="s">
        <v>59</v>
      </c>
      <c r="N1288" s="1" t="s">
        <v>303</v>
      </c>
      <c r="O1288" s="1">
        <v>0.38</v>
      </c>
      <c r="P1288" s="6">
        <f>Table1[[#This Row],[Profit]]/Table1[[#This Row],[Sales]]</f>
        <v>4.9927849927849932E-2</v>
      </c>
      <c r="Q1288" s="1" t="s">
        <v>33</v>
      </c>
      <c r="R1288" s="1" t="s">
        <v>61</v>
      </c>
      <c r="S1288" s="1" t="s">
        <v>304</v>
      </c>
      <c r="T1288" s="1" t="s">
        <v>305</v>
      </c>
      <c r="U1288" s="1">
        <v>74006</v>
      </c>
      <c r="V1288" s="9">
        <v>42121</v>
      </c>
      <c r="W1288" s="13" t="str">
        <f>TEXT(Table1[[#This Row],[Order Date]],"mmmm")</f>
        <v>April</v>
      </c>
      <c r="X1288" s="7" t="str">
        <f>TEXT(Table1[[#This Row],[Order Date]],"yyyy")</f>
        <v>2015</v>
      </c>
      <c r="Y1288" s="9">
        <v>42122</v>
      </c>
      <c r="Z1288" s="1">
        <v>1.73</v>
      </c>
      <c r="AA1288" s="1">
        <v>3</v>
      </c>
      <c r="AB1288" s="1">
        <v>34.65</v>
      </c>
      <c r="AC1288" s="1">
        <v>88971</v>
      </c>
      <c r="AD1288" s="6" t="e">
        <f>IF(COUNTIF(#REF!,Orders!AC117)&gt;0,"Returned","Not Returned")</f>
        <v>#REF!</v>
      </c>
      <c r="AE1288" s="37" t="str">
        <f>TEXT(Table1[[#This Row],[Order Date]],"mmmm-yyy")</f>
        <v>April-2015</v>
      </c>
    </row>
    <row r="1289" spans="1:31" ht="12.75" customHeight="1" thickTop="1" thickBot="1" x14ac:dyDescent="0.25">
      <c r="A1289" s="10">
        <v>20377</v>
      </c>
      <c r="B1289" s="11" t="s">
        <v>37</v>
      </c>
      <c r="C1289" s="11">
        <v>0</v>
      </c>
      <c r="D1289" s="11">
        <v>125.99</v>
      </c>
      <c r="E1289" s="11">
        <v>8.99</v>
      </c>
      <c r="F1289" s="11">
        <v>762</v>
      </c>
      <c r="G1289" s="6" t="str">
        <f>IF(COUNTIF(Table1[Customer ID],Table1[[#This Row],[Customer ID]])&gt;1,"Repeat Customer","One-Time Customer")</f>
        <v>One-Time Customer</v>
      </c>
      <c r="H1289" s="11" t="s">
        <v>897</v>
      </c>
      <c r="I1289" s="11" t="s">
        <v>49</v>
      </c>
      <c r="J1289" s="11" t="s">
        <v>58</v>
      </c>
      <c r="K1289" s="11" t="s">
        <v>77</v>
      </c>
      <c r="L1289" s="11" t="s">
        <v>78</v>
      </c>
      <c r="M1289" s="11" t="s">
        <v>59</v>
      </c>
      <c r="N1289" s="11" t="s">
        <v>898</v>
      </c>
      <c r="O1289" s="11">
        <v>0.56999999999999995</v>
      </c>
      <c r="P1289" s="6">
        <f>Table1[[#This Row],[Profit]]/Table1[[#This Row],[Sales]]</f>
        <v>0.45066492438702099</v>
      </c>
      <c r="Q1289" s="11" t="s">
        <v>33</v>
      </c>
      <c r="R1289" s="11" t="s">
        <v>34</v>
      </c>
      <c r="S1289" s="11" t="s">
        <v>35</v>
      </c>
      <c r="T1289" s="11" t="s">
        <v>899</v>
      </c>
      <c r="U1289" s="11">
        <v>98661</v>
      </c>
      <c r="V1289" s="12">
        <v>42121</v>
      </c>
      <c r="W1289" s="13" t="str">
        <f>TEXT(Table1[[#This Row],[Order Date]],"mmmm")</f>
        <v>April</v>
      </c>
      <c r="X1289" s="7" t="str">
        <f>TEXT(Table1[[#This Row],[Order Date]],"yyyy")</f>
        <v>2015</v>
      </c>
      <c r="Y1289" s="12">
        <v>42123</v>
      </c>
      <c r="Z1289" s="11">
        <v>613.89576</v>
      </c>
      <c r="AA1289" s="11">
        <v>12</v>
      </c>
      <c r="AB1289" s="11">
        <v>1362.2</v>
      </c>
      <c r="AC1289" s="11">
        <v>87525</v>
      </c>
      <c r="AD1289" s="6" t="e">
        <f>IF(COUNTIF(#REF!,Orders!AC438)&gt;0,"Returned","Not Returned")</f>
        <v>#REF!</v>
      </c>
      <c r="AE1289" s="37" t="str">
        <f>TEXT(Table1[[#This Row],[Order Date]],"mmmm-yyy")</f>
        <v>April-2015</v>
      </c>
    </row>
    <row r="1290" spans="1:31" ht="12.75" customHeight="1" thickTop="1" thickBot="1" x14ac:dyDescent="0.25">
      <c r="A1290" s="8">
        <v>20010</v>
      </c>
      <c r="B1290" s="1" t="s">
        <v>106</v>
      </c>
      <c r="C1290" s="1">
        <v>0.09</v>
      </c>
      <c r="D1290" s="1">
        <v>300.97000000000003</v>
      </c>
      <c r="E1290" s="1">
        <v>7.18</v>
      </c>
      <c r="F1290" s="1">
        <v>983</v>
      </c>
      <c r="G1290" s="6" t="str">
        <f>IF(COUNTIF(Table1[Customer ID],Table1[[#This Row],[Customer ID]])&gt;1,"Repeat Customer","One-Time Customer")</f>
        <v>One-Time Customer</v>
      </c>
      <c r="H1290" s="1" t="s">
        <v>1088</v>
      </c>
      <c r="I1290" s="1" t="s">
        <v>49</v>
      </c>
      <c r="J1290" s="1" t="s">
        <v>28</v>
      </c>
      <c r="K1290" s="1" t="s">
        <v>77</v>
      </c>
      <c r="L1290" s="1" t="s">
        <v>180</v>
      </c>
      <c r="M1290" s="1" t="s">
        <v>59</v>
      </c>
      <c r="N1290" s="1" t="s">
        <v>1089</v>
      </c>
      <c r="O1290" s="1">
        <v>0.48</v>
      </c>
      <c r="P1290" s="6">
        <f>Table1[[#This Row],[Profit]]/Table1[[#This Row],[Sales]]</f>
        <v>6.2393360436458611E-3</v>
      </c>
      <c r="Q1290" s="1" t="s">
        <v>33</v>
      </c>
      <c r="R1290" s="1" t="s">
        <v>136</v>
      </c>
      <c r="S1290" s="1" t="s">
        <v>958</v>
      </c>
      <c r="T1290" s="1" t="s">
        <v>1090</v>
      </c>
      <c r="U1290" s="1">
        <v>72143</v>
      </c>
      <c r="V1290" s="9">
        <v>42121</v>
      </c>
      <c r="W1290" s="13" t="str">
        <f>TEXT(Table1[[#This Row],[Order Date]],"mmmm")</f>
        <v>April</v>
      </c>
      <c r="X1290" s="7" t="str">
        <f>TEXT(Table1[[#This Row],[Order Date]],"yyyy")</f>
        <v>2015</v>
      </c>
      <c r="Y1290" s="9">
        <v>42121</v>
      </c>
      <c r="Z1290" s="1">
        <v>17.771999999999998</v>
      </c>
      <c r="AA1290" s="1">
        <v>10</v>
      </c>
      <c r="AB1290" s="1">
        <v>2848.38</v>
      </c>
      <c r="AC1290" s="1">
        <v>90201</v>
      </c>
      <c r="AD1290" s="6" t="e">
        <f>IF(COUNTIF(#REF!,Orders!AC551)&gt;0,"Returned","Not Returned")</f>
        <v>#REF!</v>
      </c>
      <c r="AE1290" s="37" t="str">
        <f>TEXT(Table1[[#This Row],[Order Date]],"mmmm-yyy")</f>
        <v>April-2015</v>
      </c>
    </row>
    <row r="1291" spans="1:31" ht="12.75" customHeight="1" thickTop="1" thickBot="1" x14ac:dyDescent="0.25">
      <c r="A1291" s="10">
        <v>19766</v>
      </c>
      <c r="B1291" s="11" t="s">
        <v>47</v>
      </c>
      <c r="C1291" s="11">
        <v>0.09</v>
      </c>
      <c r="D1291" s="11">
        <v>58.1</v>
      </c>
      <c r="E1291" s="11">
        <v>1.49</v>
      </c>
      <c r="F1291" s="11">
        <v>2468</v>
      </c>
      <c r="G1291" s="6" t="str">
        <f>IF(COUNTIF(Table1[Customer ID],Table1[[#This Row],[Customer ID]])&gt;1,"Repeat Customer","One-Time Customer")</f>
        <v>Repeat Customer</v>
      </c>
      <c r="H1291" s="11" t="s">
        <v>2323</v>
      </c>
      <c r="I1291" s="11" t="s">
        <v>27</v>
      </c>
      <c r="J1291" s="11" t="s">
        <v>40</v>
      </c>
      <c r="K1291" s="11" t="s">
        <v>29</v>
      </c>
      <c r="L1291" s="11" t="s">
        <v>109</v>
      </c>
      <c r="M1291" s="11" t="s">
        <v>59</v>
      </c>
      <c r="N1291" s="11" t="s">
        <v>283</v>
      </c>
      <c r="O1291" s="11">
        <v>0.38</v>
      </c>
      <c r="P1291" s="6">
        <f>Table1[[#This Row],[Profit]]/Table1[[#This Row],[Sales]]</f>
        <v>4.5187654903812104</v>
      </c>
      <c r="Q1291" s="11" t="s">
        <v>33</v>
      </c>
      <c r="R1291" s="11" t="s">
        <v>136</v>
      </c>
      <c r="S1291" s="11" t="s">
        <v>322</v>
      </c>
      <c r="T1291" s="11" t="s">
        <v>2324</v>
      </c>
      <c r="U1291" s="11">
        <v>28144</v>
      </c>
      <c r="V1291" s="12">
        <v>42121</v>
      </c>
      <c r="W1291" s="13" t="str">
        <f>TEXT(Table1[[#This Row],[Order Date]],"mmmm")</f>
        <v>April</v>
      </c>
      <c r="X1291" s="7" t="str">
        <f>TEXT(Table1[[#This Row],[Order Date]],"yyyy")</f>
        <v>2015</v>
      </c>
      <c r="Y1291" s="12">
        <v>42123</v>
      </c>
      <c r="Z1291" s="11">
        <v>765.75</v>
      </c>
      <c r="AA1291" s="11">
        <v>3</v>
      </c>
      <c r="AB1291" s="11">
        <v>169.46</v>
      </c>
      <c r="AC1291" s="11">
        <v>88135</v>
      </c>
      <c r="AD1291" s="6" t="e">
        <f>IF(COUNTIF(#REF!,Orders!AC1384)&gt;0,"Returned","Not Returned")</f>
        <v>#REF!</v>
      </c>
      <c r="AE1291" s="37" t="str">
        <f>TEXT(Table1[[#This Row],[Order Date]],"mmmm-yyy")</f>
        <v>April-2015</v>
      </c>
    </row>
    <row r="1292" spans="1:31" ht="12.75" customHeight="1" thickTop="1" thickBot="1" x14ac:dyDescent="0.25">
      <c r="A1292" s="10">
        <v>20203</v>
      </c>
      <c r="B1292" s="11" t="s">
        <v>37</v>
      </c>
      <c r="C1292" s="11">
        <v>0.08</v>
      </c>
      <c r="D1292" s="11">
        <v>3.28</v>
      </c>
      <c r="E1292" s="11">
        <v>3.97</v>
      </c>
      <c r="F1292" s="11">
        <v>3320</v>
      </c>
      <c r="G1292" s="6" t="str">
        <f>IF(COUNTIF(Table1[Customer ID],Table1[[#This Row],[Customer ID]])&gt;1,"Repeat Customer","One-Time Customer")</f>
        <v>Repeat Customer</v>
      </c>
      <c r="H1292" s="11" t="s">
        <v>2958</v>
      </c>
      <c r="I1292" s="11" t="s">
        <v>49</v>
      </c>
      <c r="J1292" s="11" t="s">
        <v>58</v>
      </c>
      <c r="K1292" s="11" t="s">
        <v>29</v>
      </c>
      <c r="L1292" s="11" t="s">
        <v>30</v>
      </c>
      <c r="M1292" s="11" t="s">
        <v>31</v>
      </c>
      <c r="N1292" s="11" t="s">
        <v>1793</v>
      </c>
      <c r="O1292" s="11">
        <v>0.56000000000000005</v>
      </c>
      <c r="P1292" s="6">
        <f>Table1[[#This Row],[Profit]]/Table1[[#This Row],[Sales]]</f>
        <v>7.4528301886793036E-3</v>
      </c>
      <c r="Q1292" s="11" t="s">
        <v>33</v>
      </c>
      <c r="R1292" s="11" t="s">
        <v>136</v>
      </c>
      <c r="S1292" s="11" t="s">
        <v>244</v>
      </c>
      <c r="T1292" s="11" t="s">
        <v>1644</v>
      </c>
      <c r="U1292" s="11">
        <v>38301</v>
      </c>
      <c r="V1292" s="12">
        <v>42121</v>
      </c>
      <c r="W1292" s="13" t="str">
        <f>TEXT(Table1[[#This Row],[Order Date]],"mmmm")</f>
        <v>April</v>
      </c>
      <c r="X1292" s="7" t="str">
        <f>TEXT(Table1[[#This Row],[Order Date]],"yyyy")</f>
        <v>2015</v>
      </c>
      <c r="Y1292" s="12">
        <v>42122</v>
      </c>
      <c r="Z1292" s="11">
        <v>0.42660000000000337</v>
      </c>
      <c r="AA1292" s="11">
        <v>18</v>
      </c>
      <c r="AB1292" s="11">
        <v>57.24</v>
      </c>
      <c r="AC1292" s="11">
        <v>90103</v>
      </c>
      <c r="AD1292" s="6" t="e">
        <f>IF(COUNTIF(#REF!,Orders!AC1890)&gt;0,"Returned","Not Returned")</f>
        <v>#REF!</v>
      </c>
      <c r="AE1292" s="37" t="str">
        <f>TEXT(Table1[[#This Row],[Order Date]],"mmmm-yyy")</f>
        <v>April-2015</v>
      </c>
    </row>
    <row r="1293" spans="1:31" ht="12.75" customHeight="1" thickTop="1" thickBot="1" x14ac:dyDescent="0.25">
      <c r="A1293" s="8">
        <v>20204</v>
      </c>
      <c r="B1293" s="1" t="s">
        <v>37</v>
      </c>
      <c r="C1293" s="1">
        <v>0.09</v>
      </c>
      <c r="D1293" s="1">
        <v>40.97</v>
      </c>
      <c r="E1293" s="1">
        <v>8.99</v>
      </c>
      <c r="F1293" s="1">
        <v>3320</v>
      </c>
      <c r="G1293" s="6" t="str">
        <f>IF(COUNTIF(Table1[Customer ID],Table1[[#This Row],[Customer ID]])&gt;1,"Repeat Customer","One-Time Customer")</f>
        <v>Repeat Customer</v>
      </c>
      <c r="H1293" s="1" t="s">
        <v>2958</v>
      </c>
      <c r="I1293" s="1" t="s">
        <v>27</v>
      </c>
      <c r="J1293" s="1" t="s">
        <v>58</v>
      </c>
      <c r="K1293" s="1" t="s">
        <v>29</v>
      </c>
      <c r="L1293" s="1" t="s">
        <v>30</v>
      </c>
      <c r="M1293" s="1" t="s">
        <v>51</v>
      </c>
      <c r="N1293" s="1" t="s">
        <v>2445</v>
      </c>
      <c r="O1293" s="1">
        <v>0.59</v>
      </c>
      <c r="P1293" s="6">
        <f>Table1[[#This Row],[Profit]]/Table1[[#This Row],[Sales]]</f>
        <v>8.0291014914514361E-2</v>
      </c>
      <c r="Q1293" s="1" t="s">
        <v>33</v>
      </c>
      <c r="R1293" s="1" t="s">
        <v>136</v>
      </c>
      <c r="S1293" s="1" t="s">
        <v>244</v>
      </c>
      <c r="T1293" s="1" t="s">
        <v>1644</v>
      </c>
      <c r="U1293" s="1">
        <v>38301</v>
      </c>
      <c r="V1293" s="9">
        <v>42121</v>
      </c>
      <c r="W1293" s="13" t="str">
        <f>TEXT(Table1[[#This Row],[Order Date]],"mmmm")</f>
        <v>April</v>
      </c>
      <c r="X1293" s="7" t="str">
        <f>TEXT(Table1[[#This Row],[Order Date]],"yyyy")</f>
        <v>2015</v>
      </c>
      <c r="Y1293" s="9">
        <v>42123</v>
      </c>
      <c r="Z1293" s="1">
        <v>66.215999999999994</v>
      </c>
      <c r="AA1293" s="1">
        <v>22</v>
      </c>
      <c r="AB1293" s="1">
        <v>824.7</v>
      </c>
      <c r="AC1293" s="1">
        <v>90103</v>
      </c>
      <c r="AD1293" s="6" t="e">
        <f>IF(COUNTIF(#REF!,Orders!AC1891)&gt;0,"Returned","Not Returned")</f>
        <v>#REF!</v>
      </c>
      <c r="AE1293" s="37" t="str">
        <f>TEXT(Table1[[#This Row],[Order Date]],"mmmm-yyy")</f>
        <v>April-2015</v>
      </c>
    </row>
    <row r="1294" spans="1:31" ht="12.75" customHeight="1" thickTop="1" thickBot="1" x14ac:dyDescent="0.25">
      <c r="A1294" s="8">
        <v>22044</v>
      </c>
      <c r="B1294" s="1" t="s">
        <v>106</v>
      </c>
      <c r="C1294" s="1">
        <v>0.06</v>
      </c>
      <c r="D1294" s="1">
        <v>3.34</v>
      </c>
      <c r="E1294" s="1">
        <v>7.49</v>
      </c>
      <c r="F1294" s="1">
        <v>234</v>
      </c>
      <c r="G1294" s="6" t="str">
        <f>IF(COUNTIF(Table1[Customer ID],Table1[[#This Row],[Customer ID]])&gt;1,"Repeat Customer","One-Time Customer")</f>
        <v>Repeat Customer</v>
      </c>
      <c r="H1294" s="1" t="s">
        <v>328</v>
      </c>
      <c r="I1294" s="1" t="s">
        <v>27</v>
      </c>
      <c r="J1294" s="1" t="s">
        <v>58</v>
      </c>
      <c r="K1294" s="1" t="s">
        <v>29</v>
      </c>
      <c r="L1294" s="1" t="s">
        <v>30</v>
      </c>
      <c r="M1294" s="1" t="s">
        <v>31</v>
      </c>
      <c r="N1294" s="1" t="s">
        <v>334</v>
      </c>
      <c r="O1294" s="1">
        <v>0.54</v>
      </c>
      <c r="P1294" s="6">
        <f>Table1[[#This Row],[Profit]]/Table1[[#This Row],[Sales]]</f>
        <v>-6.4065573770491806</v>
      </c>
      <c r="Q1294" s="1" t="s">
        <v>33</v>
      </c>
      <c r="R1294" s="1" t="s">
        <v>61</v>
      </c>
      <c r="S1294" s="1" t="s">
        <v>330</v>
      </c>
      <c r="T1294" s="1" t="s">
        <v>331</v>
      </c>
      <c r="U1294" s="1">
        <v>50208</v>
      </c>
      <c r="V1294" s="9">
        <v>42122</v>
      </c>
      <c r="W1294" s="13" t="str">
        <f>TEXT(Table1[[#This Row],[Order Date]],"mmmm")</f>
        <v>April</v>
      </c>
      <c r="X1294" s="7" t="str">
        <f>TEXT(Table1[[#This Row],[Order Date]],"yyyy")</f>
        <v>2015</v>
      </c>
      <c r="Y1294" s="9">
        <v>42124</v>
      </c>
      <c r="Z1294" s="1">
        <v>-175.86</v>
      </c>
      <c r="AA1294" s="1">
        <v>8</v>
      </c>
      <c r="AB1294" s="1">
        <v>27.45</v>
      </c>
      <c r="AC1294" s="1">
        <v>90239</v>
      </c>
      <c r="AD1294" s="6" t="e">
        <f>IF(COUNTIF(#REF!,Orders!AC133)&gt;0,"Returned","Not Returned")</f>
        <v>#REF!</v>
      </c>
      <c r="AE1294" s="37" t="str">
        <f>TEXT(Table1[[#This Row],[Order Date]],"mmmm-yyy")</f>
        <v>April-2015</v>
      </c>
    </row>
    <row r="1295" spans="1:31" ht="12.75" customHeight="1" thickTop="1" thickBot="1" x14ac:dyDescent="0.25">
      <c r="A1295" s="8">
        <v>7632</v>
      </c>
      <c r="B1295" s="1" t="s">
        <v>56</v>
      </c>
      <c r="C1295" s="1">
        <v>0.09</v>
      </c>
      <c r="D1295" s="1">
        <v>130.97999999999999</v>
      </c>
      <c r="E1295" s="1">
        <v>30</v>
      </c>
      <c r="F1295" s="1">
        <v>1217</v>
      </c>
      <c r="G1295" s="6" t="str">
        <f>IF(COUNTIF(Table1[Customer ID],Table1[[#This Row],[Customer ID]])&gt;1,"Repeat Customer","One-Time Customer")</f>
        <v>One-Time Customer</v>
      </c>
      <c r="H1295" s="1" t="s">
        <v>1314</v>
      </c>
      <c r="I1295" s="1" t="s">
        <v>39</v>
      </c>
      <c r="J1295" s="1" t="s">
        <v>58</v>
      </c>
      <c r="K1295" s="1" t="s">
        <v>41</v>
      </c>
      <c r="L1295" s="1" t="s">
        <v>42</v>
      </c>
      <c r="M1295" s="1" t="s">
        <v>43</v>
      </c>
      <c r="N1295" s="1" t="s">
        <v>546</v>
      </c>
      <c r="O1295" s="1">
        <v>0.78</v>
      </c>
      <c r="P1295" s="6">
        <f>Table1[[#This Row],[Profit]]/Table1[[#This Row],[Sales]]</f>
        <v>-8.0198671215111789E-2</v>
      </c>
      <c r="Q1295" s="1" t="s">
        <v>33</v>
      </c>
      <c r="R1295" s="1" t="s">
        <v>53</v>
      </c>
      <c r="S1295" s="1" t="s">
        <v>193</v>
      </c>
      <c r="T1295" s="1" t="s">
        <v>194</v>
      </c>
      <c r="U1295" s="1">
        <v>2112</v>
      </c>
      <c r="V1295" s="9">
        <v>42122</v>
      </c>
      <c r="W1295" s="13" t="str">
        <f>TEXT(Table1[[#This Row],[Order Date]],"mmmm")</f>
        <v>April</v>
      </c>
      <c r="X1295" s="7" t="str">
        <f>TEXT(Table1[[#This Row],[Order Date]],"yyyy")</f>
        <v>2015</v>
      </c>
      <c r="Y1295" s="9">
        <v>42125</v>
      </c>
      <c r="Z1295" s="1">
        <v>-421.76</v>
      </c>
      <c r="AA1295" s="1">
        <v>41</v>
      </c>
      <c r="AB1295" s="1">
        <v>5258.94</v>
      </c>
      <c r="AC1295" s="1">
        <v>54595</v>
      </c>
      <c r="AD1295" s="6" t="e">
        <f>IF(COUNTIF(#REF!,Orders!AC691)&gt;0,"Returned","Not Returned")</f>
        <v>#REF!</v>
      </c>
      <c r="AE1295" s="37" t="str">
        <f>TEXT(Table1[[#This Row],[Order Date]],"mmmm-yyy")</f>
        <v>April-2015</v>
      </c>
    </row>
    <row r="1296" spans="1:31" ht="12.75" customHeight="1" thickTop="1" thickBot="1" x14ac:dyDescent="0.25">
      <c r="A1296" s="10">
        <v>25631</v>
      </c>
      <c r="B1296" s="11" t="s">
        <v>56</v>
      </c>
      <c r="C1296" s="11">
        <v>0.02</v>
      </c>
      <c r="D1296" s="11">
        <v>8.34</v>
      </c>
      <c r="E1296" s="11">
        <v>2.64</v>
      </c>
      <c r="F1296" s="11">
        <v>1226</v>
      </c>
      <c r="G1296" s="6" t="str">
        <f>IF(COUNTIF(Table1[Customer ID],Table1[[#This Row],[Customer ID]])&gt;1,"Repeat Customer","One-Time Customer")</f>
        <v>One-Time Customer</v>
      </c>
      <c r="H1296" s="11" t="s">
        <v>1315</v>
      </c>
      <c r="I1296" s="11" t="s">
        <v>49</v>
      </c>
      <c r="J1296" s="11" t="s">
        <v>58</v>
      </c>
      <c r="K1296" s="11" t="s">
        <v>29</v>
      </c>
      <c r="L1296" s="11" t="s">
        <v>174</v>
      </c>
      <c r="M1296" s="11" t="s">
        <v>51</v>
      </c>
      <c r="N1296" s="11" t="s">
        <v>358</v>
      </c>
      <c r="O1296" s="11">
        <v>0.59</v>
      </c>
      <c r="P1296" s="6">
        <f>Table1[[#This Row],[Profit]]/Table1[[#This Row],[Sales]]</f>
        <v>0.10173808810308661</v>
      </c>
      <c r="Q1296" s="11" t="s">
        <v>33</v>
      </c>
      <c r="R1296" s="11" t="s">
        <v>53</v>
      </c>
      <c r="S1296" s="11" t="s">
        <v>469</v>
      </c>
      <c r="T1296" s="11" t="s">
        <v>1316</v>
      </c>
      <c r="U1296" s="11">
        <v>2861</v>
      </c>
      <c r="V1296" s="12">
        <v>42122</v>
      </c>
      <c r="W1296" s="13" t="str">
        <f>TEXT(Table1[[#This Row],[Order Date]],"mmmm")</f>
        <v>April</v>
      </c>
      <c r="X1296" s="7" t="str">
        <f>TEXT(Table1[[#This Row],[Order Date]],"yyyy")</f>
        <v>2015</v>
      </c>
      <c r="Y1296" s="12">
        <v>42124</v>
      </c>
      <c r="Z1296" s="11">
        <v>6.79</v>
      </c>
      <c r="AA1296" s="11">
        <v>8</v>
      </c>
      <c r="AB1296" s="11">
        <v>66.739999999999995</v>
      </c>
      <c r="AC1296" s="11">
        <v>90800</v>
      </c>
      <c r="AD1296" s="6" t="e">
        <f>IF(COUNTIF(#REF!,Orders!AC692)&gt;0,"Returned","Not Returned")</f>
        <v>#REF!</v>
      </c>
      <c r="AE1296" s="37" t="str">
        <f>TEXT(Table1[[#This Row],[Order Date]],"mmmm-yyy")</f>
        <v>April-2015</v>
      </c>
    </row>
    <row r="1297" spans="1:31" ht="12.75" customHeight="1" thickTop="1" thickBot="1" x14ac:dyDescent="0.25">
      <c r="A1297" s="8">
        <v>25632</v>
      </c>
      <c r="B1297" s="1" t="s">
        <v>56</v>
      </c>
      <c r="C1297" s="1">
        <v>0.09</v>
      </c>
      <c r="D1297" s="1">
        <v>130.97999999999999</v>
      </c>
      <c r="E1297" s="1">
        <v>30</v>
      </c>
      <c r="F1297" s="1">
        <v>1227</v>
      </c>
      <c r="G1297" s="6" t="str">
        <f>IF(COUNTIF(Table1[Customer ID],Table1[[#This Row],[Customer ID]])&gt;1,"Repeat Customer","One-Time Customer")</f>
        <v>One-Time Customer</v>
      </c>
      <c r="H1297" s="1" t="s">
        <v>1317</v>
      </c>
      <c r="I1297" s="1" t="s">
        <v>39</v>
      </c>
      <c r="J1297" s="1" t="s">
        <v>58</v>
      </c>
      <c r="K1297" s="1" t="s">
        <v>41</v>
      </c>
      <c r="L1297" s="1" t="s">
        <v>42</v>
      </c>
      <c r="M1297" s="1" t="s">
        <v>43</v>
      </c>
      <c r="N1297" s="1" t="s">
        <v>546</v>
      </c>
      <c r="O1297" s="1">
        <v>0.78</v>
      </c>
      <c r="P1297" s="6">
        <f>Table1[[#This Row],[Profit]]/Table1[[#This Row],[Sales]]</f>
        <v>-0.32881411430843471</v>
      </c>
      <c r="Q1297" s="1" t="s">
        <v>33</v>
      </c>
      <c r="R1297" s="1" t="s">
        <v>53</v>
      </c>
      <c r="S1297" s="1" t="s">
        <v>149</v>
      </c>
      <c r="T1297" s="1" t="s">
        <v>778</v>
      </c>
      <c r="U1297" s="1">
        <v>5403</v>
      </c>
      <c r="V1297" s="9">
        <v>42122</v>
      </c>
      <c r="W1297" s="13" t="str">
        <f>TEXT(Table1[[#This Row],[Order Date]],"mmmm")</f>
        <v>April</v>
      </c>
      <c r="X1297" s="7" t="str">
        <f>TEXT(Table1[[#This Row],[Order Date]],"yyyy")</f>
        <v>2015</v>
      </c>
      <c r="Y1297" s="9">
        <v>42125</v>
      </c>
      <c r="Z1297" s="1">
        <v>-421.76</v>
      </c>
      <c r="AA1297" s="1">
        <v>10</v>
      </c>
      <c r="AB1297" s="1">
        <v>1282.67</v>
      </c>
      <c r="AC1297" s="1">
        <v>90800</v>
      </c>
      <c r="AD1297" s="6" t="e">
        <f>IF(COUNTIF(#REF!,Orders!AC693)&gt;0,"Returned","Not Returned")</f>
        <v>#REF!</v>
      </c>
      <c r="AE1297" s="37" t="str">
        <f>TEXT(Table1[[#This Row],[Order Date]],"mmmm-yyy")</f>
        <v>April-2015</v>
      </c>
    </row>
    <row r="1298" spans="1:31" ht="12.75" customHeight="1" thickTop="1" thickBot="1" x14ac:dyDescent="0.25">
      <c r="A1298" s="10">
        <v>23415</v>
      </c>
      <c r="B1298" s="11" t="s">
        <v>47</v>
      </c>
      <c r="C1298" s="11">
        <v>0.05</v>
      </c>
      <c r="D1298" s="11">
        <v>6.48</v>
      </c>
      <c r="E1298" s="11">
        <v>6.22</v>
      </c>
      <c r="F1298" s="11">
        <v>1439</v>
      </c>
      <c r="G1298" s="6" t="str">
        <f>IF(COUNTIF(Table1[Customer ID],Table1[[#This Row],[Customer ID]])&gt;1,"Repeat Customer","One-Time Customer")</f>
        <v>One-Time Customer</v>
      </c>
      <c r="H1298" s="11" t="s">
        <v>1493</v>
      </c>
      <c r="I1298" s="11" t="s">
        <v>49</v>
      </c>
      <c r="J1298" s="11" t="s">
        <v>28</v>
      </c>
      <c r="K1298" s="11" t="s">
        <v>29</v>
      </c>
      <c r="L1298" s="11" t="s">
        <v>93</v>
      </c>
      <c r="M1298" s="11" t="s">
        <v>59</v>
      </c>
      <c r="N1298" s="11" t="s">
        <v>1431</v>
      </c>
      <c r="O1298" s="11">
        <v>0.37</v>
      </c>
      <c r="P1298" s="6">
        <f>Table1[[#This Row],[Profit]]/Table1[[#This Row],[Sales]]</f>
        <v>-1.3546132339235788</v>
      </c>
      <c r="Q1298" s="11" t="s">
        <v>33</v>
      </c>
      <c r="R1298" s="11" t="s">
        <v>53</v>
      </c>
      <c r="S1298" s="11" t="s">
        <v>154</v>
      </c>
      <c r="T1298" s="11" t="s">
        <v>1494</v>
      </c>
      <c r="U1298" s="11">
        <v>44117</v>
      </c>
      <c r="V1298" s="12">
        <v>42122</v>
      </c>
      <c r="W1298" s="13" t="str">
        <f>TEXT(Table1[[#This Row],[Order Date]],"mmmm")</f>
        <v>April</v>
      </c>
      <c r="X1298" s="7" t="str">
        <f>TEXT(Table1[[#This Row],[Order Date]],"yyyy")</f>
        <v>2015</v>
      </c>
      <c r="Y1298" s="12">
        <v>42123</v>
      </c>
      <c r="Z1298" s="11">
        <v>-29.07</v>
      </c>
      <c r="AA1298" s="11">
        <v>3</v>
      </c>
      <c r="AB1298" s="11">
        <v>21.46</v>
      </c>
      <c r="AC1298" s="11">
        <v>90121</v>
      </c>
      <c r="AD1298" s="6" t="e">
        <f>IF(COUNTIF(#REF!,Orders!AC818)&gt;0,"Returned","Not Returned")</f>
        <v>#REF!</v>
      </c>
      <c r="AE1298" s="37" t="str">
        <f>TEXT(Table1[[#This Row],[Order Date]],"mmmm-yyy")</f>
        <v>April-2015</v>
      </c>
    </row>
    <row r="1299" spans="1:31" ht="12.75" customHeight="1" thickTop="1" thickBot="1" x14ac:dyDescent="0.25">
      <c r="A1299" s="10">
        <v>20639</v>
      </c>
      <c r="B1299" s="11" t="s">
        <v>25</v>
      </c>
      <c r="C1299" s="11">
        <v>0.1</v>
      </c>
      <c r="D1299" s="11">
        <v>48.91</v>
      </c>
      <c r="E1299" s="11">
        <v>5.97</v>
      </c>
      <c r="F1299" s="11">
        <v>2254</v>
      </c>
      <c r="G1299" s="6" t="str">
        <f>IF(COUNTIF(Table1[Customer ID],Table1[[#This Row],[Customer ID]])&gt;1,"Repeat Customer","One-Time Customer")</f>
        <v>Repeat Customer</v>
      </c>
      <c r="H1299" s="11" t="s">
        <v>2128</v>
      </c>
      <c r="I1299" s="11" t="s">
        <v>49</v>
      </c>
      <c r="J1299" s="11" t="s">
        <v>28</v>
      </c>
      <c r="K1299" s="11" t="s">
        <v>29</v>
      </c>
      <c r="L1299" s="11" t="s">
        <v>93</v>
      </c>
      <c r="M1299" s="11" t="s">
        <v>59</v>
      </c>
      <c r="N1299" s="11" t="s">
        <v>2130</v>
      </c>
      <c r="O1299" s="11">
        <v>0.38</v>
      </c>
      <c r="P1299" s="6">
        <f>Table1[[#This Row],[Profit]]/Table1[[#This Row],[Sales]]</f>
        <v>0.25323671965878242</v>
      </c>
      <c r="Q1299" s="11" t="s">
        <v>33</v>
      </c>
      <c r="R1299" s="11" t="s">
        <v>136</v>
      </c>
      <c r="S1299" s="11" t="s">
        <v>613</v>
      </c>
      <c r="T1299" s="11" t="s">
        <v>2129</v>
      </c>
      <c r="U1299" s="11">
        <v>42003</v>
      </c>
      <c r="V1299" s="12">
        <v>42122</v>
      </c>
      <c r="W1299" s="13" t="str">
        <f>TEXT(Table1[[#This Row],[Order Date]],"mmmm")</f>
        <v>April</v>
      </c>
      <c r="X1299" s="7" t="str">
        <f>TEXT(Table1[[#This Row],[Order Date]],"yyyy")</f>
        <v>2015</v>
      </c>
      <c r="Y1299" s="12">
        <v>42124</v>
      </c>
      <c r="Z1299" s="11">
        <v>156.74339999999998</v>
      </c>
      <c r="AA1299" s="11">
        <v>14</v>
      </c>
      <c r="AB1299" s="11">
        <v>618.96</v>
      </c>
      <c r="AC1299" s="11">
        <v>89279</v>
      </c>
      <c r="AD1299" s="6" t="e">
        <f>IF(COUNTIF(#REF!,Orders!AC1240)&gt;0,"Returned","Not Returned")</f>
        <v>#REF!</v>
      </c>
      <c r="AE1299" s="37" t="str">
        <f>TEXT(Table1[[#This Row],[Order Date]],"mmmm-yyy")</f>
        <v>April-2015</v>
      </c>
    </row>
    <row r="1300" spans="1:31" ht="12.75" customHeight="1" thickTop="1" thickBot="1" x14ac:dyDescent="0.25">
      <c r="A1300" s="8">
        <v>20640</v>
      </c>
      <c r="B1300" s="1" t="s">
        <v>25</v>
      </c>
      <c r="C1300" s="1">
        <v>0.08</v>
      </c>
      <c r="D1300" s="1">
        <v>5.98</v>
      </c>
      <c r="E1300" s="1">
        <v>5.46</v>
      </c>
      <c r="F1300" s="1">
        <v>2254</v>
      </c>
      <c r="G1300" s="6" t="str">
        <f>IF(COUNTIF(Table1[Customer ID],Table1[[#This Row],[Customer ID]])&gt;1,"Repeat Customer","One-Time Customer")</f>
        <v>Repeat Customer</v>
      </c>
      <c r="H1300" s="1" t="s">
        <v>2128</v>
      </c>
      <c r="I1300" s="1" t="s">
        <v>49</v>
      </c>
      <c r="J1300" s="1" t="s">
        <v>28</v>
      </c>
      <c r="K1300" s="1" t="s">
        <v>29</v>
      </c>
      <c r="L1300" s="1" t="s">
        <v>93</v>
      </c>
      <c r="M1300" s="1" t="s">
        <v>59</v>
      </c>
      <c r="N1300" s="1" t="s">
        <v>1051</v>
      </c>
      <c r="O1300" s="1">
        <v>0.36</v>
      </c>
      <c r="P1300" s="6">
        <f>Table1[[#This Row],[Profit]]/Table1[[#This Row],[Sales]]</f>
        <v>1.42014444157854</v>
      </c>
      <c r="Q1300" s="1" t="s">
        <v>33</v>
      </c>
      <c r="R1300" s="1" t="s">
        <v>136</v>
      </c>
      <c r="S1300" s="1" t="s">
        <v>613</v>
      </c>
      <c r="T1300" s="1" t="s">
        <v>2129</v>
      </c>
      <c r="U1300" s="1">
        <v>42003</v>
      </c>
      <c r="V1300" s="9">
        <v>42122</v>
      </c>
      <c r="W1300" s="13" t="str">
        <f>TEXT(Table1[[#This Row],[Order Date]],"mmmm")</f>
        <v>April</v>
      </c>
      <c r="X1300" s="7" t="str">
        <f>TEXT(Table1[[#This Row],[Order Date]],"yyyy")</f>
        <v>2015</v>
      </c>
      <c r="Y1300" s="9">
        <v>42122</v>
      </c>
      <c r="Z1300" s="1">
        <v>110.11799999999999</v>
      </c>
      <c r="AA1300" s="1">
        <v>13</v>
      </c>
      <c r="AB1300" s="1">
        <v>77.540000000000006</v>
      </c>
      <c r="AC1300" s="1">
        <v>89279</v>
      </c>
      <c r="AD1300" s="6" t="e">
        <f>IF(COUNTIF(#REF!,Orders!AC1241)&gt;0,"Returned","Not Returned")</f>
        <v>#REF!</v>
      </c>
      <c r="AE1300" s="37" t="str">
        <f>TEXT(Table1[[#This Row],[Order Date]],"mmmm-yyy")</f>
        <v>April-2015</v>
      </c>
    </row>
    <row r="1301" spans="1:31" ht="12.75" customHeight="1" thickTop="1" thickBot="1" x14ac:dyDescent="0.25">
      <c r="A1301" s="10">
        <v>21290</v>
      </c>
      <c r="B1301" s="11" t="s">
        <v>25</v>
      </c>
      <c r="C1301" s="11">
        <v>0.04</v>
      </c>
      <c r="D1301" s="11">
        <v>4.13</v>
      </c>
      <c r="E1301" s="11">
        <v>0.99</v>
      </c>
      <c r="F1301" s="11">
        <v>2912</v>
      </c>
      <c r="G1301" s="6" t="str">
        <f>IF(COUNTIF(Table1[Customer ID],Table1[[#This Row],[Customer ID]])&gt;1,"Repeat Customer","One-Time Customer")</f>
        <v>Repeat Customer</v>
      </c>
      <c r="H1301" s="11" t="s">
        <v>2658</v>
      </c>
      <c r="I1301" s="11" t="s">
        <v>27</v>
      </c>
      <c r="J1301" s="11" t="s">
        <v>40</v>
      </c>
      <c r="K1301" s="11" t="s">
        <v>29</v>
      </c>
      <c r="L1301" s="11" t="s">
        <v>134</v>
      </c>
      <c r="M1301" s="11" t="s">
        <v>59</v>
      </c>
      <c r="N1301" s="11" t="s">
        <v>1420</v>
      </c>
      <c r="O1301" s="11">
        <v>0.39</v>
      </c>
      <c r="P1301" s="6">
        <f>Table1[[#This Row],[Profit]]/Table1[[#This Row],[Sales]]</f>
        <v>0.69</v>
      </c>
      <c r="Q1301" s="11" t="s">
        <v>33</v>
      </c>
      <c r="R1301" s="11" t="s">
        <v>61</v>
      </c>
      <c r="S1301" s="11" t="s">
        <v>2659</v>
      </c>
      <c r="T1301" s="11" t="s">
        <v>2660</v>
      </c>
      <c r="U1301" s="11">
        <v>58201</v>
      </c>
      <c r="V1301" s="12">
        <v>42122</v>
      </c>
      <c r="W1301" s="13" t="str">
        <f>TEXT(Table1[[#This Row],[Order Date]],"mmmm")</f>
        <v>April</v>
      </c>
      <c r="X1301" s="7" t="str">
        <f>TEXT(Table1[[#This Row],[Order Date]],"yyyy")</f>
        <v>2015</v>
      </c>
      <c r="Y1301" s="12">
        <v>42124</v>
      </c>
      <c r="Z1301" s="11">
        <v>22.307699999999997</v>
      </c>
      <c r="AA1301" s="11">
        <v>7</v>
      </c>
      <c r="AB1301" s="11">
        <v>32.33</v>
      </c>
      <c r="AC1301" s="11">
        <v>87396</v>
      </c>
      <c r="AD1301" s="6" t="e">
        <f>IF(COUNTIF(#REF!,Orders!AC1656)&gt;0,"Returned","Not Returned")</f>
        <v>#REF!</v>
      </c>
      <c r="AE1301" s="37" t="str">
        <f>TEXT(Table1[[#This Row],[Order Date]],"mmmm-yyy")</f>
        <v>April-2015</v>
      </c>
    </row>
    <row r="1302" spans="1:31" ht="12.75" customHeight="1" thickTop="1" thickBot="1" x14ac:dyDescent="0.25">
      <c r="A1302" s="8">
        <v>21291</v>
      </c>
      <c r="B1302" s="1" t="s">
        <v>25</v>
      </c>
      <c r="C1302" s="1">
        <v>0.06</v>
      </c>
      <c r="D1302" s="1">
        <v>55.48</v>
      </c>
      <c r="E1302" s="1">
        <v>14.3</v>
      </c>
      <c r="F1302" s="1">
        <v>2912</v>
      </c>
      <c r="G1302" s="6" t="str">
        <f>IF(COUNTIF(Table1[Customer ID],Table1[[#This Row],[Customer ID]])&gt;1,"Repeat Customer","One-Time Customer")</f>
        <v>Repeat Customer</v>
      </c>
      <c r="H1302" s="1" t="s">
        <v>2658</v>
      </c>
      <c r="I1302" s="1" t="s">
        <v>49</v>
      </c>
      <c r="J1302" s="1" t="s">
        <v>40</v>
      </c>
      <c r="K1302" s="1" t="s">
        <v>29</v>
      </c>
      <c r="L1302" s="1" t="s">
        <v>93</v>
      </c>
      <c r="M1302" s="1" t="s">
        <v>59</v>
      </c>
      <c r="N1302" s="1" t="s">
        <v>94</v>
      </c>
      <c r="O1302" s="1">
        <v>0.37</v>
      </c>
      <c r="P1302" s="6">
        <f>Table1[[#This Row],[Profit]]/Table1[[#This Row],[Sales]]</f>
        <v>0.69</v>
      </c>
      <c r="Q1302" s="1" t="s">
        <v>33</v>
      </c>
      <c r="R1302" s="1" t="s">
        <v>61</v>
      </c>
      <c r="S1302" s="1" t="s">
        <v>2659</v>
      </c>
      <c r="T1302" s="1" t="s">
        <v>2660</v>
      </c>
      <c r="U1302" s="1">
        <v>58201</v>
      </c>
      <c r="V1302" s="9">
        <v>42122</v>
      </c>
      <c r="W1302" s="13" t="str">
        <f>TEXT(Table1[[#This Row],[Order Date]],"mmmm")</f>
        <v>April</v>
      </c>
      <c r="X1302" s="7" t="str">
        <f>TEXT(Table1[[#This Row],[Order Date]],"yyyy")</f>
        <v>2015</v>
      </c>
      <c r="Y1302" s="9">
        <v>42124</v>
      </c>
      <c r="Z1302" s="1">
        <v>443.02139999999991</v>
      </c>
      <c r="AA1302" s="1">
        <v>12</v>
      </c>
      <c r="AB1302" s="1">
        <v>642.05999999999995</v>
      </c>
      <c r="AC1302" s="1">
        <v>87396</v>
      </c>
      <c r="AD1302" s="6" t="e">
        <f>IF(COUNTIF(#REF!,Orders!AC1657)&gt;0,"Returned","Not Returned")</f>
        <v>#REF!</v>
      </c>
      <c r="AE1302" s="37" t="str">
        <f>TEXT(Table1[[#This Row],[Order Date]],"mmmm-yyy")</f>
        <v>April-2015</v>
      </c>
    </row>
    <row r="1303" spans="1:31" ht="12.75" customHeight="1" thickTop="1" thickBot="1" x14ac:dyDescent="0.25">
      <c r="A1303" s="10">
        <v>1041</v>
      </c>
      <c r="B1303" s="11" t="s">
        <v>47</v>
      </c>
      <c r="C1303" s="11">
        <v>0.03</v>
      </c>
      <c r="D1303" s="11">
        <v>300.64999999999998</v>
      </c>
      <c r="E1303" s="11">
        <v>24.49</v>
      </c>
      <c r="F1303" s="11">
        <v>3011</v>
      </c>
      <c r="G1303" s="6" t="str">
        <f>IF(COUNTIF(Table1[Customer ID],Table1[[#This Row],[Customer ID]])&gt;1,"Repeat Customer","One-Time Customer")</f>
        <v>Repeat Customer</v>
      </c>
      <c r="H1303" s="11" t="s">
        <v>2733</v>
      </c>
      <c r="I1303" s="11" t="s">
        <v>49</v>
      </c>
      <c r="J1303" s="11" t="s">
        <v>28</v>
      </c>
      <c r="K1303" s="11" t="s">
        <v>29</v>
      </c>
      <c r="L1303" s="11" t="s">
        <v>257</v>
      </c>
      <c r="M1303" s="11" t="s">
        <v>236</v>
      </c>
      <c r="N1303" s="11" t="s">
        <v>2734</v>
      </c>
      <c r="O1303" s="11">
        <v>0.52</v>
      </c>
      <c r="P1303" s="6">
        <f>Table1[[#This Row],[Profit]]/Table1[[#This Row],[Sales]]</f>
        <v>0.13214170168132164</v>
      </c>
      <c r="Q1303" s="11" t="s">
        <v>33</v>
      </c>
      <c r="R1303" s="11" t="s">
        <v>53</v>
      </c>
      <c r="S1303" s="11" t="s">
        <v>193</v>
      </c>
      <c r="T1303" s="11" t="s">
        <v>194</v>
      </c>
      <c r="U1303" s="11">
        <v>2113</v>
      </c>
      <c r="V1303" s="12">
        <v>42122</v>
      </c>
      <c r="W1303" s="13" t="str">
        <f>TEXT(Table1[[#This Row],[Order Date]],"mmmm")</f>
        <v>April</v>
      </c>
      <c r="X1303" s="7" t="str">
        <f>TEXT(Table1[[#This Row],[Order Date]],"yyyy")</f>
        <v>2015</v>
      </c>
      <c r="Y1303" s="12">
        <v>42124</v>
      </c>
      <c r="Z1303" s="11">
        <v>1282.4959999999999</v>
      </c>
      <c r="AA1303" s="11">
        <v>32</v>
      </c>
      <c r="AB1303" s="11">
        <v>9705.4599999999991</v>
      </c>
      <c r="AC1303" s="11">
        <v>7623</v>
      </c>
      <c r="AD1303" s="6" t="e">
        <f>IF(COUNTIF(#REF!,Orders!AC1712)&gt;0,"Returned","Not Returned")</f>
        <v>#REF!</v>
      </c>
      <c r="AE1303" s="37" t="str">
        <f>TEXT(Table1[[#This Row],[Order Date]],"mmmm-yyy")</f>
        <v>April-2015</v>
      </c>
    </row>
    <row r="1304" spans="1:31" ht="12.75" customHeight="1" thickTop="1" thickBot="1" x14ac:dyDescent="0.25">
      <c r="A1304" s="8">
        <v>1042</v>
      </c>
      <c r="B1304" s="1" t="s">
        <v>47</v>
      </c>
      <c r="C1304" s="1">
        <v>0.06</v>
      </c>
      <c r="D1304" s="1">
        <v>49.99</v>
      </c>
      <c r="E1304" s="1">
        <v>19.989999999999998</v>
      </c>
      <c r="F1304" s="1">
        <v>3011</v>
      </c>
      <c r="G1304" s="6" t="str">
        <f>IF(COUNTIF(Table1[Customer ID],Table1[[#This Row],[Customer ID]])&gt;1,"Repeat Customer","One-Time Customer")</f>
        <v>Repeat Customer</v>
      </c>
      <c r="H1304" s="1" t="s">
        <v>2733</v>
      </c>
      <c r="I1304" s="1" t="s">
        <v>49</v>
      </c>
      <c r="J1304" s="1" t="s">
        <v>28</v>
      </c>
      <c r="K1304" s="1" t="s">
        <v>77</v>
      </c>
      <c r="L1304" s="1" t="s">
        <v>180</v>
      </c>
      <c r="M1304" s="1" t="s">
        <v>59</v>
      </c>
      <c r="N1304" s="1" t="s">
        <v>1731</v>
      </c>
      <c r="O1304" s="1">
        <v>0.45</v>
      </c>
      <c r="P1304" s="6">
        <f>Table1[[#This Row],[Profit]]/Table1[[#This Row],[Sales]]</f>
        <v>5.2963165965623209E-3</v>
      </c>
      <c r="Q1304" s="1" t="s">
        <v>33</v>
      </c>
      <c r="R1304" s="1" t="s">
        <v>53</v>
      </c>
      <c r="S1304" s="1" t="s">
        <v>193</v>
      </c>
      <c r="T1304" s="1" t="s">
        <v>194</v>
      </c>
      <c r="U1304" s="1">
        <v>2113</v>
      </c>
      <c r="V1304" s="9">
        <v>42122</v>
      </c>
      <c r="W1304" s="13" t="str">
        <f>TEXT(Table1[[#This Row],[Order Date]],"mmmm")</f>
        <v>April</v>
      </c>
      <c r="X1304" s="7" t="str">
        <f>TEXT(Table1[[#This Row],[Order Date]],"yyyy")</f>
        <v>2015</v>
      </c>
      <c r="Y1304" s="9">
        <v>42124</v>
      </c>
      <c r="Z1304" s="1">
        <v>17.2</v>
      </c>
      <c r="AA1304" s="1">
        <v>67</v>
      </c>
      <c r="AB1304" s="1">
        <v>3247.54</v>
      </c>
      <c r="AC1304" s="1">
        <v>7623</v>
      </c>
      <c r="AD1304" s="6" t="e">
        <f>IF(COUNTIF(#REF!,Orders!AC1713)&gt;0,"Returned","Not Returned")</f>
        <v>#REF!</v>
      </c>
      <c r="AE1304" s="37" t="str">
        <f>TEXT(Table1[[#This Row],[Order Date]],"mmmm-yyy")</f>
        <v>April-2015</v>
      </c>
    </row>
    <row r="1305" spans="1:31" ht="12.75" customHeight="1" thickTop="1" thickBot="1" x14ac:dyDescent="0.25">
      <c r="A1305" s="10">
        <v>1043</v>
      </c>
      <c r="B1305" s="11" t="s">
        <v>47</v>
      </c>
      <c r="C1305" s="11">
        <v>0.1</v>
      </c>
      <c r="D1305" s="11">
        <v>104.85</v>
      </c>
      <c r="E1305" s="11">
        <v>4.6500000000000004</v>
      </c>
      <c r="F1305" s="11">
        <v>3011</v>
      </c>
      <c r="G1305" s="6" t="str">
        <f>IF(COUNTIF(Table1[Customer ID],Table1[[#This Row],[Customer ID]])&gt;1,"Repeat Customer","One-Time Customer")</f>
        <v>Repeat Customer</v>
      </c>
      <c r="H1305" s="11" t="s">
        <v>2733</v>
      </c>
      <c r="I1305" s="11" t="s">
        <v>49</v>
      </c>
      <c r="J1305" s="11" t="s">
        <v>28</v>
      </c>
      <c r="K1305" s="11" t="s">
        <v>29</v>
      </c>
      <c r="L1305" s="11" t="s">
        <v>93</v>
      </c>
      <c r="M1305" s="11" t="s">
        <v>59</v>
      </c>
      <c r="N1305" s="11" t="s">
        <v>2735</v>
      </c>
      <c r="O1305" s="11">
        <v>0.37</v>
      </c>
      <c r="P1305" s="6">
        <f>Table1[[#This Row],[Profit]]/Table1[[#This Row],[Sales]]</f>
        <v>0.21210791329534648</v>
      </c>
      <c r="Q1305" s="11" t="s">
        <v>33</v>
      </c>
      <c r="R1305" s="11" t="s">
        <v>53</v>
      </c>
      <c r="S1305" s="11" t="s">
        <v>193</v>
      </c>
      <c r="T1305" s="11" t="s">
        <v>194</v>
      </c>
      <c r="U1305" s="11">
        <v>2113</v>
      </c>
      <c r="V1305" s="12">
        <v>42122</v>
      </c>
      <c r="W1305" s="13" t="str">
        <f>TEXT(Table1[[#This Row],[Order Date]],"mmmm")</f>
        <v>April</v>
      </c>
      <c r="X1305" s="7" t="str">
        <f>TEXT(Table1[[#This Row],[Order Date]],"yyyy")</f>
        <v>2015</v>
      </c>
      <c r="Y1305" s="12">
        <v>42123</v>
      </c>
      <c r="Z1305" s="11">
        <v>1184.1200000000001</v>
      </c>
      <c r="AA1305" s="11">
        <v>58</v>
      </c>
      <c r="AB1305" s="11">
        <v>5582.63</v>
      </c>
      <c r="AC1305" s="11">
        <v>7623</v>
      </c>
      <c r="AD1305" s="6" t="e">
        <f>IF(COUNTIF(#REF!,Orders!AC1714)&gt;0,"Returned","Not Returned")</f>
        <v>#REF!</v>
      </c>
      <c r="AE1305" s="37" t="str">
        <f>TEXT(Table1[[#This Row],[Order Date]],"mmmm-yyy")</f>
        <v>April-2015</v>
      </c>
    </row>
    <row r="1306" spans="1:31" ht="12.75" customHeight="1" thickTop="1" thickBot="1" x14ac:dyDescent="0.25">
      <c r="A1306" s="8">
        <v>19041</v>
      </c>
      <c r="B1306" s="1" t="s">
        <v>47</v>
      </c>
      <c r="C1306" s="1">
        <v>0.03</v>
      </c>
      <c r="D1306" s="1">
        <v>300.64999999999998</v>
      </c>
      <c r="E1306" s="1">
        <v>24.49</v>
      </c>
      <c r="F1306" s="1">
        <v>3012</v>
      </c>
      <c r="G1306" s="6" t="str">
        <f>IF(COUNTIF(Table1[Customer ID],Table1[[#This Row],[Customer ID]])&gt;1,"Repeat Customer","One-Time Customer")</f>
        <v>Repeat Customer</v>
      </c>
      <c r="H1306" s="1" t="s">
        <v>2736</v>
      </c>
      <c r="I1306" s="1" t="s">
        <v>49</v>
      </c>
      <c r="J1306" s="1" t="s">
        <v>28</v>
      </c>
      <c r="K1306" s="1" t="s">
        <v>29</v>
      </c>
      <c r="L1306" s="1" t="s">
        <v>257</v>
      </c>
      <c r="M1306" s="1" t="s">
        <v>236</v>
      </c>
      <c r="N1306" s="1" t="s">
        <v>2734</v>
      </c>
      <c r="O1306" s="1">
        <v>0.52</v>
      </c>
      <c r="P1306" s="6">
        <f>Table1[[#This Row],[Profit]]/Table1[[#This Row],[Sales]]</f>
        <v>0.60785308033432783</v>
      </c>
      <c r="Q1306" s="1" t="s">
        <v>33</v>
      </c>
      <c r="R1306" s="1" t="s">
        <v>53</v>
      </c>
      <c r="S1306" s="1" t="s">
        <v>71</v>
      </c>
      <c r="T1306" s="1" t="s">
        <v>2737</v>
      </c>
      <c r="U1306" s="1">
        <v>14609</v>
      </c>
      <c r="V1306" s="9">
        <v>42122</v>
      </c>
      <c r="W1306" s="13" t="str">
        <f>TEXT(Table1[[#This Row],[Order Date]],"mmmm")</f>
        <v>April</v>
      </c>
      <c r="X1306" s="7" t="str">
        <f>TEXT(Table1[[#This Row],[Order Date]],"yyyy")</f>
        <v>2015</v>
      </c>
      <c r="Y1306" s="9">
        <v>42124</v>
      </c>
      <c r="Z1306" s="1">
        <v>1474.8703999999998</v>
      </c>
      <c r="AA1306" s="1">
        <v>8</v>
      </c>
      <c r="AB1306" s="1">
        <v>2426.36</v>
      </c>
      <c r="AC1306" s="1">
        <v>86346</v>
      </c>
      <c r="AD1306" s="6" t="e">
        <f>IF(COUNTIF(#REF!,Orders!AC1715)&gt;0,"Returned","Not Returned")</f>
        <v>#REF!</v>
      </c>
      <c r="AE1306" s="37" t="str">
        <f>TEXT(Table1[[#This Row],[Order Date]],"mmmm-yyy")</f>
        <v>April-2015</v>
      </c>
    </row>
    <row r="1307" spans="1:31" ht="12.75" customHeight="1" thickTop="1" thickBot="1" x14ac:dyDescent="0.25">
      <c r="A1307" s="10">
        <v>19042</v>
      </c>
      <c r="B1307" s="11" t="s">
        <v>47</v>
      </c>
      <c r="C1307" s="11">
        <v>0.06</v>
      </c>
      <c r="D1307" s="11">
        <v>49.99</v>
      </c>
      <c r="E1307" s="11">
        <v>19.989999999999998</v>
      </c>
      <c r="F1307" s="11">
        <v>3012</v>
      </c>
      <c r="G1307" s="6" t="str">
        <f>IF(COUNTIF(Table1[Customer ID],Table1[[#This Row],[Customer ID]])&gt;1,"Repeat Customer","One-Time Customer")</f>
        <v>Repeat Customer</v>
      </c>
      <c r="H1307" s="11" t="s">
        <v>2736</v>
      </c>
      <c r="I1307" s="11" t="s">
        <v>49</v>
      </c>
      <c r="J1307" s="11" t="s">
        <v>28</v>
      </c>
      <c r="K1307" s="11" t="s">
        <v>77</v>
      </c>
      <c r="L1307" s="11" t="s">
        <v>180</v>
      </c>
      <c r="M1307" s="11" t="s">
        <v>59</v>
      </c>
      <c r="N1307" s="11" t="s">
        <v>1731</v>
      </c>
      <c r="O1307" s="11">
        <v>0.45</v>
      </c>
      <c r="P1307" s="6">
        <f>Table1[[#This Row],[Profit]]/Table1[[#This Row],[Sales]]</f>
        <v>2.400485436893204E-2</v>
      </c>
      <c r="Q1307" s="11" t="s">
        <v>33</v>
      </c>
      <c r="R1307" s="11" t="s">
        <v>53</v>
      </c>
      <c r="S1307" s="11" t="s">
        <v>71</v>
      </c>
      <c r="T1307" s="11" t="s">
        <v>2737</v>
      </c>
      <c r="U1307" s="11">
        <v>14609</v>
      </c>
      <c r="V1307" s="12">
        <v>42122</v>
      </c>
      <c r="W1307" s="13" t="str">
        <f>TEXT(Table1[[#This Row],[Order Date]],"mmmm")</f>
        <v>April</v>
      </c>
      <c r="X1307" s="7" t="str">
        <f>TEXT(Table1[[#This Row],[Order Date]],"yyyy")</f>
        <v>2015</v>
      </c>
      <c r="Y1307" s="12">
        <v>42124</v>
      </c>
      <c r="Z1307" s="11">
        <v>19.78</v>
      </c>
      <c r="AA1307" s="11">
        <v>17</v>
      </c>
      <c r="AB1307" s="11">
        <v>824</v>
      </c>
      <c r="AC1307" s="11">
        <v>86346</v>
      </c>
      <c r="AD1307" s="6" t="e">
        <f>IF(COUNTIF(#REF!,Orders!AC1716)&gt;0,"Returned","Not Returned")</f>
        <v>#REF!</v>
      </c>
      <c r="AE1307" s="37" t="str">
        <f>TEXT(Table1[[#This Row],[Order Date]],"mmmm-yyy")</f>
        <v>April-2015</v>
      </c>
    </row>
    <row r="1308" spans="1:31" ht="12.75" customHeight="1" thickTop="1" thickBot="1" x14ac:dyDescent="0.25">
      <c r="A1308" s="8">
        <v>19043</v>
      </c>
      <c r="B1308" s="1" t="s">
        <v>47</v>
      </c>
      <c r="C1308" s="1">
        <v>0.1</v>
      </c>
      <c r="D1308" s="1">
        <v>104.85</v>
      </c>
      <c r="E1308" s="1">
        <v>4.6500000000000004</v>
      </c>
      <c r="F1308" s="1">
        <v>3012</v>
      </c>
      <c r="G1308" s="6" t="str">
        <f>IF(COUNTIF(Table1[Customer ID],Table1[[#This Row],[Customer ID]])&gt;1,"Repeat Customer","One-Time Customer")</f>
        <v>Repeat Customer</v>
      </c>
      <c r="H1308" s="1" t="s">
        <v>2736</v>
      </c>
      <c r="I1308" s="1" t="s">
        <v>49</v>
      </c>
      <c r="J1308" s="1" t="s">
        <v>28</v>
      </c>
      <c r="K1308" s="1" t="s">
        <v>29</v>
      </c>
      <c r="L1308" s="1" t="s">
        <v>93</v>
      </c>
      <c r="M1308" s="1" t="s">
        <v>59</v>
      </c>
      <c r="N1308" s="1" t="s">
        <v>2735</v>
      </c>
      <c r="O1308" s="1">
        <v>0.37</v>
      </c>
      <c r="P1308" s="6">
        <f>Table1[[#This Row],[Profit]]/Table1[[#This Row],[Sales]]</f>
        <v>0.69</v>
      </c>
      <c r="Q1308" s="1" t="s">
        <v>33</v>
      </c>
      <c r="R1308" s="1" t="s">
        <v>53</v>
      </c>
      <c r="S1308" s="1" t="s">
        <v>71</v>
      </c>
      <c r="T1308" s="1" t="s">
        <v>2737</v>
      </c>
      <c r="U1308" s="1">
        <v>14609</v>
      </c>
      <c r="V1308" s="9">
        <v>42122</v>
      </c>
      <c r="W1308" s="13" t="str">
        <f>TEXT(Table1[[#This Row],[Order Date]],"mmmm")</f>
        <v>April</v>
      </c>
      <c r="X1308" s="7" t="str">
        <f>TEXT(Table1[[#This Row],[Order Date]],"yyyy")</f>
        <v>2015</v>
      </c>
      <c r="Y1308" s="9">
        <v>42123</v>
      </c>
      <c r="Z1308" s="1">
        <v>929.7956999999999</v>
      </c>
      <c r="AA1308" s="1">
        <v>14</v>
      </c>
      <c r="AB1308" s="1">
        <v>1347.53</v>
      </c>
      <c r="AC1308" s="1">
        <v>86346</v>
      </c>
      <c r="AD1308" s="6" t="e">
        <f>IF(COUNTIF(#REF!,Orders!AC1717)&gt;0,"Returned","Not Returned")</f>
        <v>#REF!</v>
      </c>
      <c r="AE1308" s="37" t="str">
        <f>TEXT(Table1[[#This Row],[Order Date]],"mmmm-yyy")</f>
        <v>April-2015</v>
      </c>
    </row>
    <row r="1309" spans="1:31" ht="12.75" customHeight="1" thickTop="1" thickBot="1" x14ac:dyDescent="0.25">
      <c r="A1309" s="10">
        <v>22597</v>
      </c>
      <c r="B1309" s="11" t="s">
        <v>25</v>
      </c>
      <c r="C1309" s="11">
        <v>0.09</v>
      </c>
      <c r="D1309" s="11">
        <v>28.53</v>
      </c>
      <c r="E1309" s="11">
        <v>1.49</v>
      </c>
      <c r="F1309" s="11">
        <v>3359</v>
      </c>
      <c r="G1309" s="6" t="str">
        <f>IF(COUNTIF(Table1[Customer ID],Table1[[#This Row],[Customer ID]])&gt;1,"Repeat Customer","One-Time Customer")</f>
        <v>One-Time Customer</v>
      </c>
      <c r="H1309" s="11" t="s">
        <v>2992</v>
      </c>
      <c r="I1309" s="11" t="s">
        <v>49</v>
      </c>
      <c r="J1309" s="11" t="s">
        <v>40</v>
      </c>
      <c r="K1309" s="11" t="s">
        <v>29</v>
      </c>
      <c r="L1309" s="11" t="s">
        <v>109</v>
      </c>
      <c r="M1309" s="11" t="s">
        <v>59</v>
      </c>
      <c r="N1309" s="11" t="s">
        <v>332</v>
      </c>
      <c r="O1309" s="11">
        <v>0.38</v>
      </c>
      <c r="P1309" s="6">
        <f>Table1[[#This Row],[Profit]]/Table1[[#This Row],[Sales]]</f>
        <v>0.68298874976164736</v>
      </c>
      <c r="Q1309" s="11" t="s">
        <v>33</v>
      </c>
      <c r="R1309" s="11" t="s">
        <v>61</v>
      </c>
      <c r="S1309" s="11" t="s">
        <v>1858</v>
      </c>
      <c r="T1309" s="11" t="s">
        <v>2993</v>
      </c>
      <c r="U1309" s="11">
        <v>53213</v>
      </c>
      <c r="V1309" s="12">
        <v>42122</v>
      </c>
      <c r="W1309" s="13" t="str">
        <f>TEXT(Table1[[#This Row],[Order Date]],"mmmm")</f>
        <v>April</v>
      </c>
      <c r="X1309" s="7" t="str">
        <f>TEXT(Table1[[#This Row],[Order Date]],"yyyy")</f>
        <v>2015</v>
      </c>
      <c r="Y1309" s="12">
        <v>42124</v>
      </c>
      <c r="Z1309" s="11">
        <v>107.45461999999999</v>
      </c>
      <c r="AA1309" s="11">
        <v>6</v>
      </c>
      <c r="AB1309" s="11">
        <v>157.33000000000001</v>
      </c>
      <c r="AC1309" s="11">
        <v>91437</v>
      </c>
      <c r="AD1309" s="6" t="e">
        <f>IF(COUNTIF(#REF!,Orders!AC1920)&gt;0,"Returned","Not Returned")</f>
        <v>#REF!</v>
      </c>
      <c r="AE1309" s="37" t="str">
        <f>TEXT(Table1[[#This Row],[Order Date]],"mmmm-yyy")</f>
        <v>April-2015</v>
      </c>
    </row>
    <row r="1310" spans="1:31" ht="12.75" customHeight="1" thickTop="1" thickBot="1" x14ac:dyDescent="0.25">
      <c r="A1310" s="8">
        <v>18492</v>
      </c>
      <c r="B1310" s="1" t="s">
        <v>37</v>
      </c>
      <c r="C1310" s="1">
        <v>0.02</v>
      </c>
      <c r="D1310" s="1">
        <v>15.57</v>
      </c>
      <c r="E1310" s="1">
        <v>1.39</v>
      </c>
      <c r="F1310" s="1">
        <v>617</v>
      </c>
      <c r="G1310" s="6" t="str">
        <f>IF(COUNTIF(Table1[Customer ID],Table1[[#This Row],[Customer ID]])&gt;1,"Repeat Customer","One-Time Customer")</f>
        <v>Repeat Customer</v>
      </c>
      <c r="H1310" s="1" t="s">
        <v>722</v>
      </c>
      <c r="I1310" s="1" t="s">
        <v>49</v>
      </c>
      <c r="J1310" s="1" t="s">
        <v>114</v>
      </c>
      <c r="K1310" s="1" t="s">
        <v>29</v>
      </c>
      <c r="L1310" s="1" t="s">
        <v>69</v>
      </c>
      <c r="M1310" s="1" t="s">
        <v>59</v>
      </c>
      <c r="N1310" s="1" t="s">
        <v>723</v>
      </c>
      <c r="O1310" s="1">
        <v>0.38</v>
      </c>
      <c r="P1310" s="6">
        <f>Table1[[#This Row],[Profit]]/Table1[[#This Row],[Sales]]</f>
        <v>0.50925373134328356</v>
      </c>
      <c r="Q1310" s="1" t="s">
        <v>33</v>
      </c>
      <c r="R1310" s="1" t="s">
        <v>34</v>
      </c>
      <c r="S1310" s="1" t="s">
        <v>255</v>
      </c>
      <c r="T1310" s="1" t="s">
        <v>718</v>
      </c>
      <c r="U1310" s="1">
        <v>81001</v>
      </c>
      <c r="V1310" s="9">
        <v>42123</v>
      </c>
      <c r="W1310" s="13" t="str">
        <f>TEXT(Table1[[#This Row],[Order Date]],"mmmm")</f>
        <v>April</v>
      </c>
      <c r="X1310" s="7" t="str">
        <f>TEXT(Table1[[#This Row],[Order Date]],"yyyy")</f>
        <v>2015</v>
      </c>
      <c r="Y1310" s="9">
        <v>42124</v>
      </c>
      <c r="Z1310" s="1">
        <v>23.5428</v>
      </c>
      <c r="AA1310" s="1">
        <v>3</v>
      </c>
      <c r="AB1310" s="1">
        <v>46.23</v>
      </c>
      <c r="AC1310" s="1">
        <v>88198</v>
      </c>
      <c r="AD1310" s="6" t="e">
        <f>IF(COUNTIF(#REF!,Orders!AC331)&gt;0,"Returned","Not Returned")</f>
        <v>#REF!</v>
      </c>
      <c r="AE1310" s="37" t="str">
        <f>TEXT(Table1[[#This Row],[Order Date]],"mmmm-yyy")</f>
        <v>April-2015</v>
      </c>
    </row>
    <row r="1311" spans="1:31" ht="12.75" customHeight="1" thickTop="1" thickBot="1" x14ac:dyDescent="0.25">
      <c r="A1311" s="10">
        <v>18493</v>
      </c>
      <c r="B1311" s="11" t="s">
        <v>37</v>
      </c>
      <c r="C1311" s="11">
        <v>0.02</v>
      </c>
      <c r="D1311" s="11">
        <v>20.89</v>
      </c>
      <c r="E1311" s="11">
        <v>11.52</v>
      </c>
      <c r="F1311" s="11">
        <v>617</v>
      </c>
      <c r="G1311" s="6" t="str">
        <f>IF(COUNTIF(Table1[Customer ID],Table1[[#This Row],[Customer ID]])&gt;1,"Repeat Customer","One-Time Customer")</f>
        <v>Repeat Customer</v>
      </c>
      <c r="H1311" s="11" t="s">
        <v>722</v>
      </c>
      <c r="I1311" s="11" t="s">
        <v>49</v>
      </c>
      <c r="J1311" s="11" t="s">
        <v>114</v>
      </c>
      <c r="K1311" s="11" t="s">
        <v>29</v>
      </c>
      <c r="L1311" s="11" t="s">
        <v>141</v>
      </c>
      <c r="M1311" s="11" t="s">
        <v>59</v>
      </c>
      <c r="N1311" s="11" t="s">
        <v>724</v>
      </c>
      <c r="O1311" s="11">
        <v>0.83</v>
      </c>
      <c r="P1311" s="6">
        <f>Table1[[#This Row],[Profit]]/Table1[[#This Row],[Sales]]</f>
        <v>-0.98865940991120027</v>
      </c>
      <c r="Q1311" s="11" t="s">
        <v>33</v>
      </c>
      <c r="R1311" s="11" t="s">
        <v>34</v>
      </c>
      <c r="S1311" s="11" t="s">
        <v>255</v>
      </c>
      <c r="T1311" s="11" t="s">
        <v>718</v>
      </c>
      <c r="U1311" s="11">
        <v>81001</v>
      </c>
      <c r="V1311" s="12">
        <v>42123</v>
      </c>
      <c r="W1311" s="13" t="str">
        <f>TEXT(Table1[[#This Row],[Order Date]],"mmmm")</f>
        <v>April</v>
      </c>
      <c r="X1311" s="7" t="str">
        <f>TEXT(Table1[[#This Row],[Order Date]],"yyyy")</f>
        <v>2015</v>
      </c>
      <c r="Y1311" s="12">
        <v>42124</v>
      </c>
      <c r="Z1311" s="11">
        <v>-276.11279999999999</v>
      </c>
      <c r="AA1311" s="11">
        <v>13</v>
      </c>
      <c r="AB1311" s="11">
        <v>279.27999999999997</v>
      </c>
      <c r="AC1311" s="11">
        <v>88198</v>
      </c>
      <c r="AD1311" s="6" t="e">
        <f>IF(COUNTIF(#REF!,Orders!AC332)&gt;0,"Returned","Not Returned")</f>
        <v>#REF!</v>
      </c>
      <c r="AE1311" s="37" t="str">
        <f>TEXT(Table1[[#This Row],[Order Date]],"mmmm-yyy")</f>
        <v>April-2015</v>
      </c>
    </row>
    <row r="1312" spans="1:31" ht="12.75" customHeight="1" thickTop="1" thickBot="1" x14ac:dyDescent="0.25">
      <c r="A1312" s="10">
        <v>18490</v>
      </c>
      <c r="B1312" s="11" t="s">
        <v>37</v>
      </c>
      <c r="C1312" s="11">
        <v>0.06</v>
      </c>
      <c r="D1312" s="11">
        <v>5.38</v>
      </c>
      <c r="E1312" s="11">
        <v>5.24</v>
      </c>
      <c r="F1312" s="11">
        <v>618</v>
      </c>
      <c r="G1312" s="6" t="str">
        <f>IF(COUNTIF(Table1[Customer ID],Table1[[#This Row],[Customer ID]])&gt;1,"Repeat Customer","One-Time Customer")</f>
        <v>Repeat Customer</v>
      </c>
      <c r="H1312" s="11" t="s">
        <v>725</v>
      </c>
      <c r="I1312" s="11" t="s">
        <v>27</v>
      </c>
      <c r="J1312" s="11" t="s">
        <v>114</v>
      </c>
      <c r="K1312" s="11" t="s">
        <v>29</v>
      </c>
      <c r="L1312" s="11" t="s">
        <v>109</v>
      </c>
      <c r="M1312" s="11" t="s">
        <v>59</v>
      </c>
      <c r="N1312" s="11" t="s">
        <v>727</v>
      </c>
      <c r="O1312" s="11">
        <v>0.36</v>
      </c>
      <c r="P1312" s="6">
        <f>Table1[[#This Row],[Profit]]/Table1[[#This Row],[Sales]]</f>
        <v>-0.79040503544365692</v>
      </c>
      <c r="Q1312" s="11" t="s">
        <v>33</v>
      </c>
      <c r="R1312" s="11" t="s">
        <v>34</v>
      </c>
      <c r="S1312" s="11" t="s">
        <v>255</v>
      </c>
      <c r="T1312" s="11" t="s">
        <v>726</v>
      </c>
      <c r="U1312" s="11">
        <v>81007</v>
      </c>
      <c r="V1312" s="12">
        <v>42123</v>
      </c>
      <c r="W1312" s="13" t="str">
        <f>TEXT(Table1[[#This Row],[Order Date]],"mmmm")</f>
        <v>April</v>
      </c>
      <c r="X1312" s="7" t="str">
        <f>TEXT(Table1[[#This Row],[Order Date]],"yyyy")</f>
        <v>2015</v>
      </c>
      <c r="Y1312" s="12">
        <v>42124</v>
      </c>
      <c r="Z1312" s="11">
        <v>-64.670940000000002</v>
      </c>
      <c r="AA1312" s="11">
        <v>14</v>
      </c>
      <c r="AB1312" s="11">
        <v>81.819999999999993</v>
      </c>
      <c r="AC1312" s="11">
        <v>88198</v>
      </c>
      <c r="AD1312" s="6" t="e">
        <f>IF(COUNTIF(#REF!,Orders!AC334)&gt;0,"Returned","Not Returned")</f>
        <v>#REF!</v>
      </c>
      <c r="AE1312" s="37" t="str">
        <f>TEXT(Table1[[#This Row],[Order Date]],"mmmm-yyy")</f>
        <v>April-2015</v>
      </c>
    </row>
    <row r="1313" spans="1:31" ht="12.75" customHeight="1" thickTop="1" thickBot="1" x14ac:dyDescent="0.25">
      <c r="A1313" s="8">
        <v>18491</v>
      </c>
      <c r="B1313" s="1" t="s">
        <v>37</v>
      </c>
      <c r="C1313" s="1">
        <v>0.03</v>
      </c>
      <c r="D1313" s="1">
        <v>7.35</v>
      </c>
      <c r="E1313" s="1">
        <v>5.96</v>
      </c>
      <c r="F1313" s="1">
        <v>618</v>
      </c>
      <c r="G1313" s="6" t="str">
        <f>IF(COUNTIF(Table1[Customer ID],Table1[[#This Row],[Customer ID]])&gt;1,"Repeat Customer","One-Time Customer")</f>
        <v>Repeat Customer</v>
      </c>
      <c r="H1313" s="1" t="s">
        <v>725</v>
      </c>
      <c r="I1313" s="1" t="s">
        <v>49</v>
      </c>
      <c r="J1313" s="1" t="s">
        <v>114</v>
      </c>
      <c r="K1313" s="1" t="s">
        <v>29</v>
      </c>
      <c r="L1313" s="1" t="s">
        <v>93</v>
      </c>
      <c r="M1313" s="1" t="s">
        <v>59</v>
      </c>
      <c r="N1313" s="1" t="s">
        <v>728</v>
      </c>
      <c r="O1313" s="1">
        <v>0.38</v>
      </c>
      <c r="P1313" s="6">
        <f>Table1[[#This Row],[Profit]]/Table1[[#This Row],[Sales]]</f>
        <v>-0.84446808510638294</v>
      </c>
      <c r="Q1313" s="1" t="s">
        <v>33</v>
      </c>
      <c r="R1313" s="1" t="s">
        <v>34</v>
      </c>
      <c r="S1313" s="1" t="s">
        <v>255</v>
      </c>
      <c r="T1313" s="1" t="s">
        <v>726</v>
      </c>
      <c r="U1313" s="1">
        <v>81007</v>
      </c>
      <c r="V1313" s="9">
        <v>42123</v>
      </c>
      <c r="W1313" s="13" t="str">
        <f>TEXT(Table1[[#This Row],[Order Date]],"mmmm")</f>
        <v>April</v>
      </c>
      <c r="X1313" s="7" t="str">
        <f>TEXT(Table1[[#This Row],[Order Date]],"yyyy")</f>
        <v>2015</v>
      </c>
      <c r="Y1313" s="9">
        <v>42124</v>
      </c>
      <c r="Z1313" s="1">
        <v>-11.113199999999999</v>
      </c>
      <c r="AA1313" s="1">
        <v>1</v>
      </c>
      <c r="AB1313" s="1">
        <v>13.16</v>
      </c>
      <c r="AC1313" s="1">
        <v>88198</v>
      </c>
      <c r="AD1313" s="6" t="e">
        <f>IF(COUNTIF(#REF!,Orders!AC335)&gt;0,"Returned","Not Returned")</f>
        <v>#REF!</v>
      </c>
      <c r="AE1313" s="37" t="str">
        <f>TEXT(Table1[[#This Row],[Order Date]],"mmmm-yyy")</f>
        <v>April-2015</v>
      </c>
    </row>
    <row r="1314" spans="1:31" ht="12.75" customHeight="1" thickTop="1" thickBot="1" x14ac:dyDescent="0.25">
      <c r="A1314" s="8">
        <v>20434</v>
      </c>
      <c r="B1314" s="1" t="s">
        <v>25</v>
      </c>
      <c r="C1314" s="1">
        <v>0.04</v>
      </c>
      <c r="D1314" s="1">
        <v>34.76</v>
      </c>
      <c r="E1314" s="1">
        <v>5.49</v>
      </c>
      <c r="F1314" s="1">
        <v>782</v>
      </c>
      <c r="G1314" s="6" t="str">
        <f>IF(COUNTIF(Table1[Customer ID],Table1[[#This Row],[Customer ID]])&gt;1,"Repeat Customer","One-Time Customer")</f>
        <v>One-Time Customer</v>
      </c>
      <c r="H1314" s="1" t="s">
        <v>912</v>
      </c>
      <c r="I1314" s="1" t="s">
        <v>49</v>
      </c>
      <c r="J1314" s="1" t="s">
        <v>58</v>
      </c>
      <c r="K1314" s="1" t="s">
        <v>29</v>
      </c>
      <c r="L1314" s="1" t="s">
        <v>141</v>
      </c>
      <c r="M1314" s="1" t="s">
        <v>59</v>
      </c>
      <c r="N1314" s="1" t="s">
        <v>913</v>
      </c>
      <c r="O1314" s="1">
        <v>0.6</v>
      </c>
      <c r="P1314" s="6">
        <f>Table1[[#This Row],[Profit]]/Table1[[#This Row],[Sales]]</f>
        <v>0.69</v>
      </c>
      <c r="Q1314" s="1" t="s">
        <v>33</v>
      </c>
      <c r="R1314" s="1" t="s">
        <v>34</v>
      </c>
      <c r="S1314" s="1" t="s">
        <v>45</v>
      </c>
      <c r="T1314" s="1" t="s">
        <v>914</v>
      </c>
      <c r="U1314" s="1">
        <v>90604</v>
      </c>
      <c r="V1314" s="9">
        <v>42123</v>
      </c>
      <c r="W1314" s="13" t="str">
        <f>TEXT(Table1[[#This Row],[Order Date]],"mmmm")</f>
        <v>April</v>
      </c>
      <c r="X1314" s="7" t="str">
        <f>TEXT(Table1[[#This Row],[Order Date]],"yyyy")</f>
        <v>2015</v>
      </c>
      <c r="Y1314" s="9">
        <v>42124</v>
      </c>
      <c r="Z1314" s="1">
        <v>192.51689999999999</v>
      </c>
      <c r="AA1314" s="1">
        <v>8</v>
      </c>
      <c r="AB1314" s="1">
        <v>279.01</v>
      </c>
      <c r="AC1314" s="1">
        <v>90962</v>
      </c>
      <c r="AD1314" s="6" t="e">
        <f>IF(COUNTIF(#REF!,Orders!AC447)&gt;0,"Returned","Not Returned")</f>
        <v>#REF!</v>
      </c>
      <c r="AE1314" s="37" t="str">
        <f>TEXT(Table1[[#This Row],[Order Date]],"mmmm-yyy")</f>
        <v>April-2015</v>
      </c>
    </row>
    <row r="1315" spans="1:31" ht="12.75" customHeight="1" thickTop="1" thickBot="1" x14ac:dyDescent="0.25">
      <c r="A1315" s="8">
        <v>22484</v>
      </c>
      <c r="B1315" s="1" t="s">
        <v>56</v>
      </c>
      <c r="C1315" s="1">
        <v>0.03</v>
      </c>
      <c r="D1315" s="1">
        <v>35.99</v>
      </c>
      <c r="E1315" s="1">
        <v>5</v>
      </c>
      <c r="F1315" s="1">
        <v>803</v>
      </c>
      <c r="G1315" s="6" t="str">
        <f>IF(COUNTIF(Table1[Customer ID],Table1[[#This Row],[Customer ID]])&gt;1,"Repeat Customer","One-Time Customer")</f>
        <v>One-Time Customer</v>
      </c>
      <c r="H1315" s="1" t="s">
        <v>939</v>
      </c>
      <c r="I1315" s="1" t="s">
        <v>49</v>
      </c>
      <c r="J1315" s="1" t="s">
        <v>58</v>
      </c>
      <c r="K1315" s="1" t="s">
        <v>77</v>
      </c>
      <c r="L1315" s="1" t="s">
        <v>78</v>
      </c>
      <c r="M1315" s="1" t="s">
        <v>59</v>
      </c>
      <c r="N1315" s="1" t="s">
        <v>717</v>
      </c>
      <c r="O1315" s="1">
        <v>0.85</v>
      </c>
      <c r="P1315" s="6">
        <f>Table1[[#This Row],[Profit]]/Table1[[#This Row],[Sales]]</f>
        <v>-1.9670432743551483</v>
      </c>
      <c r="Q1315" s="1" t="s">
        <v>33</v>
      </c>
      <c r="R1315" s="1" t="s">
        <v>136</v>
      </c>
      <c r="S1315" s="1" t="s">
        <v>362</v>
      </c>
      <c r="T1315" s="1" t="s">
        <v>940</v>
      </c>
      <c r="U1315" s="1">
        <v>32168</v>
      </c>
      <c r="V1315" s="9">
        <v>42123</v>
      </c>
      <c r="W1315" s="13" t="str">
        <f>TEXT(Table1[[#This Row],[Order Date]],"mmmm")</f>
        <v>April</v>
      </c>
      <c r="X1315" s="7" t="str">
        <f>TEXT(Table1[[#This Row],[Order Date]],"yyyy")</f>
        <v>2015</v>
      </c>
      <c r="Y1315" s="9">
        <v>42124</v>
      </c>
      <c r="Z1315" s="1">
        <v>-184.548</v>
      </c>
      <c r="AA1315" s="1">
        <v>3</v>
      </c>
      <c r="AB1315" s="1">
        <v>93.82</v>
      </c>
      <c r="AC1315" s="1">
        <v>90048</v>
      </c>
      <c r="AD1315" s="6" t="e">
        <f>IF(COUNTIF(#REF!,Orders!AC461)&gt;0,"Returned","Not Returned")</f>
        <v>#REF!</v>
      </c>
      <c r="AE1315" s="37" t="str">
        <f>TEXT(Table1[[#This Row],[Order Date]],"mmmm-yyy")</f>
        <v>April-2015</v>
      </c>
    </row>
    <row r="1316" spans="1:31" ht="12.75" customHeight="1" thickTop="1" thickBot="1" x14ac:dyDescent="0.25">
      <c r="A1316" s="10">
        <v>21153</v>
      </c>
      <c r="B1316" s="11" t="s">
        <v>56</v>
      </c>
      <c r="C1316" s="11">
        <v>0.02</v>
      </c>
      <c r="D1316" s="11">
        <v>95.95</v>
      </c>
      <c r="E1316" s="11">
        <v>74.349999999999994</v>
      </c>
      <c r="F1316" s="11">
        <v>2115</v>
      </c>
      <c r="G1316" s="6" t="str">
        <f>IF(COUNTIF(Table1[Customer ID],Table1[[#This Row],[Customer ID]])&gt;1,"Repeat Customer","One-Time Customer")</f>
        <v>One-Time Customer</v>
      </c>
      <c r="H1316" s="11" t="s">
        <v>2025</v>
      </c>
      <c r="I1316" s="11" t="s">
        <v>39</v>
      </c>
      <c r="J1316" s="11" t="s">
        <v>28</v>
      </c>
      <c r="K1316" s="11" t="s">
        <v>41</v>
      </c>
      <c r="L1316" s="11" t="s">
        <v>42</v>
      </c>
      <c r="M1316" s="11" t="s">
        <v>43</v>
      </c>
      <c r="N1316" s="11" t="s">
        <v>2026</v>
      </c>
      <c r="O1316" s="11">
        <v>0.56999999999999995</v>
      </c>
      <c r="P1316" s="6">
        <f>Table1[[#This Row],[Profit]]/Table1[[#This Row],[Sales]]</f>
        <v>0.46209835494315621</v>
      </c>
      <c r="Q1316" s="11" t="s">
        <v>33</v>
      </c>
      <c r="R1316" s="11" t="s">
        <v>136</v>
      </c>
      <c r="S1316" s="11" t="s">
        <v>137</v>
      </c>
      <c r="T1316" s="11" t="s">
        <v>2027</v>
      </c>
      <c r="U1316" s="11">
        <v>22124</v>
      </c>
      <c r="V1316" s="12">
        <v>42123</v>
      </c>
      <c r="W1316" s="13" t="str">
        <f>TEXT(Table1[[#This Row],[Order Date]],"mmmm")</f>
        <v>April</v>
      </c>
      <c r="X1316" s="7" t="str">
        <f>TEXT(Table1[[#This Row],[Order Date]],"yyyy")</f>
        <v>2015</v>
      </c>
      <c r="Y1316" s="12">
        <v>42125</v>
      </c>
      <c r="Z1316" s="11">
        <v>636.52199999999993</v>
      </c>
      <c r="AA1316" s="11">
        <v>14</v>
      </c>
      <c r="AB1316" s="11">
        <v>1377.46</v>
      </c>
      <c r="AC1316" s="11">
        <v>88406</v>
      </c>
      <c r="AD1316" s="6" t="e">
        <f>IF(COUNTIF(#REF!,Orders!AC1172)&gt;0,"Returned","Not Returned")</f>
        <v>#REF!</v>
      </c>
      <c r="AE1316" s="37" t="str">
        <f>TEXT(Table1[[#This Row],[Order Date]],"mmmm-yyy")</f>
        <v>April-2015</v>
      </c>
    </row>
    <row r="1317" spans="1:31" ht="12.75" customHeight="1" thickTop="1" thickBot="1" x14ac:dyDescent="0.25">
      <c r="A1317" s="8">
        <v>25338</v>
      </c>
      <c r="B1317" s="1" t="s">
        <v>47</v>
      </c>
      <c r="C1317" s="1">
        <v>0.04</v>
      </c>
      <c r="D1317" s="1">
        <v>5.98</v>
      </c>
      <c r="E1317" s="1">
        <v>0.96</v>
      </c>
      <c r="F1317" s="1">
        <v>2353</v>
      </c>
      <c r="G1317" s="6" t="str">
        <f>IF(COUNTIF(Table1[Customer ID],Table1[[#This Row],[Customer ID]])&gt;1,"Repeat Customer","One-Time Customer")</f>
        <v>Repeat Customer</v>
      </c>
      <c r="H1317" s="1" t="s">
        <v>2222</v>
      </c>
      <c r="I1317" s="1" t="s">
        <v>49</v>
      </c>
      <c r="J1317" s="1" t="s">
        <v>28</v>
      </c>
      <c r="K1317" s="1" t="s">
        <v>29</v>
      </c>
      <c r="L1317" s="1" t="s">
        <v>30</v>
      </c>
      <c r="M1317" s="1" t="s">
        <v>31</v>
      </c>
      <c r="N1317" s="1" t="s">
        <v>1819</v>
      </c>
      <c r="O1317" s="1">
        <v>0.6</v>
      </c>
      <c r="P1317" s="6">
        <f>Table1[[#This Row],[Profit]]/Table1[[#This Row],[Sales]]</f>
        <v>0.39986038394415363</v>
      </c>
      <c r="Q1317" s="1" t="s">
        <v>33</v>
      </c>
      <c r="R1317" s="1" t="s">
        <v>53</v>
      </c>
      <c r="S1317" s="1" t="s">
        <v>415</v>
      </c>
      <c r="T1317" s="1" t="s">
        <v>2223</v>
      </c>
      <c r="U1317" s="1">
        <v>21040</v>
      </c>
      <c r="V1317" s="9">
        <v>42123</v>
      </c>
      <c r="W1317" s="13" t="str">
        <f>TEXT(Table1[[#This Row],[Order Date]],"mmmm")</f>
        <v>April</v>
      </c>
      <c r="X1317" s="7" t="str">
        <f>TEXT(Table1[[#This Row],[Order Date]],"yyyy")</f>
        <v>2015</v>
      </c>
      <c r="Y1317" s="9">
        <v>42124</v>
      </c>
      <c r="Z1317" s="1">
        <v>52.697600000000001</v>
      </c>
      <c r="AA1317" s="1">
        <v>22</v>
      </c>
      <c r="AB1317" s="1">
        <v>131.79</v>
      </c>
      <c r="AC1317" s="1">
        <v>86164</v>
      </c>
      <c r="AD1317" s="6" t="e">
        <f>IF(COUNTIF(#REF!,Orders!AC1309)&gt;0,"Returned","Not Returned")</f>
        <v>#REF!</v>
      </c>
      <c r="AE1317" s="37" t="str">
        <f>TEXT(Table1[[#This Row],[Order Date]],"mmmm-yyy")</f>
        <v>April-2015</v>
      </c>
    </row>
    <row r="1318" spans="1:31" ht="12.75" customHeight="1" thickTop="1" thickBot="1" x14ac:dyDescent="0.25">
      <c r="A1318" s="10">
        <v>25339</v>
      </c>
      <c r="B1318" s="11" t="s">
        <v>47</v>
      </c>
      <c r="C1318" s="11">
        <v>0.01</v>
      </c>
      <c r="D1318" s="11">
        <v>20.99</v>
      </c>
      <c r="E1318" s="11">
        <v>0.99</v>
      </c>
      <c r="F1318" s="11">
        <v>2353</v>
      </c>
      <c r="G1318" s="6" t="str">
        <f>IF(COUNTIF(Table1[Customer ID],Table1[[#This Row],[Customer ID]])&gt;1,"Repeat Customer","One-Time Customer")</f>
        <v>Repeat Customer</v>
      </c>
      <c r="H1318" s="11" t="s">
        <v>2222</v>
      </c>
      <c r="I1318" s="11" t="s">
        <v>49</v>
      </c>
      <c r="J1318" s="11" t="s">
        <v>28</v>
      </c>
      <c r="K1318" s="11" t="s">
        <v>77</v>
      </c>
      <c r="L1318" s="11" t="s">
        <v>78</v>
      </c>
      <c r="M1318" s="11" t="s">
        <v>31</v>
      </c>
      <c r="N1318" s="11" t="s">
        <v>596</v>
      </c>
      <c r="O1318" s="11">
        <v>0.56999999999999995</v>
      </c>
      <c r="P1318" s="6">
        <f>Table1[[#This Row],[Profit]]/Table1[[#This Row],[Sales]]</f>
        <v>-2.2132510614208885</v>
      </c>
      <c r="Q1318" s="11" t="s">
        <v>33</v>
      </c>
      <c r="R1318" s="11" t="s">
        <v>53</v>
      </c>
      <c r="S1318" s="11" t="s">
        <v>415</v>
      </c>
      <c r="T1318" s="11" t="s">
        <v>2223</v>
      </c>
      <c r="U1318" s="11">
        <v>21040</v>
      </c>
      <c r="V1318" s="12">
        <v>42123</v>
      </c>
      <c r="W1318" s="13" t="str">
        <f>TEXT(Table1[[#This Row],[Order Date]],"mmmm")</f>
        <v>April</v>
      </c>
      <c r="X1318" s="7" t="str">
        <f>TEXT(Table1[[#This Row],[Order Date]],"yyyy")</f>
        <v>2015</v>
      </c>
      <c r="Y1318" s="12">
        <v>42124</v>
      </c>
      <c r="Z1318" s="11">
        <v>-78.194159999999982</v>
      </c>
      <c r="AA1318" s="11">
        <v>2</v>
      </c>
      <c r="AB1318" s="11">
        <v>35.33</v>
      </c>
      <c r="AC1318" s="11">
        <v>86164</v>
      </c>
      <c r="AD1318" s="6" t="e">
        <f>IF(COUNTIF(#REF!,Orders!AC1310)&gt;0,"Returned","Not Returned")</f>
        <v>#REF!</v>
      </c>
      <c r="AE1318" s="37" t="str">
        <f>TEXT(Table1[[#This Row],[Order Date]],"mmmm-yyy")</f>
        <v>April-2015</v>
      </c>
    </row>
    <row r="1319" spans="1:31" ht="12.75" customHeight="1" thickTop="1" thickBot="1" x14ac:dyDescent="0.25">
      <c r="A1319" s="10">
        <v>25841</v>
      </c>
      <c r="B1319" s="11" t="s">
        <v>56</v>
      </c>
      <c r="C1319" s="11">
        <v>0.02</v>
      </c>
      <c r="D1319" s="11">
        <v>28.53</v>
      </c>
      <c r="E1319" s="11">
        <v>1.49</v>
      </c>
      <c r="F1319" s="11">
        <v>3381</v>
      </c>
      <c r="G1319" s="6" t="str">
        <f>IF(COUNTIF(Table1[Customer ID],Table1[[#This Row],[Customer ID]])&gt;1,"Repeat Customer","One-Time Customer")</f>
        <v>Repeat Customer</v>
      </c>
      <c r="H1319" s="11" t="s">
        <v>3010</v>
      </c>
      <c r="I1319" s="11" t="s">
        <v>49</v>
      </c>
      <c r="J1319" s="11" t="s">
        <v>40</v>
      </c>
      <c r="K1319" s="11" t="s">
        <v>29</v>
      </c>
      <c r="L1319" s="11" t="s">
        <v>109</v>
      </c>
      <c r="M1319" s="11" t="s">
        <v>59</v>
      </c>
      <c r="N1319" s="11" t="s">
        <v>332</v>
      </c>
      <c r="O1319" s="11">
        <v>0.38</v>
      </c>
      <c r="P1319" s="6">
        <f>Table1[[#This Row],[Profit]]/Table1[[#This Row],[Sales]]</f>
        <v>3.8805446788615504E-3</v>
      </c>
      <c r="Q1319" s="11" t="s">
        <v>33</v>
      </c>
      <c r="R1319" s="11" t="s">
        <v>136</v>
      </c>
      <c r="S1319" s="11" t="s">
        <v>387</v>
      </c>
      <c r="T1319" s="11" t="s">
        <v>3012</v>
      </c>
      <c r="U1319" s="11">
        <v>31204</v>
      </c>
      <c r="V1319" s="12">
        <v>42123</v>
      </c>
      <c r="W1319" s="13" t="str">
        <f>TEXT(Table1[[#This Row],[Order Date]],"mmmm")</f>
        <v>April</v>
      </c>
      <c r="X1319" s="7" t="str">
        <f>TEXT(Table1[[#This Row],[Order Date]],"yyyy")</f>
        <v>2015</v>
      </c>
      <c r="Y1319" s="12">
        <v>42123</v>
      </c>
      <c r="Z1319" s="11">
        <v>1.9919999999999998</v>
      </c>
      <c r="AA1319" s="11">
        <v>18</v>
      </c>
      <c r="AB1319" s="11">
        <v>513.33000000000004</v>
      </c>
      <c r="AC1319" s="11">
        <v>88840</v>
      </c>
      <c r="AD1319" s="6" t="e">
        <f>IF(COUNTIF(#REF!,Orders!AC1940)&gt;0,"Returned","Not Returned")</f>
        <v>#REF!</v>
      </c>
      <c r="AE1319" s="37" t="str">
        <f>TEXT(Table1[[#This Row],[Order Date]],"mmmm-yyy")</f>
        <v>April-2015</v>
      </c>
    </row>
    <row r="1320" spans="1:31" ht="12.75" customHeight="1" thickTop="1" thickBot="1" x14ac:dyDescent="0.25">
      <c r="A1320" s="10">
        <v>18640</v>
      </c>
      <c r="B1320" s="11" t="s">
        <v>56</v>
      </c>
      <c r="C1320" s="11">
        <v>0.08</v>
      </c>
      <c r="D1320" s="11">
        <v>125.99</v>
      </c>
      <c r="E1320" s="11">
        <v>7.69</v>
      </c>
      <c r="F1320" s="11">
        <v>3393</v>
      </c>
      <c r="G1320" s="6" t="str">
        <f>IF(COUNTIF(Table1[Customer ID],Table1[[#This Row],[Customer ID]])&gt;1,"Repeat Customer","One-Time Customer")</f>
        <v>Repeat Customer</v>
      </c>
      <c r="H1320" s="11" t="s">
        <v>3018</v>
      </c>
      <c r="I1320" s="11" t="s">
        <v>49</v>
      </c>
      <c r="J1320" s="11" t="s">
        <v>114</v>
      </c>
      <c r="K1320" s="11" t="s">
        <v>77</v>
      </c>
      <c r="L1320" s="11" t="s">
        <v>78</v>
      </c>
      <c r="M1320" s="11" t="s">
        <v>59</v>
      </c>
      <c r="N1320" s="11" t="s">
        <v>105</v>
      </c>
      <c r="O1320" s="11">
        <v>0.59</v>
      </c>
      <c r="P1320" s="6">
        <f>Table1[[#This Row],[Profit]]/Table1[[#This Row],[Sales]]</f>
        <v>0.527373444450701</v>
      </c>
      <c r="Q1320" s="11" t="s">
        <v>33</v>
      </c>
      <c r="R1320" s="11" t="s">
        <v>34</v>
      </c>
      <c r="S1320" s="11" t="s">
        <v>35</v>
      </c>
      <c r="T1320" s="11" t="s">
        <v>3019</v>
      </c>
      <c r="U1320" s="11">
        <v>99163</v>
      </c>
      <c r="V1320" s="12">
        <v>42123</v>
      </c>
      <c r="W1320" s="13" t="str">
        <f>TEXT(Table1[[#This Row],[Order Date]],"mmmm")</f>
        <v>April</v>
      </c>
      <c r="X1320" s="7" t="str">
        <f>TEXT(Table1[[#This Row],[Order Date]],"yyyy")</f>
        <v>2015</v>
      </c>
      <c r="Y1320" s="12">
        <v>42124</v>
      </c>
      <c r="Z1320" s="11">
        <v>374.625</v>
      </c>
      <c r="AA1320" s="11">
        <v>7</v>
      </c>
      <c r="AB1320" s="11">
        <v>710.36</v>
      </c>
      <c r="AC1320" s="11">
        <v>87908</v>
      </c>
      <c r="AD1320" s="6" t="e">
        <f>IF(COUNTIF(#REF!,Orders!AC1946)&gt;0,"Returned","Not Returned")</f>
        <v>#REF!</v>
      </c>
      <c r="AE1320" s="37" t="str">
        <f>TEXT(Table1[[#This Row],[Order Date]],"mmmm-yyy")</f>
        <v>April-2015</v>
      </c>
    </row>
    <row r="1321" spans="1:31" ht="12.75" customHeight="1" thickTop="1" thickBot="1" x14ac:dyDescent="0.25">
      <c r="A1321" s="8">
        <v>24387</v>
      </c>
      <c r="B1321" s="1" t="s">
        <v>47</v>
      </c>
      <c r="C1321" s="1">
        <v>0.06</v>
      </c>
      <c r="D1321" s="1">
        <v>65.989999999999995</v>
      </c>
      <c r="E1321" s="1">
        <v>8.8000000000000007</v>
      </c>
      <c r="F1321" s="1">
        <v>638</v>
      </c>
      <c r="G1321" s="6" t="str">
        <f>IF(COUNTIF(Table1[Customer ID],Table1[[#This Row],[Customer ID]])&gt;1,"Repeat Customer","One-Time Customer")</f>
        <v>Repeat Customer</v>
      </c>
      <c r="H1321" s="1" t="s">
        <v>750</v>
      </c>
      <c r="I1321" s="1" t="s">
        <v>27</v>
      </c>
      <c r="J1321" s="1" t="s">
        <v>114</v>
      </c>
      <c r="K1321" s="1" t="s">
        <v>77</v>
      </c>
      <c r="L1321" s="1" t="s">
        <v>78</v>
      </c>
      <c r="M1321" s="1" t="s">
        <v>59</v>
      </c>
      <c r="N1321" s="1" t="s">
        <v>751</v>
      </c>
      <c r="O1321" s="1">
        <v>0.57999999999999996</v>
      </c>
      <c r="P1321" s="6">
        <f>Table1[[#This Row],[Profit]]/Table1[[#This Row],[Sales]]</f>
        <v>0.56892057348236502</v>
      </c>
      <c r="Q1321" s="1" t="s">
        <v>33</v>
      </c>
      <c r="R1321" s="1" t="s">
        <v>34</v>
      </c>
      <c r="S1321" s="1" t="s">
        <v>45</v>
      </c>
      <c r="T1321" s="1" t="s">
        <v>752</v>
      </c>
      <c r="U1321" s="1">
        <v>95062</v>
      </c>
      <c r="V1321" s="9">
        <v>42124</v>
      </c>
      <c r="W1321" s="13" t="str">
        <f>TEXT(Table1[[#This Row],[Order Date]],"mmmm")</f>
        <v>April</v>
      </c>
      <c r="X1321" s="7" t="str">
        <f>TEXT(Table1[[#This Row],[Order Date]],"yyyy")</f>
        <v>2015</v>
      </c>
      <c r="Y1321" s="9">
        <v>42125</v>
      </c>
      <c r="Z1321" s="1">
        <v>288.08999999999997</v>
      </c>
      <c r="AA1321" s="1">
        <v>9</v>
      </c>
      <c r="AB1321" s="1">
        <v>506.38</v>
      </c>
      <c r="AC1321" s="1">
        <v>87954</v>
      </c>
      <c r="AD1321" s="6" t="e">
        <f>IF(COUNTIF(#REF!,Orders!AC345)&gt;0,"Returned","Not Returned")</f>
        <v>#REF!</v>
      </c>
      <c r="AE1321" s="37" t="str">
        <f>TEXT(Table1[[#This Row],[Order Date]],"mmmm-yyy")</f>
        <v>April-2015</v>
      </c>
    </row>
    <row r="1322" spans="1:31" ht="12.75" customHeight="1" thickTop="1" thickBot="1" x14ac:dyDescent="0.25">
      <c r="A1322" s="10">
        <v>24388</v>
      </c>
      <c r="B1322" s="11" t="s">
        <v>47</v>
      </c>
      <c r="C1322" s="11">
        <v>0</v>
      </c>
      <c r="D1322" s="11">
        <v>195.99</v>
      </c>
      <c r="E1322" s="11">
        <v>4.2</v>
      </c>
      <c r="F1322" s="11">
        <v>638</v>
      </c>
      <c r="G1322" s="6" t="str">
        <f>IF(COUNTIF(Table1[Customer ID],Table1[[#This Row],[Customer ID]])&gt;1,"Repeat Customer","One-Time Customer")</f>
        <v>Repeat Customer</v>
      </c>
      <c r="H1322" s="11" t="s">
        <v>750</v>
      </c>
      <c r="I1322" s="11" t="s">
        <v>27</v>
      </c>
      <c r="J1322" s="11" t="s">
        <v>114</v>
      </c>
      <c r="K1322" s="11" t="s">
        <v>77</v>
      </c>
      <c r="L1322" s="11" t="s">
        <v>78</v>
      </c>
      <c r="M1322" s="11" t="s">
        <v>59</v>
      </c>
      <c r="N1322" s="11" t="s">
        <v>753</v>
      </c>
      <c r="O1322" s="11">
        <v>0.56999999999999995</v>
      </c>
      <c r="P1322" s="6">
        <f>Table1[[#This Row],[Profit]]/Table1[[#This Row],[Sales]]</f>
        <v>0.69</v>
      </c>
      <c r="Q1322" s="11" t="s">
        <v>33</v>
      </c>
      <c r="R1322" s="11" t="s">
        <v>34</v>
      </c>
      <c r="S1322" s="11" t="s">
        <v>45</v>
      </c>
      <c r="T1322" s="11" t="s">
        <v>752</v>
      </c>
      <c r="U1322" s="11">
        <v>95062</v>
      </c>
      <c r="V1322" s="12">
        <v>42124</v>
      </c>
      <c r="W1322" s="13" t="str">
        <f>TEXT(Table1[[#This Row],[Order Date]],"mmmm")</f>
        <v>April</v>
      </c>
      <c r="X1322" s="7" t="str">
        <f>TEXT(Table1[[#This Row],[Order Date]],"yyyy")</f>
        <v>2015</v>
      </c>
      <c r="Y1322" s="12">
        <v>42126</v>
      </c>
      <c r="Z1322" s="11">
        <v>719.47679999999991</v>
      </c>
      <c r="AA1322" s="11">
        <v>6</v>
      </c>
      <c r="AB1322" s="11">
        <v>1042.72</v>
      </c>
      <c r="AC1322" s="11">
        <v>87954</v>
      </c>
      <c r="AD1322" s="6" t="e">
        <f>IF(COUNTIF(#REF!,Orders!AC346)&gt;0,"Returned","Not Returned")</f>
        <v>#REF!</v>
      </c>
      <c r="AE1322" s="37" t="str">
        <f>TEXT(Table1[[#This Row],[Order Date]],"mmmm-yyy")</f>
        <v>April-2015</v>
      </c>
    </row>
    <row r="1323" spans="1:31" ht="12.75" customHeight="1" thickTop="1" thickBot="1" x14ac:dyDescent="0.25">
      <c r="A1323" s="10">
        <v>6387</v>
      </c>
      <c r="B1323" s="11" t="s">
        <v>47</v>
      </c>
      <c r="C1323" s="11">
        <v>0.06</v>
      </c>
      <c r="D1323" s="11">
        <v>65.989999999999995</v>
      </c>
      <c r="E1323" s="11">
        <v>8.8000000000000007</v>
      </c>
      <c r="F1323" s="11">
        <v>640</v>
      </c>
      <c r="G1323" s="6" t="str">
        <f>IF(COUNTIF(Table1[Customer ID],Table1[[#This Row],[Customer ID]])&gt;1,"Repeat Customer","One-Time Customer")</f>
        <v>Repeat Customer</v>
      </c>
      <c r="H1323" s="11" t="s">
        <v>757</v>
      </c>
      <c r="I1323" s="11" t="s">
        <v>27</v>
      </c>
      <c r="J1323" s="11" t="s">
        <v>114</v>
      </c>
      <c r="K1323" s="11" t="s">
        <v>77</v>
      </c>
      <c r="L1323" s="11" t="s">
        <v>78</v>
      </c>
      <c r="M1323" s="11" t="s">
        <v>59</v>
      </c>
      <c r="N1323" s="11" t="s">
        <v>751</v>
      </c>
      <c r="O1323" s="11">
        <v>0.57999999999999996</v>
      </c>
      <c r="P1323" s="6">
        <f>Table1[[#This Row],[Profit]]/Table1[[#This Row],[Sales]]</f>
        <v>0.15059749709876735</v>
      </c>
      <c r="Q1323" s="11" t="s">
        <v>33</v>
      </c>
      <c r="R1323" s="11" t="s">
        <v>34</v>
      </c>
      <c r="S1323" s="11" t="s">
        <v>35</v>
      </c>
      <c r="T1323" s="11" t="s">
        <v>209</v>
      </c>
      <c r="U1323" s="11">
        <v>98119</v>
      </c>
      <c r="V1323" s="12">
        <v>42124</v>
      </c>
      <c r="W1323" s="13" t="str">
        <f>TEXT(Table1[[#This Row],[Order Date]],"mmmm")</f>
        <v>April</v>
      </c>
      <c r="X1323" s="7" t="str">
        <f>TEXT(Table1[[#This Row],[Order Date]],"yyyy")</f>
        <v>2015</v>
      </c>
      <c r="Y1323" s="12">
        <v>42125</v>
      </c>
      <c r="Z1323" s="11">
        <v>288.08999999999997</v>
      </c>
      <c r="AA1323" s="11">
        <v>34</v>
      </c>
      <c r="AB1323" s="11">
        <v>1912.98</v>
      </c>
      <c r="AC1323" s="11">
        <v>45380</v>
      </c>
      <c r="AD1323" s="6" t="e">
        <f>IF(COUNTIF(#REF!,Orders!AC350)&gt;0,"Returned","Not Returned")</f>
        <v>#REF!</v>
      </c>
      <c r="AE1323" s="37" t="str">
        <f>TEXT(Table1[[#This Row],[Order Date]],"mmmm-yyy")</f>
        <v>April-2015</v>
      </c>
    </row>
    <row r="1324" spans="1:31" ht="12.75" customHeight="1" thickTop="1" thickBot="1" x14ac:dyDescent="0.25">
      <c r="A1324" s="8">
        <v>6388</v>
      </c>
      <c r="B1324" s="1" t="s">
        <v>47</v>
      </c>
      <c r="C1324" s="1">
        <v>0</v>
      </c>
      <c r="D1324" s="1">
        <v>195.99</v>
      </c>
      <c r="E1324" s="1">
        <v>4.2</v>
      </c>
      <c r="F1324" s="1">
        <v>640</v>
      </c>
      <c r="G1324" s="6" t="str">
        <f>IF(COUNTIF(Table1[Customer ID],Table1[[#This Row],[Customer ID]])&gt;1,"Repeat Customer","One-Time Customer")</f>
        <v>Repeat Customer</v>
      </c>
      <c r="H1324" s="1" t="s">
        <v>757</v>
      </c>
      <c r="I1324" s="1" t="s">
        <v>27</v>
      </c>
      <c r="J1324" s="1" t="s">
        <v>114</v>
      </c>
      <c r="K1324" s="1" t="s">
        <v>77</v>
      </c>
      <c r="L1324" s="1" t="s">
        <v>78</v>
      </c>
      <c r="M1324" s="1" t="s">
        <v>59</v>
      </c>
      <c r="N1324" s="1" t="s">
        <v>753</v>
      </c>
      <c r="O1324" s="1">
        <v>0.56999999999999995</v>
      </c>
      <c r="P1324" s="6">
        <f>Table1[[#This Row],[Profit]]/Table1[[#This Row],[Sales]]</f>
        <v>0.24707291284552144</v>
      </c>
      <c r="Q1324" s="1" t="s">
        <v>33</v>
      </c>
      <c r="R1324" s="1" t="s">
        <v>34</v>
      </c>
      <c r="S1324" s="1" t="s">
        <v>35</v>
      </c>
      <c r="T1324" s="1" t="s">
        <v>209</v>
      </c>
      <c r="U1324" s="1">
        <v>98119</v>
      </c>
      <c r="V1324" s="9">
        <v>42124</v>
      </c>
      <c r="W1324" s="13" t="str">
        <f>TEXT(Table1[[#This Row],[Order Date]],"mmmm")</f>
        <v>April</v>
      </c>
      <c r="X1324" s="7" t="str">
        <f>TEXT(Table1[[#This Row],[Order Date]],"yyyy")</f>
        <v>2015</v>
      </c>
      <c r="Y1324" s="9">
        <v>42126</v>
      </c>
      <c r="Z1324" s="1">
        <v>1030.509</v>
      </c>
      <c r="AA1324" s="1">
        <v>24</v>
      </c>
      <c r="AB1324" s="1">
        <v>4170.87</v>
      </c>
      <c r="AC1324" s="1">
        <v>45380</v>
      </c>
      <c r="AD1324" s="6" t="e">
        <f>IF(COUNTIF(#REF!,Orders!AC351)&gt;0,"Returned","Not Returned")</f>
        <v>#REF!</v>
      </c>
      <c r="AE1324" s="37" t="str">
        <f>TEXT(Table1[[#This Row],[Order Date]],"mmmm-yyy")</f>
        <v>April-2015</v>
      </c>
    </row>
    <row r="1325" spans="1:31" ht="12.75" customHeight="1" thickTop="1" thickBot="1" x14ac:dyDescent="0.25">
      <c r="A1325" s="8">
        <v>21353</v>
      </c>
      <c r="B1325" s="1" t="s">
        <v>47</v>
      </c>
      <c r="C1325" s="1">
        <v>0.06</v>
      </c>
      <c r="D1325" s="1">
        <v>1.26</v>
      </c>
      <c r="E1325" s="1">
        <v>0.7</v>
      </c>
      <c r="F1325" s="1">
        <v>851</v>
      </c>
      <c r="G1325" s="6" t="str">
        <f>IF(COUNTIF(Table1[Customer ID],Table1[[#This Row],[Customer ID]])&gt;1,"Repeat Customer","One-Time Customer")</f>
        <v>Repeat Customer</v>
      </c>
      <c r="H1325" s="1" t="s">
        <v>968</v>
      </c>
      <c r="I1325" s="1" t="s">
        <v>49</v>
      </c>
      <c r="J1325" s="1" t="s">
        <v>28</v>
      </c>
      <c r="K1325" s="1" t="s">
        <v>29</v>
      </c>
      <c r="L1325" s="1" t="s">
        <v>66</v>
      </c>
      <c r="M1325" s="1" t="s">
        <v>31</v>
      </c>
      <c r="N1325" s="1" t="s">
        <v>972</v>
      </c>
      <c r="O1325" s="1">
        <v>0.81</v>
      </c>
      <c r="P1325" s="6">
        <f>Table1[[#This Row],[Profit]]/Table1[[#This Row],[Sales]]</f>
        <v>-1.2518181818181817</v>
      </c>
      <c r="Q1325" s="1" t="s">
        <v>33</v>
      </c>
      <c r="R1325" s="1" t="s">
        <v>34</v>
      </c>
      <c r="S1325" s="1" t="s">
        <v>45</v>
      </c>
      <c r="T1325" s="1" t="s">
        <v>970</v>
      </c>
      <c r="U1325" s="1">
        <v>91745</v>
      </c>
      <c r="V1325" s="9">
        <v>42124</v>
      </c>
      <c r="W1325" s="13" t="str">
        <f>TEXT(Table1[[#This Row],[Order Date]],"mmmm")</f>
        <v>April</v>
      </c>
      <c r="X1325" s="7" t="str">
        <f>TEXT(Table1[[#This Row],[Order Date]],"yyyy")</f>
        <v>2015</v>
      </c>
      <c r="Y1325" s="9">
        <v>42124</v>
      </c>
      <c r="Z1325" s="1">
        <v>-6.6096000000000004</v>
      </c>
      <c r="AA1325" s="1">
        <v>4</v>
      </c>
      <c r="AB1325" s="1">
        <v>5.28</v>
      </c>
      <c r="AC1325" s="1">
        <v>88571</v>
      </c>
      <c r="AD1325" s="6" t="e">
        <f>IF(COUNTIF(#REF!,Orders!AC475)&gt;0,"Returned","Not Returned")</f>
        <v>#REF!</v>
      </c>
      <c r="AE1325" s="37" t="str">
        <f>TEXT(Table1[[#This Row],[Order Date]],"mmmm-yyy")</f>
        <v>April-2015</v>
      </c>
    </row>
    <row r="1326" spans="1:31" ht="12.75" customHeight="1" thickTop="1" thickBot="1" x14ac:dyDescent="0.25">
      <c r="A1326" s="8">
        <v>21351</v>
      </c>
      <c r="B1326" s="1" t="s">
        <v>47</v>
      </c>
      <c r="C1326" s="1">
        <v>0.06</v>
      </c>
      <c r="D1326" s="1">
        <v>1.76</v>
      </c>
      <c r="E1326" s="1">
        <v>0.7</v>
      </c>
      <c r="F1326" s="1">
        <v>854</v>
      </c>
      <c r="G1326" s="6" t="str">
        <f>IF(COUNTIF(Table1[Customer ID],Table1[[#This Row],[Customer ID]])&gt;1,"Repeat Customer","One-Time Customer")</f>
        <v>One-Time Customer</v>
      </c>
      <c r="H1326" s="1" t="s">
        <v>975</v>
      </c>
      <c r="I1326" s="1" t="s">
        <v>49</v>
      </c>
      <c r="J1326" s="1" t="s">
        <v>28</v>
      </c>
      <c r="K1326" s="1" t="s">
        <v>29</v>
      </c>
      <c r="L1326" s="1" t="s">
        <v>30</v>
      </c>
      <c r="M1326" s="1" t="s">
        <v>31</v>
      </c>
      <c r="N1326" s="1" t="s">
        <v>127</v>
      </c>
      <c r="O1326" s="1">
        <v>0.56000000000000005</v>
      </c>
      <c r="P1326" s="6">
        <f>Table1[[#This Row],[Profit]]/Table1[[#This Row],[Sales]]</f>
        <v>3.1166581762608253E-2</v>
      </c>
      <c r="Q1326" s="1" t="s">
        <v>33</v>
      </c>
      <c r="R1326" s="1" t="s">
        <v>53</v>
      </c>
      <c r="S1326" s="1" t="s">
        <v>228</v>
      </c>
      <c r="T1326" s="1" t="s">
        <v>976</v>
      </c>
      <c r="U1326" s="1">
        <v>6405</v>
      </c>
      <c r="V1326" s="9">
        <v>42124</v>
      </c>
      <c r="W1326" s="13" t="str">
        <f>TEXT(Table1[[#This Row],[Order Date]],"mmmm")</f>
        <v>April</v>
      </c>
      <c r="X1326" s="7" t="str">
        <f>TEXT(Table1[[#This Row],[Order Date]],"yyyy")</f>
        <v>2015</v>
      </c>
      <c r="Y1326" s="9">
        <v>42126</v>
      </c>
      <c r="Z1326" s="1">
        <v>1.2236</v>
      </c>
      <c r="AA1326" s="1">
        <v>22</v>
      </c>
      <c r="AB1326" s="1">
        <v>39.26</v>
      </c>
      <c r="AC1326" s="1">
        <v>88571</v>
      </c>
      <c r="AD1326" s="6" t="e">
        <f>IF(COUNTIF(#REF!,Orders!AC477)&gt;0,"Returned","Not Returned")</f>
        <v>#REF!</v>
      </c>
      <c r="AE1326" s="37" t="str">
        <f>TEXT(Table1[[#This Row],[Order Date]],"mmmm-yyy")</f>
        <v>April-2015</v>
      </c>
    </row>
    <row r="1327" spans="1:31" ht="12.75" customHeight="1" thickTop="1" thickBot="1" x14ac:dyDescent="0.25">
      <c r="A1327" s="10">
        <v>21352</v>
      </c>
      <c r="B1327" s="11" t="s">
        <v>47</v>
      </c>
      <c r="C1327" s="11">
        <v>0.02</v>
      </c>
      <c r="D1327" s="11">
        <v>24.98</v>
      </c>
      <c r="E1327" s="11">
        <v>8.7899999999999991</v>
      </c>
      <c r="F1327" s="11">
        <v>855</v>
      </c>
      <c r="G1327" s="6" t="str">
        <f>IF(COUNTIF(Table1[Customer ID],Table1[[#This Row],[Customer ID]])&gt;1,"Repeat Customer","One-Time Customer")</f>
        <v>One-Time Customer</v>
      </c>
      <c r="H1327" s="11" t="s">
        <v>977</v>
      </c>
      <c r="I1327" s="11" t="s">
        <v>49</v>
      </c>
      <c r="J1327" s="11" t="s">
        <v>28</v>
      </c>
      <c r="K1327" s="11" t="s">
        <v>29</v>
      </c>
      <c r="L1327" s="11" t="s">
        <v>141</v>
      </c>
      <c r="M1327" s="11" t="s">
        <v>59</v>
      </c>
      <c r="N1327" s="11" t="s">
        <v>978</v>
      </c>
      <c r="O1327" s="11">
        <v>0.66</v>
      </c>
      <c r="P1327" s="6">
        <f>Table1[[#This Row],[Profit]]/Table1[[#This Row],[Sales]]</f>
        <v>7.114144861585135E-3</v>
      </c>
      <c r="Q1327" s="11" t="s">
        <v>33</v>
      </c>
      <c r="R1327" s="11" t="s">
        <v>53</v>
      </c>
      <c r="S1327" s="11" t="s">
        <v>228</v>
      </c>
      <c r="T1327" s="11" t="s">
        <v>979</v>
      </c>
      <c r="U1327" s="11">
        <v>6810</v>
      </c>
      <c r="V1327" s="12">
        <v>42124</v>
      </c>
      <c r="W1327" s="13" t="str">
        <f>TEXT(Table1[[#This Row],[Order Date]],"mmmm")</f>
        <v>April</v>
      </c>
      <c r="X1327" s="7" t="str">
        <f>TEXT(Table1[[#This Row],[Order Date]],"yyyy")</f>
        <v>2015</v>
      </c>
      <c r="Y1327" s="12">
        <v>42125</v>
      </c>
      <c r="Z1327" s="11">
        <v>4.3148</v>
      </c>
      <c r="AA1327" s="11">
        <v>23</v>
      </c>
      <c r="AB1327" s="11">
        <v>606.51</v>
      </c>
      <c r="AC1327" s="11">
        <v>88571</v>
      </c>
      <c r="AD1327" s="6" t="e">
        <f>IF(COUNTIF(#REF!,Orders!AC478)&gt;0,"Returned","Not Returned")</f>
        <v>#REF!</v>
      </c>
      <c r="AE1327" s="37" t="str">
        <f>TEXT(Table1[[#This Row],[Order Date]],"mmmm-yyy")</f>
        <v>April-2015</v>
      </c>
    </row>
    <row r="1328" spans="1:31" ht="12.75" customHeight="1" thickTop="1" thickBot="1" x14ac:dyDescent="0.25">
      <c r="A1328" s="8">
        <v>21354</v>
      </c>
      <c r="B1328" s="1" t="s">
        <v>47</v>
      </c>
      <c r="C1328" s="1">
        <v>0.05</v>
      </c>
      <c r="D1328" s="1">
        <v>35.99</v>
      </c>
      <c r="E1328" s="1">
        <v>5.99</v>
      </c>
      <c r="F1328" s="1">
        <v>858</v>
      </c>
      <c r="G1328" s="6" t="str">
        <f>IF(COUNTIF(Table1[Customer ID],Table1[[#This Row],[Customer ID]])&gt;1,"Repeat Customer","One-Time Customer")</f>
        <v>One-Time Customer</v>
      </c>
      <c r="H1328" s="1" t="s">
        <v>980</v>
      </c>
      <c r="I1328" s="1" t="s">
        <v>27</v>
      </c>
      <c r="J1328" s="1" t="s">
        <v>28</v>
      </c>
      <c r="K1328" s="1" t="s">
        <v>77</v>
      </c>
      <c r="L1328" s="1" t="s">
        <v>78</v>
      </c>
      <c r="M1328" s="1" t="s">
        <v>31</v>
      </c>
      <c r="N1328" s="1" t="s">
        <v>981</v>
      </c>
      <c r="O1328" s="1">
        <v>0.38</v>
      </c>
      <c r="P1328" s="6">
        <f>Table1[[#This Row],[Profit]]/Table1[[#This Row],[Sales]]</f>
        <v>-1.9391733703190013</v>
      </c>
      <c r="Q1328" s="1" t="s">
        <v>33</v>
      </c>
      <c r="R1328" s="1" t="s">
        <v>53</v>
      </c>
      <c r="S1328" s="1" t="s">
        <v>188</v>
      </c>
      <c r="T1328" s="1" t="s">
        <v>476</v>
      </c>
      <c r="U1328" s="1">
        <v>4240</v>
      </c>
      <c r="V1328" s="9">
        <v>42124</v>
      </c>
      <c r="W1328" s="13" t="str">
        <f>TEXT(Table1[[#This Row],[Order Date]],"mmmm")</f>
        <v>April</v>
      </c>
      <c r="X1328" s="7" t="str">
        <f>TEXT(Table1[[#This Row],[Order Date]],"yyyy")</f>
        <v>2015</v>
      </c>
      <c r="Y1328" s="9">
        <v>42126</v>
      </c>
      <c r="Z1328" s="1">
        <v>-125.83296</v>
      </c>
      <c r="AA1328" s="1">
        <v>2</v>
      </c>
      <c r="AB1328" s="1">
        <v>64.89</v>
      </c>
      <c r="AC1328" s="1">
        <v>88571</v>
      </c>
      <c r="AD1328" s="6" t="e">
        <f>IF(COUNTIF(#REF!,Orders!AC479)&gt;0,"Returned","Not Returned")</f>
        <v>#REF!</v>
      </c>
      <c r="AE1328" s="37" t="str">
        <f>TEXT(Table1[[#This Row],[Order Date]],"mmmm-yyy")</f>
        <v>April-2015</v>
      </c>
    </row>
    <row r="1329" spans="1:31" ht="12.75" customHeight="1" thickTop="1" thickBot="1" x14ac:dyDescent="0.25">
      <c r="A1329" s="10">
        <v>20804</v>
      </c>
      <c r="B1329" s="11" t="s">
        <v>106</v>
      </c>
      <c r="C1329" s="11">
        <v>0.1</v>
      </c>
      <c r="D1329" s="11">
        <v>2.62</v>
      </c>
      <c r="E1329" s="11">
        <v>0.8</v>
      </c>
      <c r="F1329" s="11">
        <v>1347</v>
      </c>
      <c r="G1329" s="6" t="str">
        <f>IF(COUNTIF(Table1[Customer ID],Table1[[#This Row],[Customer ID]])&gt;1,"Repeat Customer","One-Time Customer")</f>
        <v>One-Time Customer</v>
      </c>
      <c r="H1329" s="11" t="s">
        <v>1408</v>
      </c>
      <c r="I1329" s="11" t="s">
        <v>49</v>
      </c>
      <c r="J1329" s="11" t="s">
        <v>40</v>
      </c>
      <c r="K1329" s="11" t="s">
        <v>29</v>
      </c>
      <c r="L1329" s="11" t="s">
        <v>66</v>
      </c>
      <c r="M1329" s="11" t="s">
        <v>31</v>
      </c>
      <c r="N1329" s="11" t="s">
        <v>1409</v>
      </c>
      <c r="O1329" s="11">
        <v>0.39</v>
      </c>
      <c r="P1329" s="6">
        <f>Table1[[#This Row],[Profit]]/Table1[[#This Row],[Sales]]</f>
        <v>-1.8220381797146161</v>
      </c>
      <c r="Q1329" s="11" t="s">
        <v>33</v>
      </c>
      <c r="R1329" s="11" t="s">
        <v>136</v>
      </c>
      <c r="S1329" s="11" t="s">
        <v>362</v>
      </c>
      <c r="T1329" s="11" t="s">
        <v>1410</v>
      </c>
      <c r="U1329" s="11">
        <v>33511</v>
      </c>
      <c r="V1329" s="12">
        <v>42124</v>
      </c>
      <c r="W1329" s="13" t="str">
        <f>TEXT(Table1[[#This Row],[Order Date]],"mmmm")</f>
        <v>April</v>
      </c>
      <c r="X1329" s="7" t="str">
        <f>TEXT(Table1[[#This Row],[Order Date]],"yyyy")</f>
        <v>2015</v>
      </c>
      <c r="Y1329" s="12">
        <v>42130</v>
      </c>
      <c r="Z1329" s="11">
        <v>-94.490899999999996</v>
      </c>
      <c r="AA1329" s="11">
        <v>21</v>
      </c>
      <c r="AB1329" s="11">
        <v>51.86</v>
      </c>
      <c r="AC1329" s="11">
        <v>89686</v>
      </c>
      <c r="AD1329" s="6" t="e">
        <f>IF(COUNTIF(#REF!,Orders!AC764)&gt;0,"Returned","Not Returned")</f>
        <v>#REF!</v>
      </c>
      <c r="AE1329" s="37" t="str">
        <f>TEXT(Table1[[#This Row],[Order Date]],"mmmm-yyy")</f>
        <v>April-2015</v>
      </c>
    </row>
    <row r="1330" spans="1:31" ht="12.75" customHeight="1" thickTop="1" thickBot="1" x14ac:dyDescent="0.25">
      <c r="A1330" s="8">
        <v>24232</v>
      </c>
      <c r="B1330" s="1" t="s">
        <v>25</v>
      </c>
      <c r="C1330" s="1">
        <v>0.05</v>
      </c>
      <c r="D1330" s="1">
        <v>17.670000000000002</v>
      </c>
      <c r="E1330" s="1">
        <v>8.99</v>
      </c>
      <c r="F1330" s="1">
        <v>1352</v>
      </c>
      <c r="G1330" s="6" t="str">
        <f>IF(COUNTIF(Table1[Customer ID],Table1[[#This Row],[Customer ID]])&gt;1,"Repeat Customer","One-Time Customer")</f>
        <v>One-Time Customer</v>
      </c>
      <c r="H1330" s="1" t="s">
        <v>1417</v>
      </c>
      <c r="I1330" s="1" t="s">
        <v>49</v>
      </c>
      <c r="J1330" s="1" t="s">
        <v>40</v>
      </c>
      <c r="K1330" s="1" t="s">
        <v>41</v>
      </c>
      <c r="L1330" s="1" t="s">
        <v>50</v>
      </c>
      <c r="M1330" s="1" t="s">
        <v>51</v>
      </c>
      <c r="N1330" s="1" t="s">
        <v>807</v>
      </c>
      <c r="O1330" s="1">
        <v>0.47</v>
      </c>
      <c r="P1330" s="6">
        <f>Table1[[#This Row],[Profit]]/Table1[[#This Row],[Sales]]</f>
        <v>0.1624216765453006</v>
      </c>
      <c r="Q1330" s="1" t="s">
        <v>33</v>
      </c>
      <c r="R1330" s="1" t="s">
        <v>53</v>
      </c>
      <c r="S1330" s="1" t="s">
        <v>415</v>
      </c>
      <c r="T1330" s="1" t="s">
        <v>1418</v>
      </c>
      <c r="U1330" s="1">
        <v>20746</v>
      </c>
      <c r="V1330" s="9">
        <v>42124</v>
      </c>
      <c r="W1330" s="13" t="str">
        <f>TEXT(Table1[[#This Row],[Order Date]],"mmmm")</f>
        <v>April</v>
      </c>
      <c r="X1330" s="7" t="str">
        <f>TEXT(Table1[[#This Row],[Order Date]],"yyyy")</f>
        <v>2015</v>
      </c>
      <c r="Y1330" s="9">
        <v>42125</v>
      </c>
      <c r="Z1330" s="1">
        <v>46.036799999999999</v>
      </c>
      <c r="AA1330" s="1">
        <v>16</v>
      </c>
      <c r="AB1330" s="1">
        <v>283.44</v>
      </c>
      <c r="AC1330" s="1">
        <v>88234</v>
      </c>
      <c r="AD1330" s="6" t="e">
        <f>IF(COUNTIF(#REF!,Orders!AC767)&gt;0,"Returned","Not Returned")</f>
        <v>#REF!</v>
      </c>
      <c r="AE1330" s="37" t="str">
        <f>TEXT(Table1[[#This Row],[Order Date]],"mmmm-yyy")</f>
        <v>April-2015</v>
      </c>
    </row>
    <row r="1331" spans="1:31" ht="12.75" customHeight="1" thickTop="1" thickBot="1" x14ac:dyDescent="0.25">
      <c r="A1331" s="10">
        <v>21723</v>
      </c>
      <c r="B1331" s="11" t="s">
        <v>56</v>
      </c>
      <c r="C1331" s="11">
        <v>0.1</v>
      </c>
      <c r="D1331" s="11">
        <v>1.6</v>
      </c>
      <c r="E1331" s="11">
        <v>1.29</v>
      </c>
      <c r="F1331" s="11">
        <v>1989</v>
      </c>
      <c r="G1331" s="6" t="str">
        <f>IF(COUNTIF(Table1[Customer ID],Table1[[#This Row],[Customer ID]])&gt;1,"Repeat Customer","One-Time Customer")</f>
        <v>Repeat Customer</v>
      </c>
      <c r="H1331" s="11" t="s">
        <v>1932</v>
      </c>
      <c r="I1331" s="11" t="s">
        <v>49</v>
      </c>
      <c r="J1331" s="11" t="s">
        <v>40</v>
      </c>
      <c r="K1331" s="11" t="s">
        <v>29</v>
      </c>
      <c r="L1331" s="11" t="s">
        <v>30</v>
      </c>
      <c r="M1331" s="11" t="s">
        <v>31</v>
      </c>
      <c r="N1331" s="11" t="s">
        <v>1935</v>
      </c>
      <c r="O1331" s="11">
        <v>0.42</v>
      </c>
      <c r="P1331" s="6">
        <f>Table1[[#This Row],[Profit]]/Table1[[#This Row],[Sales]]</f>
        <v>-0.88805687203791484</v>
      </c>
      <c r="Q1331" s="11" t="s">
        <v>33</v>
      </c>
      <c r="R1331" s="11" t="s">
        <v>34</v>
      </c>
      <c r="S1331" s="11" t="s">
        <v>212</v>
      </c>
      <c r="T1331" s="11" t="s">
        <v>1933</v>
      </c>
      <c r="U1331" s="11">
        <v>84117</v>
      </c>
      <c r="V1331" s="12">
        <v>42124</v>
      </c>
      <c r="W1331" s="13" t="str">
        <f>TEXT(Table1[[#This Row],[Order Date]],"mmmm")</f>
        <v>April</v>
      </c>
      <c r="X1331" s="7" t="str">
        <f>TEXT(Table1[[#This Row],[Order Date]],"yyyy")</f>
        <v>2015</v>
      </c>
      <c r="Y1331" s="12">
        <v>42124</v>
      </c>
      <c r="Z1331" s="11">
        <v>-14.990400000000001</v>
      </c>
      <c r="AA1331" s="11">
        <v>11</v>
      </c>
      <c r="AB1331" s="11">
        <v>16.88</v>
      </c>
      <c r="AC1331" s="11">
        <v>90003</v>
      </c>
      <c r="AD1331" s="6" t="e">
        <f>IF(COUNTIF(#REF!,Orders!AC1106)&gt;0,"Returned","Not Returned")</f>
        <v>#REF!</v>
      </c>
      <c r="AE1331" s="37" t="str">
        <f>TEXT(Table1[[#This Row],[Order Date]],"mmmm-yyy")</f>
        <v>April-2015</v>
      </c>
    </row>
    <row r="1332" spans="1:31" ht="12.75" customHeight="1" thickTop="1" thickBot="1" x14ac:dyDescent="0.25">
      <c r="A1332" s="8">
        <v>24151</v>
      </c>
      <c r="B1332" s="1" t="s">
        <v>47</v>
      </c>
      <c r="C1332" s="1">
        <v>0.06</v>
      </c>
      <c r="D1332" s="1">
        <v>3.6</v>
      </c>
      <c r="E1332" s="1">
        <v>2.2000000000000002</v>
      </c>
      <c r="F1332" s="1">
        <v>2704</v>
      </c>
      <c r="G1332" s="6" t="str">
        <f>IF(COUNTIF(Table1[Customer ID],Table1[[#This Row],[Customer ID]])&gt;1,"Repeat Customer","One-Time Customer")</f>
        <v>Repeat Customer</v>
      </c>
      <c r="H1332" s="1" t="s">
        <v>2501</v>
      </c>
      <c r="I1332" s="1" t="s">
        <v>49</v>
      </c>
      <c r="J1332" s="1" t="s">
        <v>114</v>
      </c>
      <c r="K1332" s="1" t="s">
        <v>29</v>
      </c>
      <c r="L1332" s="1" t="s">
        <v>93</v>
      </c>
      <c r="M1332" s="1" t="s">
        <v>31</v>
      </c>
      <c r="N1332" s="1" t="s">
        <v>1669</v>
      </c>
      <c r="O1332" s="1">
        <v>0.39</v>
      </c>
      <c r="P1332" s="6">
        <f>Table1[[#This Row],[Profit]]/Table1[[#This Row],[Sales]]</f>
        <v>181.41159973666888</v>
      </c>
      <c r="Q1332" s="1" t="s">
        <v>33</v>
      </c>
      <c r="R1332" s="1" t="s">
        <v>136</v>
      </c>
      <c r="S1332" s="1" t="s">
        <v>362</v>
      </c>
      <c r="T1332" s="1" t="s">
        <v>2502</v>
      </c>
      <c r="U1332" s="1">
        <v>32503</v>
      </c>
      <c r="V1332" s="9">
        <v>42124</v>
      </c>
      <c r="W1332" s="13" t="str">
        <f>TEXT(Table1[[#This Row],[Order Date]],"mmmm")</f>
        <v>April</v>
      </c>
      <c r="X1332" s="7" t="str">
        <f>TEXT(Table1[[#This Row],[Order Date]],"yyyy")</f>
        <v>2015</v>
      </c>
      <c r="Y1332" s="9">
        <v>42126</v>
      </c>
      <c r="Z1332" s="1">
        <v>2755.6422000000002</v>
      </c>
      <c r="AA1332" s="1">
        <v>4</v>
      </c>
      <c r="AB1332" s="1">
        <v>15.19</v>
      </c>
      <c r="AC1332" s="1">
        <v>91407</v>
      </c>
      <c r="AD1332" s="6" t="e">
        <f>IF(COUNTIF(#REF!,Orders!AC1533)&gt;0,"Returned","Not Returned")</f>
        <v>#REF!</v>
      </c>
      <c r="AE1332" s="37" t="str">
        <f>TEXT(Table1[[#This Row],[Order Date]],"mmmm-yyy")</f>
        <v>April-2015</v>
      </c>
    </row>
    <row r="1333" spans="1:31" ht="12.75" customHeight="1" thickTop="1" thickBot="1" x14ac:dyDescent="0.25">
      <c r="A1333" s="10">
        <v>21979</v>
      </c>
      <c r="B1333" s="11" t="s">
        <v>106</v>
      </c>
      <c r="C1333" s="11">
        <v>0.03</v>
      </c>
      <c r="D1333" s="11">
        <v>13.48</v>
      </c>
      <c r="E1333" s="11">
        <v>4.51</v>
      </c>
      <c r="F1333" s="11">
        <v>2704</v>
      </c>
      <c r="G1333" s="6" t="str">
        <f>IF(COUNTIF(Table1[Customer ID],Table1[[#This Row],[Customer ID]])&gt;1,"Repeat Customer","One-Time Customer")</f>
        <v>Repeat Customer</v>
      </c>
      <c r="H1333" s="11" t="s">
        <v>2501</v>
      </c>
      <c r="I1333" s="11" t="s">
        <v>27</v>
      </c>
      <c r="J1333" s="11" t="s">
        <v>114</v>
      </c>
      <c r="K1333" s="11" t="s">
        <v>29</v>
      </c>
      <c r="L1333" s="11" t="s">
        <v>141</v>
      </c>
      <c r="M1333" s="11" t="s">
        <v>59</v>
      </c>
      <c r="N1333" s="11" t="s">
        <v>2503</v>
      </c>
      <c r="O1333" s="11">
        <v>0.59</v>
      </c>
      <c r="P1333" s="6">
        <f>Table1[[#This Row],[Profit]]/Table1[[#This Row],[Sales]]</f>
        <v>-4.3035468145906881</v>
      </c>
      <c r="Q1333" s="11" t="s">
        <v>33</v>
      </c>
      <c r="R1333" s="11" t="s">
        <v>136</v>
      </c>
      <c r="S1333" s="11" t="s">
        <v>362</v>
      </c>
      <c r="T1333" s="11" t="s">
        <v>2502</v>
      </c>
      <c r="U1333" s="11">
        <v>32503</v>
      </c>
      <c r="V1333" s="12">
        <v>42124</v>
      </c>
      <c r="W1333" s="13" t="str">
        <f>TEXT(Table1[[#This Row],[Order Date]],"mmmm")</f>
        <v>April</v>
      </c>
      <c r="X1333" s="7" t="str">
        <f>TEXT(Table1[[#This Row],[Order Date]],"yyyy")</f>
        <v>2015</v>
      </c>
      <c r="Y1333" s="12">
        <v>42128</v>
      </c>
      <c r="Z1333" s="11">
        <v>-256.01800000000003</v>
      </c>
      <c r="AA1333" s="11">
        <v>4</v>
      </c>
      <c r="AB1333" s="11">
        <v>59.49</v>
      </c>
      <c r="AC1333" s="11">
        <v>91408</v>
      </c>
      <c r="AD1333" s="6" t="e">
        <f>IF(COUNTIF(#REF!,Orders!AC1534)&gt;0,"Returned","Not Returned")</f>
        <v>#REF!</v>
      </c>
      <c r="AE1333" s="37" t="str">
        <f>TEXT(Table1[[#This Row],[Order Date]],"mmmm-yyy")</f>
        <v>April-2015</v>
      </c>
    </row>
    <row r="1334" spans="1:31" ht="12.75" customHeight="1" thickTop="1" thickBot="1" x14ac:dyDescent="0.25">
      <c r="A1334" s="8">
        <v>23803</v>
      </c>
      <c r="B1334" s="1" t="s">
        <v>106</v>
      </c>
      <c r="C1334" s="1">
        <v>0.02</v>
      </c>
      <c r="D1334" s="1">
        <v>21.98</v>
      </c>
      <c r="E1334" s="1">
        <v>2.87</v>
      </c>
      <c r="F1334" s="1">
        <v>2823</v>
      </c>
      <c r="G1334" s="6" t="str">
        <f>IF(COUNTIF(Table1[Customer ID],Table1[[#This Row],[Customer ID]])&gt;1,"Repeat Customer","One-Time Customer")</f>
        <v>One-Time Customer</v>
      </c>
      <c r="H1334" s="1" t="s">
        <v>2586</v>
      </c>
      <c r="I1334" s="1" t="s">
        <v>49</v>
      </c>
      <c r="J1334" s="1" t="s">
        <v>28</v>
      </c>
      <c r="K1334" s="1" t="s">
        <v>29</v>
      </c>
      <c r="L1334" s="1" t="s">
        <v>30</v>
      </c>
      <c r="M1334" s="1" t="s">
        <v>51</v>
      </c>
      <c r="N1334" s="1" t="s">
        <v>2587</v>
      </c>
      <c r="O1334" s="1">
        <v>0.55000000000000004</v>
      </c>
      <c r="P1334" s="6">
        <f>Table1[[#This Row],[Profit]]/Table1[[#This Row],[Sales]]</f>
        <v>0.69</v>
      </c>
      <c r="Q1334" s="1" t="s">
        <v>33</v>
      </c>
      <c r="R1334" s="1" t="s">
        <v>34</v>
      </c>
      <c r="S1334" s="1" t="s">
        <v>533</v>
      </c>
      <c r="T1334" s="1" t="s">
        <v>2588</v>
      </c>
      <c r="U1334" s="1">
        <v>89031</v>
      </c>
      <c r="V1334" s="9">
        <v>42124</v>
      </c>
      <c r="W1334" s="13" t="str">
        <f>TEXT(Table1[[#This Row],[Order Date]],"mmmm")</f>
        <v>April</v>
      </c>
      <c r="X1334" s="7" t="str">
        <f>TEXT(Table1[[#This Row],[Order Date]],"yyyy")</f>
        <v>2015</v>
      </c>
      <c r="Y1334" s="9">
        <v>42126</v>
      </c>
      <c r="Z1334" s="1">
        <v>165.6345</v>
      </c>
      <c r="AA1334" s="1">
        <v>11</v>
      </c>
      <c r="AB1334" s="1">
        <v>240.05</v>
      </c>
      <c r="AC1334" s="1">
        <v>87240</v>
      </c>
      <c r="AD1334" s="6" t="e">
        <f>IF(COUNTIF(#REF!,Orders!AC1587)&gt;0,"Returned","Not Returned")</f>
        <v>#REF!</v>
      </c>
      <c r="AE1334" s="37" t="str">
        <f>TEXT(Table1[[#This Row],[Order Date]],"mmmm-yyy")</f>
        <v>April-2015</v>
      </c>
    </row>
    <row r="1335" spans="1:31" ht="12.75" customHeight="1" thickTop="1" thickBot="1" x14ac:dyDescent="0.25">
      <c r="A1335" s="10">
        <v>22401</v>
      </c>
      <c r="B1335" s="11" t="s">
        <v>37</v>
      </c>
      <c r="C1335" s="11">
        <v>7.0000000000000007E-2</v>
      </c>
      <c r="D1335" s="11">
        <v>415.88</v>
      </c>
      <c r="E1335" s="11">
        <v>11.37</v>
      </c>
      <c r="F1335" s="11">
        <v>381</v>
      </c>
      <c r="G1335" s="6" t="str">
        <f>IF(COUNTIF(Table1[Customer ID],Table1[[#This Row],[Customer ID]])&gt;1,"Repeat Customer","One-Time Customer")</f>
        <v>One-Time Customer</v>
      </c>
      <c r="H1335" s="11" t="s">
        <v>487</v>
      </c>
      <c r="I1335" s="11" t="s">
        <v>49</v>
      </c>
      <c r="J1335" s="11" t="s">
        <v>28</v>
      </c>
      <c r="K1335" s="11" t="s">
        <v>29</v>
      </c>
      <c r="L1335" s="11" t="s">
        <v>141</v>
      </c>
      <c r="M1335" s="11" t="s">
        <v>59</v>
      </c>
      <c r="N1335" s="11" t="s">
        <v>488</v>
      </c>
      <c r="O1335" s="11">
        <v>0.56999999999999995</v>
      </c>
      <c r="P1335" s="6">
        <f>Table1[[#This Row],[Profit]]/Table1[[#This Row],[Sales]]</f>
        <v>-1.3677473321335329</v>
      </c>
      <c r="Q1335" s="11" t="s">
        <v>33</v>
      </c>
      <c r="R1335" s="11" t="s">
        <v>61</v>
      </c>
      <c r="S1335" s="11" t="s">
        <v>178</v>
      </c>
      <c r="T1335" s="11" t="s">
        <v>489</v>
      </c>
      <c r="U1335" s="11">
        <v>61701</v>
      </c>
      <c r="V1335" s="12">
        <v>42125</v>
      </c>
      <c r="W1335" s="13" t="str">
        <f>TEXT(Table1[[#This Row],[Order Date]],"mmmm")</f>
        <v>May</v>
      </c>
      <c r="X1335" s="7" t="str">
        <f>TEXT(Table1[[#This Row],[Order Date]],"yyyy")</f>
        <v>2015</v>
      </c>
      <c r="Y1335" s="12">
        <v>42125</v>
      </c>
      <c r="Z1335" s="11">
        <v>-539.59</v>
      </c>
      <c r="AA1335" s="11">
        <v>1</v>
      </c>
      <c r="AB1335" s="11">
        <v>394.51</v>
      </c>
      <c r="AC1335" s="11">
        <v>88929</v>
      </c>
      <c r="AD1335" s="6" t="e">
        <f>IF(COUNTIF(#REF!,Orders!AC208)&gt;0,"Returned","Not Returned")</f>
        <v>#REF!</v>
      </c>
      <c r="AE1335" s="37" t="str">
        <f>TEXT(Table1[[#This Row],[Order Date]],"mmmm-yyy")</f>
        <v>May-2015</v>
      </c>
    </row>
    <row r="1336" spans="1:31" ht="12.75" customHeight="1" thickTop="1" thickBot="1" x14ac:dyDescent="0.25">
      <c r="A1336" s="10">
        <v>5468</v>
      </c>
      <c r="B1336" s="11" t="s">
        <v>37</v>
      </c>
      <c r="C1336" s="11">
        <v>0.03</v>
      </c>
      <c r="D1336" s="11">
        <v>5.98</v>
      </c>
      <c r="E1336" s="11">
        <v>1.49</v>
      </c>
      <c r="F1336" s="11">
        <v>1193</v>
      </c>
      <c r="G1336" s="6" t="str">
        <f>IF(COUNTIF(Table1[Customer ID],Table1[[#This Row],[Customer ID]])&gt;1,"Repeat Customer","One-Time Customer")</f>
        <v>Repeat Customer</v>
      </c>
      <c r="H1336" s="11" t="s">
        <v>1288</v>
      </c>
      <c r="I1336" s="11" t="s">
        <v>49</v>
      </c>
      <c r="J1336" s="11" t="s">
        <v>58</v>
      </c>
      <c r="K1336" s="11" t="s">
        <v>29</v>
      </c>
      <c r="L1336" s="11" t="s">
        <v>109</v>
      </c>
      <c r="M1336" s="11" t="s">
        <v>59</v>
      </c>
      <c r="N1336" s="11" t="s">
        <v>1020</v>
      </c>
      <c r="O1336" s="11">
        <v>0.39</v>
      </c>
      <c r="P1336" s="6">
        <f>Table1[[#This Row],[Profit]]/Table1[[#This Row],[Sales]]</f>
        <v>7.3534807376653466E-2</v>
      </c>
      <c r="Q1336" s="11" t="s">
        <v>33</v>
      </c>
      <c r="R1336" s="11" t="s">
        <v>53</v>
      </c>
      <c r="S1336" s="11" t="s">
        <v>1008</v>
      </c>
      <c r="T1336" s="11" t="s">
        <v>35</v>
      </c>
      <c r="U1336" s="11">
        <v>20016</v>
      </c>
      <c r="V1336" s="12">
        <v>42125</v>
      </c>
      <c r="W1336" s="13" t="str">
        <f>TEXT(Table1[[#This Row],[Order Date]],"mmmm")</f>
        <v>May</v>
      </c>
      <c r="X1336" s="7" t="str">
        <f>TEXT(Table1[[#This Row],[Order Date]],"yyyy")</f>
        <v>2015</v>
      </c>
      <c r="Y1336" s="12">
        <v>42127</v>
      </c>
      <c r="Z1336" s="11">
        <v>38.08</v>
      </c>
      <c r="AA1336" s="11">
        <v>85</v>
      </c>
      <c r="AB1336" s="11">
        <v>517.85</v>
      </c>
      <c r="AC1336" s="11">
        <v>38852</v>
      </c>
      <c r="AD1336" s="6" t="e">
        <f>IF(COUNTIF(#REF!,Orders!AC676)&gt;0,"Returned","Not Returned")</f>
        <v>#REF!</v>
      </c>
      <c r="AE1336" s="37" t="str">
        <f>TEXT(Table1[[#This Row],[Order Date]],"mmmm-yyy")</f>
        <v>May-2015</v>
      </c>
    </row>
    <row r="1337" spans="1:31" ht="12.75" customHeight="1" thickTop="1" thickBot="1" x14ac:dyDescent="0.25">
      <c r="A1337" s="8">
        <v>23468</v>
      </c>
      <c r="B1337" s="1" t="s">
        <v>37</v>
      </c>
      <c r="C1337" s="1">
        <v>0.03</v>
      </c>
      <c r="D1337" s="1">
        <v>5.98</v>
      </c>
      <c r="E1337" s="1">
        <v>1.49</v>
      </c>
      <c r="F1337" s="1">
        <v>1194</v>
      </c>
      <c r="G1337" s="6" t="str">
        <f>IF(COUNTIF(Table1[Customer ID],Table1[[#This Row],[Customer ID]])&gt;1,"Repeat Customer","One-Time Customer")</f>
        <v>One-Time Customer</v>
      </c>
      <c r="H1337" s="1" t="s">
        <v>1291</v>
      </c>
      <c r="I1337" s="1" t="s">
        <v>49</v>
      </c>
      <c r="J1337" s="1" t="s">
        <v>58</v>
      </c>
      <c r="K1337" s="1" t="s">
        <v>29</v>
      </c>
      <c r="L1337" s="1" t="s">
        <v>109</v>
      </c>
      <c r="M1337" s="1" t="s">
        <v>59</v>
      </c>
      <c r="N1337" s="1" t="s">
        <v>1020</v>
      </c>
      <c r="O1337" s="1">
        <v>0.39</v>
      </c>
      <c r="P1337" s="6">
        <f>Table1[[#This Row],[Profit]]/Table1[[#This Row],[Sales]]</f>
        <v>0.16020009379396588</v>
      </c>
      <c r="Q1337" s="1" t="s">
        <v>33</v>
      </c>
      <c r="R1337" s="1" t="s">
        <v>136</v>
      </c>
      <c r="S1337" s="1" t="s">
        <v>362</v>
      </c>
      <c r="T1337" s="1" t="s">
        <v>1292</v>
      </c>
      <c r="U1337" s="1">
        <v>34142</v>
      </c>
      <c r="V1337" s="9">
        <v>42125</v>
      </c>
      <c r="W1337" s="13" t="str">
        <f>TEXT(Table1[[#This Row],[Order Date]],"mmmm")</f>
        <v>May</v>
      </c>
      <c r="X1337" s="7" t="str">
        <f>TEXT(Table1[[#This Row],[Order Date]],"yyyy")</f>
        <v>2015</v>
      </c>
      <c r="Y1337" s="9">
        <v>42127</v>
      </c>
      <c r="Z1337" s="1">
        <v>20.495999999999995</v>
      </c>
      <c r="AA1337" s="1">
        <v>21</v>
      </c>
      <c r="AB1337" s="1">
        <v>127.94</v>
      </c>
      <c r="AC1337" s="1">
        <v>87586</v>
      </c>
      <c r="AD1337" s="6" t="e">
        <f>IF(COUNTIF(#REF!,Orders!AC679)&gt;0,"Returned","Not Returned")</f>
        <v>#REF!</v>
      </c>
      <c r="AE1337" s="37" t="str">
        <f>TEXT(Table1[[#This Row],[Order Date]],"mmmm-yyy")</f>
        <v>May-2015</v>
      </c>
    </row>
    <row r="1338" spans="1:31" ht="12.75" customHeight="1" thickTop="1" thickBot="1" x14ac:dyDescent="0.25">
      <c r="A1338" s="10">
        <v>19398</v>
      </c>
      <c r="B1338" s="11" t="s">
        <v>106</v>
      </c>
      <c r="C1338" s="11">
        <v>0.1</v>
      </c>
      <c r="D1338" s="11">
        <v>34.229999999999997</v>
      </c>
      <c r="E1338" s="11">
        <v>5.0199999999999996</v>
      </c>
      <c r="F1338" s="11">
        <v>1271</v>
      </c>
      <c r="G1338" s="6" t="str">
        <f>IF(COUNTIF(Table1[Customer ID],Table1[[#This Row],[Customer ID]])&gt;1,"Repeat Customer","One-Time Customer")</f>
        <v>Repeat Customer</v>
      </c>
      <c r="H1338" s="11" t="s">
        <v>1369</v>
      </c>
      <c r="I1338" s="11" t="s">
        <v>49</v>
      </c>
      <c r="J1338" s="11" t="s">
        <v>28</v>
      </c>
      <c r="K1338" s="11" t="s">
        <v>41</v>
      </c>
      <c r="L1338" s="11" t="s">
        <v>50</v>
      </c>
      <c r="M1338" s="11" t="s">
        <v>59</v>
      </c>
      <c r="N1338" s="11" t="s">
        <v>1371</v>
      </c>
      <c r="O1338" s="11">
        <v>0.55000000000000004</v>
      </c>
      <c r="P1338" s="6">
        <f>Table1[[#This Row],[Profit]]/Table1[[#This Row],[Sales]]</f>
        <v>0.69</v>
      </c>
      <c r="Q1338" s="11" t="s">
        <v>33</v>
      </c>
      <c r="R1338" s="11" t="s">
        <v>34</v>
      </c>
      <c r="S1338" s="11" t="s">
        <v>45</v>
      </c>
      <c r="T1338" s="11" t="s">
        <v>1370</v>
      </c>
      <c r="U1338" s="11">
        <v>91941</v>
      </c>
      <c r="V1338" s="12">
        <v>42125</v>
      </c>
      <c r="W1338" s="13" t="str">
        <f>TEXT(Table1[[#This Row],[Order Date]],"mmmm")</f>
        <v>May</v>
      </c>
      <c r="X1338" s="7" t="str">
        <f>TEXT(Table1[[#This Row],[Order Date]],"yyyy")</f>
        <v>2015</v>
      </c>
      <c r="Y1338" s="12">
        <v>42130</v>
      </c>
      <c r="Z1338" s="11">
        <v>151.56539999999998</v>
      </c>
      <c r="AA1338" s="11">
        <v>7</v>
      </c>
      <c r="AB1338" s="11">
        <v>219.66</v>
      </c>
      <c r="AC1338" s="11">
        <v>88411</v>
      </c>
      <c r="AD1338" s="6" t="e">
        <f>IF(COUNTIF(#REF!,Orders!AC732)&gt;0,"Returned","Not Returned")</f>
        <v>#REF!</v>
      </c>
      <c r="AE1338" s="37" t="str">
        <f>TEXT(Table1[[#This Row],[Order Date]],"mmmm-yyy")</f>
        <v>May-2015</v>
      </c>
    </row>
    <row r="1339" spans="1:31" ht="12.75" customHeight="1" thickTop="1" thickBot="1" x14ac:dyDescent="0.25">
      <c r="A1339" s="10">
        <v>19018</v>
      </c>
      <c r="B1339" s="11" t="s">
        <v>56</v>
      </c>
      <c r="C1339" s="11">
        <v>0.03</v>
      </c>
      <c r="D1339" s="11">
        <v>2.23</v>
      </c>
      <c r="E1339" s="11">
        <v>4.57</v>
      </c>
      <c r="F1339" s="11">
        <v>1383</v>
      </c>
      <c r="G1339" s="6" t="str">
        <f>IF(COUNTIF(Table1[Customer ID],Table1[[#This Row],[Customer ID]])&gt;1,"Repeat Customer","One-Time Customer")</f>
        <v>One-Time Customer</v>
      </c>
      <c r="H1339" s="11" t="s">
        <v>1450</v>
      </c>
      <c r="I1339" s="11" t="s">
        <v>49</v>
      </c>
      <c r="J1339" s="11" t="s">
        <v>114</v>
      </c>
      <c r="K1339" s="11" t="s">
        <v>41</v>
      </c>
      <c r="L1339" s="11" t="s">
        <v>50</v>
      </c>
      <c r="M1339" s="11" t="s">
        <v>51</v>
      </c>
      <c r="N1339" s="11" t="s">
        <v>1451</v>
      </c>
      <c r="O1339" s="11">
        <v>0.41</v>
      </c>
      <c r="P1339" s="6">
        <f>Table1[[#This Row],[Profit]]/Table1[[#This Row],[Sales]]</f>
        <v>-3.2536636427076062</v>
      </c>
      <c r="Q1339" s="11" t="s">
        <v>33</v>
      </c>
      <c r="R1339" s="11" t="s">
        <v>34</v>
      </c>
      <c r="S1339" s="11" t="s">
        <v>212</v>
      </c>
      <c r="T1339" s="11" t="s">
        <v>1391</v>
      </c>
      <c r="U1339" s="11">
        <v>84120</v>
      </c>
      <c r="V1339" s="12">
        <v>42125</v>
      </c>
      <c r="W1339" s="13" t="str">
        <f>TEXT(Table1[[#This Row],[Order Date]],"mmmm")</f>
        <v>May</v>
      </c>
      <c r="X1339" s="7" t="str">
        <f>TEXT(Table1[[#This Row],[Order Date]],"yyyy")</f>
        <v>2015</v>
      </c>
      <c r="Y1339" s="12">
        <v>42126</v>
      </c>
      <c r="Z1339" s="11">
        <v>-93.25</v>
      </c>
      <c r="AA1339" s="11">
        <v>12</v>
      </c>
      <c r="AB1339" s="11">
        <v>28.66</v>
      </c>
      <c r="AC1339" s="11">
        <v>89406</v>
      </c>
      <c r="AD1339" s="6" t="e">
        <f>IF(COUNTIF(#REF!,Orders!AC784)&gt;0,"Returned","Not Returned")</f>
        <v>#REF!</v>
      </c>
      <c r="AE1339" s="37" t="str">
        <f>TEXT(Table1[[#This Row],[Order Date]],"mmmm-yyy")</f>
        <v>May-2015</v>
      </c>
    </row>
    <row r="1340" spans="1:31" ht="12.75" customHeight="1" thickTop="1" thickBot="1" x14ac:dyDescent="0.25">
      <c r="A1340" s="10">
        <v>20197</v>
      </c>
      <c r="B1340" s="11" t="s">
        <v>47</v>
      </c>
      <c r="C1340" s="11">
        <v>0.01</v>
      </c>
      <c r="D1340" s="11">
        <v>11.7</v>
      </c>
      <c r="E1340" s="11">
        <v>5.63</v>
      </c>
      <c r="F1340" s="11">
        <v>2394</v>
      </c>
      <c r="G1340" s="6" t="str">
        <f>IF(COUNTIF(Table1[Customer ID],Table1[[#This Row],[Customer ID]])&gt;1,"Repeat Customer","One-Time Customer")</f>
        <v>Repeat Customer</v>
      </c>
      <c r="H1340" s="11" t="s">
        <v>2255</v>
      </c>
      <c r="I1340" s="11" t="s">
        <v>49</v>
      </c>
      <c r="J1340" s="11" t="s">
        <v>28</v>
      </c>
      <c r="K1340" s="11" t="s">
        <v>29</v>
      </c>
      <c r="L1340" s="11" t="s">
        <v>109</v>
      </c>
      <c r="M1340" s="11" t="s">
        <v>59</v>
      </c>
      <c r="N1340" s="11" t="s">
        <v>2256</v>
      </c>
      <c r="O1340" s="11">
        <v>0.4</v>
      </c>
      <c r="P1340" s="6">
        <f>Table1[[#This Row],[Profit]]/Table1[[#This Row],[Sales]]</f>
        <v>0.19934922975240224</v>
      </c>
      <c r="Q1340" s="11" t="s">
        <v>33</v>
      </c>
      <c r="R1340" s="11" t="s">
        <v>136</v>
      </c>
      <c r="S1340" s="11" t="s">
        <v>387</v>
      </c>
      <c r="T1340" s="11" t="s">
        <v>2257</v>
      </c>
      <c r="U1340" s="11">
        <v>30328</v>
      </c>
      <c r="V1340" s="12">
        <v>42125</v>
      </c>
      <c r="W1340" s="13" t="str">
        <f>TEXT(Table1[[#This Row],[Order Date]],"mmmm")</f>
        <v>May</v>
      </c>
      <c r="X1340" s="7" t="str">
        <f>TEXT(Table1[[#This Row],[Order Date]],"yyyy")</f>
        <v>2015</v>
      </c>
      <c r="Y1340" s="12">
        <v>42127</v>
      </c>
      <c r="Z1340" s="11">
        <v>39.209999999999994</v>
      </c>
      <c r="AA1340" s="11">
        <v>16</v>
      </c>
      <c r="AB1340" s="11">
        <v>196.69</v>
      </c>
      <c r="AC1340" s="11">
        <v>86949</v>
      </c>
      <c r="AD1340" s="6" t="e">
        <f>IF(COUNTIF(#REF!,Orders!AC1336)&gt;0,"Returned","Not Returned")</f>
        <v>#REF!</v>
      </c>
      <c r="AE1340" s="37" t="str">
        <f>TEXT(Table1[[#This Row],[Order Date]],"mmmm-yyy")</f>
        <v>May-2015</v>
      </c>
    </row>
    <row r="1341" spans="1:31" ht="12.75" customHeight="1" thickTop="1" thickBot="1" x14ac:dyDescent="0.25">
      <c r="A1341" s="8">
        <v>20198</v>
      </c>
      <c r="B1341" s="1" t="s">
        <v>47</v>
      </c>
      <c r="C1341" s="1">
        <v>0.03</v>
      </c>
      <c r="D1341" s="1">
        <v>4.55</v>
      </c>
      <c r="E1341" s="1">
        <v>1.49</v>
      </c>
      <c r="F1341" s="1">
        <v>2394</v>
      </c>
      <c r="G1341" s="6" t="str">
        <f>IF(COUNTIF(Table1[Customer ID],Table1[[#This Row],[Customer ID]])&gt;1,"Repeat Customer","One-Time Customer")</f>
        <v>Repeat Customer</v>
      </c>
      <c r="H1341" s="1" t="s">
        <v>2255</v>
      </c>
      <c r="I1341" s="1" t="s">
        <v>49</v>
      </c>
      <c r="J1341" s="1" t="s">
        <v>28</v>
      </c>
      <c r="K1341" s="1" t="s">
        <v>29</v>
      </c>
      <c r="L1341" s="1" t="s">
        <v>109</v>
      </c>
      <c r="M1341" s="1" t="s">
        <v>59</v>
      </c>
      <c r="N1341" s="1" t="s">
        <v>1441</v>
      </c>
      <c r="O1341" s="1">
        <v>0.35</v>
      </c>
      <c r="P1341" s="6">
        <f>Table1[[#This Row],[Profit]]/Table1[[#This Row],[Sales]]</f>
        <v>2.4920556107249259</v>
      </c>
      <c r="Q1341" s="1" t="s">
        <v>33</v>
      </c>
      <c r="R1341" s="1" t="s">
        <v>136</v>
      </c>
      <c r="S1341" s="1" t="s">
        <v>387</v>
      </c>
      <c r="T1341" s="1" t="s">
        <v>2257</v>
      </c>
      <c r="U1341" s="1">
        <v>30328</v>
      </c>
      <c r="V1341" s="9">
        <v>42125</v>
      </c>
      <c r="W1341" s="13" t="str">
        <f>TEXT(Table1[[#This Row],[Order Date]],"mmmm")</f>
        <v>May</v>
      </c>
      <c r="X1341" s="7" t="str">
        <f>TEXT(Table1[[#This Row],[Order Date]],"yyyy")</f>
        <v>2015</v>
      </c>
      <c r="Y1341" s="9">
        <v>42125</v>
      </c>
      <c r="Z1341" s="1">
        <v>100.38000000000001</v>
      </c>
      <c r="AA1341" s="1">
        <v>9</v>
      </c>
      <c r="AB1341" s="1">
        <v>40.28</v>
      </c>
      <c r="AC1341" s="1">
        <v>86949</v>
      </c>
      <c r="AD1341" s="6" t="e">
        <f>IF(COUNTIF(#REF!,Orders!AC1337)&gt;0,"Returned","Not Returned")</f>
        <v>#REF!</v>
      </c>
      <c r="AE1341" s="37" t="str">
        <f>TEXT(Table1[[#This Row],[Order Date]],"mmmm-yyy")</f>
        <v>May-2015</v>
      </c>
    </row>
    <row r="1342" spans="1:31" ht="12.75" customHeight="1" thickTop="1" thickBot="1" x14ac:dyDescent="0.25">
      <c r="A1342" s="10">
        <v>19907</v>
      </c>
      <c r="B1342" s="11" t="s">
        <v>47</v>
      </c>
      <c r="C1342" s="11">
        <v>0.06</v>
      </c>
      <c r="D1342" s="11">
        <v>4.9800000000000004</v>
      </c>
      <c r="E1342" s="11">
        <v>7.44</v>
      </c>
      <c r="F1342" s="11">
        <v>2724</v>
      </c>
      <c r="G1342" s="6" t="str">
        <f>IF(COUNTIF(Table1[Customer ID],Table1[[#This Row],[Customer ID]])&gt;1,"Repeat Customer","One-Time Customer")</f>
        <v>Repeat Customer</v>
      </c>
      <c r="H1342" s="11" t="s">
        <v>2515</v>
      </c>
      <c r="I1342" s="11" t="s">
        <v>49</v>
      </c>
      <c r="J1342" s="11" t="s">
        <v>40</v>
      </c>
      <c r="K1342" s="11" t="s">
        <v>29</v>
      </c>
      <c r="L1342" s="11" t="s">
        <v>93</v>
      </c>
      <c r="M1342" s="11" t="s">
        <v>59</v>
      </c>
      <c r="N1342" s="11" t="s">
        <v>384</v>
      </c>
      <c r="O1342" s="11">
        <v>0.36</v>
      </c>
      <c r="P1342" s="6">
        <f>Table1[[#This Row],[Profit]]/Table1[[#This Row],[Sales]]</f>
        <v>-0.70591993986092838</v>
      </c>
      <c r="Q1342" s="11" t="s">
        <v>33</v>
      </c>
      <c r="R1342" s="11" t="s">
        <v>136</v>
      </c>
      <c r="S1342" s="11" t="s">
        <v>244</v>
      </c>
      <c r="T1342" s="11" t="s">
        <v>2516</v>
      </c>
      <c r="U1342" s="11">
        <v>37421</v>
      </c>
      <c r="V1342" s="12">
        <v>42125</v>
      </c>
      <c r="W1342" s="13" t="str">
        <f>TEXT(Table1[[#This Row],[Order Date]],"mmmm")</f>
        <v>May</v>
      </c>
      <c r="X1342" s="7" t="str">
        <f>TEXT(Table1[[#This Row],[Order Date]],"yyyy")</f>
        <v>2015</v>
      </c>
      <c r="Y1342" s="12">
        <v>42126</v>
      </c>
      <c r="Z1342" s="11">
        <v>-37.561999999999998</v>
      </c>
      <c r="AA1342" s="11">
        <v>10</v>
      </c>
      <c r="AB1342" s="11">
        <v>53.21</v>
      </c>
      <c r="AC1342" s="11">
        <v>88959</v>
      </c>
      <c r="AD1342" s="6" t="e">
        <f>IF(COUNTIF(#REF!,Orders!AC1542)&gt;0,"Returned","Not Returned")</f>
        <v>#REF!</v>
      </c>
      <c r="AE1342" s="37" t="str">
        <f>TEXT(Table1[[#This Row],[Order Date]],"mmmm-yyy")</f>
        <v>May-2015</v>
      </c>
    </row>
    <row r="1343" spans="1:31" ht="12.75" customHeight="1" thickTop="1" thickBot="1" x14ac:dyDescent="0.25">
      <c r="A1343" s="8">
        <v>19908</v>
      </c>
      <c r="B1343" s="1" t="s">
        <v>47</v>
      </c>
      <c r="C1343" s="1">
        <v>0.01</v>
      </c>
      <c r="D1343" s="1">
        <v>6.48</v>
      </c>
      <c r="E1343" s="1">
        <v>7.37</v>
      </c>
      <c r="F1343" s="1">
        <v>2724</v>
      </c>
      <c r="G1343" s="6" t="str">
        <f>IF(COUNTIF(Table1[Customer ID],Table1[[#This Row],[Customer ID]])&gt;1,"Repeat Customer","One-Time Customer")</f>
        <v>Repeat Customer</v>
      </c>
      <c r="H1343" s="1" t="s">
        <v>2515</v>
      </c>
      <c r="I1343" s="1" t="s">
        <v>49</v>
      </c>
      <c r="J1343" s="1" t="s">
        <v>40</v>
      </c>
      <c r="K1343" s="1" t="s">
        <v>29</v>
      </c>
      <c r="L1343" s="1" t="s">
        <v>93</v>
      </c>
      <c r="M1343" s="1" t="s">
        <v>59</v>
      </c>
      <c r="N1343" s="1" t="s">
        <v>714</v>
      </c>
      <c r="O1343" s="1">
        <v>0.37</v>
      </c>
      <c r="P1343" s="6">
        <f>Table1[[#This Row],[Profit]]/Table1[[#This Row],[Sales]]</f>
        <v>-3.66200325732899</v>
      </c>
      <c r="Q1343" s="1" t="s">
        <v>33</v>
      </c>
      <c r="R1343" s="1" t="s">
        <v>136</v>
      </c>
      <c r="S1343" s="1" t="s">
        <v>244</v>
      </c>
      <c r="T1343" s="1" t="s">
        <v>2516</v>
      </c>
      <c r="U1343" s="1">
        <v>37421</v>
      </c>
      <c r="V1343" s="9">
        <v>42125</v>
      </c>
      <c r="W1343" s="13" t="str">
        <f>TEXT(Table1[[#This Row],[Order Date]],"mmmm")</f>
        <v>May</v>
      </c>
      <c r="X1343" s="7" t="str">
        <f>TEXT(Table1[[#This Row],[Order Date]],"yyyy")</f>
        <v>2015</v>
      </c>
      <c r="Y1343" s="9">
        <v>42127</v>
      </c>
      <c r="Z1343" s="1">
        <v>-449.69399999999996</v>
      </c>
      <c r="AA1343" s="1">
        <v>18</v>
      </c>
      <c r="AB1343" s="1">
        <v>122.8</v>
      </c>
      <c r="AC1343" s="1">
        <v>88959</v>
      </c>
      <c r="AD1343" s="6" t="e">
        <f>IF(COUNTIF(#REF!,Orders!AC1543)&gt;0,"Returned","Not Returned")</f>
        <v>#REF!</v>
      </c>
      <c r="AE1343" s="37" t="str">
        <f>TEXT(Table1[[#This Row],[Order Date]],"mmmm-yyy")</f>
        <v>May-2015</v>
      </c>
    </row>
    <row r="1344" spans="1:31" ht="12.75" customHeight="1" thickTop="1" thickBot="1" x14ac:dyDescent="0.25">
      <c r="A1344" s="10">
        <v>23967</v>
      </c>
      <c r="B1344" s="11" t="s">
        <v>37</v>
      </c>
      <c r="C1344" s="11">
        <v>0.04</v>
      </c>
      <c r="D1344" s="11">
        <v>4.1399999999999997</v>
      </c>
      <c r="E1344" s="11">
        <v>6.6</v>
      </c>
      <c r="F1344" s="11">
        <v>27</v>
      </c>
      <c r="G1344" s="6" t="str">
        <f>IF(COUNTIF(Table1[Customer ID],Table1[[#This Row],[Customer ID]])&gt;1,"Repeat Customer","One-Time Customer")</f>
        <v>One-Time Customer</v>
      </c>
      <c r="H1344" s="11" t="s">
        <v>97</v>
      </c>
      <c r="I1344" s="11" t="s">
        <v>49</v>
      </c>
      <c r="J1344" s="11" t="s">
        <v>28</v>
      </c>
      <c r="K1344" s="11" t="s">
        <v>41</v>
      </c>
      <c r="L1344" s="11" t="s">
        <v>50</v>
      </c>
      <c r="M1344" s="11" t="s">
        <v>59</v>
      </c>
      <c r="N1344" s="11" t="s">
        <v>98</v>
      </c>
      <c r="O1344" s="11">
        <v>0.49</v>
      </c>
      <c r="P1344" s="6">
        <f>Table1[[#This Row],[Profit]]/Table1[[#This Row],[Sales]]</f>
        <v>0.16235852500912751</v>
      </c>
      <c r="Q1344" s="11" t="s">
        <v>33</v>
      </c>
      <c r="R1344" s="11" t="s">
        <v>34</v>
      </c>
      <c r="S1344" s="11" t="s">
        <v>45</v>
      </c>
      <c r="T1344" s="11" t="s">
        <v>99</v>
      </c>
      <c r="U1344" s="11">
        <v>90712</v>
      </c>
      <c r="V1344" s="12">
        <v>42126</v>
      </c>
      <c r="W1344" s="13" t="str">
        <f>TEXT(Table1[[#This Row],[Order Date]],"mmmm")</f>
        <v>May</v>
      </c>
      <c r="X1344" s="7" t="str">
        <f>TEXT(Table1[[#This Row],[Order Date]],"yyyy")</f>
        <v>2015</v>
      </c>
      <c r="Y1344" s="12">
        <v>42128</v>
      </c>
      <c r="Z1344" s="11">
        <v>8.8940000000000055</v>
      </c>
      <c r="AA1344" s="11">
        <v>12</v>
      </c>
      <c r="AB1344" s="11">
        <v>54.78</v>
      </c>
      <c r="AC1344" s="11">
        <v>87652</v>
      </c>
      <c r="AD1344" s="6" t="e">
        <f>IF(COUNTIF(#REF!,Orders!AC20)&gt;0,"Returned","Not Returned")</f>
        <v>#REF!</v>
      </c>
      <c r="AE1344" s="37" t="str">
        <f>TEXT(Table1[[#This Row],[Order Date]],"mmmm-yyy")</f>
        <v>May-2015</v>
      </c>
    </row>
    <row r="1345" spans="1:31" ht="12.75" customHeight="1" thickTop="1" thickBot="1" x14ac:dyDescent="0.25">
      <c r="A1345" s="8">
        <v>19104</v>
      </c>
      <c r="B1345" s="1" t="s">
        <v>106</v>
      </c>
      <c r="C1345" s="1">
        <v>7.0000000000000007E-2</v>
      </c>
      <c r="D1345" s="1">
        <v>29.17</v>
      </c>
      <c r="E1345" s="1">
        <v>6.27</v>
      </c>
      <c r="F1345" s="1">
        <v>408</v>
      </c>
      <c r="G1345" s="6" t="str">
        <f>IF(COUNTIF(Table1[Customer ID],Table1[[#This Row],[Customer ID]])&gt;1,"Repeat Customer","One-Time Customer")</f>
        <v>One-Time Customer</v>
      </c>
      <c r="H1345" s="1" t="s">
        <v>524</v>
      </c>
      <c r="I1345" s="1" t="s">
        <v>49</v>
      </c>
      <c r="J1345" s="1" t="s">
        <v>28</v>
      </c>
      <c r="K1345" s="1" t="s">
        <v>29</v>
      </c>
      <c r="L1345" s="1" t="s">
        <v>109</v>
      </c>
      <c r="M1345" s="1" t="s">
        <v>59</v>
      </c>
      <c r="N1345" s="1" t="s">
        <v>525</v>
      </c>
      <c r="O1345" s="1">
        <v>0.37</v>
      </c>
      <c r="P1345" s="6">
        <f>Table1[[#This Row],[Profit]]/Table1[[#This Row],[Sales]]</f>
        <v>0.58989961794890999</v>
      </c>
      <c r="Q1345" s="1" t="s">
        <v>33</v>
      </c>
      <c r="R1345" s="1" t="s">
        <v>61</v>
      </c>
      <c r="S1345" s="1" t="s">
        <v>130</v>
      </c>
      <c r="T1345" s="1" t="s">
        <v>526</v>
      </c>
      <c r="U1345" s="1">
        <v>78589</v>
      </c>
      <c r="V1345" s="9">
        <v>42126</v>
      </c>
      <c r="W1345" s="13" t="str">
        <f>TEXT(Table1[[#This Row],[Order Date]],"mmmm")</f>
        <v>May</v>
      </c>
      <c r="X1345" s="7" t="str">
        <f>TEXT(Table1[[#This Row],[Order Date]],"yyyy")</f>
        <v>2015</v>
      </c>
      <c r="Y1345" s="9">
        <v>42130</v>
      </c>
      <c r="Z1345" s="1">
        <v>236.2371</v>
      </c>
      <c r="AA1345" s="1">
        <v>14</v>
      </c>
      <c r="AB1345" s="1">
        <v>400.47</v>
      </c>
      <c r="AC1345" s="1">
        <v>89639</v>
      </c>
      <c r="AD1345" s="6" t="e">
        <f>IF(COUNTIF(#REF!,Orders!AC223)&gt;0,"Returned","Not Returned")</f>
        <v>#REF!</v>
      </c>
      <c r="AE1345" s="37" t="str">
        <f>TEXT(Table1[[#This Row],[Order Date]],"mmmm-yyy")</f>
        <v>May-2015</v>
      </c>
    </row>
    <row r="1346" spans="1:31" ht="12.75" customHeight="1" thickTop="1" thickBot="1" x14ac:dyDescent="0.25">
      <c r="A1346" s="8">
        <v>20496</v>
      </c>
      <c r="B1346" s="1" t="s">
        <v>106</v>
      </c>
      <c r="C1346" s="1">
        <v>0.08</v>
      </c>
      <c r="D1346" s="1">
        <v>4.4800000000000004</v>
      </c>
      <c r="E1346" s="1">
        <v>49</v>
      </c>
      <c r="F1346" s="1">
        <v>2426</v>
      </c>
      <c r="G1346" s="6" t="str">
        <f>IF(COUNTIF(Table1[Customer ID],Table1[[#This Row],[Customer ID]])&gt;1,"Repeat Customer","One-Time Customer")</f>
        <v>Repeat Customer</v>
      </c>
      <c r="H1346" s="1" t="s">
        <v>2277</v>
      </c>
      <c r="I1346" s="1" t="s">
        <v>49</v>
      </c>
      <c r="J1346" s="1" t="s">
        <v>58</v>
      </c>
      <c r="K1346" s="1" t="s">
        <v>29</v>
      </c>
      <c r="L1346" s="1" t="s">
        <v>257</v>
      </c>
      <c r="M1346" s="1" t="s">
        <v>236</v>
      </c>
      <c r="N1346" s="1" t="s">
        <v>680</v>
      </c>
      <c r="O1346" s="1">
        <v>0.6</v>
      </c>
      <c r="P1346" s="6">
        <f>Table1[[#This Row],[Profit]]/Table1[[#This Row],[Sales]]</f>
        <v>0.69</v>
      </c>
      <c r="Q1346" s="1" t="s">
        <v>33</v>
      </c>
      <c r="R1346" s="1" t="s">
        <v>61</v>
      </c>
      <c r="S1346" s="1" t="s">
        <v>130</v>
      </c>
      <c r="T1346" s="1" t="s">
        <v>2278</v>
      </c>
      <c r="U1346" s="1">
        <v>75061</v>
      </c>
      <c r="V1346" s="9">
        <v>42126</v>
      </c>
      <c r="W1346" s="13" t="str">
        <f>TEXT(Table1[[#This Row],[Order Date]],"mmmm")</f>
        <v>May</v>
      </c>
      <c r="X1346" s="7" t="str">
        <f>TEXT(Table1[[#This Row],[Order Date]],"yyyy")</f>
        <v>2015</v>
      </c>
      <c r="Y1346" s="9">
        <v>42126</v>
      </c>
      <c r="Z1346" s="1">
        <v>139.58009999999999</v>
      </c>
      <c r="AA1346" s="1">
        <v>37</v>
      </c>
      <c r="AB1346" s="1">
        <v>202.29</v>
      </c>
      <c r="AC1346" s="1">
        <v>90861</v>
      </c>
      <c r="AD1346" s="6" t="e">
        <f>IF(COUNTIF(#REF!,Orders!AC1351)&gt;0,"Returned","Not Returned")</f>
        <v>#REF!</v>
      </c>
      <c r="AE1346" s="37" t="str">
        <f>TEXT(Table1[[#This Row],[Order Date]],"mmmm-yyy")</f>
        <v>May-2015</v>
      </c>
    </row>
    <row r="1347" spans="1:31" ht="12.75" customHeight="1" thickTop="1" thickBot="1" x14ac:dyDescent="0.25">
      <c r="A1347" s="10">
        <v>20497</v>
      </c>
      <c r="B1347" s="11" t="s">
        <v>106</v>
      </c>
      <c r="C1347" s="11">
        <v>0</v>
      </c>
      <c r="D1347" s="11">
        <v>17.670000000000002</v>
      </c>
      <c r="E1347" s="11">
        <v>8.99</v>
      </c>
      <c r="F1347" s="11">
        <v>2426</v>
      </c>
      <c r="G1347" s="6" t="str">
        <f>IF(COUNTIF(Table1[Customer ID],Table1[[#This Row],[Customer ID]])&gt;1,"Repeat Customer","One-Time Customer")</f>
        <v>Repeat Customer</v>
      </c>
      <c r="H1347" s="11" t="s">
        <v>2277</v>
      </c>
      <c r="I1347" s="11" t="s">
        <v>49</v>
      </c>
      <c r="J1347" s="11" t="s">
        <v>58</v>
      </c>
      <c r="K1347" s="11" t="s">
        <v>41</v>
      </c>
      <c r="L1347" s="11" t="s">
        <v>50</v>
      </c>
      <c r="M1347" s="11" t="s">
        <v>51</v>
      </c>
      <c r="N1347" s="11" t="s">
        <v>807</v>
      </c>
      <c r="O1347" s="11">
        <v>0.47</v>
      </c>
      <c r="P1347" s="6">
        <f>Table1[[#This Row],[Profit]]/Table1[[#This Row],[Sales]]</f>
        <v>0.65005038231284462</v>
      </c>
      <c r="Q1347" s="11" t="s">
        <v>33</v>
      </c>
      <c r="R1347" s="11" t="s">
        <v>61</v>
      </c>
      <c r="S1347" s="11" t="s">
        <v>130</v>
      </c>
      <c r="T1347" s="11" t="s">
        <v>2278</v>
      </c>
      <c r="U1347" s="11">
        <v>75061</v>
      </c>
      <c r="V1347" s="12">
        <v>42126</v>
      </c>
      <c r="W1347" s="13" t="str">
        <f>TEXT(Table1[[#This Row],[Order Date]],"mmmm")</f>
        <v>May</v>
      </c>
      <c r="X1347" s="7" t="str">
        <f>TEXT(Table1[[#This Row],[Order Date]],"yyyy")</f>
        <v>2015</v>
      </c>
      <c r="Y1347" s="12">
        <v>42133</v>
      </c>
      <c r="Z1347" s="11">
        <v>109.67000000000002</v>
      </c>
      <c r="AA1347" s="11">
        <v>9</v>
      </c>
      <c r="AB1347" s="11">
        <v>168.71</v>
      </c>
      <c r="AC1347" s="11">
        <v>90861</v>
      </c>
      <c r="AD1347" s="6" t="e">
        <f>IF(COUNTIF(#REF!,Orders!AC1352)&gt;0,"Returned","Not Returned")</f>
        <v>#REF!</v>
      </c>
      <c r="AE1347" s="37" t="str">
        <f>TEXT(Table1[[#This Row],[Order Date]],"mmmm-yyy")</f>
        <v>May-2015</v>
      </c>
    </row>
    <row r="1348" spans="1:31" ht="12.75" customHeight="1" thickTop="1" thickBot="1" x14ac:dyDescent="0.25">
      <c r="A1348" s="8">
        <v>23782</v>
      </c>
      <c r="B1348" s="1" t="s">
        <v>56</v>
      </c>
      <c r="C1348" s="1">
        <v>0.08</v>
      </c>
      <c r="D1348" s="1">
        <v>4</v>
      </c>
      <c r="E1348" s="1">
        <v>1.3</v>
      </c>
      <c r="F1348" s="1">
        <v>2531</v>
      </c>
      <c r="G1348" s="6" t="str">
        <f>IF(COUNTIF(Table1[Customer ID],Table1[[#This Row],[Customer ID]])&gt;1,"Repeat Customer","One-Time Customer")</f>
        <v>One-Time Customer</v>
      </c>
      <c r="H1348" s="1" t="s">
        <v>2372</v>
      </c>
      <c r="I1348" s="1" t="s">
        <v>49</v>
      </c>
      <c r="J1348" s="1" t="s">
        <v>58</v>
      </c>
      <c r="K1348" s="1" t="s">
        <v>29</v>
      </c>
      <c r="L1348" s="1" t="s">
        <v>93</v>
      </c>
      <c r="M1348" s="1" t="s">
        <v>31</v>
      </c>
      <c r="N1348" s="1" t="s">
        <v>204</v>
      </c>
      <c r="O1348" s="1">
        <v>0.37</v>
      </c>
      <c r="P1348" s="6">
        <f>Table1[[#This Row],[Profit]]/Table1[[#This Row],[Sales]]</f>
        <v>0.54625889594152721</v>
      </c>
      <c r="Q1348" s="1" t="s">
        <v>33</v>
      </c>
      <c r="R1348" s="1" t="s">
        <v>34</v>
      </c>
      <c r="S1348" s="1" t="s">
        <v>45</v>
      </c>
      <c r="T1348" s="1" t="s">
        <v>2373</v>
      </c>
      <c r="U1348" s="1">
        <v>93422</v>
      </c>
      <c r="V1348" s="9">
        <v>42126</v>
      </c>
      <c r="W1348" s="13" t="str">
        <f>TEXT(Table1[[#This Row],[Order Date]],"mmmm")</f>
        <v>May</v>
      </c>
      <c r="X1348" s="7" t="str">
        <f>TEXT(Table1[[#This Row],[Order Date]],"yyyy")</f>
        <v>2015</v>
      </c>
      <c r="Y1348" s="9">
        <v>42128</v>
      </c>
      <c r="Z1348" s="1">
        <v>28.4</v>
      </c>
      <c r="AA1348" s="1">
        <v>14</v>
      </c>
      <c r="AB1348" s="1">
        <v>51.99</v>
      </c>
      <c r="AC1348" s="1">
        <v>87452</v>
      </c>
      <c r="AD1348" s="6" t="e">
        <f>IF(COUNTIF(#REF!,Orders!AC1431)&gt;0,"Returned","Not Returned")</f>
        <v>#REF!</v>
      </c>
      <c r="AE1348" s="37" t="str">
        <f>TEXT(Table1[[#This Row],[Order Date]],"mmmm-yyy")</f>
        <v>May-2015</v>
      </c>
    </row>
    <row r="1349" spans="1:31" ht="12.75" customHeight="1" thickTop="1" thickBot="1" x14ac:dyDescent="0.25">
      <c r="A1349" s="8">
        <v>20938</v>
      </c>
      <c r="B1349" s="1" t="s">
        <v>106</v>
      </c>
      <c r="C1349" s="1">
        <v>0.04</v>
      </c>
      <c r="D1349" s="1">
        <v>8.6</v>
      </c>
      <c r="E1349" s="1">
        <v>6.19</v>
      </c>
      <c r="F1349" s="1">
        <v>2578</v>
      </c>
      <c r="G1349" s="6" t="str">
        <f>IF(COUNTIF(Table1[Customer ID],Table1[[#This Row],[Customer ID]])&gt;1,"Repeat Customer","One-Time Customer")</f>
        <v>Repeat Customer</v>
      </c>
      <c r="H1349" s="1" t="s">
        <v>2406</v>
      </c>
      <c r="I1349" s="1" t="s">
        <v>49</v>
      </c>
      <c r="J1349" s="1" t="s">
        <v>40</v>
      </c>
      <c r="K1349" s="1" t="s">
        <v>29</v>
      </c>
      <c r="L1349" s="1" t="s">
        <v>109</v>
      </c>
      <c r="M1349" s="1" t="s">
        <v>59</v>
      </c>
      <c r="N1349" s="1" t="s">
        <v>924</v>
      </c>
      <c r="O1349" s="1">
        <v>0.38</v>
      </c>
      <c r="P1349" s="6">
        <f>Table1[[#This Row],[Profit]]/Table1[[#This Row],[Sales]]</f>
        <v>6.6107065101387397</v>
      </c>
      <c r="Q1349" s="1" t="s">
        <v>33</v>
      </c>
      <c r="R1349" s="1" t="s">
        <v>136</v>
      </c>
      <c r="S1349" s="1" t="s">
        <v>1278</v>
      </c>
      <c r="T1349" s="1" t="s">
        <v>2407</v>
      </c>
      <c r="U1349" s="1">
        <v>36801</v>
      </c>
      <c r="V1349" s="9">
        <v>42126</v>
      </c>
      <c r="W1349" s="13" t="str">
        <f>TEXT(Table1[[#This Row],[Order Date]],"mmmm")</f>
        <v>May</v>
      </c>
      <c r="X1349" s="7" t="str">
        <f>TEXT(Table1[[#This Row],[Order Date]],"yyyy")</f>
        <v>2015</v>
      </c>
      <c r="Y1349" s="9">
        <v>42128</v>
      </c>
      <c r="Z1349" s="1">
        <v>309.71159999999998</v>
      </c>
      <c r="AA1349" s="1">
        <v>5</v>
      </c>
      <c r="AB1349" s="1">
        <v>46.85</v>
      </c>
      <c r="AC1349" s="1">
        <v>88298</v>
      </c>
      <c r="AD1349" s="6" t="e">
        <f>IF(COUNTIF(#REF!,Orders!AC1463)&gt;0,"Returned","Not Returned")</f>
        <v>#REF!</v>
      </c>
      <c r="AE1349" s="37" t="str">
        <f>TEXT(Table1[[#This Row],[Order Date]],"mmmm-yyy")</f>
        <v>May-2015</v>
      </c>
    </row>
    <row r="1350" spans="1:31" ht="12.75" customHeight="1" thickTop="1" thickBot="1" x14ac:dyDescent="0.25">
      <c r="A1350" s="10">
        <v>20939</v>
      </c>
      <c r="B1350" s="11" t="s">
        <v>106</v>
      </c>
      <c r="C1350" s="11">
        <v>0.01</v>
      </c>
      <c r="D1350" s="11">
        <v>3.58</v>
      </c>
      <c r="E1350" s="11">
        <v>1.63</v>
      </c>
      <c r="F1350" s="11">
        <v>2578</v>
      </c>
      <c r="G1350" s="6" t="str">
        <f>IF(COUNTIF(Table1[Customer ID],Table1[[#This Row],[Customer ID]])&gt;1,"Repeat Customer","One-Time Customer")</f>
        <v>Repeat Customer</v>
      </c>
      <c r="H1350" s="11" t="s">
        <v>2406</v>
      </c>
      <c r="I1350" s="11" t="s">
        <v>49</v>
      </c>
      <c r="J1350" s="11" t="s">
        <v>40</v>
      </c>
      <c r="K1350" s="11" t="s">
        <v>29</v>
      </c>
      <c r="L1350" s="11" t="s">
        <v>66</v>
      </c>
      <c r="M1350" s="11" t="s">
        <v>31</v>
      </c>
      <c r="N1350" s="11" t="s">
        <v>67</v>
      </c>
      <c r="O1350" s="11">
        <v>0.36</v>
      </c>
      <c r="P1350" s="6">
        <f>Table1[[#This Row],[Profit]]/Table1[[#This Row],[Sales]]</f>
        <v>-1.3771080474511062</v>
      </c>
      <c r="Q1350" s="11" t="s">
        <v>33</v>
      </c>
      <c r="R1350" s="11" t="s">
        <v>136</v>
      </c>
      <c r="S1350" s="11" t="s">
        <v>1278</v>
      </c>
      <c r="T1350" s="11" t="s">
        <v>2407</v>
      </c>
      <c r="U1350" s="11">
        <v>36801</v>
      </c>
      <c r="V1350" s="12">
        <v>42126</v>
      </c>
      <c r="W1350" s="13" t="str">
        <f>TEXT(Table1[[#This Row],[Order Date]],"mmmm")</f>
        <v>May</v>
      </c>
      <c r="X1350" s="7" t="str">
        <f>TEXT(Table1[[#This Row],[Order Date]],"yyyy")</f>
        <v>2015</v>
      </c>
      <c r="Y1350" s="12">
        <v>42130</v>
      </c>
      <c r="Z1350" s="11">
        <v>-128.85599999999999</v>
      </c>
      <c r="AA1350" s="11">
        <v>26</v>
      </c>
      <c r="AB1350" s="11">
        <v>93.57</v>
      </c>
      <c r="AC1350" s="11">
        <v>88298</v>
      </c>
      <c r="AD1350" s="6" t="e">
        <f>IF(COUNTIF(#REF!,Orders!AC1464)&gt;0,"Returned","Not Returned")</f>
        <v>#REF!</v>
      </c>
      <c r="AE1350" s="37" t="str">
        <f>TEXT(Table1[[#This Row],[Order Date]],"mmmm-yyy")</f>
        <v>May-2015</v>
      </c>
    </row>
    <row r="1351" spans="1:31" ht="12.75" customHeight="1" thickTop="1" thickBot="1" x14ac:dyDescent="0.25">
      <c r="A1351" s="8">
        <v>20940</v>
      </c>
      <c r="B1351" s="1" t="s">
        <v>106</v>
      </c>
      <c r="C1351" s="1">
        <v>0.08</v>
      </c>
      <c r="D1351" s="1">
        <v>105.49</v>
      </c>
      <c r="E1351" s="1">
        <v>41.64</v>
      </c>
      <c r="F1351" s="1">
        <v>2578</v>
      </c>
      <c r="G1351" s="6" t="str">
        <f>IF(COUNTIF(Table1[Customer ID],Table1[[#This Row],[Customer ID]])&gt;1,"Repeat Customer","One-Time Customer")</f>
        <v>Repeat Customer</v>
      </c>
      <c r="H1351" s="1" t="s">
        <v>2406</v>
      </c>
      <c r="I1351" s="1" t="s">
        <v>39</v>
      </c>
      <c r="J1351" s="1" t="s">
        <v>40</v>
      </c>
      <c r="K1351" s="1" t="s">
        <v>41</v>
      </c>
      <c r="L1351" s="1" t="s">
        <v>152</v>
      </c>
      <c r="M1351" s="1" t="s">
        <v>121</v>
      </c>
      <c r="N1351" s="1" t="s">
        <v>2408</v>
      </c>
      <c r="O1351" s="1">
        <v>0.75</v>
      </c>
      <c r="P1351" s="6">
        <f>Table1[[#This Row],[Profit]]/Table1[[#This Row],[Sales]]</f>
        <v>-1.3711685699334569E-2</v>
      </c>
      <c r="Q1351" s="1" t="s">
        <v>33</v>
      </c>
      <c r="R1351" s="1" t="s">
        <v>136</v>
      </c>
      <c r="S1351" s="1" t="s">
        <v>1278</v>
      </c>
      <c r="T1351" s="1" t="s">
        <v>2407</v>
      </c>
      <c r="U1351" s="1">
        <v>36801</v>
      </c>
      <c r="V1351" s="9">
        <v>42126</v>
      </c>
      <c r="W1351" s="13" t="str">
        <f>TEXT(Table1[[#This Row],[Order Date]],"mmmm")</f>
        <v>May</v>
      </c>
      <c r="X1351" s="7" t="str">
        <f>TEXT(Table1[[#This Row],[Order Date]],"yyyy")</f>
        <v>2015</v>
      </c>
      <c r="Y1351" s="9">
        <v>42133</v>
      </c>
      <c r="Z1351" s="1">
        <v>-36.945999999999998</v>
      </c>
      <c r="AA1351" s="1">
        <v>34</v>
      </c>
      <c r="AB1351" s="1">
        <v>2694.49</v>
      </c>
      <c r="AC1351" s="1">
        <v>88298</v>
      </c>
      <c r="AD1351" s="6" t="e">
        <f>IF(COUNTIF(#REF!,Orders!AC1465)&gt;0,"Returned","Not Returned")</f>
        <v>#REF!</v>
      </c>
      <c r="AE1351" s="37" t="str">
        <f>TEXT(Table1[[#This Row],[Order Date]],"mmmm-yyy")</f>
        <v>May-2015</v>
      </c>
    </row>
    <row r="1352" spans="1:31" ht="12.75" customHeight="1" thickTop="1" thickBot="1" x14ac:dyDescent="0.25">
      <c r="A1352" s="8">
        <v>23427</v>
      </c>
      <c r="B1352" s="1" t="s">
        <v>47</v>
      </c>
      <c r="C1352" s="1">
        <v>0.09</v>
      </c>
      <c r="D1352" s="1">
        <v>280.98</v>
      </c>
      <c r="E1352" s="1">
        <v>57</v>
      </c>
      <c r="F1352" s="1">
        <v>3139</v>
      </c>
      <c r="G1352" s="6" t="str">
        <f>IF(COUNTIF(Table1[Customer ID],Table1[[#This Row],[Customer ID]])&gt;1,"Repeat Customer","One-Time Customer")</f>
        <v>One-Time Customer</v>
      </c>
      <c r="H1352" s="1" t="s">
        <v>2831</v>
      </c>
      <c r="I1352" s="1" t="s">
        <v>39</v>
      </c>
      <c r="J1352" s="1" t="s">
        <v>40</v>
      </c>
      <c r="K1352" s="1" t="s">
        <v>41</v>
      </c>
      <c r="L1352" s="1" t="s">
        <v>42</v>
      </c>
      <c r="M1352" s="1" t="s">
        <v>43</v>
      </c>
      <c r="N1352" s="1" t="s">
        <v>670</v>
      </c>
      <c r="O1352" s="1">
        <v>0.78</v>
      </c>
      <c r="P1352" s="6">
        <f>Table1[[#This Row],[Profit]]/Table1[[#This Row],[Sales]]</f>
        <v>3.1663073834273275E-2</v>
      </c>
      <c r="Q1352" s="1" t="s">
        <v>33</v>
      </c>
      <c r="R1352" s="1" t="s">
        <v>53</v>
      </c>
      <c r="S1352" s="1" t="s">
        <v>54</v>
      </c>
      <c r="T1352" s="1" t="s">
        <v>868</v>
      </c>
      <c r="U1352" s="1">
        <v>7016</v>
      </c>
      <c r="V1352" s="9">
        <v>42126</v>
      </c>
      <c r="W1352" s="13" t="str">
        <f>TEXT(Table1[[#This Row],[Order Date]],"mmmm")</f>
        <v>May</v>
      </c>
      <c r="X1352" s="7" t="str">
        <f>TEXT(Table1[[#This Row],[Order Date]],"yyyy")</f>
        <v>2015</v>
      </c>
      <c r="Y1352" s="9">
        <v>42129</v>
      </c>
      <c r="Z1352" s="1">
        <v>252.48800000000028</v>
      </c>
      <c r="AA1352" s="1">
        <v>31</v>
      </c>
      <c r="AB1352" s="1">
        <v>7974.21</v>
      </c>
      <c r="AC1352" s="1">
        <v>86793</v>
      </c>
      <c r="AD1352" s="6" t="e">
        <f>IF(COUNTIF(#REF!,Orders!AC1793)&gt;0,"Returned","Not Returned")</f>
        <v>#REF!</v>
      </c>
      <c r="AE1352" s="37" t="str">
        <f>TEXT(Table1[[#This Row],[Order Date]],"mmmm-yyy")</f>
        <v>May-2015</v>
      </c>
    </row>
    <row r="1353" spans="1:31" ht="12.75" customHeight="1" thickTop="1" thickBot="1" x14ac:dyDescent="0.25">
      <c r="A1353" s="8">
        <v>23428</v>
      </c>
      <c r="B1353" s="1" t="s">
        <v>47</v>
      </c>
      <c r="C1353" s="1">
        <v>0.08</v>
      </c>
      <c r="D1353" s="1">
        <v>30.97</v>
      </c>
      <c r="E1353" s="1">
        <v>4</v>
      </c>
      <c r="F1353" s="1">
        <v>3367</v>
      </c>
      <c r="G1353" s="6" t="str">
        <f>IF(COUNTIF(Table1[Customer ID],Table1[[#This Row],[Customer ID]])&gt;1,"Repeat Customer","One-Time Customer")</f>
        <v>Repeat Customer</v>
      </c>
      <c r="H1353" s="1" t="s">
        <v>2999</v>
      </c>
      <c r="I1353" s="1" t="s">
        <v>49</v>
      </c>
      <c r="J1353" s="1" t="s">
        <v>40</v>
      </c>
      <c r="K1353" s="1" t="s">
        <v>77</v>
      </c>
      <c r="L1353" s="1" t="s">
        <v>180</v>
      </c>
      <c r="M1353" s="1" t="s">
        <v>59</v>
      </c>
      <c r="N1353" s="1" t="s">
        <v>2702</v>
      </c>
      <c r="O1353" s="1">
        <v>0.74</v>
      </c>
      <c r="P1353" s="6">
        <f>Table1[[#This Row],[Profit]]/Table1[[#This Row],[Sales]]</f>
        <v>1.4071702438831593E-2</v>
      </c>
      <c r="Q1353" s="1" t="s">
        <v>33</v>
      </c>
      <c r="R1353" s="1" t="s">
        <v>53</v>
      </c>
      <c r="S1353" s="1" t="s">
        <v>154</v>
      </c>
      <c r="T1353" s="1" t="s">
        <v>3000</v>
      </c>
      <c r="U1353" s="1">
        <v>43221</v>
      </c>
      <c r="V1353" s="9">
        <v>42126</v>
      </c>
      <c r="W1353" s="13" t="str">
        <f>TEXT(Table1[[#This Row],[Order Date]],"mmmm")</f>
        <v>May</v>
      </c>
      <c r="X1353" s="7" t="str">
        <f>TEXT(Table1[[#This Row],[Order Date]],"yyyy")</f>
        <v>2015</v>
      </c>
      <c r="Y1353" s="9">
        <v>42127</v>
      </c>
      <c r="Z1353" s="1">
        <v>10.680000000000014</v>
      </c>
      <c r="AA1353" s="1">
        <v>26</v>
      </c>
      <c r="AB1353" s="1">
        <v>758.97</v>
      </c>
      <c r="AC1353" s="1">
        <v>90502</v>
      </c>
      <c r="AD1353" s="6" t="e">
        <f>IF(COUNTIF(#REF!,Orders!AC1927)&gt;0,"Returned","Not Returned")</f>
        <v>#REF!</v>
      </c>
      <c r="AE1353" s="37" t="str">
        <f>TEXT(Table1[[#This Row],[Order Date]],"mmmm-yyy")</f>
        <v>May-2015</v>
      </c>
    </row>
    <row r="1354" spans="1:31" ht="12.75" customHeight="1" thickTop="1" thickBot="1" x14ac:dyDescent="0.25">
      <c r="A1354" s="10">
        <v>23429</v>
      </c>
      <c r="B1354" s="11" t="s">
        <v>47</v>
      </c>
      <c r="C1354" s="11">
        <v>0.1</v>
      </c>
      <c r="D1354" s="11">
        <v>4.13</v>
      </c>
      <c r="E1354" s="11">
        <v>0.5</v>
      </c>
      <c r="F1354" s="11">
        <v>3367</v>
      </c>
      <c r="G1354" s="6" t="str">
        <f>IF(COUNTIF(Table1[Customer ID],Table1[[#This Row],[Customer ID]])&gt;1,"Repeat Customer","One-Time Customer")</f>
        <v>Repeat Customer</v>
      </c>
      <c r="H1354" s="11" t="s">
        <v>2999</v>
      </c>
      <c r="I1354" s="11" t="s">
        <v>27</v>
      </c>
      <c r="J1354" s="11" t="s">
        <v>40</v>
      </c>
      <c r="K1354" s="11" t="s">
        <v>29</v>
      </c>
      <c r="L1354" s="11" t="s">
        <v>134</v>
      </c>
      <c r="M1354" s="11" t="s">
        <v>59</v>
      </c>
      <c r="N1354" s="11" t="s">
        <v>3001</v>
      </c>
      <c r="O1354" s="11">
        <v>0.39</v>
      </c>
      <c r="P1354" s="6">
        <f>Table1[[#This Row],[Profit]]/Table1[[#This Row],[Sales]]</f>
        <v>0.69</v>
      </c>
      <c r="Q1354" s="11" t="s">
        <v>33</v>
      </c>
      <c r="R1354" s="11" t="s">
        <v>53</v>
      </c>
      <c r="S1354" s="11" t="s">
        <v>154</v>
      </c>
      <c r="T1354" s="11" t="s">
        <v>3000</v>
      </c>
      <c r="U1354" s="11">
        <v>43221</v>
      </c>
      <c r="V1354" s="12">
        <v>42126</v>
      </c>
      <c r="W1354" s="13" t="str">
        <f>TEXT(Table1[[#This Row],[Order Date]],"mmmm")</f>
        <v>May</v>
      </c>
      <c r="X1354" s="7" t="str">
        <f>TEXT(Table1[[#This Row],[Order Date]],"yyyy")</f>
        <v>2015</v>
      </c>
      <c r="Y1354" s="12">
        <v>42128</v>
      </c>
      <c r="Z1354" s="11">
        <v>58.263599999999997</v>
      </c>
      <c r="AA1354" s="11">
        <v>18</v>
      </c>
      <c r="AB1354" s="11">
        <v>84.44</v>
      </c>
      <c r="AC1354" s="11">
        <v>90502</v>
      </c>
      <c r="AD1354" s="6" t="e">
        <f>IF(COUNTIF(#REF!,Orders!AC1928)&gt;0,"Returned","Not Returned")</f>
        <v>#REF!</v>
      </c>
      <c r="AE1354" s="37" t="str">
        <f>TEXT(Table1[[#This Row],[Order Date]],"mmmm-yyy")</f>
        <v>May-2015</v>
      </c>
    </row>
    <row r="1355" spans="1:31" ht="12.75" customHeight="1" thickTop="1" thickBot="1" x14ac:dyDescent="0.25">
      <c r="A1355" s="8">
        <v>6243</v>
      </c>
      <c r="B1355" s="1" t="s">
        <v>37</v>
      </c>
      <c r="C1355" s="1">
        <v>0.04</v>
      </c>
      <c r="D1355" s="1">
        <v>160.97999999999999</v>
      </c>
      <c r="E1355" s="1">
        <v>30</v>
      </c>
      <c r="F1355" s="1">
        <v>94</v>
      </c>
      <c r="G1355" s="6" t="str">
        <f>IF(COUNTIF(Table1[Customer ID],Table1[[#This Row],[Customer ID]])&gt;1,"Repeat Customer","One-Time Customer")</f>
        <v>Repeat Customer</v>
      </c>
      <c r="H1355" s="1" t="s">
        <v>176</v>
      </c>
      <c r="I1355" s="1" t="s">
        <v>39</v>
      </c>
      <c r="J1355" s="1" t="s">
        <v>40</v>
      </c>
      <c r="K1355" s="1" t="s">
        <v>41</v>
      </c>
      <c r="L1355" s="1" t="s">
        <v>42</v>
      </c>
      <c r="M1355" s="1" t="s">
        <v>43</v>
      </c>
      <c r="N1355" s="1" t="s">
        <v>177</v>
      </c>
      <c r="O1355" s="1">
        <v>0.62</v>
      </c>
      <c r="P1355" s="6">
        <f>Table1[[#This Row],[Profit]]/Table1[[#This Row],[Sales]]</f>
        <v>1.8498041852417171E-2</v>
      </c>
      <c r="Q1355" s="1" t="s">
        <v>33</v>
      </c>
      <c r="R1355" s="1" t="s">
        <v>61</v>
      </c>
      <c r="S1355" s="1" t="s">
        <v>178</v>
      </c>
      <c r="T1355" s="1" t="s">
        <v>179</v>
      </c>
      <c r="U1355" s="1">
        <v>60601</v>
      </c>
      <c r="V1355" s="9">
        <v>42127</v>
      </c>
      <c r="W1355" s="13" t="str">
        <f>TEXT(Table1[[#This Row],[Order Date]],"mmmm")</f>
        <v>May</v>
      </c>
      <c r="X1355" s="7" t="str">
        <f>TEXT(Table1[[#This Row],[Order Date]],"yyyy")</f>
        <v>2015</v>
      </c>
      <c r="Y1355" s="9">
        <v>42129</v>
      </c>
      <c r="Z1355" s="1">
        <v>116.1</v>
      </c>
      <c r="AA1355" s="1">
        <v>37</v>
      </c>
      <c r="AB1355" s="1">
        <v>6276.34</v>
      </c>
      <c r="AC1355" s="1">
        <v>44231</v>
      </c>
      <c r="AD1355" s="6" t="e">
        <f>IF(COUNTIF(#REF!,Orders!AC55)&gt;0,"Returned","Not Returned")</f>
        <v>#REF!</v>
      </c>
      <c r="AE1355" s="37" t="str">
        <f>TEXT(Table1[[#This Row],[Order Date]],"mmmm-yyy")</f>
        <v>May-2015</v>
      </c>
    </row>
    <row r="1356" spans="1:31" ht="12.75" customHeight="1" thickTop="1" thickBot="1" x14ac:dyDescent="0.25">
      <c r="A1356" s="10">
        <v>6244</v>
      </c>
      <c r="B1356" s="11" t="s">
        <v>37</v>
      </c>
      <c r="C1356" s="11">
        <v>0.01</v>
      </c>
      <c r="D1356" s="11">
        <v>17.98</v>
      </c>
      <c r="E1356" s="11">
        <v>4</v>
      </c>
      <c r="F1356" s="11">
        <v>94</v>
      </c>
      <c r="G1356" s="6" t="str">
        <f>IF(COUNTIF(Table1[Customer ID],Table1[[#This Row],[Customer ID]])&gt;1,"Repeat Customer","One-Time Customer")</f>
        <v>Repeat Customer</v>
      </c>
      <c r="H1356" s="11" t="s">
        <v>176</v>
      </c>
      <c r="I1356" s="11" t="s">
        <v>49</v>
      </c>
      <c r="J1356" s="11" t="s">
        <v>40</v>
      </c>
      <c r="K1356" s="11" t="s">
        <v>77</v>
      </c>
      <c r="L1356" s="11" t="s">
        <v>180</v>
      </c>
      <c r="M1356" s="11" t="s">
        <v>59</v>
      </c>
      <c r="N1356" s="11" t="s">
        <v>181</v>
      </c>
      <c r="O1356" s="11">
        <v>0.79</v>
      </c>
      <c r="P1356" s="6">
        <f>Table1[[#This Row],[Profit]]/Table1[[#This Row],[Sales]]</f>
        <v>-3.3013061101936643E-2</v>
      </c>
      <c r="Q1356" s="11" t="s">
        <v>33</v>
      </c>
      <c r="R1356" s="11" t="s">
        <v>61</v>
      </c>
      <c r="S1356" s="11" t="s">
        <v>178</v>
      </c>
      <c r="T1356" s="11" t="s">
        <v>179</v>
      </c>
      <c r="U1356" s="11">
        <v>60601</v>
      </c>
      <c r="V1356" s="12">
        <v>42127</v>
      </c>
      <c r="W1356" s="13" t="str">
        <f>TEXT(Table1[[#This Row],[Order Date]],"mmmm")</f>
        <v>May</v>
      </c>
      <c r="X1356" s="7" t="str">
        <f>TEXT(Table1[[#This Row],[Order Date]],"yyyy")</f>
        <v>2015</v>
      </c>
      <c r="Y1356" s="12">
        <v>42129</v>
      </c>
      <c r="Z1356" s="11">
        <v>-87.96</v>
      </c>
      <c r="AA1356" s="11">
        <v>146</v>
      </c>
      <c r="AB1356" s="11">
        <v>2664.4</v>
      </c>
      <c r="AC1356" s="11">
        <v>44231</v>
      </c>
      <c r="AD1356" s="6" t="e">
        <f>IF(COUNTIF(#REF!,Orders!AC56)&gt;0,"Returned","Not Returned")</f>
        <v>#REF!</v>
      </c>
      <c r="AE1356" s="37" t="str">
        <f>TEXT(Table1[[#This Row],[Order Date]],"mmmm-yyy")</f>
        <v>May-2015</v>
      </c>
    </row>
    <row r="1357" spans="1:31" ht="12.75" customHeight="1" thickTop="1" thickBot="1" x14ac:dyDescent="0.25">
      <c r="A1357" s="8">
        <v>24243</v>
      </c>
      <c r="B1357" s="1" t="s">
        <v>37</v>
      </c>
      <c r="C1357" s="1">
        <v>0.04</v>
      </c>
      <c r="D1357" s="1">
        <v>160.97999999999999</v>
      </c>
      <c r="E1357" s="1">
        <v>30</v>
      </c>
      <c r="F1357" s="1">
        <v>97</v>
      </c>
      <c r="G1357" s="6" t="str">
        <f>IF(COUNTIF(Table1[Customer ID],Table1[[#This Row],[Customer ID]])&gt;1,"Repeat Customer","One-Time Customer")</f>
        <v>Repeat Customer</v>
      </c>
      <c r="H1357" s="1" t="s">
        <v>182</v>
      </c>
      <c r="I1357" s="1" t="s">
        <v>39</v>
      </c>
      <c r="J1357" s="1" t="s">
        <v>40</v>
      </c>
      <c r="K1357" s="1" t="s">
        <v>41</v>
      </c>
      <c r="L1357" s="1" t="s">
        <v>42</v>
      </c>
      <c r="M1357" s="1" t="s">
        <v>43</v>
      </c>
      <c r="N1357" s="1" t="s">
        <v>177</v>
      </c>
      <c r="O1357" s="1">
        <v>0.62</v>
      </c>
      <c r="P1357" s="6">
        <f>Table1[[#This Row],[Profit]]/Table1[[#This Row],[Sales]]</f>
        <v>0.16730421568370582</v>
      </c>
      <c r="Q1357" s="1" t="s">
        <v>33</v>
      </c>
      <c r="R1357" s="1" t="s">
        <v>61</v>
      </c>
      <c r="S1357" s="1" t="s">
        <v>183</v>
      </c>
      <c r="T1357" s="1" t="s">
        <v>184</v>
      </c>
      <c r="U1357" s="1">
        <v>66502</v>
      </c>
      <c r="V1357" s="9">
        <v>42127</v>
      </c>
      <c r="W1357" s="13" t="str">
        <f>TEXT(Table1[[#This Row],[Order Date]],"mmmm")</f>
        <v>May</v>
      </c>
      <c r="X1357" s="7" t="str">
        <f>TEXT(Table1[[#This Row],[Order Date]],"yyyy")</f>
        <v>2015</v>
      </c>
      <c r="Y1357" s="9">
        <v>42129</v>
      </c>
      <c r="Z1357" s="1">
        <v>255.42000000000002</v>
      </c>
      <c r="AA1357" s="1">
        <v>9</v>
      </c>
      <c r="AB1357" s="1">
        <v>1526.68</v>
      </c>
      <c r="AC1357" s="1">
        <v>87306</v>
      </c>
      <c r="AD1357" s="6" t="e">
        <f>IF(COUNTIF(#REF!,Orders!AC57)&gt;0,"Returned","Not Returned")</f>
        <v>#REF!</v>
      </c>
      <c r="AE1357" s="37" t="str">
        <f>TEXT(Table1[[#This Row],[Order Date]],"mmmm-yyy")</f>
        <v>May-2015</v>
      </c>
    </row>
    <row r="1358" spans="1:31" ht="12.75" customHeight="1" thickTop="1" thickBot="1" x14ac:dyDescent="0.25">
      <c r="A1358" s="10">
        <v>24245</v>
      </c>
      <c r="B1358" s="11" t="s">
        <v>37</v>
      </c>
      <c r="C1358" s="11">
        <v>0.06</v>
      </c>
      <c r="D1358" s="11">
        <v>115.99</v>
      </c>
      <c r="E1358" s="11">
        <v>8.99</v>
      </c>
      <c r="F1358" s="11">
        <v>97</v>
      </c>
      <c r="G1358" s="6" t="str">
        <f>IF(COUNTIF(Table1[Customer ID],Table1[[#This Row],[Customer ID]])&gt;1,"Repeat Customer","One-Time Customer")</f>
        <v>Repeat Customer</v>
      </c>
      <c r="H1358" s="11" t="s">
        <v>182</v>
      </c>
      <c r="I1358" s="11" t="s">
        <v>49</v>
      </c>
      <c r="J1358" s="11" t="s">
        <v>40</v>
      </c>
      <c r="K1358" s="11" t="s">
        <v>77</v>
      </c>
      <c r="L1358" s="11" t="s">
        <v>78</v>
      </c>
      <c r="M1358" s="11" t="s">
        <v>59</v>
      </c>
      <c r="N1358" s="11" t="s">
        <v>185</v>
      </c>
      <c r="O1358" s="11">
        <v>0.57999999999999996</v>
      </c>
      <c r="P1358" s="6">
        <f>Table1[[#This Row],[Profit]]/Table1[[#This Row],[Sales]]</f>
        <v>0.35113625189494818</v>
      </c>
      <c r="Q1358" s="11" t="s">
        <v>33</v>
      </c>
      <c r="R1358" s="11" t="s">
        <v>61</v>
      </c>
      <c r="S1358" s="11" t="s">
        <v>183</v>
      </c>
      <c r="T1358" s="11" t="s">
        <v>184</v>
      </c>
      <c r="U1358" s="11">
        <v>66502</v>
      </c>
      <c r="V1358" s="12">
        <v>42127</v>
      </c>
      <c r="W1358" s="13" t="str">
        <f>TEXT(Table1[[#This Row],[Order Date]],"mmmm")</f>
        <v>May</v>
      </c>
      <c r="X1358" s="7" t="str">
        <f>TEXT(Table1[[#This Row],[Order Date]],"yyyy")</f>
        <v>2015</v>
      </c>
      <c r="Y1358" s="12">
        <v>42128</v>
      </c>
      <c r="Z1358" s="11">
        <v>685.6146</v>
      </c>
      <c r="AA1358" s="11">
        <v>20</v>
      </c>
      <c r="AB1358" s="11">
        <v>1952.56</v>
      </c>
      <c r="AC1358" s="11">
        <v>87306</v>
      </c>
      <c r="AD1358" s="6" t="e">
        <f>IF(COUNTIF(#REF!,Orders!AC58)&gt;0,"Returned","Not Returned")</f>
        <v>#REF!</v>
      </c>
      <c r="AE1358" s="37" t="str">
        <f>TEXT(Table1[[#This Row],[Order Date]],"mmmm-yyy")</f>
        <v>May-2015</v>
      </c>
    </row>
    <row r="1359" spans="1:31" ht="12.75" customHeight="1" thickTop="1" thickBot="1" x14ac:dyDescent="0.25">
      <c r="A1359" s="8">
        <v>20163</v>
      </c>
      <c r="B1359" s="1" t="s">
        <v>106</v>
      </c>
      <c r="C1359" s="1">
        <v>7.0000000000000007E-2</v>
      </c>
      <c r="D1359" s="1">
        <v>12.28</v>
      </c>
      <c r="E1359" s="1">
        <v>6.13</v>
      </c>
      <c r="F1359" s="1">
        <v>1391</v>
      </c>
      <c r="G1359" s="6" t="str">
        <f>IF(COUNTIF(Table1[Customer ID],Table1[[#This Row],[Customer ID]])&gt;1,"Repeat Customer","One-Time Customer")</f>
        <v>Repeat Customer</v>
      </c>
      <c r="H1359" s="1" t="s">
        <v>1459</v>
      </c>
      <c r="I1359" s="1" t="s">
        <v>49</v>
      </c>
      <c r="J1359" s="1" t="s">
        <v>58</v>
      </c>
      <c r="K1359" s="1" t="s">
        <v>29</v>
      </c>
      <c r="L1359" s="1" t="s">
        <v>141</v>
      </c>
      <c r="M1359" s="1" t="s">
        <v>59</v>
      </c>
      <c r="N1359" s="1" t="s">
        <v>1461</v>
      </c>
      <c r="O1359" s="1">
        <v>0.56999999999999995</v>
      </c>
      <c r="P1359" s="6">
        <f>Table1[[#This Row],[Profit]]/Table1[[#This Row],[Sales]]</f>
        <v>3.9107779973818681E-2</v>
      </c>
      <c r="Q1359" s="1" t="s">
        <v>33</v>
      </c>
      <c r="R1359" s="1" t="s">
        <v>34</v>
      </c>
      <c r="S1359" s="1" t="s">
        <v>45</v>
      </c>
      <c r="T1359" s="1" t="s">
        <v>1460</v>
      </c>
      <c r="U1359" s="1">
        <v>94086</v>
      </c>
      <c r="V1359" s="9">
        <v>42127</v>
      </c>
      <c r="W1359" s="13" t="str">
        <f>TEXT(Table1[[#This Row],[Order Date]],"mmmm")</f>
        <v>May</v>
      </c>
      <c r="X1359" s="7" t="str">
        <f>TEXT(Table1[[#This Row],[Order Date]],"yyyy")</f>
        <v>2015</v>
      </c>
      <c r="Y1359" s="9">
        <v>42134</v>
      </c>
      <c r="Z1359" s="1">
        <v>15.236000000000018</v>
      </c>
      <c r="AA1359" s="1">
        <v>33</v>
      </c>
      <c r="AB1359" s="1">
        <v>389.59</v>
      </c>
      <c r="AC1359" s="1">
        <v>88730</v>
      </c>
      <c r="AD1359" s="6" t="e">
        <f>IF(COUNTIF(#REF!,Orders!AC793)&gt;0,"Returned","Not Returned")</f>
        <v>#REF!</v>
      </c>
      <c r="AE1359" s="37" t="str">
        <f>TEXT(Table1[[#This Row],[Order Date]],"mmmm-yyy")</f>
        <v>May-2015</v>
      </c>
    </row>
    <row r="1360" spans="1:31" ht="12.75" customHeight="1" thickTop="1" thickBot="1" x14ac:dyDescent="0.25">
      <c r="A1360" s="10">
        <v>23524</v>
      </c>
      <c r="B1360" s="11" t="s">
        <v>106</v>
      </c>
      <c r="C1360" s="11">
        <v>0.09</v>
      </c>
      <c r="D1360" s="11">
        <v>30.98</v>
      </c>
      <c r="E1360" s="11">
        <v>19.510000000000002</v>
      </c>
      <c r="F1360" s="11">
        <v>1680</v>
      </c>
      <c r="G1360" s="6" t="str">
        <f>IF(COUNTIF(Table1[Customer ID],Table1[[#This Row],[Customer ID]])&gt;1,"Repeat Customer","One-Time Customer")</f>
        <v>Repeat Customer</v>
      </c>
      <c r="H1360" s="11" t="s">
        <v>1681</v>
      </c>
      <c r="I1360" s="11" t="s">
        <v>49</v>
      </c>
      <c r="J1360" s="11" t="s">
        <v>114</v>
      </c>
      <c r="K1360" s="11" t="s">
        <v>29</v>
      </c>
      <c r="L1360" s="11" t="s">
        <v>69</v>
      </c>
      <c r="M1360" s="11" t="s">
        <v>59</v>
      </c>
      <c r="N1360" s="11" t="s">
        <v>1682</v>
      </c>
      <c r="O1360" s="11">
        <v>0.36</v>
      </c>
      <c r="P1360" s="6">
        <f>Table1[[#This Row],[Profit]]/Table1[[#This Row],[Sales]]</f>
        <v>-0.31776845050717034</v>
      </c>
      <c r="Q1360" s="11" t="s">
        <v>33</v>
      </c>
      <c r="R1360" s="11" t="s">
        <v>53</v>
      </c>
      <c r="S1360" s="11" t="s">
        <v>154</v>
      </c>
      <c r="T1360" s="11" t="s">
        <v>393</v>
      </c>
      <c r="U1360" s="11">
        <v>45014</v>
      </c>
      <c r="V1360" s="12">
        <v>42127</v>
      </c>
      <c r="W1360" s="13" t="str">
        <f>TEXT(Table1[[#This Row],[Order Date]],"mmmm")</f>
        <v>May</v>
      </c>
      <c r="X1360" s="7" t="str">
        <f>TEXT(Table1[[#This Row],[Order Date]],"yyyy")</f>
        <v>2015</v>
      </c>
      <c r="Y1360" s="12">
        <v>42129</v>
      </c>
      <c r="Z1360" s="11">
        <v>-163.53</v>
      </c>
      <c r="AA1360" s="11">
        <v>18</v>
      </c>
      <c r="AB1360" s="11">
        <v>514.62</v>
      </c>
      <c r="AC1360" s="11">
        <v>86645</v>
      </c>
      <c r="AD1360" s="6" t="e">
        <f>IF(COUNTIF(#REF!,Orders!AC932)&gt;0,"Returned","Not Returned")</f>
        <v>#REF!</v>
      </c>
      <c r="AE1360" s="37" t="str">
        <f>TEXT(Table1[[#This Row],[Order Date]],"mmmm-yyy")</f>
        <v>May-2015</v>
      </c>
    </row>
    <row r="1361" spans="1:31" ht="12.75" customHeight="1" thickTop="1" thickBot="1" x14ac:dyDescent="0.25">
      <c r="A1361" s="8">
        <v>23525</v>
      </c>
      <c r="B1361" s="1" t="s">
        <v>106</v>
      </c>
      <c r="C1361" s="1">
        <v>0.03</v>
      </c>
      <c r="D1361" s="1">
        <v>49.34</v>
      </c>
      <c r="E1361" s="1">
        <v>10.25</v>
      </c>
      <c r="F1361" s="1">
        <v>1680</v>
      </c>
      <c r="G1361" s="6" t="str">
        <f>IF(COUNTIF(Table1[Customer ID],Table1[[#This Row],[Customer ID]])&gt;1,"Repeat Customer","One-Time Customer")</f>
        <v>Repeat Customer</v>
      </c>
      <c r="H1361" s="1" t="s">
        <v>1681</v>
      </c>
      <c r="I1361" s="1" t="s">
        <v>49</v>
      </c>
      <c r="J1361" s="1" t="s">
        <v>114</v>
      </c>
      <c r="K1361" s="1" t="s">
        <v>41</v>
      </c>
      <c r="L1361" s="1" t="s">
        <v>50</v>
      </c>
      <c r="M1361" s="1" t="s">
        <v>236</v>
      </c>
      <c r="N1361" s="1" t="s">
        <v>1683</v>
      </c>
      <c r="O1361" s="1">
        <v>0.56999999999999995</v>
      </c>
      <c r="P1361" s="6">
        <f>Table1[[#This Row],[Profit]]/Table1[[#This Row],[Sales]]</f>
        <v>0.67876719032936905</v>
      </c>
      <c r="Q1361" s="1" t="s">
        <v>33</v>
      </c>
      <c r="R1361" s="1" t="s">
        <v>53</v>
      </c>
      <c r="S1361" s="1" t="s">
        <v>154</v>
      </c>
      <c r="T1361" s="1" t="s">
        <v>393</v>
      </c>
      <c r="U1361" s="1">
        <v>45014</v>
      </c>
      <c r="V1361" s="9">
        <v>42127</v>
      </c>
      <c r="W1361" s="13" t="str">
        <f>TEXT(Table1[[#This Row],[Order Date]],"mmmm")</f>
        <v>May</v>
      </c>
      <c r="X1361" s="7" t="str">
        <f>TEXT(Table1[[#This Row],[Order Date]],"yyyy")</f>
        <v>2015</v>
      </c>
      <c r="Y1361" s="9">
        <v>42129</v>
      </c>
      <c r="Z1361" s="1">
        <v>554.77</v>
      </c>
      <c r="AA1361" s="1">
        <v>17</v>
      </c>
      <c r="AB1361" s="1">
        <v>817.32</v>
      </c>
      <c r="AC1361" s="1">
        <v>86645</v>
      </c>
      <c r="AD1361" s="6" t="e">
        <f>IF(COUNTIF(#REF!,Orders!AC933)&gt;0,"Returned","Not Returned")</f>
        <v>#REF!</v>
      </c>
      <c r="AE1361" s="37" t="str">
        <f>TEXT(Table1[[#This Row],[Order Date]],"mmmm-yyy")</f>
        <v>May-2015</v>
      </c>
    </row>
    <row r="1362" spans="1:31" ht="12.75" customHeight="1" thickTop="1" thickBot="1" x14ac:dyDescent="0.25">
      <c r="A1362" s="8">
        <v>22593</v>
      </c>
      <c r="B1362" s="1" t="s">
        <v>25</v>
      </c>
      <c r="C1362" s="1">
        <v>0.09</v>
      </c>
      <c r="D1362" s="1">
        <v>349.45</v>
      </c>
      <c r="E1362" s="1">
        <v>60</v>
      </c>
      <c r="F1362" s="1">
        <v>1739</v>
      </c>
      <c r="G1362" s="6" t="str">
        <f>IF(COUNTIF(Table1[Customer ID],Table1[[#This Row],[Customer ID]])&gt;1,"Repeat Customer","One-Time Customer")</f>
        <v>One-Time Customer</v>
      </c>
      <c r="H1362" s="1" t="s">
        <v>1755</v>
      </c>
      <c r="I1362" s="1" t="s">
        <v>39</v>
      </c>
      <c r="J1362" s="1" t="s">
        <v>28</v>
      </c>
      <c r="K1362" s="1" t="s">
        <v>41</v>
      </c>
      <c r="L1362" s="1" t="s">
        <v>152</v>
      </c>
      <c r="M1362" s="1" t="s">
        <v>43</v>
      </c>
      <c r="N1362" s="1" t="s">
        <v>989</v>
      </c>
      <c r="O1362" s="1"/>
      <c r="P1362" s="6">
        <f>Table1[[#This Row],[Profit]]/Table1[[#This Row],[Sales]]</f>
        <v>-1.5551263750104962E-2</v>
      </c>
      <c r="Q1362" s="1" t="s">
        <v>33</v>
      </c>
      <c r="R1362" s="1" t="s">
        <v>136</v>
      </c>
      <c r="S1362" s="1" t="s">
        <v>322</v>
      </c>
      <c r="T1362" s="1" t="s">
        <v>1756</v>
      </c>
      <c r="U1362" s="1">
        <v>27534</v>
      </c>
      <c r="V1362" s="9">
        <v>42127</v>
      </c>
      <c r="W1362" s="13" t="str">
        <f>TEXT(Table1[[#This Row],[Order Date]],"mmmm")</f>
        <v>May</v>
      </c>
      <c r="X1362" s="7" t="str">
        <f>TEXT(Table1[[#This Row],[Order Date]],"yyyy")</f>
        <v>2015</v>
      </c>
      <c r="Y1362" s="9">
        <v>42128</v>
      </c>
      <c r="Z1362" s="1">
        <v>-90.74799999999999</v>
      </c>
      <c r="AA1362" s="1">
        <v>17</v>
      </c>
      <c r="AB1362" s="1">
        <v>5835.41</v>
      </c>
      <c r="AC1362" s="1">
        <v>85867</v>
      </c>
      <c r="AD1362" s="6" t="e">
        <f>IF(COUNTIF(#REF!,Orders!AC979)&gt;0,"Returned","Not Returned")</f>
        <v>#REF!</v>
      </c>
      <c r="AE1362" s="37" t="str">
        <f>TEXT(Table1[[#This Row],[Order Date]],"mmmm-yyy")</f>
        <v>May-2015</v>
      </c>
    </row>
    <row r="1363" spans="1:31" ht="12.75" customHeight="1" thickTop="1" thickBot="1" x14ac:dyDescent="0.25">
      <c r="A1363" s="10">
        <v>18879</v>
      </c>
      <c r="B1363" s="11" t="s">
        <v>37</v>
      </c>
      <c r="C1363" s="11">
        <v>0.08</v>
      </c>
      <c r="D1363" s="11">
        <v>8.09</v>
      </c>
      <c r="E1363" s="11">
        <v>7.96</v>
      </c>
      <c r="F1363" s="11">
        <v>1869</v>
      </c>
      <c r="G1363" s="6" t="str">
        <f>IF(COUNTIF(Table1[Customer ID],Table1[[#This Row],[Customer ID]])&gt;1,"Repeat Customer","One-Time Customer")</f>
        <v>One-Time Customer</v>
      </c>
      <c r="H1363" s="11" t="s">
        <v>1837</v>
      </c>
      <c r="I1363" s="11" t="s">
        <v>49</v>
      </c>
      <c r="J1363" s="11" t="s">
        <v>114</v>
      </c>
      <c r="K1363" s="11" t="s">
        <v>41</v>
      </c>
      <c r="L1363" s="11" t="s">
        <v>50</v>
      </c>
      <c r="M1363" s="11" t="s">
        <v>59</v>
      </c>
      <c r="N1363" s="11" t="s">
        <v>157</v>
      </c>
      <c r="O1363" s="11">
        <v>0.49</v>
      </c>
      <c r="P1363" s="6">
        <f>Table1[[#This Row],[Profit]]/Table1[[#This Row],[Sales]]</f>
        <v>-1.1054138145612944</v>
      </c>
      <c r="Q1363" s="11" t="s">
        <v>33</v>
      </c>
      <c r="R1363" s="11" t="s">
        <v>34</v>
      </c>
      <c r="S1363" s="11" t="s">
        <v>366</v>
      </c>
      <c r="T1363" s="11" t="s">
        <v>1838</v>
      </c>
      <c r="U1363" s="11">
        <v>88310</v>
      </c>
      <c r="V1363" s="12">
        <v>42127</v>
      </c>
      <c r="W1363" s="13" t="str">
        <f>TEXT(Table1[[#This Row],[Order Date]],"mmmm")</f>
        <v>May</v>
      </c>
      <c r="X1363" s="7" t="str">
        <f>TEXT(Table1[[#This Row],[Order Date]],"yyyy")</f>
        <v>2015</v>
      </c>
      <c r="Y1363" s="12">
        <v>42128</v>
      </c>
      <c r="Z1363" s="11">
        <v>-88.82</v>
      </c>
      <c r="AA1363" s="11">
        <v>10</v>
      </c>
      <c r="AB1363" s="11">
        <v>80.349999999999994</v>
      </c>
      <c r="AC1363" s="11">
        <v>89209</v>
      </c>
      <c r="AD1363" s="6" t="e">
        <f>IF(COUNTIF(#REF!,Orders!AC1042)&gt;0,"Returned","Not Returned")</f>
        <v>#REF!</v>
      </c>
      <c r="AE1363" s="37" t="str">
        <f>TEXT(Table1[[#This Row],[Order Date]],"mmmm-yyy")</f>
        <v>May-2015</v>
      </c>
    </row>
    <row r="1364" spans="1:31" ht="12.75" customHeight="1" thickTop="1" thickBot="1" x14ac:dyDescent="0.25">
      <c r="A1364" s="8">
        <v>21975</v>
      </c>
      <c r="B1364" s="1" t="s">
        <v>25</v>
      </c>
      <c r="C1364" s="1">
        <v>7.0000000000000007E-2</v>
      </c>
      <c r="D1364" s="1">
        <v>30.93</v>
      </c>
      <c r="E1364" s="1">
        <v>3.92</v>
      </c>
      <c r="F1364" s="1">
        <v>2157</v>
      </c>
      <c r="G1364" s="6" t="str">
        <f>IF(COUNTIF(Table1[Customer ID],Table1[[#This Row],[Customer ID]])&gt;1,"Repeat Customer","One-Time Customer")</f>
        <v>Repeat Customer</v>
      </c>
      <c r="H1364" s="1" t="s">
        <v>2062</v>
      </c>
      <c r="I1364" s="1" t="s">
        <v>49</v>
      </c>
      <c r="J1364" s="1" t="s">
        <v>40</v>
      </c>
      <c r="K1364" s="1" t="s">
        <v>41</v>
      </c>
      <c r="L1364" s="1" t="s">
        <v>50</v>
      </c>
      <c r="M1364" s="1" t="s">
        <v>51</v>
      </c>
      <c r="N1364" s="1" t="s">
        <v>1750</v>
      </c>
      <c r="O1364" s="1">
        <v>0.44</v>
      </c>
      <c r="P1364" s="6">
        <f>Table1[[#This Row],[Profit]]/Table1[[#This Row],[Sales]]</f>
        <v>0.69</v>
      </c>
      <c r="Q1364" s="1" t="s">
        <v>33</v>
      </c>
      <c r="R1364" s="1" t="s">
        <v>61</v>
      </c>
      <c r="S1364" s="1" t="s">
        <v>300</v>
      </c>
      <c r="T1364" s="1" t="s">
        <v>2064</v>
      </c>
      <c r="U1364" s="1">
        <v>48093</v>
      </c>
      <c r="V1364" s="9">
        <v>42127</v>
      </c>
      <c r="W1364" s="13" t="str">
        <f>TEXT(Table1[[#This Row],[Order Date]],"mmmm")</f>
        <v>May</v>
      </c>
      <c r="X1364" s="7" t="str">
        <f>TEXT(Table1[[#This Row],[Order Date]],"yyyy")</f>
        <v>2015</v>
      </c>
      <c r="Y1364" s="9">
        <v>42128</v>
      </c>
      <c r="Z1364" s="1">
        <v>398.30249999999995</v>
      </c>
      <c r="AA1364" s="1">
        <v>19</v>
      </c>
      <c r="AB1364" s="1">
        <v>577.25</v>
      </c>
      <c r="AC1364" s="1">
        <v>90386</v>
      </c>
      <c r="AD1364" s="6" t="e">
        <f>IF(COUNTIF(#REF!,Orders!AC1195)&gt;0,"Returned","Not Returned")</f>
        <v>#REF!</v>
      </c>
      <c r="AE1364" s="37" t="str">
        <f>TEXT(Table1[[#This Row],[Order Date]],"mmmm-yyy")</f>
        <v>May-2015</v>
      </c>
    </row>
    <row r="1365" spans="1:31" ht="12.75" customHeight="1" thickTop="1" thickBot="1" x14ac:dyDescent="0.25">
      <c r="A1365" s="10">
        <v>21976</v>
      </c>
      <c r="B1365" s="11" t="s">
        <v>25</v>
      </c>
      <c r="C1365" s="11">
        <v>0.05</v>
      </c>
      <c r="D1365" s="11">
        <v>297.48</v>
      </c>
      <c r="E1365" s="11">
        <v>18.059999999999999</v>
      </c>
      <c r="F1365" s="11">
        <v>2157</v>
      </c>
      <c r="G1365" s="6" t="str">
        <f>IF(COUNTIF(Table1[Customer ID],Table1[[#This Row],[Customer ID]])&gt;1,"Repeat Customer","One-Time Customer")</f>
        <v>Repeat Customer</v>
      </c>
      <c r="H1365" s="11" t="s">
        <v>2062</v>
      </c>
      <c r="I1365" s="11" t="s">
        <v>39</v>
      </c>
      <c r="J1365" s="11" t="s">
        <v>40</v>
      </c>
      <c r="K1365" s="11" t="s">
        <v>77</v>
      </c>
      <c r="L1365" s="11" t="s">
        <v>85</v>
      </c>
      <c r="M1365" s="11" t="s">
        <v>43</v>
      </c>
      <c r="N1365" s="11" t="s">
        <v>565</v>
      </c>
      <c r="O1365" s="11">
        <v>0.6</v>
      </c>
      <c r="P1365" s="6">
        <f>Table1[[#This Row],[Profit]]/Table1[[#This Row],[Sales]]</f>
        <v>0.17418911557280908</v>
      </c>
      <c r="Q1365" s="11" t="s">
        <v>33</v>
      </c>
      <c r="R1365" s="11" t="s">
        <v>61</v>
      </c>
      <c r="S1365" s="11" t="s">
        <v>300</v>
      </c>
      <c r="T1365" s="11" t="s">
        <v>2064</v>
      </c>
      <c r="U1365" s="11">
        <v>48093</v>
      </c>
      <c r="V1365" s="12">
        <v>42127</v>
      </c>
      <c r="W1365" s="13" t="str">
        <f>TEXT(Table1[[#This Row],[Order Date]],"mmmm")</f>
        <v>May</v>
      </c>
      <c r="X1365" s="7" t="str">
        <f>TEXT(Table1[[#This Row],[Order Date]],"yyyy")</f>
        <v>2015</v>
      </c>
      <c r="Y1365" s="12">
        <v>42128</v>
      </c>
      <c r="Z1365" s="11">
        <v>709.85200000000009</v>
      </c>
      <c r="AA1365" s="11">
        <v>14</v>
      </c>
      <c r="AB1365" s="11">
        <v>4075.18</v>
      </c>
      <c r="AC1365" s="11">
        <v>90386</v>
      </c>
      <c r="AD1365" s="6" t="e">
        <f>IF(COUNTIF(#REF!,Orders!AC1196)&gt;0,"Returned","Not Returned")</f>
        <v>#REF!</v>
      </c>
      <c r="AE1365" s="37" t="str">
        <f>TEXT(Table1[[#This Row],[Order Date]],"mmmm-yyy")</f>
        <v>May-2015</v>
      </c>
    </row>
    <row r="1366" spans="1:31" ht="12.75" customHeight="1" thickTop="1" thickBot="1" x14ac:dyDescent="0.25">
      <c r="A1366" s="8">
        <v>21977</v>
      </c>
      <c r="B1366" s="1" t="s">
        <v>25</v>
      </c>
      <c r="C1366" s="1">
        <v>7.0000000000000007E-2</v>
      </c>
      <c r="D1366" s="1">
        <v>296.18</v>
      </c>
      <c r="E1366" s="1">
        <v>54.12</v>
      </c>
      <c r="F1366" s="1">
        <v>2157</v>
      </c>
      <c r="G1366" s="6" t="str">
        <f>IF(COUNTIF(Table1[Customer ID],Table1[[#This Row],[Customer ID]])&gt;1,"Repeat Customer","One-Time Customer")</f>
        <v>Repeat Customer</v>
      </c>
      <c r="H1366" s="1" t="s">
        <v>2062</v>
      </c>
      <c r="I1366" s="1" t="s">
        <v>39</v>
      </c>
      <c r="J1366" s="1" t="s">
        <v>40</v>
      </c>
      <c r="K1366" s="1" t="s">
        <v>41</v>
      </c>
      <c r="L1366" s="1" t="s">
        <v>152</v>
      </c>
      <c r="M1366" s="1" t="s">
        <v>121</v>
      </c>
      <c r="N1366" s="1" t="s">
        <v>153</v>
      </c>
      <c r="O1366" s="1">
        <v>0.76</v>
      </c>
      <c r="P1366" s="6">
        <f>Table1[[#This Row],[Profit]]/Table1[[#This Row],[Sales]]</f>
        <v>4.4938189219399127E-2</v>
      </c>
      <c r="Q1366" s="1" t="s">
        <v>33</v>
      </c>
      <c r="R1366" s="1" t="s">
        <v>61</v>
      </c>
      <c r="S1366" s="1" t="s">
        <v>300</v>
      </c>
      <c r="T1366" s="1" t="s">
        <v>2064</v>
      </c>
      <c r="U1366" s="1">
        <v>48093</v>
      </c>
      <c r="V1366" s="9">
        <v>42127</v>
      </c>
      <c r="W1366" s="13" t="str">
        <f>TEXT(Table1[[#This Row],[Order Date]],"mmmm")</f>
        <v>May</v>
      </c>
      <c r="X1366" s="7" t="str">
        <f>TEXT(Table1[[#This Row],[Order Date]],"yyyy")</f>
        <v>2015</v>
      </c>
      <c r="Y1366" s="9">
        <v>42129</v>
      </c>
      <c r="Z1366" s="1">
        <v>80.809200000000089</v>
      </c>
      <c r="AA1366" s="1">
        <v>6</v>
      </c>
      <c r="AB1366" s="1">
        <v>1798.23</v>
      </c>
      <c r="AC1366" s="1">
        <v>90386</v>
      </c>
      <c r="AD1366" s="6" t="e">
        <f>IF(COUNTIF(#REF!,Orders!AC1197)&gt;0,"Returned","Not Returned")</f>
        <v>#REF!</v>
      </c>
      <c r="AE1366" s="37" t="str">
        <f>TEXT(Table1[[#This Row],[Order Date]],"mmmm-yyy")</f>
        <v>May-2015</v>
      </c>
    </row>
    <row r="1367" spans="1:31" ht="12.75" customHeight="1" thickTop="1" thickBot="1" x14ac:dyDescent="0.25">
      <c r="A1367" s="8">
        <v>23190</v>
      </c>
      <c r="B1367" s="1" t="s">
        <v>47</v>
      </c>
      <c r="C1367" s="1">
        <v>0</v>
      </c>
      <c r="D1367" s="1">
        <v>2.61</v>
      </c>
      <c r="E1367" s="1">
        <v>0.5</v>
      </c>
      <c r="F1367" s="1">
        <v>3386</v>
      </c>
      <c r="G1367" s="6" t="str">
        <f>IF(COUNTIF(Table1[Customer ID],Table1[[#This Row],[Customer ID]])&gt;1,"Repeat Customer","One-Time Customer")</f>
        <v>Repeat Customer</v>
      </c>
      <c r="H1367" s="1" t="s">
        <v>3016</v>
      </c>
      <c r="I1367" s="1" t="s">
        <v>49</v>
      </c>
      <c r="J1367" s="1" t="s">
        <v>28</v>
      </c>
      <c r="K1367" s="1" t="s">
        <v>29</v>
      </c>
      <c r="L1367" s="1" t="s">
        <v>134</v>
      </c>
      <c r="M1367" s="1" t="s">
        <v>59</v>
      </c>
      <c r="N1367" s="1" t="s">
        <v>1138</v>
      </c>
      <c r="O1367" s="1">
        <v>0.39</v>
      </c>
      <c r="P1367" s="6">
        <f>Table1[[#This Row],[Profit]]/Table1[[#This Row],[Sales]]</f>
        <v>0.69</v>
      </c>
      <c r="Q1367" s="1" t="s">
        <v>33</v>
      </c>
      <c r="R1367" s="1" t="s">
        <v>53</v>
      </c>
      <c r="S1367" s="1" t="s">
        <v>154</v>
      </c>
      <c r="T1367" s="1" t="s">
        <v>614</v>
      </c>
      <c r="U1367" s="1">
        <v>43402</v>
      </c>
      <c r="V1367" s="9">
        <v>42127</v>
      </c>
      <c r="W1367" s="13" t="str">
        <f>TEXT(Table1[[#This Row],[Order Date]],"mmmm")</f>
        <v>May</v>
      </c>
      <c r="X1367" s="7" t="str">
        <f>TEXT(Table1[[#This Row],[Order Date]],"yyyy")</f>
        <v>2015</v>
      </c>
      <c r="Y1367" s="9">
        <v>42129</v>
      </c>
      <c r="Z1367" s="1">
        <v>19.554599999999997</v>
      </c>
      <c r="AA1367" s="1">
        <v>10</v>
      </c>
      <c r="AB1367" s="1">
        <v>28.34</v>
      </c>
      <c r="AC1367" s="1">
        <v>88746</v>
      </c>
      <c r="AD1367" s="6" t="e">
        <f>IF(COUNTIF(#REF!,Orders!AC1943)&gt;0,"Returned","Not Returned")</f>
        <v>#REF!</v>
      </c>
      <c r="AE1367" s="37" t="str">
        <f>TEXT(Table1[[#This Row],[Order Date]],"mmmm-yyy")</f>
        <v>May-2015</v>
      </c>
    </row>
    <row r="1368" spans="1:31" ht="12.75" customHeight="1" thickTop="1" thickBot="1" x14ac:dyDescent="0.25">
      <c r="A1368" s="10">
        <v>23191</v>
      </c>
      <c r="B1368" s="11" t="s">
        <v>47</v>
      </c>
      <c r="C1368" s="11">
        <v>0.04</v>
      </c>
      <c r="D1368" s="11">
        <v>25.38</v>
      </c>
      <c r="E1368" s="11">
        <v>8.99</v>
      </c>
      <c r="F1368" s="11">
        <v>3386</v>
      </c>
      <c r="G1368" s="6" t="str">
        <f>IF(COUNTIF(Table1[Customer ID],Table1[[#This Row],[Customer ID]])&gt;1,"Repeat Customer","One-Time Customer")</f>
        <v>Repeat Customer</v>
      </c>
      <c r="H1368" s="11" t="s">
        <v>3016</v>
      </c>
      <c r="I1368" s="11" t="s">
        <v>27</v>
      </c>
      <c r="J1368" s="11" t="s">
        <v>28</v>
      </c>
      <c r="K1368" s="11" t="s">
        <v>41</v>
      </c>
      <c r="L1368" s="11" t="s">
        <v>50</v>
      </c>
      <c r="M1368" s="11" t="s">
        <v>51</v>
      </c>
      <c r="N1368" s="11" t="s">
        <v>762</v>
      </c>
      <c r="O1368" s="11">
        <v>0.5</v>
      </c>
      <c r="P1368" s="6">
        <f>Table1[[#This Row],[Profit]]/Table1[[#This Row],[Sales]]</f>
        <v>0.17703703703703708</v>
      </c>
      <c r="Q1368" s="11" t="s">
        <v>33</v>
      </c>
      <c r="R1368" s="11" t="s">
        <v>53</v>
      </c>
      <c r="S1368" s="11" t="s">
        <v>154</v>
      </c>
      <c r="T1368" s="11" t="s">
        <v>614</v>
      </c>
      <c r="U1368" s="11">
        <v>43402</v>
      </c>
      <c r="V1368" s="12">
        <v>42127</v>
      </c>
      <c r="W1368" s="13" t="str">
        <f>TEXT(Table1[[#This Row],[Order Date]],"mmmm")</f>
        <v>May</v>
      </c>
      <c r="X1368" s="7" t="str">
        <f>TEXT(Table1[[#This Row],[Order Date]],"yyyy")</f>
        <v>2015</v>
      </c>
      <c r="Y1368" s="12">
        <v>42130</v>
      </c>
      <c r="Z1368" s="11">
        <v>152.48200000000003</v>
      </c>
      <c r="AA1368" s="11">
        <v>35</v>
      </c>
      <c r="AB1368" s="11">
        <v>861.3</v>
      </c>
      <c r="AC1368" s="11">
        <v>88746</v>
      </c>
      <c r="AD1368" s="6" t="e">
        <f>IF(COUNTIF(#REF!,Orders!AC1944)&gt;0,"Returned","Not Returned")</f>
        <v>#REF!</v>
      </c>
      <c r="AE1368" s="37" t="str">
        <f>TEXT(Table1[[#This Row],[Order Date]],"mmmm-yyy")</f>
        <v>May-2015</v>
      </c>
    </row>
    <row r="1369" spans="1:31" ht="12.75" customHeight="1" thickTop="1" thickBot="1" x14ac:dyDescent="0.25">
      <c r="A1369" s="8">
        <v>18261</v>
      </c>
      <c r="B1369" s="1" t="s">
        <v>47</v>
      </c>
      <c r="C1369" s="1">
        <v>0.06</v>
      </c>
      <c r="D1369" s="1">
        <v>276.2</v>
      </c>
      <c r="E1369" s="1">
        <v>24.49</v>
      </c>
      <c r="F1369" s="1">
        <v>335</v>
      </c>
      <c r="G1369" s="6" t="str">
        <f>IF(COUNTIF(Table1[Customer ID],Table1[[#This Row],[Customer ID]])&gt;1,"Repeat Customer","One-Time Customer")</f>
        <v>Repeat Customer</v>
      </c>
      <c r="H1369" s="1" t="s">
        <v>437</v>
      </c>
      <c r="I1369" s="1" t="s">
        <v>49</v>
      </c>
      <c r="J1369" s="1" t="s">
        <v>28</v>
      </c>
      <c r="K1369" s="1" t="s">
        <v>41</v>
      </c>
      <c r="L1369" s="1" t="s">
        <v>42</v>
      </c>
      <c r="M1369" s="1" t="s">
        <v>236</v>
      </c>
      <c r="N1369" s="1" t="s">
        <v>438</v>
      </c>
      <c r="O1369" s="1"/>
      <c r="P1369" s="6">
        <f>Table1[[#This Row],[Profit]]/Table1[[#This Row],[Sales]]</f>
        <v>0.69</v>
      </c>
      <c r="Q1369" s="1" t="s">
        <v>33</v>
      </c>
      <c r="R1369" s="1" t="s">
        <v>34</v>
      </c>
      <c r="S1369" s="1" t="s">
        <v>102</v>
      </c>
      <c r="T1369" s="1" t="s">
        <v>439</v>
      </c>
      <c r="U1369" s="1">
        <v>97504</v>
      </c>
      <c r="V1369" s="9">
        <v>42128</v>
      </c>
      <c r="W1369" s="13" t="str">
        <f>TEXT(Table1[[#This Row],[Order Date]],"mmmm")</f>
        <v>May</v>
      </c>
      <c r="X1369" s="7" t="str">
        <f>TEXT(Table1[[#This Row],[Order Date]],"yyyy")</f>
        <v>2015</v>
      </c>
      <c r="Y1369" s="9">
        <v>42129</v>
      </c>
      <c r="Z1369" s="1">
        <v>2639.4708000000001</v>
      </c>
      <c r="AA1369" s="1">
        <v>14</v>
      </c>
      <c r="AB1369" s="1">
        <v>3825.32</v>
      </c>
      <c r="AC1369" s="1">
        <v>87277</v>
      </c>
      <c r="AD1369" s="6" t="e">
        <f>IF(COUNTIF(#REF!,Orders!AC183)&gt;0,"Returned","Not Returned")</f>
        <v>#REF!</v>
      </c>
      <c r="AE1369" s="37" t="str">
        <f>TEXT(Table1[[#This Row],[Order Date]],"mmmm-yyy")</f>
        <v>May-2015</v>
      </c>
    </row>
    <row r="1370" spans="1:31" ht="12.75" customHeight="1" thickTop="1" thickBot="1" x14ac:dyDescent="0.25">
      <c r="A1370" s="10">
        <v>18262</v>
      </c>
      <c r="B1370" s="11" t="s">
        <v>47</v>
      </c>
      <c r="C1370" s="11">
        <v>0.09</v>
      </c>
      <c r="D1370" s="11">
        <v>6.28</v>
      </c>
      <c r="E1370" s="11">
        <v>5.29</v>
      </c>
      <c r="F1370" s="11">
        <v>335</v>
      </c>
      <c r="G1370" s="6" t="str">
        <f>IF(COUNTIF(Table1[Customer ID],Table1[[#This Row],[Customer ID]])&gt;1,"Repeat Customer","One-Time Customer")</f>
        <v>Repeat Customer</v>
      </c>
      <c r="H1370" s="11" t="s">
        <v>437</v>
      </c>
      <c r="I1370" s="11" t="s">
        <v>49</v>
      </c>
      <c r="J1370" s="11" t="s">
        <v>28</v>
      </c>
      <c r="K1370" s="11" t="s">
        <v>41</v>
      </c>
      <c r="L1370" s="11" t="s">
        <v>50</v>
      </c>
      <c r="M1370" s="11" t="s">
        <v>59</v>
      </c>
      <c r="N1370" s="11" t="s">
        <v>440</v>
      </c>
      <c r="O1370" s="11">
        <v>0.43</v>
      </c>
      <c r="P1370" s="6">
        <f>Table1[[#This Row],[Profit]]/Table1[[#This Row],[Sales]]</f>
        <v>-0.60961313012895668</v>
      </c>
      <c r="Q1370" s="11" t="s">
        <v>33</v>
      </c>
      <c r="R1370" s="11" t="s">
        <v>34</v>
      </c>
      <c r="S1370" s="11" t="s">
        <v>102</v>
      </c>
      <c r="T1370" s="11" t="s">
        <v>439</v>
      </c>
      <c r="U1370" s="11">
        <v>97504</v>
      </c>
      <c r="V1370" s="12">
        <v>42128</v>
      </c>
      <c r="W1370" s="13" t="str">
        <f>TEXT(Table1[[#This Row],[Order Date]],"mmmm")</f>
        <v>May</v>
      </c>
      <c r="X1370" s="7" t="str">
        <f>TEXT(Table1[[#This Row],[Order Date]],"yyyy")</f>
        <v>2015</v>
      </c>
      <c r="Y1370" s="12">
        <v>42128</v>
      </c>
      <c r="Z1370" s="11">
        <v>-5.2</v>
      </c>
      <c r="AA1370" s="11">
        <v>1</v>
      </c>
      <c r="AB1370" s="11">
        <v>8.5299999999999994</v>
      </c>
      <c r="AC1370" s="11">
        <v>87277</v>
      </c>
      <c r="AD1370" s="6" t="e">
        <f>IF(COUNTIF(#REF!,Orders!AC184)&gt;0,"Returned","Not Returned")</f>
        <v>#REF!</v>
      </c>
      <c r="AE1370" s="37" t="str">
        <f>TEXT(Table1[[#This Row],[Order Date]],"mmmm-yyy")</f>
        <v>May-2015</v>
      </c>
    </row>
    <row r="1371" spans="1:31" ht="12.75" customHeight="1" thickTop="1" thickBot="1" x14ac:dyDescent="0.25">
      <c r="A1371" s="8">
        <v>480</v>
      </c>
      <c r="B1371" s="1" t="s">
        <v>47</v>
      </c>
      <c r="C1371" s="1">
        <v>0.01</v>
      </c>
      <c r="D1371" s="1">
        <v>3.26</v>
      </c>
      <c r="E1371" s="1">
        <v>1.86</v>
      </c>
      <c r="F1371" s="1">
        <v>342</v>
      </c>
      <c r="G1371" s="6" t="str">
        <f>IF(COUNTIF(Table1[Customer ID],Table1[[#This Row],[Customer ID]])&gt;1,"Repeat Customer","One-Time Customer")</f>
        <v>One-Time Customer</v>
      </c>
      <c r="H1371" s="1" t="s">
        <v>445</v>
      </c>
      <c r="I1371" s="1" t="s">
        <v>49</v>
      </c>
      <c r="J1371" s="1" t="s">
        <v>28</v>
      </c>
      <c r="K1371" s="1" t="s">
        <v>29</v>
      </c>
      <c r="L1371" s="1" t="s">
        <v>30</v>
      </c>
      <c r="M1371" s="1" t="s">
        <v>31</v>
      </c>
      <c r="N1371" s="1" t="s">
        <v>446</v>
      </c>
      <c r="O1371" s="1">
        <v>0.41</v>
      </c>
      <c r="P1371" s="6">
        <f>Table1[[#This Row],[Profit]]/Table1[[#This Row],[Sales]]</f>
        <v>-6.3110720562390157E-2</v>
      </c>
      <c r="Q1371" s="1" t="s">
        <v>33</v>
      </c>
      <c r="R1371" s="1" t="s">
        <v>136</v>
      </c>
      <c r="S1371" s="1" t="s">
        <v>362</v>
      </c>
      <c r="T1371" s="1" t="s">
        <v>447</v>
      </c>
      <c r="U1371" s="1">
        <v>33181</v>
      </c>
      <c r="V1371" s="9">
        <v>42128</v>
      </c>
      <c r="W1371" s="13" t="str">
        <f>TEXT(Table1[[#This Row],[Order Date]],"mmmm")</f>
        <v>May</v>
      </c>
      <c r="X1371" s="7" t="str">
        <f>TEXT(Table1[[#This Row],[Order Date]],"yyyy")</f>
        <v>2015</v>
      </c>
      <c r="Y1371" s="9">
        <v>42130</v>
      </c>
      <c r="Z1371" s="1">
        <v>-4.6682999999999995</v>
      </c>
      <c r="AA1371" s="1">
        <v>20</v>
      </c>
      <c r="AB1371" s="1">
        <v>73.97</v>
      </c>
      <c r="AC1371" s="1">
        <v>3332</v>
      </c>
      <c r="AD1371" s="6" t="e">
        <f>IF(COUNTIF(#REF!,Orders!AC187)&gt;0,"Returned","Not Returned")</f>
        <v>#REF!</v>
      </c>
      <c r="AE1371" s="37" t="str">
        <f>TEXT(Table1[[#This Row],[Order Date]],"mmmm-yyy")</f>
        <v>May-2015</v>
      </c>
    </row>
    <row r="1372" spans="1:31" ht="12.75" customHeight="1" thickTop="1" thickBot="1" x14ac:dyDescent="0.25">
      <c r="A1372" s="8">
        <v>18480</v>
      </c>
      <c r="B1372" s="1" t="s">
        <v>47</v>
      </c>
      <c r="C1372" s="1">
        <v>0.01</v>
      </c>
      <c r="D1372" s="1">
        <v>3.26</v>
      </c>
      <c r="E1372" s="1">
        <v>1.86</v>
      </c>
      <c r="F1372" s="1">
        <v>344</v>
      </c>
      <c r="G1372" s="6" t="str">
        <f>IF(COUNTIF(Table1[Customer ID],Table1[[#This Row],[Customer ID]])&gt;1,"Repeat Customer","One-Time Customer")</f>
        <v>One-Time Customer</v>
      </c>
      <c r="H1372" s="1" t="s">
        <v>451</v>
      </c>
      <c r="I1372" s="1" t="s">
        <v>49</v>
      </c>
      <c r="J1372" s="1" t="s">
        <v>28</v>
      </c>
      <c r="K1372" s="1" t="s">
        <v>29</v>
      </c>
      <c r="L1372" s="1" t="s">
        <v>30</v>
      </c>
      <c r="M1372" s="1" t="s">
        <v>31</v>
      </c>
      <c r="N1372" s="1" t="s">
        <v>446</v>
      </c>
      <c r="O1372" s="1">
        <v>0.41</v>
      </c>
      <c r="P1372" s="6">
        <f>Table1[[#This Row],[Profit]]/Table1[[#This Row],[Sales]]</f>
        <v>3.7966468361276415E-2</v>
      </c>
      <c r="Q1372" s="1" t="s">
        <v>33</v>
      </c>
      <c r="R1372" s="1" t="s">
        <v>53</v>
      </c>
      <c r="S1372" s="1" t="s">
        <v>188</v>
      </c>
      <c r="T1372" s="1" t="s">
        <v>452</v>
      </c>
      <c r="U1372" s="1">
        <v>4101</v>
      </c>
      <c r="V1372" s="9">
        <v>42128</v>
      </c>
      <c r="W1372" s="13" t="str">
        <f>TEXT(Table1[[#This Row],[Order Date]],"mmmm")</f>
        <v>May</v>
      </c>
      <c r="X1372" s="7" t="str">
        <f>TEXT(Table1[[#This Row],[Order Date]],"yyyy")</f>
        <v>2015</v>
      </c>
      <c r="Y1372" s="9">
        <v>42130</v>
      </c>
      <c r="Z1372" s="1">
        <v>0.70200000000000085</v>
      </c>
      <c r="AA1372" s="1">
        <v>5</v>
      </c>
      <c r="AB1372" s="1">
        <v>18.489999999999998</v>
      </c>
      <c r="AC1372" s="1">
        <v>88152</v>
      </c>
      <c r="AD1372" s="6" t="e">
        <f>IF(COUNTIF(#REF!,Orders!AC189)&gt;0,"Returned","Not Returned")</f>
        <v>#REF!</v>
      </c>
      <c r="AE1372" s="37" t="str">
        <f>TEXT(Table1[[#This Row],[Order Date]],"mmmm-yyy")</f>
        <v>May-2015</v>
      </c>
    </row>
    <row r="1373" spans="1:31" ht="12.75" customHeight="1" thickTop="1" thickBot="1" x14ac:dyDescent="0.25">
      <c r="A1373" s="10">
        <v>18428</v>
      </c>
      <c r="B1373" s="11" t="s">
        <v>25</v>
      </c>
      <c r="C1373" s="11">
        <v>0.05</v>
      </c>
      <c r="D1373" s="11">
        <v>178.47</v>
      </c>
      <c r="E1373" s="11">
        <v>19.989999999999998</v>
      </c>
      <c r="F1373" s="11">
        <v>411</v>
      </c>
      <c r="G1373" s="6" t="str">
        <f>IF(COUNTIF(Table1[Customer ID],Table1[[#This Row],[Customer ID]])&gt;1,"Repeat Customer","One-Time Customer")</f>
        <v>One-Time Customer</v>
      </c>
      <c r="H1373" s="11" t="s">
        <v>527</v>
      </c>
      <c r="I1373" s="11" t="s">
        <v>27</v>
      </c>
      <c r="J1373" s="11" t="s">
        <v>114</v>
      </c>
      <c r="K1373" s="11" t="s">
        <v>29</v>
      </c>
      <c r="L1373" s="11" t="s">
        <v>141</v>
      </c>
      <c r="M1373" s="11" t="s">
        <v>59</v>
      </c>
      <c r="N1373" s="11" t="s">
        <v>528</v>
      </c>
      <c r="O1373" s="11">
        <v>0.55000000000000004</v>
      </c>
      <c r="P1373" s="6">
        <f>Table1[[#This Row],[Profit]]/Table1[[#This Row],[Sales]]</f>
        <v>0.61581260489384904</v>
      </c>
      <c r="Q1373" s="11" t="s">
        <v>33</v>
      </c>
      <c r="R1373" s="11" t="s">
        <v>34</v>
      </c>
      <c r="S1373" s="11" t="s">
        <v>45</v>
      </c>
      <c r="T1373" s="11" t="s">
        <v>473</v>
      </c>
      <c r="U1373" s="11">
        <v>94601</v>
      </c>
      <c r="V1373" s="12">
        <v>42128</v>
      </c>
      <c r="W1373" s="13" t="str">
        <f>TEXT(Table1[[#This Row],[Order Date]],"mmmm")</f>
        <v>May</v>
      </c>
      <c r="X1373" s="7" t="str">
        <f>TEXT(Table1[[#This Row],[Order Date]],"yyyy")</f>
        <v>2015</v>
      </c>
      <c r="Y1373" s="12">
        <v>42131</v>
      </c>
      <c r="Z1373" s="11">
        <v>943</v>
      </c>
      <c r="AA1373" s="11">
        <v>9</v>
      </c>
      <c r="AB1373" s="11">
        <v>1531.31</v>
      </c>
      <c r="AC1373" s="11">
        <v>87905</v>
      </c>
      <c r="AD1373" s="6" t="e">
        <f>IF(COUNTIF(#REF!,Orders!AC224)&gt;0,"Returned","Not Returned")</f>
        <v>#REF!</v>
      </c>
      <c r="AE1373" s="37" t="str">
        <f>TEXT(Table1[[#This Row],[Order Date]],"mmmm-yyy")</f>
        <v>May-2015</v>
      </c>
    </row>
    <row r="1374" spans="1:31" ht="12.75" customHeight="1" thickTop="1" thickBot="1" x14ac:dyDescent="0.25">
      <c r="A1374" s="10">
        <v>25054</v>
      </c>
      <c r="B1374" s="11" t="s">
        <v>37</v>
      </c>
      <c r="C1374" s="11">
        <v>0</v>
      </c>
      <c r="D1374" s="11">
        <v>5.77</v>
      </c>
      <c r="E1374" s="11">
        <v>4.97</v>
      </c>
      <c r="F1374" s="11">
        <v>1765</v>
      </c>
      <c r="G1374" s="6" t="str">
        <f>IF(COUNTIF(Table1[Customer ID],Table1[[#This Row],[Customer ID]])&gt;1,"Repeat Customer","One-Time Customer")</f>
        <v>One-Time Customer</v>
      </c>
      <c r="H1374" s="11" t="s">
        <v>1776</v>
      </c>
      <c r="I1374" s="11" t="s">
        <v>49</v>
      </c>
      <c r="J1374" s="11" t="s">
        <v>114</v>
      </c>
      <c r="K1374" s="11" t="s">
        <v>29</v>
      </c>
      <c r="L1374" s="11" t="s">
        <v>109</v>
      </c>
      <c r="M1374" s="11" t="s">
        <v>59</v>
      </c>
      <c r="N1374" s="11" t="s">
        <v>1777</v>
      </c>
      <c r="O1374" s="11">
        <v>0.35</v>
      </c>
      <c r="P1374" s="6">
        <f>Table1[[#This Row],[Profit]]/Table1[[#This Row],[Sales]]</f>
        <v>6.7863818424566152E-2</v>
      </c>
      <c r="Q1374" s="11" t="s">
        <v>33</v>
      </c>
      <c r="R1374" s="11" t="s">
        <v>61</v>
      </c>
      <c r="S1374" s="11" t="s">
        <v>506</v>
      </c>
      <c r="T1374" s="11" t="s">
        <v>1778</v>
      </c>
      <c r="U1374" s="11">
        <v>63141</v>
      </c>
      <c r="V1374" s="12">
        <v>42128</v>
      </c>
      <c r="W1374" s="13" t="str">
        <f>TEXT(Table1[[#This Row],[Order Date]],"mmmm")</f>
        <v>May</v>
      </c>
      <c r="X1374" s="7" t="str">
        <f>TEXT(Table1[[#This Row],[Order Date]],"yyyy")</f>
        <v>2015</v>
      </c>
      <c r="Y1374" s="12">
        <v>42129</v>
      </c>
      <c r="Z1374" s="11">
        <v>3.5581000000000031</v>
      </c>
      <c r="AA1374" s="11">
        <v>8</v>
      </c>
      <c r="AB1374" s="11">
        <v>52.43</v>
      </c>
      <c r="AC1374" s="11">
        <v>89777</v>
      </c>
      <c r="AD1374" s="6" t="e">
        <f>IF(COUNTIF(#REF!,Orders!AC994)&gt;0,"Returned","Not Returned")</f>
        <v>#REF!</v>
      </c>
      <c r="AE1374" s="37" t="str">
        <f>TEXT(Table1[[#This Row],[Order Date]],"mmmm-yyy")</f>
        <v>May-2015</v>
      </c>
    </row>
    <row r="1375" spans="1:31" ht="12.75" customHeight="1" thickTop="1" thickBot="1" x14ac:dyDescent="0.25">
      <c r="A1375" s="8">
        <v>19243</v>
      </c>
      <c r="B1375" s="1" t="s">
        <v>47</v>
      </c>
      <c r="C1375" s="1">
        <v>0.01</v>
      </c>
      <c r="D1375" s="1">
        <v>7.59</v>
      </c>
      <c r="E1375" s="1">
        <v>4</v>
      </c>
      <c r="F1375" s="1">
        <v>2289</v>
      </c>
      <c r="G1375" s="6" t="str">
        <f>IF(COUNTIF(Table1[Customer ID],Table1[[#This Row],[Customer ID]])&gt;1,"Repeat Customer","One-Time Customer")</f>
        <v>One-Time Customer</v>
      </c>
      <c r="H1375" s="1" t="s">
        <v>2182</v>
      </c>
      <c r="I1375" s="1" t="s">
        <v>49</v>
      </c>
      <c r="J1375" s="1" t="s">
        <v>40</v>
      </c>
      <c r="K1375" s="1" t="s">
        <v>41</v>
      </c>
      <c r="L1375" s="1" t="s">
        <v>50</v>
      </c>
      <c r="M1375" s="1" t="s">
        <v>31</v>
      </c>
      <c r="N1375" s="1" t="s">
        <v>444</v>
      </c>
      <c r="O1375" s="1">
        <v>0.42</v>
      </c>
      <c r="P1375" s="6">
        <f>Table1[[#This Row],[Profit]]/Table1[[#This Row],[Sales]]</f>
        <v>2.1798165137614685E-2</v>
      </c>
      <c r="Q1375" s="1" t="s">
        <v>33</v>
      </c>
      <c r="R1375" s="1" t="s">
        <v>61</v>
      </c>
      <c r="S1375" s="1" t="s">
        <v>62</v>
      </c>
      <c r="T1375" s="1" t="s">
        <v>2104</v>
      </c>
      <c r="U1375" s="1">
        <v>55337</v>
      </c>
      <c r="V1375" s="9">
        <v>42128</v>
      </c>
      <c r="W1375" s="13" t="str">
        <f>TEXT(Table1[[#This Row],[Order Date]],"mmmm")</f>
        <v>May</v>
      </c>
      <c r="X1375" s="7" t="str">
        <f>TEXT(Table1[[#This Row],[Order Date]],"yyyy")</f>
        <v>2015</v>
      </c>
      <c r="Y1375" s="9">
        <v>42128</v>
      </c>
      <c r="Z1375" s="1">
        <v>2.9700000000000006</v>
      </c>
      <c r="AA1375" s="1">
        <v>17</v>
      </c>
      <c r="AB1375" s="1">
        <v>136.25</v>
      </c>
      <c r="AC1375" s="1">
        <v>88165</v>
      </c>
      <c r="AD1375" s="6" t="e">
        <f>IF(COUNTIF(#REF!,Orders!AC1277)&gt;0,"Returned","Not Returned")</f>
        <v>#REF!</v>
      </c>
      <c r="AE1375" s="37" t="str">
        <f>TEXT(Table1[[#This Row],[Order Date]],"mmmm-yyy")</f>
        <v>May-2015</v>
      </c>
    </row>
    <row r="1376" spans="1:31" ht="12.75" customHeight="1" thickTop="1" thickBot="1" x14ac:dyDescent="0.25">
      <c r="A1376" s="8">
        <v>22904</v>
      </c>
      <c r="B1376" s="1" t="s">
        <v>47</v>
      </c>
      <c r="C1376" s="1">
        <v>0.05</v>
      </c>
      <c r="D1376" s="1">
        <v>35.99</v>
      </c>
      <c r="E1376" s="1">
        <v>5.99</v>
      </c>
      <c r="F1376" s="1">
        <v>2650</v>
      </c>
      <c r="G1376" s="6" t="str">
        <f>IF(COUNTIF(Table1[Customer ID],Table1[[#This Row],[Customer ID]])&gt;1,"Repeat Customer","One-Time Customer")</f>
        <v>One-Time Customer</v>
      </c>
      <c r="H1376" s="1" t="s">
        <v>2460</v>
      </c>
      <c r="I1376" s="1" t="s">
        <v>49</v>
      </c>
      <c r="J1376" s="1" t="s">
        <v>28</v>
      </c>
      <c r="K1376" s="1" t="s">
        <v>77</v>
      </c>
      <c r="L1376" s="1" t="s">
        <v>78</v>
      </c>
      <c r="M1376" s="1" t="s">
        <v>31</v>
      </c>
      <c r="N1376" s="1" t="s">
        <v>981</v>
      </c>
      <c r="O1376" s="1">
        <v>0.38</v>
      </c>
      <c r="P1376" s="6">
        <f>Table1[[#This Row],[Profit]]/Table1[[#This Row],[Sales]]</f>
        <v>0.69</v>
      </c>
      <c r="Q1376" s="1" t="s">
        <v>33</v>
      </c>
      <c r="R1376" s="1" t="s">
        <v>53</v>
      </c>
      <c r="S1376" s="1" t="s">
        <v>234</v>
      </c>
      <c r="T1376" s="1" t="s">
        <v>2461</v>
      </c>
      <c r="U1376" s="1">
        <v>15234</v>
      </c>
      <c r="V1376" s="9">
        <v>42128</v>
      </c>
      <c r="W1376" s="13" t="str">
        <f>TEXT(Table1[[#This Row],[Order Date]],"mmmm")</f>
        <v>May</v>
      </c>
      <c r="X1376" s="7" t="str">
        <f>TEXT(Table1[[#This Row],[Order Date]],"yyyy")</f>
        <v>2015</v>
      </c>
      <c r="Y1376" s="9">
        <v>42129</v>
      </c>
      <c r="Z1376" s="1">
        <v>524.31719999999996</v>
      </c>
      <c r="AA1376" s="1">
        <v>26</v>
      </c>
      <c r="AB1376" s="1">
        <v>759.88</v>
      </c>
      <c r="AC1376" s="1">
        <v>88815</v>
      </c>
      <c r="AD1376" s="6" t="e">
        <f>IF(COUNTIF(#REF!,Orders!AC1503)&gt;0,"Returned","Not Returned")</f>
        <v>#REF!</v>
      </c>
      <c r="AE1376" s="37" t="str">
        <f>TEXT(Table1[[#This Row],[Order Date]],"mmmm-yyy")</f>
        <v>May-2015</v>
      </c>
    </row>
    <row r="1377" spans="1:31" ht="12.75" customHeight="1" thickTop="1" thickBot="1" x14ac:dyDescent="0.25">
      <c r="A1377" s="10">
        <v>23299</v>
      </c>
      <c r="B1377" s="11" t="s">
        <v>47</v>
      </c>
      <c r="C1377" s="11">
        <v>0.09</v>
      </c>
      <c r="D1377" s="11">
        <v>3.75</v>
      </c>
      <c r="E1377" s="11">
        <v>0.5</v>
      </c>
      <c r="F1377" s="11">
        <v>2689</v>
      </c>
      <c r="G1377" s="6" t="str">
        <f>IF(COUNTIF(Table1[Customer ID],Table1[[#This Row],[Customer ID]])&gt;1,"Repeat Customer","One-Time Customer")</f>
        <v>One-Time Customer</v>
      </c>
      <c r="H1377" s="11" t="s">
        <v>2489</v>
      </c>
      <c r="I1377" s="11" t="s">
        <v>49</v>
      </c>
      <c r="J1377" s="11" t="s">
        <v>40</v>
      </c>
      <c r="K1377" s="11" t="s">
        <v>29</v>
      </c>
      <c r="L1377" s="11" t="s">
        <v>134</v>
      </c>
      <c r="M1377" s="11" t="s">
        <v>59</v>
      </c>
      <c r="N1377" s="11" t="s">
        <v>2490</v>
      </c>
      <c r="O1377" s="11">
        <v>0.37</v>
      </c>
      <c r="P1377" s="6">
        <f>Table1[[#This Row],[Profit]]/Table1[[#This Row],[Sales]]</f>
        <v>0.69</v>
      </c>
      <c r="Q1377" s="11" t="s">
        <v>33</v>
      </c>
      <c r="R1377" s="11" t="s">
        <v>53</v>
      </c>
      <c r="S1377" s="11" t="s">
        <v>54</v>
      </c>
      <c r="T1377" s="11" t="s">
        <v>2491</v>
      </c>
      <c r="U1377" s="11">
        <v>7011</v>
      </c>
      <c r="V1377" s="12">
        <v>42128</v>
      </c>
      <c r="W1377" s="13" t="str">
        <f>TEXT(Table1[[#This Row],[Order Date]],"mmmm")</f>
        <v>May</v>
      </c>
      <c r="X1377" s="7" t="str">
        <f>TEXT(Table1[[#This Row],[Order Date]],"yyyy")</f>
        <v>2015</v>
      </c>
      <c r="Y1377" s="12">
        <v>42130</v>
      </c>
      <c r="Z1377" s="11">
        <v>51.218699999999998</v>
      </c>
      <c r="AA1377" s="11">
        <v>21</v>
      </c>
      <c r="AB1377" s="11">
        <v>74.23</v>
      </c>
      <c r="AC1377" s="11">
        <v>90624</v>
      </c>
      <c r="AD1377" s="6" t="e">
        <f>IF(COUNTIF(#REF!,Orders!AC1526)&gt;0,"Returned","Not Returned")</f>
        <v>#REF!</v>
      </c>
      <c r="AE1377" s="37" t="str">
        <f>TEXT(Table1[[#This Row],[Order Date]],"mmmm-yyy")</f>
        <v>May-2015</v>
      </c>
    </row>
    <row r="1378" spans="1:31" ht="12.75" customHeight="1" thickTop="1" thickBot="1" x14ac:dyDescent="0.25">
      <c r="A1378" s="8">
        <v>23298</v>
      </c>
      <c r="B1378" s="1" t="s">
        <v>47</v>
      </c>
      <c r="C1378" s="1">
        <v>0.01</v>
      </c>
      <c r="D1378" s="1">
        <v>30.98</v>
      </c>
      <c r="E1378" s="1">
        <v>9.18</v>
      </c>
      <c r="F1378" s="1">
        <v>2693</v>
      </c>
      <c r="G1378" s="6" t="str">
        <f>IF(COUNTIF(Table1[Customer ID],Table1[[#This Row],[Customer ID]])&gt;1,"Repeat Customer","One-Time Customer")</f>
        <v>One-Time Customer</v>
      </c>
      <c r="H1378" s="1" t="s">
        <v>2492</v>
      </c>
      <c r="I1378" s="1" t="s">
        <v>49</v>
      </c>
      <c r="J1378" s="1" t="s">
        <v>40</v>
      </c>
      <c r="K1378" s="1" t="s">
        <v>29</v>
      </c>
      <c r="L1378" s="1" t="s">
        <v>93</v>
      </c>
      <c r="M1378" s="1" t="s">
        <v>59</v>
      </c>
      <c r="N1378" s="1" t="s">
        <v>2357</v>
      </c>
      <c r="O1378" s="1">
        <v>0.4</v>
      </c>
      <c r="P1378" s="6">
        <f>Table1[[#This Row],[Profit]]/Table1[[#This Row],[Sales]]</f>
        <v>0.60662319233406148</v>
      </c>
      <c r="Q1378" s="1" t="s">
        <v>33</v>
      </c>
      <c r="R1378" s="1" t="s">
        <v>53</v>
      </c>
      <c r="S1378" s="1" t="s">
        <v>149</v>
      </c>
      <c r="T1378" s="1" t="s">
        <v>1104</v>
      </c>
      <c r="U1378" s="1">
        <v>5201</v>
      </c>
      <c r="V1378" s="9">
        <v>42128</v>
      </c>
      <c r="W1378" s="13" t="str">
        <f>TEXT(Table1[[#This Row],[Order Date]],"mmmm")</f>
        <v>May</v>
      </c>
      <c r="X1378" s="7" t="str">
        <f>TEXT(Table1[[#This Row],[Order Date]],"yyyy")</f>
        <v>2015</v>
      </c>
      <c r="Y1378" s="9">
        <v>42128</v>
      </c>
      <c r="Z1378" s="1">
        <v>380.46800000000002</v>
      </c>
      <c r="AA1378" s="1">
        <v>20</v>
      </c>
      <c r="AB1378" s="1">
        <v>627.19000000000005</v>
      </c>
      <c r="AC1378" s="1">
        <v>90624</v>
      </c>
      <c r="AD1378" s="6" t="e">
        <f>IF(COUNTIF(#REF!,Orders!AC1527)&gt;0,"Returned","Not Returned")</f>
        <v>#REF!</v>
      </c>
      <c r="AE1378" s="37" t="str">
        <f>TEXT(Table1[[#This Row],[Order Date]],"mmmm-yyy")</f>
        <v>May-2015</v>
      </c>
    </row>
    <row r="1379" spans="1:31" ht="12.75" customHeight="1" thickTop="1" thickBot="1" x14ac:dyDescent="0.25">
      <c r="A1379" s="10">
        <v>21961</v>
      </c>
      <c r="B1379" s="11" t="s">
        <v>25</v>
      </c>
      <c r="C1379" s="11">
        <v>0.06</v>
      </c>
      <c r="D1379" s="11">
        <v>10.97</v>
      </c>
      <c r="E1379" s="11">
        <v>6.5</v>
      </c>
      <c r="F1379" s="11">
        <v>3176</v>
      </c>
      <c r="G1379" s="6" t="str">
        <f>IF(COUNTIF(Table1[Customer ID],Table1[[#This Row],[Customer ID]])&gt;1,"Repeat Customer","One-Time Customer")</f>
        <v>Repeat Customer</v>
      </c>
      <c r="H1379" s="11" t="s">
        <v>2860</v>
      </c>
      <c r="I1379" s="11" t="s">
        <v>49</v>
      </c>
      <c r="J1379" s="11" t="s">
        <v>114</v>
      </c>
      <c r="K1379" s="11" t="s">
        <v>77</v>
      </c>
      <c r="L1379" s="11" t="s">
        <v>180</v>
      </c>
      <c r="M1379" s="11" t="s">
        <v>59</v>
      </c>
      <c r="N1379" s="11" t="s">
        <v>2861</v>
      </c>
      <c r="O1379" s="11">
        <v>0.64</v>
      </c>
      <c r="P1379" s="6">
        <f>Table1[[#This Row],[Profit]]/Table1[[#This Row],[Sales]]</f>
        <v>0.30475261324041814</v>
      </c>
      <c r="Q1379" s="11" t="s">
        <v>33</v>
      </c>
      <c r="R1379" s="11" t="s">
        <v>136</v>
      </c>
      <c r="S1379" s="11" t="s">
        <v>362</v>
      </c>
      <c r="T1379" s="11" t="s">
        <v>2862</v>
      </c>
      <c r="U1379" s="11">
        <v>32216</v>
      </c>
      <c r="V1379" s="12">
        <v>42128</v>
      </c>
      <c r="W1379" s="13" t="str">
        <f>TEXT(Table1[[#This Row],[Order Date]],"mmmm")</f>
        <v>May</v>
      </c>
      <c r="X1379" s="7" t="str">
        <f>TEXT(Table1[[#This Row],[Order Date]],"yyyy")</f>
        <v>2015</v>
      </c>
      <c r="Y1379" s="12">
        <v>42130</v>
      </c>
      <c r="Z1379" s="11">
        <v>65.597999999999999</v>
      </c>
      <c r="AA1379" s="11">
        <v>19</v>
      </c>
      <c r="AB1379" s="11">
        <v>215.25</v>
      </c>
      <c r="AC1379" s="11">
        <v>90820</v>
      </c>
      <c r="AD1379" s="6" t="e">
        <f>IF(COUNTIF(#REF!,Orders!AC1820)&gt;0,"Returned","Not Returned")</f>
        <v>#REF!</v>
      </c>
      <c r="AE1379" s="37" t="str">
        <f>TEXT(Table1[[#This Row],[Order Date]],"mmmm-yyy")</f>
        <v>May-2015</v>
      </c>
    </row>
    <row r="1380" spans="1:31" ht="12.75" customHeight="1" thickTop="1" thickBot="1" x14ac:dyDescent="0.25">
      <c r="A1380" s="8">
        <v>18628</v>
      </c>
      <c r="B1380" s="1" t="s">
        <v>56</v>
      </c>
      <c r="C1380" s="1">
        <v>7.0000000000000007E-2</v>
      </c>
      <c r="D1380" s="1">
        <v>5.34</v>
      </c>
      <c r="E1380" s="1">
        <v>5.63</v>
      </c>
      <c r="F1380" s="1">
        <v>3356</v>
      </c>
      <c r="G1380" s="6" t="str">
        <f>IF(COUNTIF(Table1[Customer ID],Table1[[#This Row],[Customer ID]])&gt;1,"Repeat Customer","One-Time Customer")</f>
        <v>Repeat Customer</v>
      </c>
      <c r="H1380" s="1" t="s">
        <v>2989</v>
      </c>
      <c r="I1380" s="1" t="s">
        <v>49</v>
      </c>
      <c r="J1380" s="1" t="s">
        <v>28</v>
      </c>
      <c r="K1380" s="1" t="s">
        <v>29</v>
      </c>
      <c r="L1380" s="1" t="s">
        <v>109</v>
      </c>
      <c r="M1380" s="1" t="s">
        <v>59</v>
      </c>
      <c r="N1380" s="1" t="s">
        <v>491</v>
      </c>
      <c r="O1380" s="1">
        <v>0.39</v>
      </c>
      <c r="P1380" s="6">
        <f>Table1[[#This Row],[Profit]]/Table1[[#This Row],[Sales]]</f>
        <v>-1.7456189047261814</v>
      </c>
      <c r="Q1380" s="1" t="s">
        <v>33</v>
      </c>
      <c r="R1380" s="1" t="s">
        <v>34</v>
      </c>
      <c r="S1380" s="1" t="s">
        <v>1741</v>
      </c>
      <c r="T1380" s="1" t="s">
        <v>2990</v>
      </c>
      <c r="U1380" s="1">
        <v>83616</v>
      </c>
      <c r="V1380" s="9">
        <v>42128</v>
      </c>
      <c r="W1380" s="13" t="str">
        <f>TEXT(Table1[[#This Row],[Order Date]],"mmmm")</f>
        <v>May</v>
      </c>
      <c r="X1380" s="7" t="str">
        <f>TEXT(Table1[[#This Row],[Order Date]],"yyyy")</f>
        <v>2015</v>
      </c>
      <c r="Y1380" s="9">
        <v>42130</v>
      </c>
      <c r="Z1380" s="1">
        <v>-116.3455</v>
      </c>
      <c r="AA1380" s="1">
        <v>13</v>
      </c>
      <c r="AB1380" s="1">
        <v>66.650000000000006</v>
      </c>
      <c r="AC1380" s="1">
        <v>88588</v>
      </c>
      <c r="AD1380" s="6" t="e">
        <f>IF(COUNTIF(#REF!,Orders!AC1917)&gt;0,"Returned","Not Returned")</f>
        <v>#REF!</v>
      </c>
      <c r="AE1380" s="37" t="str">
        <f>TEXT(Table1[[#This Row],[Order Date]],"mmmm-yyy")</f>
        <v>May-2015</v>
      </c>
    </row>
    <row r="1381" spans="1:31" ht="12.75" customHeight="1" thickTop="1" thickBot="1" x14ac:dyDescent="0.25">
      <c r="A1381" s="10">
        <v>18629</v>
      </c>
      <c r="B1381" s="11" t="s">
        <v>56</v>
      </c>
      <c r="C1381" s="11">
        <v>0.03</v>
      </c>
      <c r="D1381" s="11">
        <v>160.97999999999999</v>
      </c>
      <c r="E1381" s="11">
        <v>30</v>
      </c>
      <c r="F1381" s="11">
        <v>3356</v>
      </c>
      <c r="G1381" s="6" t="str">
        <f>IF(COUNTIF(Table1[Customer ID],Table1[[#This Row],[Customer ID]])&gt;1,"Repeat Customer","One-Time Customer")</f>
        <v>Repeat Customer</v>
      </c>
      <c r="H1381" s="11" t="s">
        <v>2989</v>
      </c>
      <c r="I1381" s="11" t="s">
        <v>39</v>
      </c>
      <c r="J1381" s="11" t="s">
        <v>28</v>
      </c>
      <c r="K1381" s="11" t="s">
        <v>41</v>
      </c>
      <c r="L1381" s="11" t="s">
        <v>42</v>
      </c>
      <c r="M1381" s="11" t="s">
        <v>43</v>
      </c>
      <c r="N1381" s="11" t="s">
        <v>177</v>
      </c>
      <c r="O1381" s="11">
        <v>0.62</v>
      </c>
      <c r="P1381" s="6">
        <f>Table1[[#This Row],[Profit]]/Table1[[#This Row],[Sales]]</f>
        <v>0.44472694058947032</v>
      </c>
      <c r="Q1381" s="11" t="s">
        <v>33</v>
      </c>
      <c r="R1381" s="11" t="s">
        <v>34</v>
      </c>
      <c r="S1381" s="11" t="s">
        <v>1741</v>
      </c>
      <c r="T1381" s="11" t="s">
        <v>2990</v>
      </c>
      <c r="U1381" s="11">
        <v>83616</v>
      </c>
      <c r="V1381" s="12">
        <v>42128</v>
      </c>
      <c r="W1381" s="13" t="str">
        <f>TEXT(Table1[[#This Row],[Order Date]],"mmmm")</f>
        <v>May</v>
      </c>
      <c r="X1381" s="7" t="str">
        <f>TEXT(Table1[[#This Row],[Order Date]],"yyyy")</f>
        <v>2015</v>
      </c>
      <c r="Y1381" s="12">
        <v>42129</v>
      </c>
      <c r="Z1381" s="11">
        <v>1304.9000000000001</v>
      </c>
      <c r="AA1381" s="11">
        <v>18</v>
      </c>
      <c r="AB1381" s="11">
        <v>2934.16</v>
      </c>
      <c r="AC1381" s="11">
        <v>88588</v>
      </c>
      <c r="AD1381" s="6" t="e">
        <f>IF(COUNTIF(#REF!,Orders!AC1918)&gt;0,"Returned","Not Returned")</f>
        <v>#REF!</v>
      </c>
      <c r="AE1381" s="37" t="str">
        <f>TEXT(Table1[[#This Row],[Order Date]],"mmmm-yyy")</f>
        <v>May-2015</v>
      </c>
    </row>
    <row r="1382" spans="1:31" ht="12.75" customHeight="1" thickTop="1" thickBot="1" x14ac:dyDescent="0.25">
      <c r="A1382" s="8">
        <v>18630</v>
      </c>
      <c r="B1382" s="1" t="s">
        <v>56</v>
      </c>
      <c r="C1382" s="1">
        <v>0.04</v>
      </c>
      <c r="D1382" s="1">
        <v>65.989999999999995</v>
      </c>
      <c r="E1382" s="1">
        <v>5.63</v>
      </c>
      <c r="F1382" s="1">
        <v>3356</v>
      </c>
      <c r="G1382" s="6" t="str">
        <f>IF(COUNTIF(Table1[Customer ID],Table1[[#This Row],[Customer ID]])&gt;1,"Repeat Customer","One-Time Customer")</f>
        <v>Repeat Customer</v>
      </c>
      <c r="H1382" s="1" t="s">
        <v>2989</v>
      </c>
      <c r="I1382" s="1" t="s">
        <v>27</v>
      </c>
      <c r="J1382" s="1" t="s">
        <v>28</v>
      </c>
      <c r="K1382" s="1" t="s">
        <v>77</v>
      </c>
      <c r="L1382" s="1" t="s">
        <v>78</v>
      </c>
      <c r="M1382" s="1" t="s">
        <v>59</v>
      </c>
      <c r="N1382" s="1" t="s">
        <v>2991</v>
      </c>
      <c r="O1382" s="1">
        <v>0.56000000000000005</v>
      </c>
      <c r="P1382" s="6">
        <f>Table1[[#This Row],[Profit]]/Table1[[#This Row],[Sales]]</f>
        <v>0.69</v>
      </c>
      <c r="Q1382" s="1" t="s">
        <v>33</v>
      </c>
      <c r="R1382" s="1" t="s">
        <v>34</v>
      </c>
      <c r="S1382" s="1" t="s">
        <v>1741</v>
      </c>
      <c r="T1382" s="1" t="s">
        <v>2990</v>
      </c>
      <c r="U1382" s="1">
        <v>83616</v>
      </c>
      <c r="V1382" s="9">
        <v>42128</v>
      </c>
      <c r="W1382" s="13" t="str">
        <f>TEXT(Table1[[#This Row],[Order Date]],"mmmm")</f>
        <v>May</v>
      </c>
      <c r="X1382" s="7" t="str">
        <f>TEXT(Table1[[#This Row],[Order Date]],"yyyy")</f>
        <v>2015</v>
      </c>
      <c r="Y1382" s="9">
        <v>42128</v>
      </c>
      <c r="Z1382" s="1">
        <v>605.04719999999998</v>
      </c>
      <c r="AA1382" s="1">
        <v>15</v>
      </c>
      <c r="AB1382" s="1">
        <v>876.88</v>
      </c>
      <c r="AC1382" s="1">
        <v>88588</v>
      </c>
      <c r="AD1382" s="6" t="e">
        <f>IF(COUNTIF(#REF!,Orders!AC1919)&gt;0,"Returned","Not Returned")</f>
        <v>#REF!</v>
      </c>
      <c r="AE1382" s="37" t="str">
        <f>TEXT(Table1[[#This Row],[Order Date]],"mmmm-yyy")</f>
        <v>May-2015</v>
      </c>
    </row>
    <row r="1383" spans="1:31" ht="12.75" customHeight="1" thickTop="1" thickBot="1" x14ac:dyDescent="0.25">
      <c r="A1383" s="8">
        <v>18810</v>
      </c>
      <c r="B1383" s="1" t="s">
        <v>25</v>
      </c>
      <c r="C1383" s="1">
        <v>0</v>
      </c>
      <c r="D1383" s="1">
        <v>230.98</v>
      </c>
      <c r="E1383" s="1">
        <v>23.78</v>
      </c>
      <c r="F1383" s="1">
        <v>693</v>
      </c>
      <c r="G1383" s="6" t="str">
        <f>IF(COUNTIF(Table1[Customer ID],Table1[[#This Row],[Customer ID]])&gt;1,"Repeat Customer","One-Time Customer")</f>
        <v>Repeat Customer</v>
      </c>
      <c r="H1383" s="1" t="s">
        <v>819</v>
      </c>
      <c r="I1383" s="1" t="s">
        <v>39</v>
      </c>
      <c r="J1383" s="1" t="s">
        <v>58</v>
      </c>
      <c r="K1383" s="1" t="s">
        <v>41</v>
      </c>
      <c r="L1383" s="1" t="s">
        <v>152</v>
      </c>
      <c r="M1383" s="1" t="s">
        <v>121</v>
      </c>
      <c r="N1383" s="1" t="s">
        <v>825</v>
      </c>
      <c r="O1383" s="1">
        <v>0.6</v>
      </c>
      <c r="P1383" s="6">
        <f>Table1[[#This Row],[Profit]]/Table1[[#This Row],[Sales]]</f>
        <v>0.69</v>
      </c>
      <c r="Q1383" s="1" t="s">
        <v>33</v>
      </c>
      <c r="R1383" s="1" t="s">
        <v>34</v>
      </c>
      <c r="S1383" s="1" t="s">
        <v>255</v>
      </c>
      <c r="T1383" s="1" t="s">
        <v>821</v>
      </c>
      <c r="U1383" s="1">
        <v>80229</v>
      </c>
      <c r="V1383" s="9">
        <v>42129</v>
      </c>
      <c r="W1383" s="13" t="str">
        <f>TEXT(Table1[[#This Row],[Order Date]],"mmmm")</f>
        <v>May</v>
      </c>
      <c r="X1383" s="7" t="str">
        <f>TEXT(Table1[[#This Row],[Order Date]],"yyyy")</f>
        <v>2015</v>
      </c>
      <c r="Y1383" s="9">
        <v>42131</v>
      </c>
      <c r="Z1383" s="1">
        <v>6095.8601999999992</v>
      </c>
      <c r="AA1383" s="1">
        <v>36</v>
      </c>
      <c r="AB1383" s="1">
        <v>8834.58</v>
      </c>
      <c r="AC1383" s="1">
        <v>87813</v>
      </c>
      <c r="AD1383" s="6" t="e">
        <f>IF(COUNTIF(#REF!,Orders!AC387)&gt;0,"Returned","Not Returned")</f>
        <v>#REF!</v>
      </c>
      <c r="AE1383" s="37" t="str">
        <f>TEXT(Table1[[#This Row],[Order Date]],"mmmm-yyy")</f>
        <v>May-2015</v>
      </c>
    </row>
    <row r="1384" spans="1:31" ht="12.75" customHeight="1" thickTop="1" thickBot="1" x14ac:dyDescent="0.25">
      <c r="A1384" s="10">
        <v>22537</v>
      </c>
      <c r="B1384" s="11" t="s">
        <v>56</v>
      </c>
      <c r="C1384" s="11">
        <v>0.02</v>
      </c>
      <c r="D1384" s="11">
        <v>15.14</v>
      </c>
      <c r="E1384" s="11">
        <v>4.53</v>
      </c>
      <c r="F1384" s="11">
        <v>1101</v>
      </c>
      <c r="G1384" s="6" t="str">
        <f>IF(COUNTIF(Table1[Customer ID],Table1[[#This Row],[Customer ID]])&gt;1,"Repeat Customer","One-Time Customer")</f>
        <v>One-Time Customer</v>
      </c>
      <c r="H1384" s="11" t="s">
        <v>1200</v>
      </c>
      <c r="I1384" s="11" t="s">
        <v>49</v>
      </c>
      <c r="J1384" s="11" t="s">
        <v>58</v>
      </c>
      <c r="K1384" s="11" t="s">
        <v>29</v>
      </c>
      <c r="L1384" s="11" t="s">
        <v>141</v>
      </c>
      <c r="M1384" s="11" t="s">
        <v>59</v>
      </c>
      <c r="N1384" s="11" t="s">
        <v>1201</v>
      </c>
      <c r="O1384" s="11">
        <v>0.81</v>
      </c>
      <c r="P1384" s="6">
        <f>Table1[[#This Row],[Profit]]/Table1[[#This Row],[Sales]]</f>
        <v>0.11532732261858109</v>
      </c>
      <c r="Q1384" s="11" t="s">
        <v>33</v>
      </c>
      <c r="R1384" s="11" t="s">
        <v>34</v>
      </c>
      <c r="S1384" s="11" t="s">
        <v>45</v>
      </c>
      <c r="T1384" s="11" t="s">
        <v>1092</v>
      </c>
      <c r="U1384" s="11">
        <v>93030</v>
      </c>
      <c r="V1384" s="12">
        <v>42129</v>
      </c>
      <c r="W1384" s="13" t="str">
        <f>TEXT(Table1[[#This Row],[Order Date]],"mmmm")</f>
        <v>May</v>
      </c>
      <c r="X1384" s="7" t="str">
        <f>TEXT(Table1[[#This Row],[Order Date]],"yyyy")</f>
        <v>2015</v>
      </c>
      <c r="Y1384" s="12">
        <v>42130</v>
      </c>
      <c r="Z1384" s="11">
        <v>5.8840000000000074</v>
      </c>
      <c r="AA1384" s="11">
        <v>3</v>
      </c>
      <c r="AB1384" s="11">
        <v>51.02</v>
      </c>
      <c r="AC1384" s="11">
        <v>91488</v>
      </c>
      <c r="AD1384" s="6" t="e">
        <f>IF(COUNTIF(#REF!,Orders!AC612)&gt;0,"Returned","Not Returned")</f>
        <v>#REF!</v>
      </c>
      <c r="AE1384" s="37" t="str">
        <f>TEXT(Table1[[#This Row],[Order Date]],"mmmm-yyy")</f>
        <v>May-2015</v>
      </c>
    </row>
    <row r="1385" spans="1:31" ht="12.75" customHeight="1" thickTop="1" thickBot="1" x14ac:dyDescent="0.25">
      <c r="A1385" s="8">
        <v>21692</v>
      </c>
      <c r="B1385" s="1" t="s">
        <v>37</v>
      </c>
      <c r="C1385" s="1">
        <v>0.05</v>
      </c>
      <c r="D1385" s="1">
        <v>20.99</v>
      </c>
      <c r="E1385" s="1">
        <v>3.3</v>
      </c>
      <c r="F1385" s="1">
        <v>1979</v>
      </c>
      <c r="G1385" s="6" t="str">
        <f>IF(COUNTIF(Table1[Customer ID],Table1[[#This Row],[Customer ID]])&gt;1,"Repeat Customer","One-Time Customer")</f>
        <v>One-Time Customer</v>
      </c>
      <c r="H1385" s="1" t="s">
        <v>1924</v>
      </c>
      <c r="I1385" s="1" t="s">
        <v>49</v>
      </c>
      <c r="J1385" s="1" t="s">
        <v>28</v>
      </c>
      <c r="K1385" s="1" t="s">
        <v>77</v>
      </c>
      <c r="L1385" s="1" t="s">
        <v>78</v>
      </c>
      <c r="M1385" s="1" t="s">
        <v>51</v>
      </c>
      <c r="N1385" s="1" t="s">
        <v>895</v>
      </c>
      <c r="O1385" s="1">
        <v>0.81</v>
      </c>
      <c r="P1385" s="6">
        <f>Table1[[#This Row],[Profit]]/Table1[[#This Row],[Sales]]</f>
        <v>0.30080274914089378</v>
      </c>
      <c r="Q1385" s="1" t="s">
        <v>33</v>
      </c>
      <c r="R1385" s="1" t="s">
        <v>34</v>
      </c>
      <c r="S1385" s="1" t="s">
        <v>255</v>
      </c>
      <c r="T1385" s="1" t="s">
        <v>1925</v>
      </c>
      <c r="U1385" s="1">
        <v>80122</v>
      </c>
      <c r="V1385" s="9">
        <v>42129</v>
      </c>
      <c r="W1385" s="13" t="str">
        <f>TEXT(Table1[[#This Row],[Order Date]],"mmmm")</f>
        <v>May</v>
      </c>
      <c r="X1385" s="7" t="str">
        <f>TEXT(Table1[[#This Row],[Order Date]],"yyyy")</f>
        <v>2015</v>
      </c>
      <c r="Y1385" s="9">
        <v>42130</v>
      </c>
      <c r="Z1385" s="1">
        <v>21.883400000000023</v>
      </c>
      <c r="AA1385" s="1">
        <v>4</v>
      </c>
      <c r="AB1385" s="1">
        <v>72.75</v>
      </c>
      <c r="AC1385" s="1">
        <v>87757</v>
      </c>
      <c r="AD1385" s="6" t="e">
        <f>IF(COUNTIF(#REF!,Orders!AC1097)&gt;0,"Returned","Not Returned")</f>
        <v>#REF!</v>
      </c>
      <c r="AE1385" s="37" t="str">
        <f>TEXT(Table1[[#This Row],[Order Date]],"mmmm-yyy")</f>
        <v>May-2015</v>
      </c>
    </row>
    <row r="1386" spans="1:31" ht="12.75" customHeight="1" thickTop="1" thickBot="1" x14ac:dyDescent="0.25">
      <c r="A1386" s="8">
        <v>23416</v>
      </c>
      <c r="B1386" s="1" t="s">
        <v>106</v>
      </c>
      <c r="C1386" s="1">
        <v>0.04</v>
      </c>
      <c r="D1386" s="1">
        <v>120.98</v>
      </c>
      <c r="E1386" s="1">
        <v>3.99</v>
      </c>
      <c r="F1386" s="1">
        <v>2273</v>
      </c>
      <c r="G1386" s="6" t="str">
        <f>IF(COUNTIF(Table1[Customer ID],Table1[[#This Row],[Customer ID]])&gt;1,"Repeat Customer","One-Time Customer")</f>
        <v>Repeat Customer</v>
      </c>
      <c r="H1386" s="1" t="s">
        <v>2159</v>
      </c>
      <c r="I1386" s="1" t="s">
        <v>49</v>
      </c>
      <c r="J1386" s="1" t="s">
        <v>28</v>
      </c>
      <c r="K1386" s="1" t="s">
        <v>29</v>
      </c>
      <c r="L1386" s="1" t="s">
        <v>257</v>
      </c>
      <c r="M1386" s="1" t="s">
        <v>59</v>
      </c>
      <c r="N1386" s="1" t="s">
        <v>2160</v>
      </c>
      <c r="O1386" s="1">
        <v>0.6</v>
      </c>
      <c r="P1386" s="6">
        <f>Table1[[#This Row],[Profit]]/Table1[[#This Row],[Sales]]</f>
        <v>0.69</v>
      </c>
      <c r="Q1386" s="1" t="s">
        <v>33</v>
      </c>
      <c r="R1386" s="1" t="s">
        <v>61</v>
      </c>
      <c r="S1386" s="1" t="s">
        <v>130</v>
      </c>
      <c r="T1386" s="1" t="s">
        <v>2161</v>
      </c>
      <c r="U1386" s="1">
        <v>78550</v>
      </c>
      <c r="V1386" s="9">
        <v>42129</v>
      </c>
      <c r="W1386" s="13" t="str">
        <f>TEXT(Table1[[#This Row],[Order Date]],"mmmm")</f>
        <v>May</v>
      </c>
      <c r="X1386" s="7" t="str">
        <f>TEXT(Table1[[#This Row],[Order Date]],"yyyy")</f>
        <v>2015</v>
      </c>
      <c r="Y1386" s="9">
        <v>42129</v>
      </c>
      <c r="Z1386" s="1">
        <v>1389.5771999999999</v>
      </c>
      <c r="AA1386" s="1">
        <v>17</v>
      </c>
      <c r="AB1386" s="1">
        <v>2013.88</v>
      </c>
      <c r="AC1386" s="1">
        <v>90109</v>
      </c>
      <c r="AD1386" s="6" t="e">
        <f>IF(COUNTIF(#REF!,Orders!AC1261)&gt;0,"Returned","Not Returned")</f>
        <v>#REF!</v>
      </c>
      <c r="AE1386" s="37" t="str">
        <f>TEXT(Table1[[#This Row],[Order Date]],"mmmm-yyy")</f>
        <v>May-2015</v>
      </c>
    </row>
    <row r="1387" spans="1:31" ht="12.75" customHeight="1" thickTop="1" thickBot="1" x14ac:dyDescent="0.25">
      <c r="A1387" s="10">
        <v>23417</v>
      </c>
      <c r="B1387" s="11" t="s">
        <v>106</v>
      </c>
      <c r="C1387" s="11">
        <v>0.02</v>
      </c>
      <c r="D1387" s="11">
        <v>55.99</v>
      </c>
      <c r="E1387" s="11">
        <v>5</v>
      </c>
      <c r="F1387" s="11">
        <v>2273</v>
      </c>
      <c r="G1387" s="6" t="str">
        <f>IF(COUNTIF(Table1[Customer ID],Table1[[#This Row],[Customer ID]])&gt;1,"Repeat Customer","One-Time Customer")</f>
        <v>Repeat Customer</v>
      </c>
      <c r="H1387" s="11" t="s">
        <v>2159</v>
      </c>
      <c r="I1387" s="11" t="s">
        <v>49</v>
      </c>
      <c r="J1387" s="11" t="s">
        <v>28</v>
      </c>
      <c r="K1387" s="11" t="s">
        <v>77</v>
      </c>
      <c r="L1387" s="11" t="s">
        <v>78</v>
      </c>
      <c r="M1387" s="11" t="s">
        <v>51</v>
      </c>
      <c r="N1387" s="11" t="s">
        <v>398</v>
      </c>
      <c r="O1387" s="11">
        <v>0.83</v>
      </c>
      <c r="P1387" s="6">
        <f>Table1[[#This Row],[Profit]]/Table1[[#This Row],[Sales]]</f>
        <v>-1.1067752831313333</v>
      </c>
      <c r="Q1387" s="11" t="s">
        <v>33</v>
      </c>
      <c r="R1387" s="11" t="s">
        <v>61</v>
      </c>
      <c r="S1387" s="11" t="s">
        <v>130</v>
      </c>
      <c r="T1387" s="11" t="s">
        <v>2161</v>
      </c>
      <c r="U1387" s="11">
        <v>78550</v>
      </c>
      <c r="V1387" s="12">
        <v>42129</v>
      </c>
      <c r="W1387" s="13" t="str">
        <f>TEXT(Table1[[#This Row],[Order Date]],"mmmm")</f>
        <v>May</v>
      </c>
      <c r="X1387" s="7" t="str">
        <f>TEXT(Table1[[#This Row],[Order Date]],"yyyy")</f>
        <v>2015</v>
      </c>
      <c r="Y1387" s="12">
        <v>42129</v>
      </c>
      <c r="Z1387" s="11">
        <v>-222.816</v>
      </c>
      <c r="AA1387" s="11">
        <v>4</v>
      </c>
      <c r="AB1387" s="11">
        <v>201.32</v>
      </c>
      <c r="AC1387" s="11">
        <v>90109</v>
      </c>
      <c r="AD1387" s="6" t="e">
        <f>IF(COUNTIF(#REF!,Orders!AC1262)&gt;0,"Returned","Not Returned")</f>
        <v>#REF!</v>
      </c>
      <c r="AE1387" s="37" t="str">
        <f>TEXT(Table1[[#This Row],[Order Date]],"mmmm-yyy")</f>
        <v>May-2015</v>
      </c>
    </row>
    <row r="1388" spans="1:31" ht="12.75" customHeight="1" thickTop="1" thickBot="1" x14ac:dyDescent="0.25">
      <c r="A1388" s="8">
        <v>23418</v>
      </c>
      <c r="B1388" s="1" t="s">
        <v>106</v>
      </c>
      <c r="C1388" s="1">
        <v>0.05</v>
      </c>
      <c r="D1388" s="1">
        <v>23.99</v>
      </c>
      <c r="E1388" s="1">
        <v>15.68</v>
      </c>
      <c r="F1388" s="1">
        <v>2274</v>
      </c>
      <c r="G1388" s="6" t="str">
        <f>IF(COUNTIF(Table1[Customer ID],Table1[[#This Row],[Customer ID]])&gt;1,"Repeat Customer","One-Time Customer")</f>
        <v>One-Time Customer</v>
      </c>
      <c r="H1388" s="1" t="s">
        <v>2162</v>
      </c>
      <c r="I1388" s="1" t="s">
        <v>39</v>
      </c>
      <c r="J1388" s="1" t="s">
        <v>28</v>
      </c>
      <c r="K1388" s="1" t="s">
        <v>41</v>
      </c>
      <c r="L1388" s="1" t="s">
        <v>50</v>
      </c>
      <c r="M1388" s="1" t="s">
        <v>43</v>
      </c>
      <c r="N1388" s="1" t="s">
        <v>2163</v>
      </c>
      <c r="O1388" s="1">
        <v>0.62</v>
      </c>
      <c r="P1388" s="6">
        <f>Table1[[#This Row],[Profit]]/Table1[[#This Row],[Sales]]</f>
        <v>-0.44792469264011259</v>
      </c>
      <c r="Q1388" s="1" t="s">
        <v>33</v>
      </c>
      <c r="R1388" s="1" t="s">
        <v>61</v>
      </c>
      <c r="S1388" s="1" t="s">
        <v>130</v>
      </c>
      <c r="T1388" s="1" t="s">
        <v>2164</v>
      </c>
      <c r="U1388" s="1">
        <v>77036</v>
      </c>
      <c r="V1388" s="9">
        <v>42129</v>
      </c>
      <c r="W1388" s="13" t="str">
        <f>TEXT(Table1[[#This Row],[Order Date]],"mmmm")</f>
        <v>May</v>
      </c>
      <c r="X1388" s="7" t="str">
        <f>TEXT(Table1[[#This Row],[Order Date]],"yyyy")</f>
        <v>2015</v>
      </c>
      <c r="Y1388" s="9">
        <v>42133</v>
      </c>
      <c r="Z1388" s="1">
        <v>-133.71</v>
      </c>
      <c r="AA1388" s="1">
        <v>12</v>
      </c>
      <c r="AB1388" s="1">
        <v>298.51</v>
      </c>
      <c r="AC1388" s="1">
        <v>90109</v>
      </c>
      <c r="AD1388" s="6" t="e">
        <f>IF(COUNTIF(#REF!,Orders!AC1263)&gt;0,"Returned","Not Returned")</f>
        <v>#REF!</v>
      </c>
      <c r="AE1388" s="37" t="str">
        <f>TEXT(Table1[[#This Row],[Order Date]],"mmmm-yyy")</f>
        <v>May-2015</v>
      </c>
    </row>
    <row r="1389" spans="1:31" ht="12.75" customHeight="1" thickTop="1" thickBot="1" x14ac:dyDescent="0.25">
      <c r="A1389" s="8">
        <v>18151</v>
      </c>
      <c r="B1389" s="1" t="s">
        <v>106</v>
      </c>
      <c r="C1389" s="1">
        <v>0.06</v>
      </c>
      <c r="D1389" s="1">
        <v>122.99</v>
      </c>
      <c r="E1389" s="1">
        <v>19.989999999999998</v>
      </c>
      <c r="F1389" s="1">
        <v>2379</v>
      </c>
      <c r="G1389" s="6" t="str">
        <f>IF(COUNTIF(Table1[Customer ID],Table1[[#This Row],[Customer ID]])&gt;1,"Repeat Customer","One-Time Customer")</f>
        <v>One-Time Customer</v>
      </c>
      <c r="H1389" s="1" t="s">
        <v>2242</v>
      </c>
      <c r="I1389" s="1" t="s">
        <v>49</v>
      </c>
      <c r="J1389" s="1" t="s">
        <v>58</v>
      </c>
      <c r="K1389" s="1" t="s">
        <v>29</v>
      </c>
      <c r="L1389" s="1" t="s">
        <v>109</v>
      </c>
      <c r="M1389" s="1" t="s">
        <v>59</v>
      </c>
      <c r="N1389" s="1" t="s">
        <v>2243</v>
      </c>
      <c r="O1389" s="1">
        <v>0.37</v>
      </c>
      <c r="P1389" s="6">
        <f>Table1[[#This Row],[Profit]]/Table1[[#This Row],[Sales]]</f>
        <v>0.69</v>
      </c>
      <c r="Q1389" s="1" t="s">
        <v>33</v>
      </c>
      <c r="R1389" s="1" t="s">
        <v>61</v>
      </c>
      <c r="S1389" s="1" t="s">
        <v>300</v>
      </c>
      <c r="T1389" s="1" t="s">
        <v>2001</v>
      </c>
      <c r="U1389" s="1">
        <v>48135</v>
      </c>
      <c r="V1389" s="9">
        <v>42129</v>
      </c>
      <c r="W1389" s="13" t="str">
        <f>TEXT(Table1[[#This Row],[Order Date]],"mmmm")</f>
        <v>May</v>
      </c>
      <c r="X1389" s="7" t="str">
        <f>TEXT(Table1[[#This Row],[Order Date]],"yyyy")</f>
        <v>2015</v>
      </c>
      <c r="Y1389" s="9">
        <v>42131</v>
      </c>
      <c r="Z1389" s="1">
        <v>1019.7095999999999</v>
      </c>
      <c r="AA1389" s="1">
        <v>12</v>
      </c>
      <c r="AB1389" s="1">
        <v>1477.84</v>
      </c>
      <c r="AC1389" s="1">
        <v>86655</v>
      </c>
      <c r="AD1389" s="6" t="e">
        <f>IF(COUNTIF(#REF!,Orders!AC1323)&gt;0,"Returned","Not Returned")</f>
        <v>#REF!</v>
      </c>
      <c r="AE1389" s="37" t="str">
        <f>TEXT(Table1[[#This Row],[Order Date]],"mmmm-yyy")</f>
        <v>May-2015</v>
      </c>
    </row>
    <row r="1390" spans="1:31" ht="12.75" customHeight="1" thickTop="1" thickBot="1" x14ac:dyDescent="0.25">
      <c r="A1390" s="8">
        <v>18152</v>
      </c>
      <c r="B1390" s="1" t="s">
        <v>106</v>
      </c>
      <c r="C1390" s="1">
        <v>0.08</v>
      </c>
      <c r="D1390" s="1">
        <v>68.81</v>
      </c>
      <c r="E1390" s="1">
        <v>60</v>
      </c>
      <c r="F1390" s="1">
        <v>2380</v>
      </c>
      <c r="G1390" s="6" t="str">
        <f>IF(COUNTIF(Table1[Customer ID],Table1[[#This Row],[Customer ID]])&gt;1,"Repeat Customer","One-Time Customer")</f>
        <v>Repeat Customer</v>
      </c>
      <c r="H1390" s="1" t="s">
        <v>2244</v>
      </c>
      <c r="I1390" s="1" t="s">
        <v>39</v>
      </c>
      <c r="J1390" s="1" t="s">
        <v>58</v>
      </c>
      <c r="K1390" s="1" t="s">
        <v>29</v>
      </c>
      <c r="L1390" s="1" t="s">
        <v>257</v>
      </c>
      <c r="M1390" s="1" t="s">
        <v>43</v>
      </c>
      <c r="N1390" s="1" t="s">
        <v>2197</v>
      </c>
      <c r="O1390" s="1">
        <v>0.41</v>
      </c>
      <c r="P1390" s="6">
        <f>Table1[[#This Row],[Profit]]/Table1[[#This Row],[Sales]]</f>
        <v>-0.92022091082703916</v>
      </c>
      <c r="Q1390" s="1" t="s">
        <v>33</v>
      </c>
      <c r="R1390" s="1" t="s">
        <v>61</v>
      </c>
      <c r="S1390" s="1" t="s">
        <v>300</v>
      </c>
      <c r="T1390" s="1" t="s">
        <v>2245</v>
      </c>
      <c r="U1390" s="1">
        <v>49505</v>
      </c>
      <c r="V1390" s="9">
        <v>42129</v>
      </c>
      <c r="W1390" s="13" t="str">
        <f>TEXT(Table1[[#This Row],[Order Date]],"mmmm")</f>
        <v>May</v>
      </c>
      <c r="X1390" s="7" t="str">
        <f>TEXT(Table1[[#This Row],[Order Date]],"yyyy")</f>
        <v>2015</v>
      </c>
      <c r="Y1390" s="9">
        <v>42131</v>
      </c>
      <c r="Z1390" s="1">
        <v>-1069.72</v>
      </c>
      <c r="AA1390" s="1">
        <v>17</v>
      </c>
      <c r="AB1390" s="1">
        <v>1162.46</v>
      </c>
      <c r="AC1390" s="1">
        <v>86655</v>
      </c>
      <c r="AD1390" s="6" t="e">
        <f>IF(COUNTIF(#REF!,Orders!AC1325)&gt;0,"Returned","Not Returned")</f>
        <v>#REF!</v>
      </c>
      <c r="AE1390" s="37" t="str">
        <f>TEXT(Table1[[#This Row],[Order Date]],"mmmm-yyy")</f>
        <v>May-2015</v>
      </c>
    </row>
    <row r="1391" spans="1:31" ht="12.75" customHeight="1" thickTop="1" thickBot="1" x14ac:dyDescent="0.25">
      <c r="A1391" s="8">
        <v>151</v>
      </c>
      <c r="B1391" s="1" t="s">
        <v>106</v>
      </c>
      <c r="C1391" s="1">
        <v>0.06</v>
      </c>
      <c r="D1391" s="1">
        <v>122.99</v>
      </c>
      <c r="E1391" s="1">
        <v>19.989999999999998</v>
      </c>
      <c r="F1391" s="1">
        <v>2382</v>
      </c>
      <c r="G1391" s="6" t="str">
        <f>IF(COUNTIF(Table1[Customer ID],Table1[[#This Row],[Customer ID]])&gt;1,"Repeat Customer","One-Time Customer")</f>
        <v>Repeat Customer</v>
      </c>
      <c r="H1391" s="1" t="s">
        <v>2246</v>
      </c>
      <c r="I1391" s="1" t="s">
        <v>49</v>
      </c>
      <c r="J1391" s="1" t="s">
        <v>58</v>
      </c>
      <c r="K1391" s="1" t="s">
        <v>29</v>
      </c>
      <c r="L1391" s="1" t="s">
        <v>109</v>
      </c>
      <c r="M1391" s="1" t="s">
        <v>59</v>
      </c>
      <c r="N1391" s="1" t="s">
        <v>2243</v>
      </c>
      <c r="O1391" s="1">
        <v>0.37</v>
      </c>
      <c r="P1391" s="6">
        <f>Table1[[#This Row],[Profit]]/Table1[[#This Row],[Sales]]</f>
        <v>0.23821741226623358</v>
      </c>
      <c r="Q1391" s="1" t="s">
        <v>33</v>
      </c>
      <c r="R1391" s="1" t="s">
        <v>53</v>
      </c>
      <c r="S1391" s="1" t="s">
        <v>71</v>
      </c>
      <c r="T1391" s="1" t="s">
        <v>90</v>
      </c>
      <c r="U1391" s="1">
        <v>10024</v>
      </c>
      <c r="V1391" s="9">
        <v>42129</v>
      </c>
      <c r="W1391" s="13" t="str">
        <f>TEXT(Table1[[#This Row],[Order Date]],"mmmm")</f>
        <v>May</v>
      </c>
      <c r="X1391" s="7" t="str">
        <f>TEXT(Table1[[#This Row],[Order Date]],"yyyy")</f>
        <v>2015</v>
      </c>
      <c r="Y1391" s="9">
        <v>42131</v>
      </c>
      <c r="Z1391" s="1">
        <v>1408.1865</v>
      </c>
      <c r="AA1391" s="1">
        <v>48</v>
      </c>
      <c r="AB1391" s="1">
        <v>5911.35</v>
      </c>
      <c r="AC1391" s="1">
        <v>962</v>
      </c>
      <c r="AD1391" s="6" t="e">
        <f>IF(COUNTIF(#REF!,Orders!AC1327)&gt;0,"Returned","Not Returned")</f>
        <v>#REF!</v>
      </c>
      <c r="AE1391" s="37" t="str">
        <f>TEXT(Table1[[#This Row],[Order Date]],"mmmm-yyy")</f>
        <v>May-2015</v>
      </c>
    </row>
    <row r="1392" spans="1:31" ht="12.75" customHeight="1" thickTop="1" thickBot="1" x14ac:dyDescent="0.25">
      <c r="A1392" s="10">
        <v>152</v>
      </c>
      <c r="B1392" s="11" t="s">
        <v>106</v>
      </c>
      <c r="C1392" s="11">
        <v>0.08</v>
      </c>
      <c r="D1392" s="11">
        <v>68.81</v>
      </c>
      <c r="E1392" s="11">
        <v>60</v>
      </c>
      <c r="F1392" s="11">
        <v>2382</v>
      </c>
      <c r="G1392" s="6" t="str">
        <f>IF(COUNTIF(Table1[Customer ID],Table1[[#This Row],[Customer ID]])&gt;1,"Repeat Customer","One-Time Customer")</f>
        <v>Repeat Customer</v>
      </c>
      <c r="H1392" s="11" t="s">
        <v>2246</v>
      </c>
      <c r="I1392" s="11" t="s">
        <v>39</v>
      </c>
      <c r="J1392" s="11" t="s">
        <v>58</v>
      </c>
      <c r="K1392" s="11" t="s">
        <v>29</v>
      </c>
      <c r="L1392" s="11" t="s">
        <v>257</v>
      </c>
      <c r="M1392" s="11" t="s">
        <v>43</v>
      </c>
      <c r="N1392" s="11" t="s">
        <v>2197</v>
      </c>
      <c r="O1392" s="11">
        <v>0.41</v>
      </c>
      <c r="P1392" s="6">
        <f>Table1[[#This Row],[Profit]]/Table1[[#This Row],[Sales]]</f>
        <v>-0.23005473294837467</v>
      </c>
      <c r="Q1392" s="11" t="s">
        <v>33</v>
      </c>
      <c r="R1392" s="11" t="s">
        <v>53</v>
      </c>
      <c r="S1392" s="11" t="s">
        <v>71</v>
      </c>
      <c r="T1392" s="11" t="s">
        <v>90</v>
      </c>
      <c r="U1392" s="11">
        <v>10024</v>
      </c>
      <c r="V1392" s="12">
        <v>42129</v>
      </c>
      <c r="W1392" s="13" t="str">
        <f>TEXT(Table1[[#This Row],[Order Date]],"mmmm")</f>
        <v>May</v>
      </c>
      <c r="X1392" s="7" t="str">
        <f>TEXT(Table1[[#This Row],[Order Date]],"yyyy")</f>
        <v>2015</v>
      </c>
      <c r="Y1392" s="12">
        <v>42131</v>
      </c>
      <c r="Z1392" s="11">
        <v>-1069.72</v>
      </c>
      <c r="AA1392" s="11">
        <v>68</v>
      </c>
      <c r="AB1392" s="11">
        <v>4649.8500000000004</v>
      </c>
      <c r="AC1392" s="11">
        <v>962</v>
      </c>
      <c r="AD1392" s="6" t="e">
        <f>IF(COUNTIF(#REF!,Orders!AC1328)&gt;0,"Returned","Not Returned")</f>
        <v>#REF!</v>
      </c>
      <c r="AE1392" s="37" t="str">
        <f>TEXT(Table1[[#This Row],[Order Date]],"mmmm-yyy")</f>
        <v>May-2015</v>
      </c>
    </row>
    <row r="1393" spans="1:31" ht="12.75" customHeight="1" thickTop="1" thickBot="1" x14ac:dyDescent="0.25">
      <c r="A1393" s="10">
        <v>21918</v>
      </c>
      <c r="B1393" s="11" t="s">
        <v>56</v>
      </c>
      <c r="C1393" s="11">
        <v>0.05</v>
      </c>
      <c r="D1393" s="11">
        <v>30.98</v>
      </c>
      <c r="E1393" s="11">
        <v>9.18</v>
      </c>
      <c r="F1393" s="11">
        <v>2509</v>
      </c>
      <c r="G1393" s="6" t="str">
        <f>IF(COUNTIF(Table1[Customer ID],Table1[[#This Row],[Customer ID]])&gt;1,"Repeat Customer","One-Time Customer")</f>
        <v>One-Time Customer</v>
      </c>
      <c r="H1393" s="11" t="s">
        <v>2356</v>
      </c>
      <c r="I1393" s="11" t="s">
        <v>49</v>
      </c>
      <c r="J1393" s="11" t="s">
        <v>40</v>
      </c>
      <c r="K1393" s="11" t="s">
        <v>29</v>
      </c>
      <c r="L1393" s="11" t="s">
        <v>93</v>
      </c>
      <c r="M1393" s="11" t="s">
        <v>59</v>
      </c>
      <c r="N1393" s="11" t="s">
        <v>2357</v>
      </c>
      <c r="O1393" s="11">
        <v>0.4</v>
      </c>
      <c r="P1393" s="6">
        <f>Table1[[#This Row],[Profit]]/Table1[[#This Row],[Sales]]</f>
        <v>0.66729359880666717</v>
      </c>
      <c r="Q1393" s="11" t="s">
        <v>33</v>
      </c>
      <c r="R1393" s="11" t="s">
        <v>53</v>
      </c>
      <c r="S1393" s="11" t="s">
        <v>188</v>
      </c>
      <c r="T1393" s="11" t="s">
        <v>594</v>
      </c>
      <c r="U1393" s="11">
        <v>4106</v>
      </c>
      <c r="V1393" s="12">
        <v>42129</v>
      </c>
      <c r="W1393" s="13" t="str">
        <f>TEXT(Table1[[#This Row],[Order Date]],"mmmm")</f>
        <v>May</v>
      </c>
      <c r="X1393" s="7" t="str">
        <f>TEXT(Table1[[#This Row],[Order Date]],"yyyy")</f>
        <v>2015</v>
      </c>
      <c r="Y1393" s="12">
        <v>42129</v>
      </c>
      <c r="Z1393" s="11">
        <v>308.67</v>
      </c>
      <c r="AA1393" s="11">
        <v>15</v>
      </c>
      <c r="AB1393" s="11">
        <v>462.57</v>
      </c>
      <c r="AC1393" s="11">
        <v>87029</v>
      </c>
      <c r="AD1393" s="6" t="e">
        <f>IF(COUNTIF(#REF!,Orders!AC1422)&gt;0,"Returned","Not Returned")</f>
        <v>#REF!</v>
      </c>
      <c r="AE1393" s="37" t="str">
        <f>TEXT(Table1[[#This Row],[Order Date]],"mmmm-yyy")</f>
        <v>May-2015</v>
      </c>
    </row>
    <row r="1394" spans="1:31" ht="12.75" customHeight="1" thickTop="1" thickBot="1" x14ac:dyDescent="0.25">
      <c r="A1394" s="10">
        <v>25129</v>
      </c>
      <c r="B1394" s="11" t="s">
        <v>47</v>
      </c>
      <c r="C1394" s="11">
        <v>0.02</v>
      </c>
      <c r="D1394" s="11">
        <v>417.4</v>
      </c>
      <c r="E1394" s="11">
        <v>75.23</v>
      </c>
      <c r="F1394" s="11">
        <v>1416</v>
      </c>
      <c r="G1394" s="6" t="str">
        <f>IF(COUNTIF(Table1[Customer ID],Table1[[#This Row],[Customer ID]])&gt;1,"Repeat Customer","One-Time Customer")</f>
        <v>Repeat Customer</v>
      </c>
      <c r="H1394" s="11" t="s">
        <v>1473</v>
      </c>
      <c r="I1394" s="11" t="s">
        <v>39</v>
      </c>
      <c r="J1394" s="11" t="s">
        <v>58</v>
      </c>
      <c r="K1394" s="11" t="s">
        <v>41</v>
      </c>
      <c r="L1394" s="11" t="s">
        <v>152</v>
      </c>
      <c r="M1394" s="11" t="s">
        <v>121</v>
      </c>
      <c r="N1394" s="11" t="s">
        <v>710</v>
      </c>
      <c r="O1394" s="11">
        <v>0.79</v>
      </c>
      <c r="P1394" s="6">
        <f>Table1[[#This Row],[Profit]]/Table1[[#This Row],[Sales]]</f>
        <v>-1.3473088431909341</v>
      </c>
      <c r="Q1394" s="11" t="s">
        <v>33</v>
      </c>
      <c r="R1394" s="11" t="s">
        <v>61</v>
      </c>
      <c r="S1394" s="11" t="s">
        <v>703</v>
      </c>
      <c r="T1394" s="11" t="s">
        <v>1474</v>
      </c>
      <c r="U1394" s="11">
        <v>46203</v>
      </c>
      <c r="V1394" s="12">
        <v>42130</v>
      </c>
      <c r="W1394" s="13" t="str">
        <f>TEXT(Table1[[#This Row],[Order Date]],"mmmm")</f>
        <v>May</v>
      </c>
      <c r="X1394" s="7" t="str">
        <f>TEXT(Table1[[#This Row],[Order Date]],"yyyy")</f>
        <v>2015</v>
      </c>
      <c r="Y1394" s="12">
        <v>42131</v>
      </c>
      <c r="Z1394" s="11">
        <v>-634.86540000000002</v>
      </c>
      <c r="AA1394" s="11">
        <v>1</v>
      </c>
      <c r="AB1394" s="11">
        <v>471.21</v>
      </c>
      <c r="AC1394" s="11">
        <v>90538</v>
      </c>
      <c r="AD1394" s="6" t="e">
        <f>IF(COUNTIF(#REF!,Orders!AC802)&gt;0,"Returned","Not Returned")</f>
        <v>#REF!</v>
      </c>
      <c r="AE1394" s="37" t="str">
        <f>TEXT(Table1[[#This Row],[Order Date]],"mmmm-yyy")</f>
        <v>May-2015</v>
      </c>
    </row>
    <row r="1395" spans="1:31" ht="12.75" customHeight="1" thickTop="1" thickBot="1" x14ac:dyDescent="0.25">
      <c r="A1395" s="8">
        <v>20568</v>
      </c>
      <c r="B1395" s="1" t="s">
        <v>37</v>
      </c>
      <c r="C1395" s="1">
        <v>0.01</v>
      </c>
      <c r="D1395" s="1">
        <v>15.31</v>
      </c>
      <c r="E1395" s="1">
        <v>8.7799999999999994</v>
      </c>
      <c r="F1395" s="1">
        <v>1986</v>
      </c>
      <c r="G1395" s="6" t="str">
        <f>IF(COUNTIF(Table1[Customer ID],Table1[[#This Row],[Customer ID]])&gt;1,"Repeat Customer","One-Time Customer")</f>
        <v>Repeat Customer</v>
      </c>
      <c r="H1395" s="1" t="s">
        <v>1927</v>
      </c>
      <c r="I1395" s="1" t="s">
        <v>49</v>
      </c>
      <c r="J1395" s="1" t="s">
        <v>40</v>
      </c>
      <c r="K1395" s="1" t="s">
        <v>29</v>
      </c>
      <c r="L1395" s="1" t="s">
        <v>141</v>
      </c>
      <c r="M1395" s="1" t="s">
        <v>59</v>
      </c>
      <c r="N1395" s="1" t="s">
        <v>1928</v>
      </c>
      <c r="O1395" s="1">
        <v>0.56999999999999995</v>
      </c>
      <c r="P1395" s="6">
        <f>Table1[[#This Row],[Profit]]/Table1[[#This Row],[Sales]]</f>
        <v>3.2217506631299755E-2</v>
      </c>
      <c r="Q1395" s="1" t="s">
        <v>33</v>
      </c>
      <c r="R1395" s="1" t="s">
        <v>61</v>
      </c>
      <c r="S1395" s="1" t="s">
        <v>130</v>
      </c>
      <c r="T1395" s="1" t="s">
        <v>1929</v>
      </c>
      <c r="U1395" s="1">
        <v>79701</v>
      </c>
      <c r="V1395" s="9">
        <v>42130</v>
      </c>
      <c r="W1395" s="13" t="str">
        <f>TEXT(Table1[[#This Row],[Order Date]],"mmmm")</f>
        <v>May</v>
      </c>
      <c r="X1395" s="7" t="str">
        <f>TEXT(Table1[[#This Row],[Order Date]],"yyyy")</f>
        <v>2015</v>
      </c>
      <c r="Y1395" s="9">
        <v>42131</v>
      </c>
      <c r="Z1395" s="1">
        <v>12.146000000000008</v>
      </c>
      <c r="AA1395" s="1">
        <v>23</v>
      </c>
      <c r="AB1395" s="1">
        <v>377</v>
      </c>
      <c r="AC1395" s="1">
        <v>90888</v>
      </c>
      <c r="AD1395" s="6" t="e">
        <f>IF(COUNTIF(#REF!,Orders!AC1099)&gt;0,"Returned","Not Returned")</f>
        <v>#REF!</v>
      </c>
      <c r="AE1395" s="37" t="str">
        <f>TEXT(Table1[[#This Row],[Order Date]],"mmmm-yyy")</f>
        <v>May-2015</v>
      </c>
    </row>
    <row r="1396" spans="1:31" ht="12.75" customHeight="1" thickTop="1" thickBot="1" x14ac:dyDescent="0.25">
      <c r="A1396" s="10">
        <v>20569</v>
      </c>
      <c r="B1396" s="11" t="s">
        <v>37</v>
      </c>
      <c r="C1396" s="11">
        <v>0.05</v>
      </c>
      <c r="D1396" s="11">
        <v>7.99</v>
      </c>
      <c r="E1396" s="11">
        <v>5.03</v>
      </c>
      <c r="F1396" s="11">
        <v>1986</v>
      </c>
      <c r="G1396" s="6" t="str">
        <f>IF(COUNTIF(Table1[Customer ID],Table1[[#This Row],[Customer ID]])&gt;1,"Repeat Customer","One-Time Customer")</f>
        <v>Repeat Customer</v>
      </c>
      <c r="H1396" s="11" t="s">
        <v>1927</v>
      </c>
      <c r="I1396" s="11" t="s">
        <v>27</v>
      </c>
      <c r="J1396" s="11" t="s">
        <v>40</v>
      </c>
      <c r="K1396" s="11" t="s">
        <v>77</v>
      </c>
      <c r="L1396" s="11" t="s">
        <v>78</v>
      </c>
      <c r="M1396" s="11" t="s">
        <v>86</v>
      </c>
      <c r="N1396" s="11" t="s">
        <v>430</v>
      </c>
      <c r="O1396" s="11">
        <v>0.6</v>
      </c>
      <c r="P1396" s="6">
        <f>Table1[[#This Row],[Profit]]/Table1[[#This Row],[Sales]]</f>
        <v>0.13228657827401741</v>
      </c>
      <c r="Q1396" s="11" t="s">
        <v>33</v>
      </c>
      <c r="R1396" s="11" t="s">
        <v>61</v>
      </c>
      <c r="S1396" s="11" t="s">
        <v>130</v>
      </c>
      <c r="T1396" s="11" t="s">
        <v>1929</v>
      </c>
      <c r="U1396" s="11">
        <v>79701</v>
      </c>
      <c r="V1396" s="12">
        <v>42130</v>
      </c>
      <c r="W1396" s="13" t="str">
        <f>TEXT(Table1[[#This Row],[Order Date]],"mmmm")</f>
        <v>May</v>
      </c>
      <c r="X1396" s="7" t="str">
        <f>TEXT(Table1[[#This Row],[Order Date]],"yyyy")</f>
        <v>2015</v>
      </c>
      <c r="Y1396" s="12">
        <v>42132</v>
      </c>
      <c r="Z1396" s="11">
        <v>5.6870000000000083</v>
      </c>
      <c r="AA1396" s="11">
        <v>4</v>
      </c>
      <c r="AB1396" s="11">
        <v>42.99</v>
      </c>
      <c r="AC1396" s="11">
        <v>90888</v>
      </c>
      <c r="AD1396" s="6" t="e">
        <f>IF(COUNTIF(#REF!,Orders!AC1100)&gt;0,"Returned","Not Returned")</f>
        <v>#REF!</v>
      </c>
      <c r="AE1396" s="37" t="str">
        <f>TEXT(Table1[[#This Row],[Order Date]],"mmmm-yyy")</f>
        <v>May-2015</v>
      </c>
    </row>
    <row r="1397" spans="1:31" ht="12.75" customHeight="1" thickTop="1" thickBot="1" x14ac:dyDescent="0.25">
      <c r="A1397" s="10">
        <v>25271</v>
      </c>
      <c r="B1397" s="11" t="s">
        <v>25</v>
      </c>
      <c r="C1397" s="11">
        <v>0.04</v>
      </c>
      <c r="D1397" s="11">
        <v>9.11</v>
      </c>
      <c r="E1397" s="11">
        <v>2.15</v>
      </c>
      <c r="F1397" s="11">
        <v>2420</v>
      </c>
      <c r="G1397" s="6" t="str">
        <f>IF(COUNTIF(Table1[Customer ID],Table1[[#This Row],[Customer ID]])&gt;1,"Repeat Customer","One-Time Customer")</f>
        <v>One-Time Customer</v>
      </c>
      <c r="H1397" s="11" t="s">
        <v>2270</v>
      </c>
      <c r="I1397" s="11" t="s">
        <v>49</v>
      </c>
      <c r="J1397" s="11" t="s">
        <v>114</v>
      </c>
      <c r="K1397" s="11" t="s">
        <v>29</v>
      </c>
      <c r="L1397" s="11" t="s">
        <v>93</v>
      </c>
      <c r="M1397" s="11" t="s">
        <v>31</v>
      </c>
      <c r="N1397" s="11" t="s">
        <v>1258</v>
      </c>
      <c r="O1397" s="11">
        <v>0.4</v>
      </c>
      <c r="P1397" s="6">
        <f>Table1[[#This Row],[Profit]]/Table1[[#This Row],[Sales]]</f>
        <v>-0.22873004857737683</v>
      </c>
      <c r="Q1397" s="11" t="s">
        <v>33</v>
      </c>
      <c r="R1397" s="11" t="s">
        <v>136</v>
      </c>
      <c r="S1397" s="11" t="s">
        <v>137</v>
      </c>
      <c r="T1397" s="11" t="s">
        <v>1567</v>
      </c>
      <c r="U1397" s="11">
        <v>23223</v>
      </c>
      <c r="V1397" s="12">
        <v>42130</v>
      </c>
      <c r="W1397" s="13" t="str">
        <f>TEXT(Table1[[#This Row],[Order Date]],"mmmm")</f>
        <v>May</v>
      </c>
      <c r="X1397" s="7" t="str">
        <f>TEXT(Table1[[#This Row],[Order Date]],"yyyy")</f>
        <v>2015</v>
      </c>
      <c r="Y1397" s="12">
        <v>42130</v>
      </c>
      <c r="Z1397" s="11">
        <v>-23.072000000000003</v>
      </c>
      <c r="AA1397" s="11">
        <v>11</v>
      </c>
      <c r="AB1397" s="11">
        <v>100.87</v>
      </c>
      <c r="AC1397" s="11">
        <v>86752</v>
      </c>
      <c r="AD1397" s="6" t="e">
        <f>IF(COUNTIF(#REF!,Orders!AC1346)&gt;0,"Returned","Not Returned")</f>
        <v>#REF!</v>
      </c>
      <c r="AE1397" s="37" t="str">
        <f>TEXT(Table1[[#This Row],[Order Date]],"mmmm-yyy")</f>
        <v>May-2015</v>
      </c>
    </row>
    <row r="1398" spans="1:31" ht="12.75" customHeight="1" thickTop="1" thickBot="1" x14ac:dyDescent="0.25">
      <c r="A1398" s="10">
        <v>21771</v>
      </c>
      <c r="B1398" s="11" t="s">
        <v>47</v>
      </c>
      <c r="C1398" s="11">
        <v>0.02</v>
      </c>
      <c r="D1398" s="11">
        <v>73.98</v>
      </c>
      <c r="E1398" s="11">
        <v>14.52</v>
      </c>
      <c r="F1398" s="11">
        <v>1261</v>
      </c>
      <c r="G1398" s="6" t="str">
        <f>IF(COUNTIF(Table1[Customer ID],Table1[[#This Row],[Customer ID]])&gt;1,"Repeat Customer","One-Time Customer")</f>
        <v>One-Time Customer</v>
      </c>
      <c r="H1398" s="11" t="s">
        <v>1360</v>
      </c>
      <c r="I1398" s="11" t="s">
        <v>49</v>
      </c>
      <c r="J1398" s="11" t="s">
        <v>40</v>
      </c>
      <c r="K1398" s="11" t="s">
        <v>77</v>
      </c>
      <c r="L1398" s="11" t="s">
        <v>180</v>
      </c>
      <c r="M1398" s="11" t="s">
        <v>59</v>
      </c>
      <c r="N1398" s="11" t="s">
        <v>1140</v>
      </c>
      <c r="O1398" s="11">
        <v>0.65</v>
      </c>
      <c r="P1398" s="6">
        <f>Table1[[#This Row],[Profit]]/Table1[[#This Row],[Sales]]</f>
        <v>0.11510985379266586</v>
      </c>
      <c r="Q1398" s="11" t="s">
        <v>33</v>
      </c>
      <c r="R1398" s="11" t="s">
        <v>34</v>
      </c>
      <c r="S1398" s="11" t="s">
        <v>255</v>
      </c>
      <c r="T1398" s="11" t="s">
        <v>1361</v>
      </c>
      <c r="U1398" s="11">
        <v>80020</v>
      </c>
      <c r="V1398" s="12">
        <v>42131</v>
      </c>
      <c r="W1398" s="13" t="str">
        <f>TEXT(Table1[[#This Row],[Order Date]],"mmmm")</f>
        <v>May</v>
      </c>
      <c r="X1398" s="7" t="str">
        <f>TEXT(Table1[[#This Row],[Order Date]],"yyyy")</f>
        <v>2015</v>
      </c>
      <c r="Y1398" s="12">
        <v>42134</v>
      </c>
      <c r="Z1398" s="11">
        <v>43.538000000000011</v>
      </c>
      <c r="AA1398" s="11">
        <v>5</v>
      </c>
      <c r="AB1398" s="11">
        <v>378.23</v>
      </c>
      <c r="AC1398" s="11">
        <v>89730</v>
      </c>
      <c r="AD1398" s="6" t="e">
        <f>IF(COUNTIF(#REF!,Orders!AC726)&gt;0,"Returned","Not Returned")</f>
        <v>#REF!</v>
      </c>
      <c r="AE1398" s="37" t="str">
        <f>TEXT(Table1[[#This Row],[Order Date]],"mmmm-yyy")</f>
        <v>May-2015</v>
      </c>
    </row>
    <row r="1399" spans="1:31" ht="12.75" customHeight="1" thickTop="1" thickBot="1" x14ac:dyDescent="0.25">
      <c r="A1399" s="10">
        <v>21682</v>
      </c>
      <c r="B1399" s="11" t="s">
        <v>47</v>
      </c>
      <c r="C1399" s="11">
        <v>0.08</v>
      </c>
      <c r="D1399" s="11">
        <v>3.69</v>
      </c>
      <c r="E1399" s="11">
        <v>0.5</v>
      </c>
      <c r="F1399" s="11">
        <v>1502</v>
      </c>
      <c r="G1399" s="6" t="str">
        <f>IF(COUNTIF(Table1[Customer ID],Table1[[#This Row],[Customer ID]])&gt;1,"Repeat Customer","One-Time Customer")</f>
        <v>Repeat Customer</v>
      </c>
      <c r="H1399" s="11" t="s">
        <v>1538</v>
      </c>
      <c r="I1399" s="11" t="s">
        <v>49</v>
      </c>
      <c r="J1399" s="11" t="s">
        <v>58</v>
      </c>
      <c r="K1399" s="11" t="s">
        <v>29</v>
      </c>
      <c r="L1399" s="11" t="s">
        <v>134</v>
      </c>
      <c r="M1399" s="11" t="s">
        <v>59</v>
      </c>
      <c r="N1399" s="11" t="s">
        <v>1539</v>
      </c>
      <c r="O1399" s="11">
        <v>0.38</v>
      </c>
      <c r="P1399" s="6">
        <f>Table1[[#This Row],[Profit]]/Table1[[#This Row],[Sales]]</f>
        <v>-2.8236884802595997E-2</v>
      </c>
      <c r="Q1399" s="11" t="s">
        <v>33</v>
      </c>
      <c r="R1399" s="11" t="s">
        <v>136</v>
      </c>
      <c r="S1399" s="11" t="s">
        <v>362</v>
      </c>
      <c r="T1399" s="11" t="s">
        <v>1540</v>
      </c>
      <c r="U1399" s="11">
        <v>33065</v>
      </c>
      <c r="V1399" s="12">
        <v>42131</v>
      </c>
      <c r="W1399" s="13" t="str">
        <f>TEXT(Table1[[#This Row],[Order Date]],"mmmm")</f>
        <v>May</v>
      </c>
      <c r="X1399" s="7" t="str">
        <f>TEXT(Table1[[#This Row],[Order Date]],"yyyy")</f>
        <v>2015</v>
      </c>
      <c r="Y1399" s="12">
        <v>42134</v>
      </c>
      <c r="Z1399" s="11">
        <v>-3.6547000000000001</v>
      </c>
      <c r="AA1399" s="11">
        <v>38</v>
      </c>
      <c r="AB1399" s="11">
        <v>129.43</v>
      </c>
      <c r="AC1399" s="11">
        <v>89193</v>
      </c>
      <c r="AD1399" s="6" t="e">
        <f>IF(COUNTIF(#REF!,Orders!AC850)&gt;0,"Returned","Not Returned")</f>
        <v>#REF!</v>
      </c>
      <c r="AE1399" s="37" t="str">
        <f>TEXT(Table1[[#This Row],[Order Date]],"mmmm-yyy")</f>
        <v>May-2015</v>
      </c>
    </row>
    <row r="1400" spans="1:31" ht="12.75" customHeight="1" thickTop="1" thickBot="1" x14ac:dyDescent="0.25">
      <c r="A1400" s="10">
        <v>18244</v>
      </c>
      <c r="B1400" s="11" t="s">
        <v>25</v>
      </c>
      <c r="C1400" s="11">
        <v>0.05</v>
      </c>
      <c r="D1400" s="11">
        <v>35.99</v>
      </c>
      <c r="E1400" s="11">
        <v>1.1000000000000001</v>
      </c>
      <c r="F1400" s="11">
        <v>1725</v>
      </c>
      <c r="G1400" s="6" t="str">
        <f>IF(COUNTIF(Table1[Customer ID],Table1[[#This Row],[Customer ID]])&gt;1,"Repeat Customer","One-Time Customer")</f>
        <v>One-Time Customer</v>
      </c>
      <c r="H1400" s="11" t="s">
        <v>1733</v>
      </c>
      <c r="I1400" s="11" t="s">
        <v>49</v>
      </c>
      <c r="J1400" s="11" t="s">
        <v>28</v>
      </c>
      <c r="K1400" s="11" t="s">
        <v>77</v>
      </c>
      <c r="L1400" s="11" t="s">
        <v>78</v>
      </c>
      <c r="M1400" s="11" t="s">
        <v>59</v>
      </c>
      <c r="N1400" s="11" t="s">
        <v>935</v>
      </c>
      <c r="O1400" s="11">
        <v>0.55000000000000004</v>
      </c>
      <c r="P1400" s="6">
        <f>Table1[[#This Row],[Profit]]/Table1[[#This Row],[Sales]]</f>
        <v>0.57029362287811591</v>
      </c>
      <c r="Q1400" s="11" t="s">
        <v>33</v>
      </c>
      <c r="R1400" s="11" t="s">
        <v>53</v>
      </c>
      <c r="S1400" s="11" t="s">
        <v>154</v>
      </c>
      <c r="T1400" s="11" t="s">
        <v>1734</v>
      </c>
      <c r="U1400" s="11">
        <v>43026</v>
      </c>
      <c r="V1400" s="12">
        <v>42131</v>
      </c>
      <c r="W1400" s="13" t="str">
        <f>TEXT(Table1[[#This Row],[Order Date]],"mmmm")</f>
        <v>May</v>
      </c>
      <c r="X1400" s="7" t="str">
        <f>TEXT(Table1[[#This Row],[Order Date]],"yyyy")</f>
        <v>2015</v>
      </c>
      <c r="Y1400" s="12">
        <v>42133</v>
      </c>
      <c r="Z1400" s="11">
        <v>149.166</v>
      </c>
      <c r="AA1400" s="11">
        <v>9</v>
      </c>
      <c r="AB1400" s="11">
        <v>261.56</v>
      </c>
      <c r="AC1400" s="11">
        <v>87193</v>
      </c>
      <c r="AD1400" s="6" t="e">
        <f>IF(COUNTIF(#REF!,Orders!AC964)&gt;0,"Returned","Not Returned")</f>
        <v>#REF!</v>
      </c>
      <c r="AE1400" s="37" t="str">
        <f>TEXT(Table1[[#This Row],[Order Date]],"mmmm-yyy")</f>
        <v>May-2015</v>
      </c>
    </row>
    <row r="1401" spans="1:31" ht="12.75" customHeight="1" thickTop="1" thickBot="1" x14ac:dyDescent="0.25">
      <c r="A1401" s="8">
        <v>19581</v>
      </c>
      <c r="B1401" s="1" t="s">
        <v>56</v>
      </c>
      <c r="C1401" s="1">
        <v>0.01</v>
      </c>
      <c r="D1401" s="1">
        <v>16.48</v>
      </c>
      <c r="E1401" s="1">
        <v>1.99</v>
      </c>
      <c r="F1401" s="1">
        <v>1997</v>
      </c>
      <c r="G1401" s="6" t="str">
        <f>IF(COUNTIF(Table1[Customer ID],Table1[[#This Row],[Customer ID]])&gt;1,"Repeat Customer","One-Time Customer")</f>
        <v>Repeat Customer</v>
      </c>
      <c r="H1401" s="1" t="s">
        <v>1939</v>
      </c>
      <c r="I1401" s="1" t="s">
        <v>49</v>
      </c>
      <c r="J1401" s="1" t="s">
        <v>114</v>
      </c>
      <c r="K1401" s="1" t="s">
        <v>77</v>
      </c>
      <c r="L1401" s="1" t="s">
        <v>180</v>
      </c>
      <c r="M1401" s="1" t="s">
        <v>51</v>
      </c>
      <c r="N1401" s="1" t="s">
        <v>1472</v>
      </c>
      <c r="O1401" s="1">
        <v>0.42</v>
      </c>
      <c r="P1401" s="6">
        <f>Table1[[#This Row],[Profit]]/Table1[[#This Row],[Sales]]</f>
        <v>6.0170340844382979</v>
      </c>
      <c r="Q1401" s="1" t="s">
        <v>33</v>
      </c>
      <c r="R1401" s="1" t="s">
        <v>136</v>
      </c>
      <c r="S1401" s="1" t="s">
        <v>932</v>
      </c>
      <c r="T1401" s="1" t="s">
        <v>933</v>
      </c>
      <c r="U1401" s="1">
        <v>29915</v>
      </c>
      <c r="V1401" s="9">
        <v>42131</v>
      </c>
      <c r="W1401" s="13" t="str">
        <f>TEXT(Table1[[#This Row],[Order Date]],"mmmm")</f>
        <v>May</v>
      </c>
      <c r="X1401" s="7" t="str">
        <f>TEXT(Table1[[#This Row],[Order Date]],"yyyy")</f>
        <v>2015</v>
      </c>
      <c r="Y1401" s="9">
        <v>42132</v>
      </c>
      <c r="Z1401" s="1">
        <v>739.67399999999998</v>
      </c>
      <c r="AA1401" s="1">
        <v>7</v>
      </c>
      <c r="AB1401" s="1">
        <v>122.93</v>
      </c>
      <c r="AC1401" s="1">
        <v>90334</v>
      </c>
      <c r="AD1401" s="6" t="e">
        <f>IF(COUNTIF(#REF!,Orders!AC1109)&gt;0,"Returned","Not Returned")</f>
        <v>#REF!</v>
      </c>
      <c r="AE1401" s="37" t="str">
        <f>TEXT(Table1[[#This Row],[Order Date]],"mmmm-yyy")</f>
        <v>May-2015</v>
      </c>
    </row>
    <row r="1402" spans="1:31" ht="12.75" customHeight="1" thickTop="1" thickBot="1" x14ac:dyDescent="0.25">
      <c r="A1402" s="10">
        <v>20390</v>
      </c>
      <c r="B1402" s="11" t="s">
        <v>25</v>
      </c>
      <c r="C1402" s="11">
        <v>7.0000000000000007E-2</v>
      </c>
      <c r="D1402" s="11">
        <v>4.76</v>
      </c>
      <c r="E1402" s="11">
        <v>0.88</v>
      </c>
      <c r="F1402" s="11">
        <v>2962</v>
      </c>
      <c r="G1402" s="6" t="str">
        <f>IF(COUNTIF(Table1[Customer ID],Table1[[#This Row],[Customer ID]])&gt;1,"Repeat Customer","One-Time Customer")</f>
        <v>One-Time Customer</v>
      </c>
      <c r="H1402" s="11" t="s">
        <v>2692</v>
      </c>
      <c r="I1402" s="11" t="s">
        <v>27</v>
      </c>
      <c r="J1402" s="11" t="s">
        <v>114</v>
      </c>
      <c r="K1402" s="11" t="s">
        <v>29</v>
      </c>
      <c r="L1402" s="11" t="s">
        <v>93</v>
      </c>
      <c r="M1402" s="11" t="s">
        <v>31</v>
      </c>
      <c r="N1402" s="11" t="s">
        <v>2564</v>
      </c>
      <c r="O1402" s="11">
        <v>0.39</v>
      </c>
      <c r="P1402" s="6">
        <f>Table1[[#This Row],[Profit]]/Table1[[#This Row],[Sales]]</f>
        <v>0.69</v>
      </c>
      <c r="Q1402" s="11" t="s">
        <v>33</v>
      </c>
      <c r="R1402" s="11" t="s">
        <v>34</v>
      </c>
      <c r="S1402" s="11" t="s">
        <v>255</v>
      </c>
      <c r="T1402" s="11" t="s">
        <v>337</v>
      </c>
      <c r="U1402" s="11">
        <v>80027</v>
      </c>
      <c r="V1402" s="12">
        <v>42131</v>
      </c>
      <c r="W1402" s="13" t="str">
        <f>TEXT(Table1[[#This Row],[Order Date]],"mmmm")</f>
        <v>May</v>
      </c>
      <c r="X1402" s="7" t="str">
        <f>TEXT(Table1[[#This Row],[Order Date]],"yyyy")</f>
        <v>2015</v>
      </c>
      <c r="Y1402" s="12">
        <v>42133</v>
      </c>
      <c r="Z1402" s="11">
        <v>33.347699999999996</v>
      </c>
      <c r="AA1402" s="11">
        <v>10</v>
      </c>
      <c r="AB1402" s="11">
        <v>48.33</v>
      </c>
      <c r="AC1402" s="11">
        <v>88611</v>
      </c>
      <c r="AD1402" s="6" t="e">
        <f>IF(COUNTIF(#REF!,Orders!AC1678)&gt;0,"Returned","Not Returned")</f>
        <v>#REF!</v>
      </c>
      <c r="AE1402" s="37" t="str">
        <f>TEXT(Table1[[#This Row],[Order Date]],"mmmm-yyy")</f>
        <v>May-2015</v>
      </c>
    </row>
    <row r="1403" spans="1:31" ht="12.75" customHeight="1" thickTop="1" thickBot="1" x14ac:dyDescent="0.25">
      <c r="A1403" s="8">
        <v>23816</v>
      </c>
      <c r="B1403" s="1" t="s">
        <v>56</v>
      </c>
      <c r="C1403" s="1">
        <v>7.0000000000000007E-2</v>
      </c>
      <c r="D1403" s="1">
        <v>300.97000000000003</v>
      </c>
      <c r="E1403" s="1">
        <v>7.18</v>
      </c>
      <c r="F1403" s="1">
        <v>3077</v>
      </c>
      <c r="G1403" s="6" t="str">
        <f>IF(COUNTIF(Table1[Customer ID],Table1[[#This Row],[Customer ID]])&gt;1,"Repeat Customer","One-Time Customer")</f>
        <v>One-Time Customer</v>
      </c>
      <c r="H1403" s="1" t="s">
        <v>2774</v>
      </c>
      <c r="I1403" s="1" t="s">
        <v>49</v>
      </c>
      <c r="J1403" s="1" t="s">
        <v>58</v>
      </c>
      <c r="K1403" s="1" t="s">
        <v>77</v>
      </c>
      <c r="L1403" s="1" t="s">
        <v>180</v>
      </c>
      <c r="M1403" s="1" t="s">
        <v>59</v>
      </c>
      <c r="N1403" s="1" t="s">
        <v>1089</v>
      </c>
      <c r="O1403" s="1">
        <v>0.48</v>
      </c>
      <c r="P1403" s="6">
        <f>Table1[[#This Row],[Profit]]/Table1[[#This Row],[Sales]]</f>
        <v>-1.3871350051528684</v>
      </c>
      <c r="Q1403" s="1" t="s">
        <v>33</v>
      </c>
      <c r="R1403" s="1" t="s">
        <v>53</v>
      </c>
      <c r="S1403" s="1" t="s">
        <v>154</v>
      </c>
      <c r="T1403" s="1" t="s">
        <v>2775</v>
      </c>
      <c r="U1403" s="1">
        <v>44136</v>
      </c>
      <c r="V1403" s="9">
        <v>42131</v>
      </c>
      <c r="W1403" s="13" t="str">
        <f>TEXT(Table1[[#This Row],[Order Date]],"mmmm")</f>
        <v>May</v>
      </c>
      <c r="X1403" s="7" t="str">
        <f>TEXT(Table1[[#This Row],[Order Date]],"yyyy")</f>
        <v>2015</v>
      </c>
      <c r="Y1403" s="9">
        <v>42133</v>
      </c>
      <c r="Z1403" s="1">
        <v>-807.59</v>
      </c>
      <c r="AA1403" s="1">
        <v>2</v>
      </c>
      <c r="AB1403" s="1">
        <v>582.20000000000005</v>
      </c>
      <c r="AC1403" s="1">
        <v>88239</v>
      </c>
      <c r="AD1403" s="6" t="e">
        <f>IF(COUNTIF(#REF!,Orders!AC1743)&gt;0,"Returned","Not Returned")</f>
        <v>#REF!</v>
      </c>
      <c r="AE1403" s="37" t="str">
        <f>TEXT(Table1[[#This Row],[Order Date]],"mmmm-yyy")</f>
        <v>May-2015</v>
      </c>
    </row>
    <row r="1404" spans="1:31" ht="12.75" customHeight="1" thickTop="1" thickBot="1" x14ac:dyDescent="0.25">
      <c r="A1404" s="10">
        <v>5816</v>
      </c>
      <c r="B1404" s="11" t="s">
        <v>56</v>
      </c>
      <c r="C1404" s="11">
        <v>7.0000000000000007E-2</v>
      </c>
      <c r="D1404" s="11">
        <v>300.97000000000003</v>
      </c>
      <c r="E1404" s="11">
        <v>7.18</v>
      </c>
      <c r="F1404" s="11">
        <v>3079</v>
      </c>
      <c r="G1404" s="6" t="str">
        <f>IF(COUNTIF(Table1[Customer ID],Table1[[#This Row],[Customer ID]])&gt;1,"Repeat Customer","One-Time Customer")</f>
        <v>Repeat Customer</v>
      </c>
      <c r="H1404" s="11" t="s">
        <v>2779</v>
      </c>
      <c r="I1404" s="11" t="s">
        <v>49</v>
      </c>
      <c r="J1404" s="11" t="s">
        <v>58</v>
      </c>
      <c r="K1404" s="11" t="s">
        <v>77</v>
      </c>
      <c r="L1404" s="11" t="s">
        <v>180</v>
      </c>
      <c r="M1404" s="11" t="s">
        <v>59</v>
      </c>
      <c r="N1404" s="11" t="s">
        <v>1089</v>
      </c>
      <c r="O1404" s="11">
        <v>0.48</v>
      </c>
      <c r="P1404" s="6">
        <f>Table1[[#This Row],[Profit]]/Table1[[#This Row],[Sales]]</f>
        <v>-0.39632623215503832</v>
      </c>
      <c r="Q1404" s="11" t="s">
        <v>33</v>
      </c>
      <c r="R1404" s="11" t="s">
        <v>53</v>
      </c>
      <c r="S1404" s="11" t="s">
        <v>234</v>
      </c>
      <c r="T1404" s="11" t="s">
        <v>1319</v>
      </c>
      <c r="U1404" s="11">
        <v>19112</v>
      </c>
      <c r="V1404" s="12">
        <v>42131</v>
      </c>
      <c r="W1404" s="13" t="str">
        <f>TEXT(Table1[[#This Row],[Order Date]],"mmmm")</f>
        <v>May</v>
      </c>
      <c r="X1404" s="7" t="str">
        <f>TEXT(Table1[[#This Row],[Order Date]],"yyyy")</f>
        <v>2015</v>
      </c>
      <c r="Y1404" s="12">
        <v>42133</v>
      </c>
      <c r="Z1404" s="11">
        <v>-807.59</v>
      </c>
      <c r="AA1404" s="11">
        <v>7</v>
      </c>
      <c r="AB1404" s="11">
        <v>2037.69</v>
      </c>
      <c r="AC1404" s="11">
        <v>41253</v>
      </c>
      <c r="AD1404" s="6" t="e">
        <f>IF(COUNTIF(#REF!,Orders!AC1746)&gt;0,"Returned","Not Returned")</f>
        <v>#REF!</v>
      </c>
      <c r="AE1404" s="37" t="str">
        <f>TEXT(Table1[[#This Row],[Order Date]],"mmmm-yyy")</f>
        <v>May-2015</v>
      </c>
    </row>
    <row r="1405" spans="1:31" ht="12.75" customHeight="1" thickTop="1" thickBot="1" x14ac:dyDescent="0.25">
      <c r="A1405" s="10">
        <v>18265</v>
      </c>
      <c r="B1405" s="11" t="s">
        <v>25</v>
      </c>
      <c r="C1405" s="11">
        <v>7.0000000000000007E-2</v>
      </c>
      <c r="D1405" s="11">
        <v>2.78</v>
      </c>
      <c r="E1405" s="11">
        <v>1.49</v>
      </c>
      <c r="F1405" s="11">
        <v>3248</v>
      </c>
      <c r="G1405" s="6" t="str">
        <f>IF(COUNTIF(Table1[Customer ID],Table1[[#This Row],[Customer ID]])&gt;1,"Repeat Customer","One-Time Customer")</f>
        <v>One-Time Customer</v>
      </c>
      <c r="H1405" s="11" t="s">
        <v>2909</v>
      </c>
      <c r="I1405" s="11" t="s">
        <v>49</v>
      </c>
      <c r="J1405" s="11" t="s">
        <v>58</v>
      </c>
      <c r="K1405" s="11" t="s">
        <v>29</v>
      </c>
      <c r="L1405" s="11" t="s">
        <v>109</v>
      </c>
      <c r="M1405" s="11" t="s">
        <v>59</v>
      </c>
      <c r="N1405" s="11" t="s">
        <v>772</v>
      </c>
      <c r="O1405" s="11">
        <v>0.36</v>
      </c>
      <c r="P1405" s="6">
        <f>Table1[[#This Row],[Profit]]/Table1[[#This Row],[Sales]]</f>
        <v>-7.2268909168081494</v>
      </c>
      <c r="Q1405" s="11" t="s">
        <v>33</v>
      </c>
      <c r="R1405" s="11" t="s">
        <v>136</v>
      </c>
      <c r="S1405" s="11" t="s">
        <v>171</v>
      </c>
      <c r="T1405" s="11" t="s">
        <v>2910</v>
      </c>
      <c r="U1405" s="11">
        <v>70458</v>
      </c>
      <c r="V1405" s="12">
        <v>42131</v>
      </c>
      <c r="W1405" s="13" t="str">
        <f>TEXT(Table1[[#This Row],[Order Date]],"mmmm")</f>
        <v>May</v>
      </c>
      <c r="X1405" s="7" t="str">
        <f>TEXT(Table1[[#This Row],[Order Date]],"yyyy")</f>
        <v>2015</v>
      </c>
      <c r="Y1405" s="12">
        <v>42132</v>
      </c>
      <c r="Z1405" s="11">
        <v>-340.53109999999998</v>
      </c>
      <c r="AA1405" s="11">
        <v>17</v>
      </c>
      <c r="AB1405" s="11">
        <v>47.12</v>
      </c>
      <c r="AC1405" s="11">
        <v>87297</v>
      </c>
      <c r="AD1405" s="6" t="e">
        <f>IF(COUNTIF(#REF!,Orders!AC1856)&gt;0,"Returned","Not Returned")</f>
        <v>#REF!</v>
      </c>
      <c r="AE1405" s="37" t="str">
        <f>TEXT(Table1[[#This Row],[Order Date]],"mmmm-yyy")</f>
        <v>May-2015</v>
      </c>
    </row>
    <row r="1406" spans="1:31" ht="12.75" customHeight="1" thickTop="1" thickBot="1" x14ac:dyDescent="0.25">
      <c r="A1406" s="8">
        <v>21429</v>
      </c>
      <c r="B1406" s="1" t="s">
        <v>25</v>
      </c>
      <c r="C1406" s="1">
        <v>0.08</v>
      </c>
      <c r="D1406" s="1">
        <v>6.48</v>
      </c>
      <c r="E1406" s="1">
        <v>8.4</v>
      </c>
      <c r="F1406" s="1">
        <v>3338</v>
      </c>
      <c r="G1406" s="6" t="str">
        <f>IF(COUNTIF(Table1[Customer ID],Table1[[#This Row],[Customer ID]])&gt;1,"Repeat Customer","One-Time Customer")</f>
        <v>One-Time Customer</v>
      </c>
      <c r="H1406" s="1" t="s">
        <v>2967</v>
      </c>
      <c r="I1406" s="1" t="s">
        <v>49</v>
      </c>
      <c r="J1406" s="1" t="s">
        <v>114</v>
      </c>
      <c r="K1406" s="1" t="s">
        <v>29</v>
      </c>
      <c r="L1406" s="1" t="s">
        <v>93</v>
      </c>
      <c r="M1406" s="1" t="s">
        <v>59</v>
      </c>
      <c r="N1406" s="1" t="s">
        <v>736</v>
      </c>
      <c r="O1406" s="1">
        <v>0.37</v>
      </c>
      <c r="P1406" s="6">
        <f>Table1[[#This Row],[Profit]]/Table1[[#This Row],[Sales]]</f>
        <v>1.3069333333333333</v>
      </c>
      <c r="Q1406" s="1" t="s">
        <v>33</v>
      </c>
      <c r="R1406" s="1" t="s">
        <v>136</v>
      </c>
      <c r="S1406" s="1" t="s">
        <v>362</v>
      </c>
      <c r="T1406" s="1" t="s">
        <v>2968</v>
      </c>
      <c r="U1406" s="1">
        <v>33614</v>
      </c>
      <c r="V1406" s="9">
        <v>42131</v>
      </c>
      <c r="W1406" s="13" t="str">
        <f>TEXT(Table1[[#This Row],[Order Date]],"mmmm")</f>
        <v>May</v>
      </c>
      <c r="X1406" s="7" t="str">
        <f>TEXT(Table1[[#This Row],[Order Date]],"yyyy")</f>
        <v>2015</v>
      </c>
      <c r="Y1406" s="9">
        <v>42131</v>
      </c>
      <c r="Z1406" s="1">
        <v>58.811999999999998</v>
      </c>
      <c r="AA1406" s="1">
        <v>7</v>
      </c>
      <c r="AB1406" s="1">
        <v>45</v>
      </c>
      <c r="AC1406" s="1">
        <v>85979</v>
      </c>
      <c r="AD1406" s="6" t="e">
        <f>IF(COUNTIF(#REF!,Orders!AC1899)&gt;0,"Returned","Not Returned")</f>
        <v>#REF!</v>
      </c>
      <c r="AE1406" s="37" t="str">
        <f>TEXT(Table1[[#This Row],[Order Date]],"mmmm-yyy")</f>
        <v>May-2015</v>
      </c>
    </row>
    <row r="1407" spans="1:31" ht="12.75" customHeight="1" thickTop="1" thickBot="1" x14ac:dyDescent="0.25">
      <c r="A1407" s="8">
        <v>22318</v>
      </c>
      <c r="B1407" s="1" t="s">
        <v>37</v>
      </c>
      <c r="C1407" s="1">
        <v>0.03</v>
      </c>
      <c r="D1407" s="1">
        <v>29.34</v>
      </c>
      <c r="E1407" s="1">
        <v>7.87</v>
      </c>
      <c r="F1407" s="1">
        <v>453</v>
      </c>
      <c r="G1407" s="6" t="str">
        <f>IF(COUNTIF(Table1[Customer ID],Table1[[#This Row],[Customer ID]])&gt;1,"Repeat Customer","One-Time Customer")</f>
        <v>One-Time Customer</v>
      </c>
      <c r="H1407" s="1" t="s">
        <v>555</v>
      </c>
      <c r="I1407" s="1" t="s">
        <v>49</v>
      </c>
      <c r="J1407" s="1" t="s">
        <v>28</v>
      </c>
      <c r="K1407" s="1" t="s">
        <v>41</v>
      </c>
      <c r="L1407" s="1" t="s">
        <v>50</v>
      </c>
      <c r="M1407" s="1" t="s">
        <v>59</v>
      </c>
      <c r="N1407" s="1" t="s">
        <v>556</v>
      </c>
      <c r="O1407" s="1">
        <v>0.54</v>
      </c>
      <c r="P1407" s="6">
        <f>Table1[[#This Row],[Profit]]/Table1[[#This Row],[Sales]]</f>
        <v>-1.2753086419753088</v>
      </c>
      <c r="Q1407" s="1" t="s">
        <v>33</v>
      </c>
      <c r="R1407" s="1" t="s">
        <v>34</v>
      </c>
      <c r="S1407" s="1" t="s">
        <v>45</v>
      </c>
      <c r="T1407" s="1" t="s">
        <v>557</v>
      </c>
      <c r="U1407" s="1">
        <v>95032</v>
      </c>
      <c r="V1407" s="9">
        <v>42132</v>
      </c>
      <c r="W1407" s="13" t="str">
        <f>TEXT(Table1[[#This Row],[Order Date]],"mmmm")</f>
        <v>May</v>
      </c>
      <c r="X1407" s="7" t="str">
        <f>TEXT(Table1[[#This Row],[Order Date]],"yyyy")</f>
        <v>2015</v>
      </c>
      <c r="Y1407" s="9">
        <v>42134</v>
      </c>
      <c r="Z1407" s="1">
        <v>-41.32</v>
      </c>
      <c r="AA1407" s="1">
        <v>1</v>
      </c>
      <c r="AB1407" s="1">
        <v>32.4</v>
      </c>
      <c r="AC1407" s="1">
        <v>86011</v>
      </c>
      <c r="AD1407" s="6" t="e">
        <f>IF(COUNTIF(#REF!,Orders!AC241)&gt;0,"Returned","Not Returned")</f>
        <v>#REF!</v>
      </c>
      <c r="AE1407" s="37" t="str">
        <f>TEXT(Table1[[#This Row],[Order Date]],"mmmm-yyy")</f>
        <v>May-2015</v>
      </c>
    </row>
    <row r="1408" spans="1:31" ht="12.75" customHeight="1" thickTop="1" thickBot="1" x14ac:dyDescent="0.25">
      <c r="A1408" s="8">
        <v>23398</v>
      </c>
      <c r="B1408" s="1" t="s">
        <v>37</v>
      </c>
      <c r="C1408" s="1">
        <v>0.05</v>
      </c>
      <c r="D1408" s="1">
        <v>83.1</v>
      </c>
      <c r="E1408" s="1">
        <v>6.13</v>
      </c>
      <c r="F1408" s="1">
        <v>1028</v>
      </c>
      <c r="G1408" s="6" t="str">
        <f>IF(COUNTIF(Table1[Customer ID],Table1[[#This Row],[Customer ID]])&gt;1,"Repeat Customer","One-Time Customer")</f>
        <v>Repeat Customer</v>
      </c>
      <c r="H1408" s="1" t="s">
        <v>1143</v>
      </c>
      <c r="I1408" s="1" t="s">
        <v>27</v>
      </c>
      <c r="J1408" s="1" t="s">
        <v>58</v>
      </c>
      <c r="K1408" s="1" t="s">
        <v>77</v>
      </c>
      <c r="L1408" s="1" t="s">
        <v>180</v>
      </c>
      <c r="M1408" s="1" t="s">
        <v>59</v>
      </c>
      <c r="N1408" s="1" t="s">
        <v>1146</v>
      </c>
      <c r="O1408" s="1">
        <v>0.45</v>
      </c>
      <c r="P1408" s="6">
        <f>Table1[[#This Row],[Profit]]/Table1[[#This Row],[Sales]]</f>
        <v>0.69</v>
      </c>
      <c r="Q1408" s="1" t="s">
        <v>33</v>
      </c>
      <c r="R1408" s="1" t="s">
        <v>53</v>
      </c>
      <c r="S1408" s="1" t="s">
        <v>71</v>
      </c>
      <c r="T1408" s="1" t="s">
        <v>1145</v>
      </c>
      <c r="U1408" s="1">
        <v>11725</v>
      </c>
      <c r="V1408" s="9">
        <v>42132</v>
      </c>
      <c r="W1408" s="13" t="str">
        <f>TEXT(Table1[[#This Row],[Order Date]],"mmmm")</f>
        <v>May</v>
      </c>
      <c r="X1408" s="7" t="str">
        <f>TEXT(Table1[[#This Row],[Order Date]],"yyyy")</f>
        <v>2015</v>
      </c>
      <c r="Y1408" s="9">
        <v>42133</v>
      </c>
      <c r="Z1408" s="1">
        <v>1152.5276999999999</v>
      </c>
      <c r="AA1408" s="1">
        <v>20</v>
      </c>
      <c r="AB1408" s="1">
        <v>1670.33</v>
      </c>
      <c r="AC1408" s="1">
        <v>89007</v>
      </c>
      <c r="AD1408" s="6" t="e">
        <f>IF(COUNTIF(#REF!,Orders!AC581)&gt;0,"Returned","Not Returned")</f>
        <v>#REF!</v>
      </c>
      <c r="AE1408" s="37" t="str">
        <f>TEXT(Table1[[#This Row],[Order Date]],"mmmm-yyy")</f>
        <v>May-2015</v>
      </c>
    </row>
    <row r="1409" spans="1:31" ht="12.75" customHeight="1" thickTop="1" thickBot="1" x14ac:dyDescent="0.25">
      <c r="A1409" s="8">
        <v>23312</v>
      </c>
      <c r="B1409" s="1" t="s">
        <v>37</v>
      </c>
      <c r="C1409" s="1">
        <v>0.08</v>
      </c>
      <c r="D1409" s="1">
        <v>13.9</v>
      </c>
      <c r="E1409" s="1">
        <v>7.59</v>
      </c>
      <c r="F1409" s="1">
        <v>1080</v>
      </c>
      <c r="G1409" s="6" t="str">
        <f>IF(COUNTIF(Table1[Customer ID],Table1[[#This Row],[Customer ID]])&gt;1,"Repeat Customer","One-Time Customer")</f>
        <v>One-Time Customer</v>
      </c>
      <c r="H1409" s="1" t="s">
        <v>1190</v>
      </c>
      <c r="I1409" s="1" t="s">
        <v>49</v>
      </c>
      <c r="J1409" s="1" t="s">
        <v>28</v>
      </c>
      <c r="K1409" s="1" t="s">
        <v>29</v>
      </c>
      <c r="L1409" s="1" t="s">
        <v>174</v>
      </c>
      <c r="M1409" s="1" t="s">
        <v>51</v>
      </c>
      <c r="N1409" s="1" t="s">
        <v>694</v>
      </c>
      <c r="O1409" s="1">
        <v>0.56000000000000005</v>
      </c>
      <c r="P1409" s="6">
        <f>Table1[[#This Row],[Profit]]/Table1[[#This Row],[Sales]]</f>
        <v>5.021129270403752E-2</v>
      </c>
      <c r="Q1409" s="1" t="s">
        <v>33</v>
      </c>
      <c r="R1409" s="1" t="s">
        <v>61</v>
      </c>
      <c r="S1409" s="1" t="s">
        <v>178</v>
      </c>
      <c r="T1409" s="1" t="s">
        <v>1191</v>
      </c>
      <c r="U1409" s="1">
        <v>60174</v>
      </c>
      <c r="V1409" s="9">
        <v>42132</v>
      </c>
      <c r="W1409" s="13" t="str">
        <f>TEXT(Table1[[#This Row],[Order Date]],"mmmm")</f>
        <v>May</v>
      </c>
      <c r="X1409" s="7" t="str">
        <f>TEXT(Table1[[#This Row],[Order Date]],"yyyy")</f>
        <v>2015</v>
      </c>
      <c r="Y1409" s="9">
        <v>42133</v>
      </c>
      <c r="Z1409" s="1">
        <v>9.862000000000009</v>
      </c>
      <c r="AA1409" s="1">
        <v>14</v>
      </c>
      <c r="AB1409" s="1">
        <v>196.41</v>
      </c>
      <c r="AC1409" s="1">
        <v>88461</v>
      </c>
      <c r="AD1409" s="6" t="e">
        <f>IF(COUNTIF(#REF!,Orders!AC605)&gt;0,"Returned","Not Returned")</f>
        <v>#REF!</v>
      </c>
      <c r="AE1409" s="37" t="str">
        <f>TEXT(Table1[[#This Row],[Order Date]],"mmmm-yyy")</f>
        <v>May-2015</v>
      </c>
    </row>
    <row r="1410" spans="1:31" ht="12.75" customHeight="1" thickTop="1" thickBot="1" x14ac:dyDescent="0.25">
      <c r="A1410" s="8">
        <v>25759</v>
      </c>
      <c r="B1410" s="1" t="s">
        <v>106</v>
      </c>
      <c r="C1410" s="1">
        <v>0.06</v>
      </c>
      <c r="D1410" s="1">
        <v>300.97000000000003</v>
      </c>
      <c r="E1410" s="1">
        <v>7.18</v>
      </c>
      <c r="F1410" s="1">
        <v>2063</v>
      </c>
      <c r="G1410" s="6" t="str">
        <f>IF(COUNTIF(Table1[Customer ID],Table1[[#This Row],[Customer ID]])&gt;1,"Repeat Customer","One-Time Customer")</f>
        <v>One-Time Customer</v>
      </c>
      <c r="H1410" s="1" t="s">
        <v>1983</v>
      </c>
      <c r="I1410" s="1" t="s">
        <v>49</v>
      </c>
      <c r="J1410" s="1" t="s">
        <v>28</v>
      </c>
      <c r="K1410" s="1" t="s">
        <v>77</v>
      </c>
      <c r="L1410" s="1" t="s">
        <v>180</v>
      </c>
      <c r="M1410" s="1" t="s">
        <v>59</v>
      </c>
      <c r="N1410" s="1" t="s">
        <v>1089</v>
      </c>
      <c r="O1410" s="1">
        <v>0.48</v>
      </c>
      <c r="P1410" s="6">
        <f>Table1[[#This Row],[Profit]]/Table1[[#This Row],[Sales]]</f>
        <v>-2.5051063829787235</v>
      </c>
      <c r="Q1410" s="1" t="s">
        <v>33</v>
      </c>
      <c r="R1410" s="1" t="s">
        <v>136</v>
      </c>
      <c r="S1410" s="1" t="s">
        <v>137</v>
      </c>
      <c r="T1410" s="1" t="s">
        <v>1984</v>
      </c>
      <c r="U1410" s="1">
        <v>23602</v>
      </c>
      <c r="V1410" s="9">
        <v>42132</v>
      </c>
      <c r="W1410" s="13" t="str">
        <f>TEXT(Table1[[#This Row],[Order Date]],"mmmm")</f>
        <v>May</v>
      </c>
      <c r="X1410" s="7" t="str">
        <f>TEXT(Table1[[#This Row],[Order Date]],"yyyy")</f>
        <v>2015</v>
      </c>
      <c r="Y1410" s="9">
        <v>42132</v>
      </c>
      <c r="Z1410" s="1">
        <v>-729.98799999999994</v>
      </c>
      <c r="AA1410" s="1">
        <v>1</v>
      </c>
      <c r="AB1410" s="1">
        <v>291.39999999999998</v>
      </c>
      <c r="AC1410" s="1">
        <v>87147</v>
      </c>
      <c r="AD1410" s="6" t="e">
        <f>IF(COUNTIF(#REF!,Orders!AC1143)&gt;0,"Returned","Not Returned")</f>
        <v>#REF!</v>
      </c>
      <c r="AE1410" s="37" t="str">
        <f>TEXT(Table1[[#This Row],[Order Date]],"mmmm-yyy")</f>
        <v>May-2015</v>
      </c>
    </row>
    <row r="1411" spans="1:31" ht="12.75" customHeight="1" thickTop="1" thickBot="1" x14ac:dyDescent="0.25">
      <c r="A1411" s="10">
        <v>19008</v>
      </c>
      <c r="B1411" s="11" t="s">
        <v>25</v>
      </c>
      <c r="C1411" s="11">
        <v>0.09</v>
      </c>
      <c r="D1411" s="11">
        <v>16.98</v>
      </c>
      <c r="E1411" s="11">
        <v>12.39</v>
      </c>
      <c r="F1411" s="11">
        <v>2187</v>
      </c>
      <c r="G1411" s="6" t="str">
        <f>IF(COUNTIF(Table1[Customer ID],Table1[[#This Row],[Customer ID]])&gt;1,"Repeat Customer","One-Time Customer")</f>
        <v>One-Time Customer</v>
      </c>
      <c r="H1411" s="11" t="s">
        <v>2080</v>
      </c>
      <c r="I1411" s="11" t="s">
        <v>49</v>
      </c>
      <c r="J1411" s="11" t="s">
        <v>28</v>
      </c>
      <c r="K1411" s="11" t="s">
        <v>29</v>
      </c>
      <c r="L1411" s="11" t="s">
        <v>69</v>
      </c>
      <c r="M1411" s="11" t="s">
        <v>59</v>
      </c>
      <c r="N1411" s="11" t="s">
        <v>2081</v>
      </c>
      <c r="O1411" s="11">
        <v>0.35</v>
      </c>
      <c r="P1411" s="6">
        <f>Table1[[#This Row],[Profit]]/Table1[[#This Row],[Sales]]</f>
        <v>-0.55956221198156686</v>
      </c>
      <c r="Q1411" s="11" t="s">
        <v>33</v>
      </c>
      <c r="R1411" s="11" t="s">
        <v>61</v>
      </c>
      <c r="S1411" s="11" t="s">
        <v>506</v>
      </c>
      <c r="T1411" s="11" t="s">
        <v>2082</v>
      </c>
      <c r="U1411" s="11">
        <v>64055</v>
      </c>
      <c r="V1411" s="12">
        <v>42132</v>
      </c>
      <c r="W1411" s="13" t="str">
        <f>TEXT(Table1[[#This Row],[Order Date]],"mmmm")</f>
        <v>May</v>
      </c>
      <c r="X1411" s="7" t="str">
        <f>TEXT(Table1[[#This Row],[Order Date]],"yyyy")</f>
        <v>2015</v>
      </c>
      <c r="Y1411" s="12">
        <v>42134</v>
      </c>
      <c r="Z1411" s="11">
        <v>-48.57</v>
      </c>
      <c r="AA1411" s="11">
        <v>5</v>
      </c>
      <c r="AB1411" s="11">
        <v>86.8</v>
      </c>
      <c r="AC1411" s="11">
        <v>89440</v>
      </c>
      <c r="AD1411" s="6" t="e">
        <f>IF(COUNTIF(#REF!,Orders!AC1206)&gt;0,"Returned","Not Returned")</f>
        <v>#REF!</v>
      </c>
      <c r="AE1411" s="37" t="str">
        <f>TEXT(Table1[[#This Row],[Order Date]],"mmmm-yyy")</f>
        <v>May-2015</v>
      </c>
    </row>
    <row r="1412" spans="1:31" ht="12.75" customHeight="1" thickTop="1" thickBot="1" x14ac:dyDescent="0.25">
      <c r="A1412" s="8">
        <v>1008</v>
      </c>
      <c r="B1412" s="1" t="s">
        <v>25</v>
      </c>
      <c r="C1412" s="1">
        <v>0.09</v>
      </c>
      <c r="D1412" s="1">
        <v>16.98</v>
      </c>
      <c r="E1412" s="1">
        <v>12.39</v>
      </c>
      <c r="F1412" s="1">
        <v>2189</v>
      </c>
      <c r="G1412" s="6" t="str">
        <f>IF(COUNTIF(Table1[Customer ID],Table1[[#This Row],[Customer ID]])&gt;1,"Repeat Customer","One-Time Customer")</f>
        <v>One-Time Customer</v>
      </c>
      <c r="H1412" s="1" t="s">
        <v>2083</v>
      </c>
      <c r="I1412" s="1" t="s">
        <v>49</v>
      </c>
      <c r="J1412" s="1" t="s">
        <v>28</v>
      </c>
      <c r="K1412" s="1" t="s">
        <v>29</v>
      </c>
      <c r="L1412" s="1" t="s">
        <v>69</v>
      </c>
      <c r="M1412" s="1" t="s">
        <v>59</v>
      </c>
      <c r="N1412" s="1" t="s">
        <v>2081</v>
      </c>
      <c r="O1412" s="1">
        <v>0.35</v>
      </c>
      <c r="P1412" s="6">
        <f>Table1[[#This Row],[Profit]]/Table1[[#This Row],[Sales]]</f>
        <v>-0.12717655992249483</v>
      </c>
      <c r="Q1412" s="1" t="s">
        <v>33</v>
      </c>
      <c r="R1412" s="1" t="s">
        <v>53</v>
      </c>
      <c r="S1412" s="1" t="s">
        <v>71</v>
      </c>
      <c r="T1412" s="1" t="s">
        <v>90</v>
      </c>
      <c r="U1412" s="1">
        <v>10177</v>
      </c>
      <c r="V1412" s="9">
        <v>42132</v>
      </c>
      <c r="W1412" s="13" t="str">
        <f>TEXT(Table1[[#This Row],[Order Date]],"mmmm")</f>
        <v>May</v>
      </c>
      <c r="X1412" s="7" t="str">
        <f>TEXT(Table1[[#This Row],[Order Date]],"yyyy")</f>
        <v>2015</v>
      </c>
      <c r="Y1412" s="9">
        <v>42134</v>
      </c>
      <c r="Z1412" s="1">
        <v>-48.57</v>
      </c>
      <c r="AA1412" s="1">
        <v>22</v>
      </c>
      <c r="AB1412" s="1">
        <v>381.91</v>
      </c>
      <c r="AC1412" s="1">
        <v>7364</v>
      </c>
      <c r="AD1412" s="6" t="e">
        <f>IF(COUNTIF(#REF!,Orders!AC1207)&gt;0,"Returned","Not Returned")</f>
        <v>#REF!</v>
      </c>
      <c r="AE1412" s="37" t="str">
        <f>TEXT(Table1[[#This Row],[Order Date]],"mmmm-yyy")</f>
        <v>May-2015</v>
      </c>
    </row>
    <row r="1413" spans="1:31" ht="12.75" customHeight="1" thickTop="1" thickBot="1" x14ac:dyDescent="0.25">
      <c r="A1413" s="8">
        <v>20315</v>
      </c>
      <c r="B1413" s="1" t="s">
        <v>106</v>
      </c>
      <c r="C1413" s="1">
        <v>0.09</v>
      </c>
      <c r="D1413" s="1">
        <v>243.98</v>
      </c>
      <c r="E1413" s="1">
        <v>43.32</v>
      </c>
      <c r="F1413" s="1">
        <v>2880</v>
      </c>
      <c r="G1413" s="6" t="str">
        <f>IF(COUNTIF(Table1[Customer ID],Table1[[#This Row],[Customer ID]])&gt;1,"Repeat Customer","One-Time Customer")</f>
        <v>Repeat Customer</v>
      </c>
      <c r="H1413" s="1" t="s">
        <v>2630</v>
      </c>
      <c r="I1413" s="1" t="s">
        <v>39</v>
      </c>
      <c r="J1413" s="1" t="s">
        <v>58</v>
      </c>
      <c r="K1413" s="1" t="s">
        <v>41</v>
      </c>
      <c r="L1413" s="1" t="s">
        <v>42</v>
      </c>
      <c r="M1413" s="1" t="s">
        <v>43</v>
      </c>
      <c r="N1413" s="1" t="s">
        <v>2059</v>
      </c>
      <c r="O1413" s="1">
        <v>0.55000000000000004</v>
      </c>
      <c r="P1413" s="6">
        <f>Table1[[#This Row],[Profit]]/Table1[[#This Row],[Sales]]</f>
        <v>0.18956851333866628</v>
      </c>
      <c r="Q1413" s="1" t="s">
        <v>33</v>
      </c>
      <c r="R1413" s="1" t="s">
        <v>136</v>
      </c>
      <c r="S1413" s="1" t="s">
        <v>362</v>
      </c>
      <c r="T1413" s="1" t="s">
        <v>2631</v>
      </c>
      <c r="U1413" s="1">
        <v>33160</v>
      </c>
      <c r="V1413" s="9">
        <v>42132</v>
      </c>
      <c r="W1413" s="13" t="str">
        <f>TEXT(Table1[[#This Row],[Order Date]],"mmmm")</f>
        <v>May</v>
      </c>
      <c r="X1413" s="7" t="str">
        <f>TEXT(Table1[[#This Row],[Order Date]],"yyyy")</f>
        <v>2015</v>
      </c>
      <c r="Y1413" s="9">
        <v>42137</v>
      </c>
      <c r="Z1413" s="1">
        <v>1059.288</v>
      </c>
      <c r="AA1413" s="1">
        <v>25</v>
      </c>
      <c r="AB1413" s="1">
        <v>5587.89</v>
      </c>
      <c r="AC1413" s="1">
        <v>88627</v>
      </c>
      <c r="AD1413" s="6" t="e">
        <f>IF(COUNTIF(#REF!,Orders!AC1629)&gt;0,"Returned","Not Returned")</f>
        <v>#REF!</v>
      </c>
      <c r="AE1413" s="37" t="str">
        <f>TEXT(Table1[[#This Row],[Order Date]],"mmmm-yyy")</f>
        <v>May-2015</v>
      </c>
    </row>
    <row r="1414" spans="1:31" ht="12.75" customHeight="1" thickTop="1" thickBot="1" x14ac:dyDescent="0.25">
      <c r="A1414" s="10">
        <v>22473</v>
      </c>
      <c r="B1414" s="11" t="s">
        <v>106</v>
      </c>
      <c r="C1414" s="11">
        <v>0.05</v>
      </c>
      <c r="D1414" s="11">
        <v>70.97</v>
      </c>
      <c r="E1414" s="11">
        <v>3.5</v>
      </c>
      <c r="F1414" s="11">
        <v>2991</v>
      </c>
      <c r="G1414" s="6" t="str">
        <f>IF(COUNTIF(Table1[Customer ID],Table1[[#This Row],[Customer ID]])&gt;1,"Repeat Customer","One-Time Customer")</f>
        <v>One-Time Customer</v>
      </c>
      <c r="H1414" s="11" t="s">
        <v>2713</v>
      </c>
      <c r="I1414" s="11" t="s">
        <v>49</v>
      </c>
      <c r="J1414" s="11" t="s">
        <v>40</v>
      </c>
      <c r="K1414" s="11" t="s">
        <v>29</v>
      </c>
      <c r="L1414" s="11" t="s">
        <v>257</v>
      </c>
      <c r="M1414" s="11" t="s">
        <v>59</v>
      </c>
      <c r="N1414" s="11" t="s">
        <v>672</v>
      </c>
      <c r="O1414" s="11">
        <v>0.59</v>
      </c>
      <c r="P1414" s="6">
        <f>Table1[[#This Row],[Profit]]/Table1[[#This Row],[Sales]]</f>
        <v>0.1286672787626246</v>
      </c>
      <c r="Q1414" s="11" t="s">
        <v>33</v>
      </c>
      <c r="R1414" s="11" t="s">
        <v>61</v>
      </c>
      <c r="S1414" s="11" t="s">
        <v>1858</v>
      </c>
      <c r="T1414" s="11" t="s">
        <v>2714</v>
      </c>
      <c r="U1414" s="11">
        <v>53402</v>
      </c>
      <c r="V1414" s="12">
        <v>42132</v>
      </c>
      <c r="W1414" s="13" t="str">
        <f>TEXT(Table1[[#This Row],[Order Date]],"mmmm")</f>
        <v>May</v>
      </c>
      <c r="X1414" s="7" t="str">
        <f>TEXT(Table1[[#This Row],[Order Date]],"yyyy")</f>
        <v>2015</v>
      </c>
      <c r="Y1414" s="12">
        <v>42137</v>
      </c>
      <c r="Z1414" s="11">
        <v>18.218000000000018</v>
      </c>
      <c r="AA1414" s="11">
        <v>2</v>
      </c>
      <c r="AB1414" s="11">
        <v>141.59</v>
      </c>
      <c r="AC1414" s="11">
        <v>91466</v>
      </c>
      <c r="AD1414" s="6" t="e">
        <f>IF(COUNTIF(#REF!,Orders!AC1698)&gt;0,"Returned","Not Returned")</f>
        <v>#REF!</v>
      </c>
      <c r="AE1414" s="37" t="str">
        <f>TEXT(Table1[[#This Row],[Order Date]],"mmmm-yyy")</f>
        <v>May-2015</v>
      </c>
    </row>
    <row r="1415" spans="1:31" ht="12.75" customHeight="1" thickTop="1" thickBot="1" x14ac:dyDescent="0.25">
      <c r="A1415" s="8">
        <v>22476</v>
      </c>
      <c r="B1415" s="1" t="s">
        <v>106</v>
      </c>
      <c r="C1415" s="1">
        <v>0</v>
      </c>
      <c r="D1415" s="1">
        <v>5.28</v>
      </c>
      <c r="E1415" s="1">
        <v>6.26</v>
      </c>
      <c r="F1415" s="1">
        <v>2992</v>
      </c>
      <c r="G1415" s="6" t="str">
        <f>IF(COUNTIF(Table1[Customer ID],Table1[[#This Row],[Customer ID]])&gt;1,"Repeat Customer","One-Time Customer")</f>
        <v>One-Time Customer</v>
      </c>
      <c r="H1415" s="1" t="s">
        <v>2715</v>
      </c>
      <c r="I1415" s="1" t="s">
        <v>49</v>
      </c>
      <c r="J1415" s="1" t="s">
        <v>40</v>
      </c>
      <c r="K1415" s="1" t="s">
        <v>29</v>
      </c>
      <c r="L1415" s="1" t="s">
        <v>93</v>
      </c>
      <c r="M1415" s="1" t="s">
        <v>59</v>
      </c>
      <c r="N1415" s="1" t="s">
        <v>1363</v>
      </c>
      <c r="O1415" s="1">
        <v>0.4</v>
      </c>
      <c r="P1415" s="6">
        <f>Table1[[#This Row],[Profit]]/Table1[[#This Row],[Sales]]</f>
        <v>0.1234080275794141</v>
      </c>
      <c r="Q1415" s="1" t="s">
        <v>33</v>
      </c>
      <c r="R1415" s="1" t="s">
        <v>61</v>
      </c>
      <c r="S1415" s="1" t="s">
        <v>1858</v>
      </c>
      <c r="T1415" s="1" t="s">
        <v>2716</v>
      </c>
      <c r="U1415" s="1">
        <v>53081</v>
      </c>
      <c r="V1415" s="9">
        <v>42132</v>
      </c>
      <c r="W1415" s="13" t="str">
        <f>TEXT(Table1[[#This Row],[Order Date]],"mmmm")</f>
        <v>May</v>
      </c>
      <c r="X1415" s="7" t="str">
        <f>TEXT(Table1[[#This Row],[Order Date]],"yyyy")</f>
        <v>2015</v>
      </c>
      <c r="Y1415" s="9">
        <v>42139</v>
      </c>
      <c r="Z1415" s="1">
        <v>25.058000000000035</v>
      </c>
      <c r="AA1415" s="1">
        <v>36</v>
      </c>
      <c r="AB1415" s="1">
        <v>203.05</v>
      </c>
      <c r="AC1415" s="1">
        <v>91466</v>
      </c>
      <c r="AD1415" s="6" t="e">
        <f>IF(COUNTIF(#REF!,Orders!AC1699)&gt;0,"Returned","Not Returned")</f>
        <v>#REF!</v>
      </c>
      <c r="AE1415" s="37" t="str">
        <f>TEXT(Table1[[#This Row],[Order Date]],"mmmm-yyy")</f>
        <v>May-2015</v>
      </c>
    </row>
    <row r="1416" spans="1:31" ht="12.75" customHeight="1" thickTop="1" thickBot="1" x14ac:dyDescent="0.25">
      <c r="A1416" s="8">
        <v>22890</v>
      </c>
      <c r="B1416" s="1" t="s">
        <v>25</v>
      </c>
      <c r="C1416" s="1">
        <v>0.02</v>
      </c>
      <c r="D1416" s="1">
        <v>5.98</v>
      </c>
      <c r="E1416" s="1">
        <v>5.15</v>
      </c>
      <c r="F1416" s="1">
        <v>62</v>
      </c>
      <c r="G1416" s="6" t="str">
        <f>IF(COUNTIF(Table1[Customer ID],Table1[[#This Row],[Customer ID]])&gt;1,"Repeat Customer","One-Time Customer")</f>
        <v>Repeat Customer</v>
      </c>
      <c r="H1416" s="1" t="s">
        <v>128</v>
      </c>
      <c r="I1416" s="1" t="s">
        <v>49</v>
      </c>
      <c r="J1416" s="1" t="s">
        <v>28</v>
      </c>
      <c r="K1416" s="1" t="s">
        <v>29</v>
      </c>
      <c r="L1416" s="1" t="s">
        <v>93</v>
      </c>
      <c r="M1416" s="1" t="s">
        <v>59</v>
      </c>
      <c r="N1416" s="1" t="s">
        <v>129</v>
      </c>
      <c r="O1416" s="1">
        <v>0.36</v>
      </c>
      <c r="P1416" s="6">
        <f>Table1[[#This Row],[Profit]]/Table1[[#This Row],[Sales]]</f>
        <v>9.3654266958424603E-2</v>
      </c>
      <c r="Q1416" s="1" t="s">
        <v>33</v>
      </c>
      <c r="R1416" s="1" t="s">
        <v>61</v>
      </c>
      <c r="S1416" s="1" t="s">
        <v>130</v>
      </c>
      <c r="T1416" s="1" t="s">
        <v>131</v>
      </c>
      <c r="U1416" s="1">
        <v>78664</v>
      </c>
      <c r="V1416" s="9">
        <v>42133</v>
      </c>
      <c r="W1416" s="13" t="str">
        <f>TEXT(Table1[[#This Row],[Order Date]],"mmmm")</f>
        <v>May</v>
      </c>
      <c r="X1416" s="7" t="str">
        <f>TEXT(Table1[[#This Row],[Order Date]],"yyyy")</f>
        <v>2015</v>
      </c>
      <c r="Y1416" s="9">
        <v>42135</v>
      </c>
      <c r="Z1416" s="1">
        <v>2.1400000000000023</v>
      </c>
      <c r="AA1416" s="1">
        <v>3</v>
      </c>
      <c r="AB1416" s="1">
        <v>22.85</v>
      </c>
      <c r="AC1416" s="1">
        <v>87407</v>
      </c>
      <c r="AD1416" s="6" t="e">
        <f>IF(COUNTIF(#REF!,Orders!AC33)&gt;0,"Returned","Not Returned")</f>
        <v>#REF!</v>
      </c>
      <c r="AE1416" s="37" t="str">
        <f>TEXT(Table1[[#This Row],[Order Date]],"mmmm-yyy")</f>
        <v>May-2015</v>
      </c>
    </row>
    <row r="1417" spans="1:31" ht="12.75" customHeight="1" thickTop="1" thickBot="1" x14ac:dyDescent="0.25">
      <c r="A1417" s="8">
        <v>24016</v>
      </c>
      <c r="B1417" s="1" t="s">
        <v>25</v>
      </c>
      <c r="C1417" s="1">
        <v>0.05</v>
      </c>
      <c r="D1417" s="1">
        <v>6.48</v>
      </c>
      <c r="E1417" s="1">
        <v>2.74</v>
      </c>
      <c r="F1417" s="1">
        <v>1650</v>
      </c>
      <c r="G1417" s="6" t="str">
        <f>IF(COUNTIF(Table1[Customer ID],Table1[[#This Row],[Customer ID]])&gt;1,"Repeat Customer","One-Time Customer")</f>
        <v>Repeat Customer</v>
      </c>
      <c r="H1417" s="1" t="s">
        <v>1661</v>
      </c>
      <c r="I1417" s="1" t="s">
        <v>49</v>
      </c>
      <c r="J1417" s="1" t="s">
        <v>28</v>
      </c>
      <c r="K1417" s="1" t="s">
        <v>77</v>
      </c>
      <c r="L1417" s="1" t="s">
        <v>180</v>
      </c>
      <c r="M1417" s="1" t="s">
        <v>51</v>
      </c>
      <c r="N1417" s="1" t="s">
        <v>1662</v>
      </c>
      <c r="O1417" s="1">
        <v>0.71</v>
      </c>
      <c r="P1417" s="6">
        <f>Table1[[#This Row],[Profit]]/Table1[[#This Row],[Sales]]</f>
        <v>0.16013578020579189</v>
      </c>
      <c r="Q1417" s="1" t="s">
        <v>33</v>
      </c>
      <c r="R1417" s="1" t="s">
        <v>136</v>
      </c>
      <c r="S1417" s="1" t="s">
        <v>322</v>
      </c>
      <c r="T1417" s="1" t="s">
        <v>1663</v>
      </c>
      <c r="U1417" s="1">
        <v>27203</v>
      </c>
      <c r="V1417" s="9">
        <v>42133</v>
      </c>
      <c r="W1417" s="13" t="str">
        <f>TEXT(Table1[[#This Row],[Order Date]],"mmmm")</f>
        <v>May</v>
      </c>
      <c r="X1417" s="7" t="str">
        <f>TEXT(Table1[[#This Row],[Order Date]],"yyyy")</f>
        <v>2015</v>
      </c>
      <c r="Y1417" s="9">
        <v>42133</v>
      </c>
      <c r="Z1417" s="1">
        <v>15.096</v>
      </c>
      <c r="AA1417" s="1">
        <v>15</v>
      </c>
      <c r="AB1417" s="1">
        <v>94.27</v>
      </c>
      <c r="AC1417" s="1">
        <v>91042</v>
      </c>
      <c r="AD1417" s="6" t="e">
        <f>IF(COUNTIF(#REF!,Orders!AC919)&gt;0,"Returned","Not Returned")</f>
        <v>#REF!</v>
      </c>
      <c r="AE1417" s="37" t="str">
        <f>TEXT(Table1[[#This Row],[Order Date]],"mmmm-yyy")</f>
        <v>May-2015</v>
      </c>
    </row>
    <row r="1418" spans="1:31" ht="12.75" customHeight="1" thickTop="1" thickBot="1" x14ac:dyDescent="0.25">
      <c r="A1418" s="10">
        <v>24017</v>
      </c>
      <c r="B1418" s="11" t="s">
        <v>25</v>
      </c>
      <c r="C1418" s="11">
        <v>0.09</v>
      </c>
      <c r="D1418" s="11">
        <v>12.53</v>
      </c>
      <c r="E1418" s="11">
        <v>0.5</v>
      </c>
      <c r="F1418" s="11">
        <v>1650</v>
      </c>
      <c r="G1418" s="6" t="str">
        <f>IF(COUNTIF(Table1[Customer ID],Table1[[#This Row],[Customer ID]])&gt;1,"Repeat Customer","One-Time Customer")</f>
        <v>Repeat Customer</v>
      </c>
      <c r="H1418" s="11" t="s">
        <v>1661</v>
      </c>
      <c r="I1418" s="11" t="s">
        <v>49</v>
      </c>
      <c r="J1418" s="11" t="s">
        <v>28</v>
      </c>
      <c r="K1418" s="11" t="s">
        <v>29</v>
      </c>
      <c r="L1418" s="11" t="s">
        <v>134</v>
      </c>
      <c r="M1418" s="11" t="s">
        <v>59</v>
      </c>
      <c r="N1418" s="11" t="s">
        <v>1664</v>
      </c>
      <c r="O1418" s="11">
        <v>0.38</v>
      </c>
      <c r="P1418" s="6">
        <f>Table1[[#This Row],[Profit]]/Table1[[#This Row],[Sales]]</f>
        <v>0.18139399099866196</v>
      </c>
      <c r="Q1418" s="11" t="s">
        <v>33</v>
      </c>
      <c r="R1418" s="11" t="s">
        <v>136</v>
      </c>
      <c r="S1418" s="11" t="s">
        <v>322</v>
      </c>
      <c r="T1418" s="11" t="s">
        <v>1663</v>
      </c>
      <c r="U1418" s="11">
        <v>27203</v>
      </c>
      <c r="V1418" s="12">
        <v>42133</v>
      </c>
      <c r="W1418" s="13" t="str">
        <f>TEXT(Table1[[#This Row],[Order Date]],"mmmm")</f>
        <v>May</v>
      </c>
      <c r="X1418" s="7" t="str">
        <f>TEXT(Table1[[#This Row],[Order Date]],"yyyy")</f>
        <v>2015</v>
      </c>
      <c r="Y1418" s="12">
        <v>42134</v>
      </c>
      <c r="Z1418" s="11">
        <v>14.912399999999998</v>
      </c>
      <c r="AA1418" s="11">
        <v>7</v>
      </c>
      <c r="AB1418" s="11">
        <v>82.21</v>
      </c>
      <c r="AC1418" s="11">
        <v>91042</v>
      </c>
      <c r="AD1418" s="6" t="e">
        <f>IF(COUNTIF(#REF!,Orders!AC920)&gt;0,"Returned","Not Returned")</f>
        <v>#REF!</v>
      </c>
      <c r="AE1418" s="37" t="str">
        <f>TEXT(Table1[[#This Row],[Order Date]],"mmmm-yyy")</f>
        <v>May-2015</v>
      </c>
    </row>
    <row r="1419" spans="1:31" ht="12.75" customHeight="1" thickTop="1" thickBot="1" x14ac:dyDescent="0.25">
      <c r="A1419" s="8">
        <v>24019</v>
      </c>
      <c r="B1419" s="1" t="s">
        <v>25</v>
      </c>
      <c r="C1419" s="1">
        <v>0.08</v>
      </c>
      <c r="D1419" s="1">
        <v>65.989999999999995</v>
      </c>
      <c r="E1419" s="1">
        <v>8.99</v>
      </c>
      <c r="F1419" s="1">
        <v>1650</v>
      </c>
      <c r="G1419" s="6" t="str">
        <f>IF(COUNTIF(Table1[Customer ID],Table1[[#This Row],[Customer ID]])&gt;1,"Repeat Customer","One-Time Customer")</f>
        <v>Repeat Customer</v>
      </c>
      <c r="H1419" s="1" t="s">
        <v>1661</v>
      </c>
      <c r="I1419" s="1" t="s">
        <v>27</v>
      </c>
      <c r="J1419" s="1" t="s">
        <v>28</v>
      </c>
      <c r="K1419" s="1" t="s">
        <v>77</v>
      </c>
      <c r="L1419" s="1" t="s">
        <v>78</v>
      </c>
      <c r="M1419" s="1" t="s">
        <v>59</v>
      </c>
      <c r="N1419" s="1" t="s">
        <v>1665</v>
      </c>
      <c r="O1419" s="1">
        <v>0.55000000000000004</v>
      </c>
      <c r="P1419" s="6">
        <f>Table1[[#This Row],[Profit]]/Table1[[#This Row],[Sales]]</f>
        <v>-0.32391788631518431</v>
      </c>
      <c r="Q1419" s="1" t="s">
        <v>33</v>
      </c>
      <c r="R1419" s="1" t="s">
        <v>136</v>
      </c>
      <c r="S1419" s="1" t="s">
        <v>322</v>
      </c>
      <c r="T1419" s="1" t="s">
        <v>1663</v>
      </c>
      <c r="U1419" s="1">
        <v>27203</v>
      </c>
      <c r="V1419" s="9">
        <v>42133</v>
      </c>
      <c r="W1419" s="13" t="str">
        <f>TEXT(Table1[[#This Row],[Order Date]],"mmmm")</f>
        <v>May</v>
      </c>
      <c r="X1419" s="7" t="str">
        <f>TEXT(Table1[[#This Row],[Order Date]],"yyyy")</f>
        <v>2015</v>
      </c>
      <c r="Y1419" s="9">
        <v>42135</v>
      </c>
      <c r="Z1419" s="1">
        <v>-135.226</v>
      </c>
      <c r="AA1419" s="1">
        <v>8</v>
      </c>
      <c r="AB1419" s="1">
        <v>417.47</v>
      </c>
      <c r="AC1419" s="1">
        <v>91042</v>
      </c>
      <c r="AD1419" s="6" t="e">
        <f>IF(COUNTIF(#REF!,Orders!AC921)&gt;0,"Returned","Not Returned")</f>
        <v>#REF!</v>
      </c>
      <c r="AE1419" s="37" t="str">
        <f>TEXT(Table1[[#This Row],[Order Date]],"mmmm-yyy")</f>
        <v>May-2015</v>
      </c>
    </row>
    <row r="1420" spans="1:31" ht="12.75" customHeight="1" thickTop="1" thickBot="1" x14ac:dyDescent="0.25">
      <c r="A1420" s="10">
        <v>694</v>
      </c>
      <c r="B1420" s="11" t="s">
        <v>47</v>
      </c>
      <c r="C1420" s="11">
        <v>0.05</v>
      </c>
      <c r="D1420" s="11">
        <v>6.48</v>
      </c>
      <c r="E1420" s="11">
        <v>8.73</v>
      </c>
      <c r="F1420" s="11">
        <v>2882</v>
      </c>
      <c r="G1420" s="6" t="str">
        <f>IF(COUNTIF(Table1[Customer ID],Table1[[#This Row],[Customer ID]])&gt;1,"Repeat Customer","One-Time Customer")</f>
        <v>Repeat Customer</v>
      </c>
      <c r="H1420" s="11" t="s">
        <v>2632</v>
      </c>
      <c r="I1420" s="11" t="s">
        <v>49</v>
      </c>
      <c r="J1420" s="11" t="s">
        <v>114</v>
      </c>
      <c r="K1420" s="11" t="s">
        <v>29</v>
      </c>
      <c r="L1420" s="11" t="s">
        <v>93</v>
      </c>
      <c r="M1420" s="11" t="s">
        <v>59</v>
      </c>
      <c r="N1420" s="11" t="s">
        <v>2312</v>
      </c>
      <c r="O1420" s="11">
        <v>0.37</v>
      </c>
      <c r="P1420" s="6">
        <f>Table1[[#This Row],[Profit]]/Table1[[#This Row],[Sales]]</f>
        <v>-0.6898266666666667</v>
      </c>
      <c r="Q1420" s="11" t="s">
        <v>33</v>
      </c>
      <c r="R1420" s="11" t="s">
        <v>136</v>
      </c>
      <c r="S1420" s="11" t="s">
        <v>322</v>
      </c>
      <c r="T1420" s="11" t="s">
        <v>390</v>
      </c>
      <c r="U1420" s="11">
        <v>28206</v>
      </c>
      <c r="V1420" s="12">
        <v>42133</v>
      </c>
      <c r="W1420" s="13" t="str">
        <f>TEXT(Table1[[#This Row],[Order Date]],"mmmm")</f>
        <v>May</v>
      </c>
      <c r="X1420" s="7" t="str">
        <f>TEXT(Table1[[#This Row],[Order Date]],"yyyy")</f>
        <v>2015</v>
      </c>
      <c r="Y1420" s="12">
        <v>42133</v>
      </c>
      <c r="Z1420" s="11">
        <v>-160.38470000000001</v>
      </c>
      <c r="AA1420" s="11">
        <v>35</v>
      </c>
      <c r="AB1420" s="11">
        <v>232.5</v>
      </c>
      <c r="AC1420" s="11">
        <v>4839</v>
      </c>
      <c r="AD1420" s="6" t="e">
        <f>IF(COUNTIF(#REF!,Orders!AC1634)&gt;0,"Returned","Not Returned")</f>
        <v>#REF!</v>
      </c>
      <c r="AE1420" s="37" t="str">
        <f>TEXT(Table1[[#This Row],[Order Date]],"mmmm-yyy")</f>
        <v>May-2015</v>
      </c>
    </row>
    <row r="1421" spans="1:31" ht="12.75" customHeight="1" thickTop="1" thickBot="1" x14ac:dyDescent="0.25">
      <c r="A1421" s="10">
        <v>18694</v>
      </c>
      <c r="B1421" s="11" t="s">
        <v>47</v>
      </c>
      <c r="C1421" s="11">
        <v>0.05</v>
      </c>
      <c r="D1421" s="11">
        <v>6.48</v>
      </c>
      <c r="E1421" s="11">
        <v>8.73</v>
      </c>
      <c r="F1421" s="11">
        <v>2883</v>
      </c>
      <c r="G1421" s="6" t="str">
        <f>IF(COUNTIF(Table1[Customer ID],Table1[[#This Row],[Customer ID]])&gt;1,"Repeat Customer","One-Time Customer")</f>
        <v>One-Time Customer</v>
      </c>
      <c r="H1421" s="11" t="s">
        <v>2636</v>
      </c>
      <c r="I1421" s="11" t="s">
        <v>49</v>
      </c>
      <c r="J1421" s="11" t="s">
        <v>114</v>
      </c>
      <c r="K1421" s="11" t="s">
        <v>29</v>
      </c>
      <c r="L1421" s="11" t="s">
        <v>93</v>
      </c>
      <c r="M1421" s="11" t="s">
        <v>59</v>
      </c>
      <c r="N1421" s="11" t="s">
        <v>2312</v>
      </c>
      <c r="O1421" s="11">
        <v>0.37</v>
      </c>
      <c r="P1421" s="6">
        <f>Table1[[#This Row],[Profit]]/Table1[[#This Row],[Sales]]</f>
        <v>-2.0168924569325974</v>
      </c>
      <c r="Q1421" s="11" t="s">
        <v>33</v>
      </c>
      <c r="R1421" s="11" t="s">
        <v>53</v>
      </c>
      <c r="S1421" s="11" t="s">
        <v>154</v>
      </c>
      <c r="T1421" s="11" t="s">
        <v>2628</v>
      </c>
      <c r="U1421" s="11">
        <v>44070</v>
      </c>
      <c r="V1421" s="12">
        <v>42133</v>
      </c>
      <c r="W1421" s="13" t="str">
        <f>TEXT(Table1[[#This Row],[Order Date]],"mmmm")</f>
        <v>May</v>
      </c>
      <c r="X1421" s="7" t="str">
        <f>TEXT(Table1[[#This Row],[Order Date]],"yyyy")</f>
        <v>2015</v>
      </c>
      <c r="Y1421" s="12">
        <v>42133</v>
      </c>
      <c r="Z1421" s="11">
        <v>-120.59</v>
      </c>
      <c r="AA1421" s="11">
        <v>9</v>
      </c>
      <c r="AB1421" s="11">
        <v>59.79</v>
      </c>
      <c r="AC1421" s="11">
        <v>87632</v>
      </c>
      <c r="AD1421" s="6" t="e">
        <f>IF(COUNTIF(#REF!,Orders!AC1638)&gt;0,"Returned","Not Returned")</f>
        <v>#REF!</v>
      </c>
      <c r="AE1421" s="37" t="str">
        <f>TEXT(Table1[[#This Row],[Order Date]],"mmmm-yyy")</f>
        <v>May-2015</v>
      </c>
    </row>
    <row r="1422" spans="1:31" ht="12.75" customHeight="1" thickTop="1" thickBot="1" x14ac:dyDescent="0.25">
      <c r="A1422" s="8">
        <v>25933</v>
      </c>
      <c r="B1422" s="1" t="s">
        <v>25</v>
      </c>
      <c r="C1422" s="1">
        <v>0</v>
      </c>
      <c r="D1422" s="1">
        <v>99.99</v>
      </c>
      <c r="E1422" s="1">
        <v>19.989999999999998</v>
      </c>
      <c r="F1422" s="1">
        <v>43</v>
      </c>
      <c r="G1422" s="6" t="str">
        <f>IF(COUNTIF(Table1[Customer ID],Table1[[#This Row],[Customer ID]])&gt;1,"Repeat Customer","One-Time Customer")</f>
        <v>One-Time Customer</v>
      </c>
      <c r="H1422" s="1" t="s">
        <v>113</v>
      </c>
      <c r="I1422" s="1" t="s">
        <v>49</v>
      </c>
      <c r="J1422" s="1" t="s">
        <v>114</v>
      </c>
      <c r="K1422" s="1" t="s">
        <v>77</v>
      </c>
      <c r="L1422" s="1" t="s">
        <v>85</v>
      </c>
      <c r="M1422" s="1" t="s">
        <v>59</v>
      </c>
      <c r="N1422" s="1" t="s">
        <v>115</v>
      </c>
      <c r="O1422" s="1">
        <v>0.52</v>
      </c>
      <c r="P1422" s="6">
        <f>Table1[[#This Row],[Profit]]/Table1[[#This Row],[Sales]]</f>
        <v>4.0047939171959777E-2</v>
      </c>
      <c r="Q1422" s="1" t="s">
        <v>33</v>
      </c>
      <c r="R1422" s="1" t="s">
        <v>34</v>
      </c>
      <c r="S1422" s="1" t="s">
        <v>35</v>
      </c>
      <c r="T1422" s="1" t="s">
        <v>116</v>
      </c>
      <c r="U1422" s="1">
        <v>98052</v>
      </c>
      <c r="V1422" s="9">
        <v>42134</v>
      </c>
      <c r="W1422" s="13" t="str">
        <f>TEXT(Table1[[#This Row],[Order Date]],"mmmm")</f>
        <v>May</v>
      </c>
      <c r="X1422" s="7" t="str">
        <f>TEXT(Table1[[#This Row],[Order Date]],"yyyy")</f>
        <v>2015</v>
      </c>
      <c r="Y1422" s="9">
        <v>42135</v>
      </c>
      <c r="Z1422" s="1">
        <v>25.913820000000015</v>
      </c>
      <c r="AA1422" s="1">
        <v>6</v>
      </c>
      <c r="AB1422" s="1">
        <v>647.07000000000005</v>
      </c>
      <c r="AC1422" s="1">
        <v>91454</v>
      </c>
      <c r="AD1422" s="6" t="e">
        <f>IF(COUNTIF(#REF!,Orders!AC27)&gt;0,"Returned","Not Returned")</f>
        <v>#REF!</v>
      </c>
      <c r="AE1422" s="37" t="str">
        <f>TEXT(Table1[[#This Row],[Order Date]],"mmmm-yyy")</f>
        <v>May-2015</v>
      </c>
    </row>
    <row r="1423" spans="1:31" ht="12.75" customHeight="1" thickTop="1" thickBot="1" x14ac:dyDescent="0.25">
      <c r="A1423" s="10">
        <v>23840</v>
      </c>
      <c r="B1423" s="11" t="s">
        <v>106</v>
      </c>
      <c r="C1423" s="11">
        <v>0.09</v>
      </c>
      <c r="D1423" s="11">
        <v>7.64</v>
      </c>
      <c r="E1423" s="11">
        <v>5.83</v>
      </c>
      <c r="F1423" s="11">
        <v>995</v>
      </c>
      <c r="G1423" s="6" t="str">
        <f>IF(COUNTIF(Table1[Customer ID],Table1[[#This Row],[Customer ID]])&gt;1,"Repeat Customer","One-Time Customer")</f>
        <v>One-Time Customer</v>
      </c>
      <c r="H1423" s="11" t="s">
        <v>1095</v>
      </c>
      <c r="I1423" s="11" t="s">
        <v>49</v>
      </c>
      <c r="J1423" s="11" t="s">
        <v>58</v>
      </c>
      <c r="K1423" s="11" t="s">
        <v>29</v>
      </c>
      <c r="L1423" s="11" t="s">
        <v>93</v>
      </c>
      <c r="M1423" s="11" t="s">
        <v>31</v>
      </c>
      <c r="N1423" s="11" t="s">
        <v>1026</v>
      </c>
      <c r="O1423" s="11">
        <v>0.36</v>
      </c>
      <c r="P1423" s="6">
        <f>Table1[[#This Row],[Profit]]/Table1[[#This Row],[Sales]]</f>
        <v>5.5361801455444233E-2</v>
      </c>
      <c r="Q1423" s="11" t="s">
        <v>33</v>
      </c>
      <c r="R1423" s="11" t="s">
        <v>53</v>
      </c>
      <c r="S1423" s="11" t="s">
        <v>188</v>
      </c>
      <c r="T1423" s="11" t="s">
        <v>1096</v>
      </c>
      <c r="U1423" s="11">
        <v>4070</v>
      </c>
      <c r="V1423" s="12">
        <v>42134</v>
      </c>
      <c r="W1423" s="13" t="str">
        <f>TEXT(Table1[[#This Row],[Order Date]],"mmmm")</f>
        <v>May</v>
      </c>
      <c r="X1423" s="7" t="str">
        <f>TEXT(Table1[[#This Row],[Order Date]],"yyyy")</f>
        <v>2015</v>
      </c>
      <c r="Y1423" s="12">
        <v>42139</v>
      </c>
      <c r="Z1423" s="11">
        <v>4.0320000000000036</v>
      </c>
      <c r="AA1423" s="11">
        <v>9</v>
      </c>
      <c r="AB1423" s="11">
        <v>72.83</v>
      </c>
      <c r="AC1423" s="11">
        <v>89434</v>
      </c>
      <c r="AD1423" s="6" t="e">
        <f>IF(COUNTIF(#REF!,Orders!AC554)&gt;0,"Returned","Not Returned")</f>
        <v>#REF!</v>
      </c>
      <c r="AE1423" s="37" t="str">
        <f>TEXT(Table1[[#This Row],[Order Date]],"mmmm-yyy")</f>
        <v>May-2015</v>
      </c>
    </row>
    <row r="1424" spans="1:31" ht="12.75" customHeight="1" thickTop="1" thickBot="1" x14ac:dyDescent="0.25">
      <c r="A1424" s="8">
        <v>24577</v>
      </c>
      <c r="B1424" s="1" t="s">
        <v>56</v>
      </c>
      <c r="C1424" s="1">
        <v>0.04</v>
      </c>
      <c r="D1424" s="1">
        <v>95.43</v>
      </c>
      <c r="E1424" s="1">
        <v>19.989999999999998</v>
      </c>
      <c r="F1424" s="1">
        <v>1709</v>
      </c>
      <c r="G1424" s="6" t="str">
        <f>IF(COUNTIF(Table1[Customer ID],Table1[[#This Row],[Customer ID]])&gt;1,"Repeat Customer","One-Time Customer")</f>
        <v>Repeat Customer</v>
      </c>
      <c r="H1424" s="1" t="s">
        <v>1712</v>
      </c>
      <c r="I1424" s="1" t="s">
        <v>49</v>
      </c>
      <c r="J1424" s="1" t="s">
        <v>58</v>
      </c>
      <c r="K1424" s="1" t="s">
        <v>29</v>
      </c>
      <c r="L1424" s="1" t="s">
        <v>141</v>
      </c>
      <c r="M1424" s="1" t="s">
        <v>59</v>
      </c>
      <c r="N1424" s="1" t="s">
        <v>849</v>
      </c>
      <c r="O1424" s="1">
        <v>0.79</v>
      </c>
      <c r="P1424" s="6">
        <f>Table1[[#This Row],[Profit]]/Table1[[#This Row],[Sales]]</f>
        <v>4.1626688316480963E-3</v>
      </c>
      <c r="Q1424" s="1" t="s">
        <v>33</v>
      </c>
      <c r="R1424" s="1" t="s">
        <v>53</v>
      </c>
      <c r="S1424" s="1" t="s">
        <v>234</v>
      </c>
      <c r="T1424" s="1" t="s">
        <v>1714</v>
      </c>
      <c r="U1424" s="1">
        <v>19464</v>
      </c>
      <c r="V1424" s="9">
        <v>42134</v>
      </c>
      <c r="W1424" s="13" t="str">
        <f>TEXT(Table1[[#This Row],[Order Date]],"mmmm")</f>
        <v>May</v>
      </c>
      <c r="X1424" s="7" t="str">
        <f>TEXT(Table1[[#This Row],[Order Date]],"yyyy")</f>
        <v>2015</v>
      </c>
      <c r="Y1424" s="9">
        <v>42136</v>
      </c>
      <c r="Z1424" s="1">
        <v>13.536000000000016</v>
      </c>
      <c r="AA1424" s="1">
        <v>33</v>
      </c>
      <c r="AB1424" s="1">
        <v>3251.76</v>
      </c>
      <c r="AC1424" s="1">
        <v>88783</v>
      </c>
      <c r="AD1424" s="6" t="e">
        <f>IF(COUNTIF(#REF!,Orders!AC953)&gt;0,"Returned","Not Returned")</f>
        <v>#REF!</v>
      </c>
      <c r="AE1424" s="37" t="str">
        <f>TEXT(Table1[[#This Row],[Order Date]],"mmmm-yyy")</f>
        <v>May-2015</v>
      </c>
    </row>
    <row r="1425" spans="1:31" ht="12.75" customHeight="1" thickTop="1" thickBot="1" x14ac:dyDescent="0.25">
      <c r="A1425" s="10">
        <v>25498</v>
      </c>
      <c r="B1425" s="11" t="s">
        <v>25</v>
      </c>
      <c r="C1425" s="11">
        <v>0.06</v>
      </c>
      <c r="D1425" s="11">
        <v>13.99</v>
      </c>
      <c r="E1425" s="11">
        <v>7.51</v>
      </c>
      <c r="F1425" s="11">
        <v>1778</v>
      </c>
      <c r="G1425" s="6" t="str">
        <f>IF(COUNTIF(Table1[Customer ID],Table1[[#This Row],[Customer ID]])&gt;1,"Repeat Customer","One-Time Customer")</f>
        <v>Repeat Customer</v>
      </c>
      <c r="H1425" s="11" t="s">
        <v>1787</v>
      </c>
      <c r="I1425" s="11" t="s">
        <v>49</v>
      </c>
      <c r="J1425" s="11" t="s">
        <v>114</v>
      </c>
      <c r="K1425" s="11" t="s">
        <v>77</v>
      </c>
      <c r="L1425" s="11" t="s">
        <v>85</v>
      </c>
      <c r="M1425" s="11" t="s">
        <v>86</v>
      </c>
      <c r="N1425" s="11" t="s">
        <v>1366</v>
      </c>
      <c r="O1425" s="11">
        <v>0.39</v>
      </c>
      <c r="P1425" s="6">
        <f>Table1[[#This Row],[Profit]]/Table1[[#This Row],[Sales]]</f>
        <v>2.2512031667766247E-2</v>
      </c>
      <c r="Q1425" s="11" t="s">
        <v>33</v>
      </c>
      <c r="R1425" s="11" t="s">
        <v>61</v>
      </c>
      <c r="S1425" s="11" t="s">
        <v>703</v>
      </c>
      <c r="T1425" s="11" t="s">
        <v>1788</v>
      </c>
      <c r="U1425" s="11">
        <v>47906</v>
      </c>
      <c r="V1425" s="12">
        <v>42134</v>
      </c>
      <c r="W1425" s="13" t="str">
        <f>TEXT(Table1[[#This Row],[Order Date]],"mmmm")</f>
        <v>May</v>
      </c>
      <c r="X1425" s="7" t="str">
        <f>TEXT(Table1[[#This Row],[Order Date]],"yyyy")</f>
        <v>2015</v>
      </c>
      <c r="Y1425" s="12">
        <v>42136</v>
      </c>
      <c r="Z1425" s="11">
        <v>6.4832400000000021</v>
      </c>
      <c r="AA1425" s="11">
        <v>21</v>
      </c>
      <c r="AB1425" s="11">
        <v>287.99</v>
      </c>
      <c r="AC1425" s="11">
        <v>89943</v>
      </c>
      <c r="AD1425" s="6" t="e">
        <f>IF(COUNTIF(#REF!,Orders!AC1002)&gt;0,"Returned","Not Returned")</f>
        <v>#REF!</v>
      </c>
      <c r="AE1425" s="37" t="str">
        <f>TEXT(Table1[[#This Row],[Order Date]],"mmmm-yyy")</f>
        <v>May-2015</v>
      </c>
    </row>
    <row r="1426" spans="1:31" ht="12.75" customHeight="1" thickTop="1" thickBot="1" x14ac:dyDescent="0.25">
      <c r="A1426" s="8">
        <v>25499</v>
      </c>
      <c r="B1426" s="1" t="s">
        <v>25</v>
      </c>
      <c r="C1426" s="1">
        <v>0.06</v>
      </c>
      <c r="D1426" s="1">
        <v>15.04</v>
      </c>
      <c r="E1426" s="1">
        <v>1.97</v>
      </c>
      <c r="F1426" s="1">
        <v>1778</v>
      </c>
      <c r="G1426" s="6" t="str">
        <f>IF(COUNTIF(Table1[Customer ID],Table1[[#This Row],[Customer ID]])&gt;1,"Repeat Customer","One-Time Customer")</f>
        <v>Repeat Customer</v>
      </c>
      <c r="H1426" s="1" t="s">
        <v>1787</v>
      </c>
      <c r="I1426" s="1" t="s">
        <v>49</v>
      </c>
      <c r="J1426" s="1" t="s">
        <v>114</v>
      </c>
      <c r="K1426" s="1" t="s">
        <v>29</v>
      </c>
      <c r="L1426" s="1" t="s">
        <v>93</v>
      </c>
      <c r="M1426" s="1" t="s">
        <v>31</v>
      </c>
      <c r="N1426" s="1" t="s">
        <v>659</v>
      </c>
      <c r="O1426" s="1">
        <v>0.39</v>
      </c>
      <c r="P1426" s="6">
        <f>Table1[[#This Row],[Profit]]/Table1[[#This Row],[Sales]]</f>
        <v>4.9765258215962449E-2</v>
      </c>
      <c r="Q1426" s="1" t="s">
        <v>33</v>
      </c>
      <c r="R1426" s="1" t="s">
        <v>61</v>
      </c>
      <c r="S1426" s="1" t="s">
        <v>703</v>
      </c>
      <c r="T1426" s="1" t="s">
        <v>1788</v>
      </c>
      <c r="U1426" s="1">
        <v>47906</v>
      </c>
      <c r="V1426" s="9">
        <v>42134</v>
      </c>
      <c r="W1426" s="13" t="str">
        <f>TEXT(Table1[[#This Row],[Order Date]],"mmmm")</f>
        <v>May</v>
      </c>
      <c r="X1426" s="7" t="str">
        <f>TEXT(Table1[[#This Row],[Order Date]],"yyyy")</f>
        <v>2015</v>
      </c>
      <c r="Y1426" s="9">
        <v>42134</v>
      </c>
      <c r="Z1426" s="1">
        <v>2.3320000000000003</v>
      </c>
      <c r="AA1426" s="1">
        <v>3</v>
      </c>
      <c r="AB1426" s="1">
        <v>46.86</v>
      </c>
      <c r="AC1426" s="1">
        <v>89943</v>
      </c>
      <c r="AD1426" s="6" t="e">
        <f>IF(COUNTIF(#REF!,Orders!AC1003)&gt;0,"Returned","Not Returned")</f>
        <v>#REF!</v>
      </c>
      <c r="AE1426" s="37" t="str">
        <f>TEXT(Table1[[#This Row],[Order Date]],"mmmm-yyy")</f>
        <v>May-2015</v>
      </c>
    </row>
    <row r="1427" spans="1:31" ht="12.75" customHeight="1" thickTop="1" thickBot="1" x14ac:dyDescent="0.25">
      <c r="A1427" s="8">
        <v>24373</v>
      </c>
      <c r="B1427" s="1" t="s">
        <v>106</v>
      </c>
      <c r="C1427" s="1">
        <v>0.08</v>
      </c>
      <c r="D1427" s="1">
        <v>6.48</v>
      </c>
      <c r="E1427" s="1">
        <v>2.74</v>
      </c>
      <c r="F1427" s="1">
        <v>2820</v>
      </c>
      <c r="G1427" s="6" t="str">
        <f>IF(COUNTIF(Table1[Customer ID],Table1[[#This Row],[Customer ID]])&gt;1,"Repeat Customer","One-Time Customer")</f>
        <v>Repeat Customer</v>
      </c>
      <c r="H1427" s="1" t="s">
        <v>2584</v>
      </c>
      <c r="I1427" s="1" t="s">
        <v>49</v>
      </c>
      <c r="J1427" s="1" t="s">
        <v>40</v>
      </c>
      <c r="K1427" s="1" t="s">
        <v>77</v>
      </c>
      <c r="L1427" s="1" t="s">
        <v>180</v>
      </c>
      <c r="M1427" s="1" t="s">
        <v>51</v>
      </c>
      <c r="N1427" s="1" t="s">
        <v>1662</v>
      </c>
      <c r="O1427" s="1">
        <v>0.71</v>
      </c>
      <c r="P1427" s="6">
        <f>Table1[[#This Row],[Profit]]/Table1[[#This Row],[Sales]]</f>
        <v>-0.72695285010555943</v>
      </c>
      <c r="Q1427" s="1" t="s">
        <v>33</v>
      </c>
      <c r="R1427" s="1" t="s">
        <v>61</v>
      </c>
      <c r="S1427" s="1" t="s">
        <v>506</v>
      </c>
      <c r="T1427" s="1" t="s">
        <v>2585</v>
      </c>
      <c r="U1427" s="1">
        <v>63129</v>
      </c>
      <c r="V1427" s="9">
        <v>42134</v>
      </c>
      <c r="W1427" s="13" t="str">
        <f>TEXT(Table1[[#This Row],[Order Date]],"mmmm")</f>
        <v>May</v>
      </c>
      <c r="X1427" s="7" t="str">
        <f>TEXT(Table1[[#This Row],[Order Date]],"yyyy")</f>
        <v>2015</v>
      </c>
      <c r="Y1427" s="9">
        <v>42136</v>
      </c>
      <c r="Z1427" s="1">
        <v>-82.64</v>
      </c>
      <c r="AA1427" s="1">
        <v>18</v>
      </c>
      <c r="AB1427" s="1">
        <v>113.68</v>
      </c>
      <c r="AC1427" s="1">
        <v>87899</v>
      </c>
      <c r="AD1427" s="6" t="e">
        <f>IF(COUNTIF(#REF!,Orders!AC1585)&gt;0,"Returned","Not Returned")</f>
        <v>#REF!</v>
      </c>
      <c r="AE1427" s="37" t="str">
        <f>TEXT(Table1[[#This Row],[Order Date]],"mmmm-yyy")</f>
        <v>May-2015</v>
      </c>
    </row>
    <row r="1428" spans="1:31" ht="12.75" customHeight="1" thickTop="1" thickBot="1" x14ac:dyDescent="0.25">
      <c r="A1428" s="8">
        <v>23211</v>
      </c>
      <c r="B1428" s="1" t="s">
        <v>25</v>
      </c>
      <c r="C1428" s="1">
        <v>0.03</v>
      </c>
      <c r="D1428" s="1">
        <v>17.48</v>
      </c>
      <c r="E1428" s="1">
        <v>1.99</v>
      </c>
      <c r="F1428" s="1">
        <v>3283</v>
      </c>
      <c r="G1428" s="6" t="str">
        <f>IF(COUNTIF(Table1[Customer ID],Table1[[#This Row],[Customer ID]])&gt;1,"Repeat Customer","One-Time Customer")</f>
        <v>Repeat Customer</v>
      </c>
      <c r="H1428" s="1" t="s">
        <v>2934</v>
      </c>
      <c r="I1428" s="1" t="s">
        <v>49</v>
      </c>
      <c r="J1428" s="1" t="s">
        <v>28</v>
      </c>
      <c r="K1428" s="1" t="s">
        <v>77</v>
      </c>
      <c r="L1428" s="1" t="s">
        <v>180</v>
      </c>
      <c r="M1428" s="1" t="s">
        <v>51</v>
      </c>
      <c r="N1428" s="1" t="s">
        <v>361</v>
      </c>
      <c r="O1428" s="1">
        <v>0.45</v>
      </c>
      <c r="P1428" s="6">
        <f>Table1[[#This Row],[Profit]]/Table1[[#This Row],[Sales]]</f>
        <v>1.3216946820379323</v>
      </c>
      <c r="Q1428" s="1" t="s">
        <v>33</v>
      </c>
      <c r="R1428" s="1" t="s">
        <v>136</v>
      </c>
      <c r="S1428" s="1" t="s">
        <v>362</v>
      </c>
      <c r="T1428" s="1" t="s">
        <v>2935</v>
      </c>
      <c r="U1428" s="1">
        <v>33156</v>
      </c>
      <c r="V1428" s="9">
        <v>42134</v>
      </c>
      <c r="W1428" s="13" t="str">
        <f>TEXT(Table1[[#This Row],[Order Date]],"mmmm")</f>
        <v>May</v>
      </c>
      <c r="X1428" s="7" t="str">
        <f>TEXT(Table1[[#This Row],[Order Date]],"yyyy")</f>
        <v>2015</v>
      </c>
      <c r="Y1428" s="9">
        <v>42135</v>
      </c>
      <c r="Z1428" s="1">
        <v>710.80739999999992</v>
      </c>
      <c r="AA1428" s="1">
        <v>31</v>
      </c>
      <c r="AB1428" s="1">
        <v>537.79999999999995</v>
      </c>
      <c r="AC1428" s="1">
        <v>90753</v>
      </c>
      <c r="AD1428" s="6" t="e">
        <f>IF(COUNTIF(#REF!,Orders!AC1877)&gt;0,"Returned","Not Returned")</f>
        <v>#REF!</v>
      </c>
      <c r="AE1428" s="37" t="str">
        <f>TEXT(Table1[[#This Row],[Order Date]],"mmmm-yyy")</f>
        <v>May-2015</v>
      </c>
    </row>
    <row r="1429" spans="1:31" ht="12.75" customHeight="1" thickTop="1" thickBot="1" x14ac:dyDescent="0.25">
      <c r="A1429" s="10">
        <v>21059</v>
      </c>
      <c r="B1429" s="11" t="s">
        <v>25</v>
      </c>
      <c r="C1429" s="11">
        <v>0.01</v>
      </c>
      <c r="D1429" s="11">
        <v>500.98</v>
      </c>
      <c r="E1429" s="11">
        <v>26</v>
      </c>
      <c r="F1429" s="11">
        <v>1595</v>
      </c>
      <c r="G1429" s="6" t="str">
        <f>IF(COUNTIF(Table1[Customer ID],Table1[[#This Row],[Customer ID]])&gt;1,"Repeat Customer","One-Time Customer")</f>
        <v>Repeat Customer</v>
      </c>
      <c r="H1429" s="11" t="s">
        <v>1600</v>
      </c>
      <c r="I1429" s="11" t="s">
        <v>39</v>
      </c>
      <c r="J1429" s="11" t="s">
        <v>28</v>
      </c>
      <c r="K1429" s="11" t="s">
        <v>41</v>
      </c>
      <c r="L1429" s="11" t="s">
        <v>42</v>
      </c>
      <c r="M1429" s="11" t="s">
        <v>43</v>
      </c>
      <c r="N1429" s="11" t="s">
        <v>44</v>
      </c>
      <c r="O1429" s="11">
        <v>0.6</v>
      </c>
      <c r="P1429" s="6">
        <f>Table1[[#This Row],[Profit]]/Table1[[#This Row],[Sales]]</f>
        <v>0.69</v>
      </c>
      <c r="Q1429" s="11" t="s">
        <v>33</v>
      </c>
      <c r="R1429" s="11" t="s">
        <v>53</v>
      </c>
      <c r="S1429" s="11" t="s">
        <v>648</v>
      </c>
      <c r="T1429" s="11" t="s">
        <v>1601</v>
      </c>
      <c r="U1429" s="11">
        <v>25705</v>
      </c>
      <c r="V1429" s="12">
        <v>42135</v>
      </c>
      <c r="W1429" s="13" t="str">
        <f>TEXT(Table1[[#This Row],[Order Date]],"mmmm")</f>
        <v>May</v>
      </c>
      <c r="X1429" s="7" t="str">
        <f>TEXT(Table1[[#This Row],[Order Date]],"yyyy")</f>
        <v>2015</v>
      </c>
      <c r="Y1429" s="12">
        <v>42136</v>
      </c>
      <c r="Z1429" s="11">
        <v>5078.5379999999996</v>
      </c>
      <c r="AA1429" s="11">
        <v>14</v>
      </c>
      <c r="AB1429" s="11">
        <v>7360.2</v>
      </c>
      <c r="AC1429" s="11">
        <v>90796</v>
      </c>
      <c r="AD1429" s="6" t="e">
        <f>IF(COUNTIF(#REF!,Orders!AC882)&gt;0,"Returned","Not Returned")</f>
        <v>#REF!</v>
      </c>
      <c r="AE1429" s="37" t="str">
        <f>TEXT(Table1[[#This Row],[Order Date]],"mmmm-yyy")</f>
        <v>May-2015</v>
      </c>
    </row>
    <row r="1430" spans="1:31" ht="12.75" customHeight="1" thickTop="1" thickBot="1" x14ac:dyDescent="0.25">
      <c r="A1430" s="8">
        <v>21060</v>
      </c>
      <c r="B1430" s="1" t="s">
        <v>25</v>
      </c>
      <c r="C1430" s="1">
        <v>0.08</v>
      </c>
      <c r="D1430" s="1">
        <v>9.77</v>
      </c>
      <c r="E1430" s="1">
        <v>6.02</v>
      </c>
      <c r="F1430" s="1">
        <v>1595</v>
      </c>
      <c r="G1430" s="6" t="str">
        <f>IF(COUNTIF(Table1[Customer ID],Table1[[#This Row],[Customer ID]])&gt;1,"Repeat Customer","One-Time Customer")</f>
        <v>Repeat Customer</v>
      </c>
      <c r="H1430" s="1" t="s">
        <v>1600</v>
      </c>
      <c r="I1430" s="1" t="s">
        <v>49</v>
      </c>
      <c r="J1430" s="1" t="s">
        <v>28</v>
      </c>
      <c r="K1430" s="1" t="s">
        <v>41</v>
      </c>
      <c r="L1430" s="1" t="s">
        <v>50</v>
      </c>
      <c r="M1430" s="1" t="s">
        <v>86</v>
      </c>
      <c r="N1430" s="1" t="s">
        <v>1602</v>
      </c>
      <c r="O1430" s="1">
        <v>0.48</v>
      </c>
      <c r="P1430" s="6">
        <f>Table1[[#This Row],[Profit]]/Table1[[#This Row],[Sales]]</f>
        <v>0.26135189759712557</v>
      </c>
      <c r="Q1430" s="1" t="s">
        <v>33</v>
      </c>
      <c r="R1430" s="1" t="s">
        <v>53</v>
      </c>
      <c r="S1430" s="1" t="s">
        <v>648</v>
      </c>
      <c r="T1430" s="1" t="s">
        <v>1601</v>
      </c>
      <c r="U1430" s="1">
        <v>25705</v>
      </c>
      <c r="V1430" s="9">
        <v>42135</v>
      </c>
      <c r="W1430" s="13" t="str">
        <f>TEXT(Table1[[#This Row],[Order Date]],"mmmm")</f>
        <v>May</v>
      </c>
      <c r="X1430" s="7" t="str">
        <f>TEXT(Table1[[#This Row],[Order Date]],"yyyy")</f>
        <v>2015</v>
      </c>
      <c r="Y1430" s="9">
        <v>42136</v>
      </c>
      <c r="Z1430" s="1">
        <v>23.276000000000003</v>
      </c>
      <c r="AA1430" s="1">
        <v>9</v>
      </c>
      <c r="AB1430" s="1">
        <v>89.06</v>
      </c>
      <c r="AC1430" s="1">
        <v>90796</v>
      </c>
      <c r="AD1430" s="6" t="e">
        <f>IF(COUNTIF(#REF!,Orders!AC883)&gt;0,"Returned","Not Returned")</f>
        <v>#REF!</v>
      </c>
      <c r="AE1430" s="37" t="str">
        <f>TEXT(Table1[[#This Row],[Order Date]],"mmmm-yyy")</f>
        <v>May-2015</v>
      </c>
    </row>
    <row r="1431" spans="1:31" ht="12.75" customHeight="1" thickTop="1" thickBot="1" x14ac:dyDescent="0.25">
      <c r="A1431" s="10">
        <v>21061</v>
      </c>
      <c r="B1431" s="11" t="s">
        <v>25</v>
      </c>
      <c r="C1431" s="11">
        <v>0.09</v>
      </c>
      <c r="D1431" s="11">
        <v>3.28</v>
      </c>
      <c r="E1431" s="11">
        <v>0.98</v>
      </c>
      <c r="F1431" s="11">
        <v>1595</v>
      </c>
      <c r="G1431" s="6" t="str">
        <f>IF(COUNTIF(Table1[Customer ID],Table1[[#This Row],[Customer ID]])&gt;1,"Repeat Customer","One-Time Customer")</f>
        <v>Repeat Customer</v>
      </c>
      <c r="H1431" s="11" t="s">
        <v>1600</v>
      </c>
      <c r="I1431" s="11" t="s">
        <v>49</v>
      </c>
      <c r="J1431" s="11" t="s">
        <v>28</v>
      </c>
      <c r="K1431" s="11" t="s">
        <v>29</v>
      </c>
      <c r="L1431" s="11" t="s">
        <v>30</v>
      </c>
      <c r="M1431" s="11" t="s">
        <v>31</v>
      </c>
      <c r="N1431" s="11" t="s">
        <v>1603</v>
      </c>
      <c r="O1431" s="11">
        <v>0.59</v>
      </c>
      <c r="P1431" s="6">
        <f>Table1[[#This Row],[Profit]]/Table1[[#This Row],[Sales]]</f>
        <v>0.13154034229828851</v>
      </c>
      <c r="Q1431" s="11" t="s">
        <v>33</v>
      </c>
      <c r="R1431" s="11" t="s">
        <v>53</v>
      </c>
      <c r="S1431" s="11" t="s">
        <v>648</v>
      </c>
      <c r="T1431" s="11" t="s">
        <v>1601</v>
      </c>
      <c r="U1431" s="11">
        <v>25705</v>
      </c>
      <c r="V1431" s="12">
        <v>42135</v>
      </c>
      <c r="W1431" s="13" t="str">
        <f>TEXT(Table1[[#This Row],[Order Date]],"mmmm")</f>
        <v>May</v>
      </c>
      <c r="X1431" s="7" t="str">
        <f>TEXT(Table1[[#This Row],[Order Date]],"yyyy")</f>
        <v>2015</v>
      </c>
      <c r="Y1431" s="12">
        <v>42137</v>
      </c>
      <c r="Z1431" s="11">
        <v>17.754000000000001</v>
      </c>
      <c r="AA1431" s="11">
        <v>42</v>
      </c>
      <c r="AB1431" s="11">
        <v>134.97</v>
      </c>
      <c r="AC1431" s="11">
        <v>90796</v>
      </c>
      <c r="AD1431" s="6" t="e">
        <f>IF(COUNTIF(#REF!,Orders!AC884)&gt;0,"Returned","Not Returned")</f>
        <v>#REF!</v>
      </c>
      <c r="AE1431" s="37" t="str">
        <f>TEXT(Table1[[#This Row],[Order Date]],"mmmm-yyy")</f>
        <v>May-2015</v>
      </c>
    </row>
    <row r="1432" spans="1:31" ht="12.75" customHeight="1" thickTop="1" thickBot="1" x14ac:dyDescent="0.25">
      <c r="A1432" s="8">
        <v>22682</v>
      </c>
      <c r="B1432" s="1" t="s">
        <v>25</v>
      </c>
      <c r="C1432" s="1">
        <v>0.03</v>
      </c>
      <c r="D1432" s="1">
        <v>2.16</v>
      </c>
      <c r="E1432" s="1">
        <v>6.05</v>
      </c>
      <c r="F1432" s="1">
        <v>1609</v>
      </c>
      <c r="G1432" s="6" t="str">
        <f>IF(COUNTIF(Table1[Customer ID],Table1[[#This Row],[Customer ID]])&gt;1,"Repeat Customer","One-Time Customer")</f>
        <v>Repeat Customer</v>
      </c>
      <c r="H1432" s="1" t="s">
        <v>1616</v>
      </c>
      <c r="I1432" s="1" t="s">
        <v>49</v>
      </c>
      <c r="J1432" s="1" t="s">
        <v>114</v>
      </c>
      <c r="K1432" s="1" t="s">
        <v>29</v>
      </c>
      <c r="L1432" s="1" t="s">
        <v>109</v>
      </c>
      <c r="M1432" s="1" t="s">
        <v>59</v>
      </c>
      <c r="N1432" s="1" t="s">
        <v>1536</v>
      </c>
      <c r="O1432" s="1">
        <v>0.37</v>
      </c>
      <c r="P1432" s="6">
        <f>Table1[[#This Row],[Profit]]/Table1[[#This Row],[Sales]]</f>
        <v>-5.2331311380704797</v>
      </c>
      <c r="Q1432" s="1" t="s">
        <v>33</v>
      </c>
      <c r="R1432" s="1" t="s">
        <v>34</v>
      </c>
      <c r="S1432" s="1" t="s">
        <v>45</v>
      </c>
      <c r="T1432" s="1" t="s">
        <v>1617</v>
      </c>
      <c r="U1432" s="1">
        <v>95823</v>
      </c>
      <c r="V1432" s="9">
        <v>42135</v>
      </c>
      <c r="W1432" s="13" t="str">
        <f>TEXT(Table1[[#This Row],[Order Date]],"mmmm")</f>
        <v>May</v>
      </c>
      <c r="X1432" s="7" t="str">
        <f>TEXT(Table1[[#This Row],[Order Date]],"yyyy")</f>
        <v>2015</v>
      </c>
      <c r="Y1432" s="9">
        <v>42136</v>
      </c>
      <c r="Z1432" s="1">
        <v>-90.585499999999996</v>
      </c>
      <c r="AA1432" s="1">
        <v>7</v>
      </c>
      <c r="AB1432" s="1">
        <v>17.309999999999999</v>
      </c>
      <c r="AC1432" s="1">
        <v>87824</v>
      </c>
      <c r="AD1432" s="6" t="e">
        <f>IF(COUNTIF(#REF!,Orders!AC893)&gt;0,"Returned","Not Returned")</f>
        <v>#REF!</v>
      </c>
      <c r="AE1432" s="37" t="str">
        <f>TEXT(Table1[[#This Row],[Order Date]],"mmmm-yyy")</f>
        <v>May-2015</v>
      </c>
    </row>
    <row r="1433" spans="1:31" ht="12.75" customHeight="1" thickTop="1" thickBot="1" x14ac:dyDescent="0.25">
      <c r="A1433" s="10">
        <v>22683</v>
      </c>
      <c r="B1433" s="11" t="s">
        <v>25</v>
      </c>
      <c r="C1433" s="11">
        <v>0.03</v>
      </c>
      <c r="D1433" s="11">
        <v>9.7100000000000009</v>
      </c>
      <c r="E1433" s="11">
        <v>9.4499999999999993</v>
      </c>
      <c r="F1433" s="11">
        <v>1609</v>
      </c>
      <c r="G1433" s="6" t="str">
        <f>IF(COUNTIF(Table1[Customer ID],Table1[[#This Row],[Customer ID]])&gt;1,"Repeat Customer","One-Time Customer")</f>
        <v>Repeat Customer</v>
      </c>
      <c r="H1433" s="11" t="s">
        <v>1616</v>
      </c>
      <c r="I1433" s="11" t="s">
        <v>49</v>
      </c>
      <c r="J1433" s="11" t="s">
        <v>114</v>
      </c>
      <c r="K1433" s="11" t="s">
        <v>29</v>
      </c>
      <c r="L1433" s="11" t="s">
        <v>141</v>
      </c>
      <c r="M1433" s="11" t="s">
        <v>59</v>
      </c>
      <c r="N1433" s="11" t="s">
        <v>510</v>
      </c>
      <c r="O1433" s="11">
        <v>0.6</v>
      </c>
      <c r="P1433" s="6">
        <f>Table1[[#This Row],[Profit]]/Table1[[#This Row],[Sales]]</f>
        <v>-1.5662139219015281</v>
      </c>
      <c r="Q1433" s="11" t="s">
        <v>33</v>
      </c>
      <c r="R1433" s="11" t="s">
        <v>34</v>
      </c>
      <c r="S1433" s="11" t="s">
        <v>45</v>
      </c>
      <c r="T1433" s="11" t="s">
        <v>1617</v>
      </c>
      <c r="U1433" s="11">
        <v>95823</v>
      </c>
      <c r="V1433" s="12">
        <v>42135</v>
      </c>
      <c r="W1433" s="13" t="str">
        <f>TEXT(Table1[[#This Row],[Order Date]],"mmmm")</f>
        <v>May</v>
      </c>
      <c r="X1433" s="7" t="str">
        <f>TEXT(Table1[[#This Row],[Order Date]],"yyyy")</f>
        <v>2015</v>
      </c>
      <c r="Y1433" s="12">
        <v>42135</v>
      </c>
      <c r="Z1433" s="11">
        <v>-36.9</v>
      </c>
      <c r="AA1433" s="11">
        <v>2</v>
      </c>
      <c r="AB1433" s="11">
        <v>23.56</v>
      </c>
      <c r="AC1433" s="11">
        <v>87824</v>
      </c>
      <c r="AD1433" s="6" t="e">
        <f>IF(COUNTIF(#REF!,Orders!AC894)&gt;0,"Returned","Not Returned")</f>
        <v>#REF!</v>
      </c>
      <c r="AE1433" s="37" t="str">
        <f>TEXT(Table1[[#This Row],[Order Date]],"mmmm-yyy")</f>
        <v>May-2015</v>
      </c>
    </row>
    <row r="1434" spans="1:31" ht="12.75" customHeight="1" thickTop="1" thickBot="1" x14ac:dyDescent="0.25">
      <c r="A1434" s="10">
        <v>21262</v>
      </c>
      <c r="B1434" s="11" t="s">
        <v>106</v>
      </c>
      <c r="C1434" s="11">
        <v>0.01</v>
      </c>
      <c r="D1434" s="11">
        <v>15.67</v>
      </c>
      <c r="E1434" s="11">
        <v>1.39</v>
      </c>
      <c r="F1434" s="11">
        <v>1693</v>
      </c>
      <c r="G1434" s="6" t="str">
        <f>IF(COUNTIF(Table1[Customer ID],Table1[[#This Row],[Customer ID]])&gt;1,"Repeat Customer","One-Time Customer")</f>
        <v>Repeat Customer</v>
      </c>
      <c r="H1434" s="11" t="s">
        <v>1698</v>
      </c>
      <c r="I1434" s="11" t="s">
        <v>27</v>
      </c>
      <c r="J1434" s="11" t="s">
        <v>114</v>
      </c>
      <c r="K1434" s="11" t="s">
        <v>29</v>
      </c>
      <c r="L1434" s="11" t="s">
        <v>69</v>
      </c>
      <c r="M1434" s="11" t="s">
        <v>59</v>
      </c>
      <c r="N1434" s="11" t="s">
        <v>1700</v>
      </c>
      <c r="O1434" s="11">
        <v>0.38</v>
      </c>
      <c r="P1434" s="6">
        <f>Table1[[#This Row],[Profit]]/Table1[[#This Row],[Sales]]</f>
        <v>-1.4566430963900261</v>
      </c>
      <c r="Q1434" s="11" t="s">
        <v>33</v>
      </c>
      <c r="R1434" s="11" t="s">
        <v>136</v>
      </c>
      <c r="S1434" s="11" t="s">
        <v>137</v>
      </c>
      <c r="T1434" s="11" t="s">
        <v>1699</v>
      </c>
      <c r="U1434" s="11">
        <v>20190</v>
      </c>
      <c r="V1434" s="12">
        <v>42135</v>
      </c>
      <c r="W1434" s="13" t="str">
        <f>TEXT(Table1[[#This Row],[Order Date]],"mmmm")</f>
        <v>May</v>
      </c>
      <c r="X1434" s="7" t="str">
        <f>TEXT(Table1[[#This Row],[Order Date]],"yyyy")</f>
        <v>2015</v>
      </c>
      <c r="Y1434" s="12">
        <v>42135</v>
      </c>
      <c r="Z1434" s="11">
        <v>-273.98</v>
      </c>
      <c r="AA1434" s="11">
        <v>11</v>
      </c>
      <c r="AB1434" s="11">
        <v>188.09</v>
      </c>
      <c r="AC1434" s="11">
        <v>90190</v>
      </c>
      <c r="AD1434" s="6" t="e">
        <f>IF(COUNTIF(#REF!,Orders!AC944)&gt;0,"Returned","Not Returned")</f>
        <v>#REF!</v>
      </c>
      <c r="AE1434" s="37" t="str">
        <f>TEXT(Table1[[#This Row],[Order Date]],"mmmm-yyy")</f>
        <v>May-2015</v>
      </c>
    </row>
    <row r="1435" spans="1:31" ht="12.75" customHeight="1" thickTop="1" thickBot="1" x14ac:dyDescent="0.25">
      <c r="A1435" s="8">
        <v>25859</v>
      </c>
      <c r="B1435" s="1" t="s">
        <v>25</v>
      </c>
      <c r="C1435" s="1">
        <v>0.09</v>
      </c>
      <c r="D1435" s="1">
        <v>1.74</v>
      </c>
      <c r="E1435" s="1">
        <v>4.08</v>
      </c>
      <c r="F1435" s="1">
        <v>2464</v>
      </c>
      <c r="G1435" s="6" t="str">
        <f>IF(COUNTIF(Table1[Customer ID],Table1[[#This Row],[Customer ID]])&gt;1,"Repeat Customer","One-Time Customer")</f>
        <v>Repeat Customer</v>
      </c>
      <c r="H1435" s="1" t="s">
        <v>2315</v>
      </c>
      <c r="I1435" s="1" t="s">
        <v>27</v>
      </c>
      <c r="J1435" s="1" t="s">
        <v>114</v>
      </c>
      <c r="K1435" s="1" t="s">
        <v>41</v>
      </c>
      <c r="L1435" s="1" t="s">
        <v>50</v>
      </c>
      <c r="M1435" s="1" t="s">
        <v>51</v>
      </c>
      <c r="N1435" s="1" t="s">
        <v>219</v>
      </c>
      <c r="O1435" s="1">
        <v>0.53</v>
      </c>
      <c r="P1435" s="6">
        <f>Table1[[#This Row],[Profit]]/Table1[[#This Row],[Sales]]</f>
        <v>58.430547550432273</v>
      </c>
      <c r="Q1435" s="1" t="s">
        <v>33</v>
      </c>
      <c r="R1435" s="1" t="s">
        <v>136</v>
      </c>
      <c r="S1435" s="1" t="s">
        <v>171</v>
      </c>
      <c r="T1435" s="1" t="s">
        <v>2316</v>
      </c>
      <c r="U1435" s="1">
        <v>71111</v>
      </c>
      <c r="V1435" s="9">
        <v>42135</v>
      </c>
      <c r="W1435" s="13" t="str">
        <f>TEXT(Table1[[#This Row],[Order Date]],"mmmm")</f>
        <v>May</v>
      </c>
      <c r="X1435" s="7" t="str">
        <f>TEXT(Table1[[#This Row],[Order Date]],"yyyy")</f>
        <v>2015</v>
      </c>
      <c r="Y1435" s="9">
        <v>42137</v>
      </c>
      <c r="Z1435" s="1">
        <v>608.26199999999994</v>
      </c>
      <c r="AA1435" s="1">
        <v>4</v>
      </c>
      <c r="AB1435" s="1">
        <v>10.41</v>
      </c>
      <c r="AC1435" s="1">
        <v>88713</v>
      </c>
      <c r="AD1435" s="6" t="e">
        <f>IF(COUNTIF(#REF!,Orders!AC1377)&gt;0,"Returned","Not Returned")</f>
        <v>#REF!</v>
      </c>
      <c r="AE1435" s="37" t="str">
        <f>TEXT(Table1[[#This Row],[Order Date]],"mmmm-yyy")</f>
        <v>May-2015</v>
      </c>
    </row>
    <row r="1436" spans="1:31" ht="12.75" customHeight="1" thickTop="1" thickBot="1" x14ac:dyDescent="0.25">
      <c r="A1436" s="10">
        <v>25860</v>
      </c>
      <c r="B1436" s="11" t="s">
        <v>25</v>
      </c>
      <c r="C1436" s="11">
        <v>0.08</v>
      </c>
      <c r="D1436" s="11">
        <v>227.55</v>
      </c>
      <c r="E1436" s="11">
        <v>32.479999999999997</v>
      </c>
      <c r="F1436" s="11">
        <v>2464</v>
      </c>
      <c r="G1436" s="6" t="str">
        <f>IF(COUNTIF(Table1[Customer ID],Table1[[#This Row],[Customer ID]])&gt;1,"Repeat Customer","One-Time Customer")</f>
        <v>Repeat Customer</v>
      </c>
      <c r="H1436" s="11" t="s">
        <v>2315</v>
      </c>
      <c r="I1436" s="11" t="s">
        <v>39</v>
      </c>
      <c r="J1436" s="11" t="s">
        <v>114</v>
      </c>
      <c r="K1436" s="11" t="s">
        <v>41</v>
      </c>
      <c r="L1436" s="11" t="s">
        <v>152</v>
      </c>
      <c r="M1436" s="11" t="s">
        <v>121</v>
      </c>
      <c r="N1436" s="11" t="s">
        <v>2317</v>
      </c>
      <c r="O1436" s="11">
        <v>0.68</v>
      </c>
      <c r="P1436" s="6">
        <f>Table1[[#This Row],[Profit]]/Table1[[#This Row],[Sales]]</f>
        <v>-0.20008478263921059</v>
      </c>
      <c r="Q1436" s="11" t="s">
        <v>33</v>
      </c>
      <c r="R1436" s="11" t="s">
        <v>136</v>
      </c>
      <c r="S1436" s="11" t="s">
        <v>171</v>
      </c>
      <c r="T1436" s="11" t="s">
        <v>2316</v>
      </c>
      <c r="U1436" s="11">
        <v>71111</v>
      </c>
      <c r="V1436" s="12">
        <v>42135</v>
      </c>
      <c r="W1436" s="13" t="str">
        <f>TEXT(Table1[[#This Row],[Order Date]],"mmmm")</f>
        <v>May</v>
      </c>
      <c r="X1436" s="7" t="str">
        <f>TEXT(Table1[[#This Row],[Order Date]],"yyyy")</f>
        <v>2015</v>
      </c>
      <c r="Y1436" s="12">
        <v>42135</v>
      </c>
      <c r="Z1436" s="11">
        <v>-570.16960000000006</v>
      </c>
      <c r="AA1436" s="11">
        <v>16</v>
      </c>
      <c r="AB1436" s="11">
        <v>2849.64</v>
      </c>
      <c r="AC1436" s="11">
        <v>88713</v>
      </c>
      <c r="AD1436" s="6" t="e">
        <f>IF(COUNTIF(#REF!,Orders!AC1378)&gt;0,"Returned","Not Returned")</f>
        <v>#REF!</v>
      </c>
      <c r="AE1436" s="37" t="str">
        <f>TEXT(Table1[[#This Row],[Order Date]],"mmmm-yyy")</f>
        <v>May-2015</v>
      </c>
    </row>
    <row r="1437" spans="1:31" ht="12.75" customHeight="1" thickTop="1" thickBot="1" x14ac:dyDescent="0.25">
      <c r="A1437" s="10">
        <v>24995</v>
      </c>
      <c r="B1437" s="11" t="s">
        <v>106</v>
      </c>
      <c r="C1437" s="11">
        <v>0.02</v>
      </c>
      <c r="D1437" s="11">
        <v>3.8</v>
      </c>
      <c r="E1437" s="11">
        <v>1.49</v>
      </c>
      <c r="F1437" s="11">
        <v>2935</v>
      </c>
      <c r="G1437" s="6" t="str">
        <f>IF(COUNTIF(Table1[Customer ID],Table1[[#This Row],[Customer ID]])&gt;1,"Repeat Customer","One-Time Customer")</f>
        <v>One-Time Customer</v>
      </c>
      <c r="H1437" s="11" t="s">
        <v>2673</v>
      </c>
      <c r="I1437" s="11" t="s">
        <v>49</v>
      </c>
      <c r="J1437" s="11" t="s">
        <v>58</v>
      </c>
      <c r="K1437" s="11" t="s">
        <v>29</v>
      </c>
      <c r="L1437" s="11" t="s">
        <v>109</v>
      </c>
      <c r="M1437" s="11" t="s">
        <v>59</v>
      </c>
      <c r="N1437" s="11" t="s">
        <v>125</v>
      </c>
      <c r="O1437" s="11">
        <v>0.38</v>
      </c>
      <c r="P1437" s="6">
        <f>Table1[[#This Row],[Profit]]/Table1[[#This Row],[Sales]]</f>
        <v>0.35728250244379273</v>
      </c>
      <c r="Q1437" s="11" t="s">
        <v>33</v>
      </c>
      <c r="R1437" s="11" t="s">
        <v>53</v>
      </c>
      <c r="S1437" s="11" t="s">
        <v>193</v>
      </c>
      <c r="T1437" s="11" t="s">
        <v>194</v>
      </c>
      <c r="U1437" s="11">
        <v>2215</v>
      </c>
      <c r="V1437" s="12">
        <v>42135</v>
      </c>
      <c r="W1437" s="13" t="str">
        <f>TEXT(Table1[[#This Row],[Order Date]],"mmmm")</f>
        <v>May</v>
      </c>
      <c r="X1437" s="7" t="str">
        <f>TEXT(Table1[[#This Row],[Order Date]],"yyyy")</f>
        <v>2015</v>
      </c>
      <c r="Y1437" s="12">
        <v>42139</v>
      </c>
      <c r="Z1437" s="11">
        <v>7.31</v>
      </c>
      <c r="AA1437" s="11">
        <v>5</v>
      </c>
      <c r="AB1437" s="11">
        <v>20.46</v>
      </c>
      <c r="AC1437" s="11">
        <v>87617</v>
      </c>
      <c r="AD1437" s="6" t="e">
        <f>IF(COUNTIF(#REF!,Orders!AC1666)&gt;0,"Returned","Not Returned")</f>
        <v>#REF!</v>
      </c>
      <c r="AE1437" s="37" t="str">
        <f>TEXT(Table1[[#This Row],[Order Date]],"mmmm-yyy")</f>
        <v>May-2015</v>
      </c>
    </row>
    <row r="1438" spans="1:31" ht="12.75" customHeight="1" thickTop="1" thickBot="1" x14ac:dyDescent="0.25">
      <c r="A1438" s="8">
        <v>19464</v>
      </c>
      <c r="B1438" s="1" t="s">
        <v>37</v>
      </c>
      <c r="C1438" s="1">
        <v>0.03</v>
      </c>
      <c r="D1438" s="1">
        <v>95.99</v>
      </c>
      <c r="E1438" s="1">
        <v>35</v>
      </c>
      <c r="F1438" s="1">
        <v>3388</v>
      </c>
      <c r="G1438" s="6" t="str">
        <f>IF(COUNTIF(Table1[Customer ID],Table1[[#This Row],[Customer ID]])&gt;1,"Repeat Customer","One-Time Customer")</f>
        <v>One-Time Customer</v>
      </c>
      <c r="H1438" s="1" t="s">
        <v>3017</v>
      </c>
      <c r="I1438" s="1" t="s">
        <v>49</v>
      </c>
      <c r="J1438" s="1" t="s">
        <v>28</v>
      </c>
      <c r="K1438" s="1" t="s">
        <v>29</v>
      </c>
      <c r="L1438" s="1" t="s">
        <v>141</v>
      </c>
      <c r="M1438" s="1" t="s">
        <v>236</v>
      </c>
      <c r="N1438" s="1" t="s">
        <v>2111</v>
      </c>
      <c r="O1438" s="1"/>
      <c r="P1438" s="6">
        <f>Table1[[#This Row],[Profit]]/Table1[[#This Row],[Sales]]</f>
        <v>7.4903871948493309E-2</v>
      </c>
      <c r="Q1438" s="1" t="s">
        <v>33</v>
      </c>
      <c r="R1438" s="1" t="s">
        <v>34</v>
      </c>
      <c r="S1438" s="1" t="s">
        <v>45</v>
      </c>
      <c r="T1438" s="1" t="s">
        <v>393</v>
      </c>
      <c r="U1438" s="1">
        <v>94533</v>
      </c>
      <c r="V1438" s="9">
        <v>42135</v>
      </c>
      <c r="W1438" s="13" t="str">
        <f>TEXT(Table1[[#This Row],[Order Date]],"mmmm")</f>
        <v>May</v>
      </c>
      <c r="X1438" s="7" t="str">
        <f>TEXT(Table1[[#This Row],[Order Date]],"yyyy")</f>
        <v>2015</v>
      </c>
      <c r="Y1438" s="9">
        <v>42136</v>
      </c>
      <c r="Z1438" s="1">
        <v>67.012000000000057</v>
      </c>
      <c r="AA1438" s="1">
        <v>9</v>
      </c>
      <c r="AB1438" s="1">
        <v>894.64</v>
      </c>
      <c r="AC1438" s="1">
        <v>90154</v>
      </c>
      <c r="AD1438" s="6" t="e">
        <f>IF(COUNTIF(#REF!,Orders!AC1945)&gt;0,"Returned","Not Returned")</f>
        <v>#REF!</v>
      </c>
      <c r="AE1438" s="37" t="str">
        <f>TEXT(Table1[[#This Row],[Order Date]],"mmmm-yyy")</f>
        <v>May-2015</v>
      </c>
    </row>
    <row r="1439" spans="1:31" ht="12.75" customHeight="1" thickTop="1" thickBot="1" x14ac:dyDescent="0.25">
      <c r="A1439" s="8">
        <v>24844</v>
      </c>
      <c r="B1439" s="1" t="s">
        <v>56</v>
      </c>
      <c r="C1439" s="1">
        <v>0.09</v>
      </c>
      <c r="D1439" s="1">
        <v>78.69</v>
      </c>
      <c r="E1439" s="1">
        <v>19.989999999999998</v>
      </c>
      <c r="F1439" s="1">
        <v>14</v>
      </c>
      <c r="G1439" s="6" t="str">
        <f>IF(COUNTIF(Table1[Customer ID],Table1[[#This Row],[Customer ID]])&gt;1,"Repeat Customer","One-Time Customer")</f>
        <v>Repeat Customer</v>
      </c>
      <c r="H1439" s="1" t="s">
        <v>57</v>
      </c>
      <c r="I1439" s="1" t="s">
        <v>49</v>
      </c>
      <c r="J1439" s="1" t="s">
        <v>58</v>
      </c>
      <c r="K1439" s="1" t="s">
        <v>41</v>
      </c>
      <c r="L1439" s="1" t="s">
        <v>50</v>
      </c>
      <c r="M1439" s="1" t="s">
        <v>59</v>
      </c>
      <c r="N1439" s="1" t="s">
        <v>60</v>
      </c>
      <c r="O1439" s="1">
        <v>0.43</v>
      </c>
      <c r="P1439" s="6">
        <f>Table1[[#This Row],[Profit]]/Table1[[#This Row],[Sales]]</f>
        <v>0.69</v>
      </c>
      <c r="Q1439" s="1" t="s">
        <v>33</v>
      </c>
      <c r="R1439" s="1" t="s">
        <v>61</v>
      </c>
      <c r="S1439" s="1" t="s">
        <v>62</v>
      </c>
      <c r="T1439" s="1" t="s">
        <v>63</v>
      </c>
      <c r="U1439" s="1">
        <v>55372</v>
      </c>
      <c r="V1439" s="9">
        <v>42136</v>
      </c>
      <c r="W1439" s="13" t="str">
        <f>TEXT(Table1[[#This Row],[Order Date]],"mmmm")</f>
        <v>May</v>
      </c>
      <c r="X1439" s="7" t="str">
        <f>TEXT(Table1[[#This Row],[Order Date]],"yyyy")</f>
        <v>2015</v>
      </c>
      <c r="Y1439" s="9">
        <v>42138</v>
      </c>
      <c r="Z1439" s="1">
        <v>803.47050000000002</v>
      </c>
      <c r="AA1439" s="1">
        <v>16</v>
      </c>
      <c r="AB1439" s="1">
        <v>1164.45</v>
      </c>
      <c r="AC1439" s="1">
        <v>86838</v>
      </c>
      <c r="AD1439" s="6" t="e">
        <f>IF(COUNTIF(#REF!,Orders!AC5)&gt;0,"Returned","Not Returned")</f>
        <v>#REF!</v>
      </c>
      <c r="AE1439" s="37" t="str">
        <f>TEXT(Table1[[#This Row],[Order Date]],"mmmm-yyy")</f>
        <v>May-2015</v>
      </c>
    </row>
    <row r="1440" spans="1:31" ht="12.75" customHeight="1" thickTop="1" thickBot="1" x14ac:dyDescent="0.25">
      <c r="A1440" s="10">
        <v>24846</v>
      </c>
      <c r="B1440" s="11" t="s">
        <v>56</v>
      </c>
      <c r="C1440" s="11">
        <v>0.08</v>
      </c>
      <c r="D1440" s="11">
        <v>3.28</v>
      </c>
      <c r="E1440" s="11">
        <v>2.31</v>
      </c>
      <c r="F1440" s="11">
        <v>14</v>
      </c>
      <c r="G1440" s="6" t="str">
        <f>IF(COUNTIF(Table1[Customer ID],Table1[[#This Row],[Customer ID]])&gt;1,"Repeat Customer","One-Time Customer")</f>
        <v>Repeat Customer</v>
      </c>
      <c r="H1440" s="11" t="s">
        <v>57</v>
      </c>
      <c r="I1440" s="11" t="s">
        <v>49</v>
      </c>
      <c r="J1440" s="11" t="s">
        <v>58</v>
      </c>
      <c r="K1440" s="11" t="s">
        <v>29</v>
      </c>
      <c r="L1440" s="11" t="s">
        <v>30</v>
      </c>
      <c r="M1440" s="11" t="s">
        <v>31</v>
      </c>
      <c r="N1440" s="11" t="s">
        <v>64</v>
      </c>
      <c r="O1440" s="11">
        <v>0.56000000000000005</v>
      </c>
      <c r="P1440" s="6">
        <f>Table1[[#This Row],[Profit]]/Table1[[#This Row],[Sales]]</f>
        <v>-1.0809716599190284</v>
      </c>
      <c r="Q1440" s="11" t="s">
        <v>33</v>
      </c>
      <c r="R1440" s="11" t="s">
        <v>61</v>
      </c>
      <c r="S1440" s="11" t="s">
        <v>62</v>
      </c>
      <c r="T1440" s="11" t="s">
        <v>63</v>
      </c>
      <c r="U1440" s="11">
        <v>55372</v>
      </c>
      <c r="V1440" s="12">
        <v>42136</v>
      </c>
      <c r="W1440" s="13" t="str">
        <f>TEXT(Table1[[#This Row],[Order Date]],"mmmm")</f>
        <v>May</v>
      </c>
      <c r="X1440" s="7" t="str">
        <f>TEXT(Table1[[#This Row],[Order Date]],"yyyy")</f>
        <v>2015</v>
      </c>
      <c r="Y1440" s="12">
        <v>42137</v>
      </c>
      <c r="Z1440" s="11">
        <v>-24.03</v>
      </c>
      <c r="AA1440" s="11">
        <v>7</v>
      </c>
      <c r="AB1440" s="11">
        <v>22.23</v>
      </c>
      <c r="AC1440" s="11">
        <v>86838</v>
      </c>
      <c r="AD1440" s="6" t="e">
        <f>IF(COUNTIF(#REF!,Orders!AC6)&gt;0,"Returned","Not Returned")</f>
        <v>#REF!</v>
      </c>
      <c r="AE1440" s="37" t="str">
        <f>TEXT(Table1[[#This Row],[Order Date]],"mmmm-yyy")</f>
        <v>May-2015</v>
      </c>
    </row>
    <row r="1441" spans="1:31" ht="12.75" customHeight="1" thickTop="1" thickBot="1" x14ac:dyDescent="0.25">
      <c r="A1441" s="8">
        <v>24847</v>
      </c>
      <c r="B1441" s="1" t="s">
        <v>56</v>
      </c>
      <c r="C1441" s="1">
        <v>0.05</v>
      </c>
      <c r="D1441" s="1">
        <v>3.28</v>
      </c>
      <c r="E1441" s="1">
        <v>4.2</v>
      </c>
      <c r="F1441" s="1">
        <v>14</v>
      </c>
      <c r="G1441" s="6" t="str">
        <f>IF(COUNTIF(Table1[Customer ID],Table1[[#This Row],[Customer ID]])&gt;1,"Repeat Customer","One-Time Customer")</f>
        <v>Repeat Customer</v>
      </c>
      <c r="H1441" s="1" t="s">
        <v>57</v>
      </c>
      <c r="I1441" s="1" t="s">
        <v>49</v>
      </c>
      <c r="J1441" s="1" t="s">
        <v>58</v>
      </c>
      <c r="K1441" s="1" t="s">
        <v>29</v>
      </c>
      <c r="L1441" s="1" t="s">
        <v>30</v>
      </c>
      <c r="M1441" s="1" t="s">
        <v>31</v>
      </c>
      <c r="N1441" s="1" t="s">
        <v>65</v>
      </c>
      <c r="O1441" s="1">
        <v>0.56000000000000005</v>
      </c>
      <c r="P1441" s="6">
        <f>Table1[[#This Row],[Profit]]/Table1[[#This Row],[Sales]]</f>
        <v>-2.6468906361686919</v>
      </c>
      <c r="Q1441" s="1" t="s">
        <v>33</v>
      </c>
      <c r="R1441" s="1" t="s">
        <v>61</v>
      </c>
      <c r="S1441" s="1" t="s">
        <v>62</v>
      </c>
      <c r="T1441" s="1" t="s">
        <v>63</v>
      </c>
      <c r="U1441" s="1">
        <v>55372</v>
      </c>
      <c r="V1441" s="9">
        <v>42136</v>
      </c>
      <c r="W1441" s="13" t="str">
        <f>TEXT(Table1[[#This Row],[Order Date]],"mmmm")</f>
        <v>May</v>
      </c>
      <c r="X1441" s="7" t="str">
        <f>TEXT(Table1[[#This Row],[Order Date]],"yyyy")</f>
        <v>2015</v>
      </c>
      <c r="Y1441" s="9">
        <v>42137</v>
      </c>
      <c r="Z1441" s="1">
        <v>-37.03</v>
      </c>
      <c r="AA1441" s="1">
        <v>4</v>
      </c>
      <c r="AB1441" s="1">
        <v>13.99</v>
      </c>
      <c r="AC1441" s="1">
        <v>86838</v>
      </c>
      <c r="AD1441" s="6" t="e">
        <f>IF(COUNTIF(#REF!,Orders!AC7)&gt;0,"Returned","Not Returned")</f>
        <v>#REF!</v>
      </c>
      <c r="AE1441" s="37" t="str">
        <f>TEXT(Table1[[#This Row],[Order Date]],"mmmm-yyy")</f>
        <v>May-2015</v>
      </c>
    </row>
    <row r="1442" spans="1:31" ht="12.75" customHeight="1" thickTop="1" thickBot="1" x14ac:dyDescent="0.25">
      <c r="A1442" s="10">
        <v>24848</v>
      </c>
      <c r="B1442" s="11" t="s">
        <v>56</v>
      </c>
      <c r="C1442" s="11">
        <v>0.05</v>
      </c>
      <c r="D1442" s="11">
        <v>3.58</v>
      </c>
      <c r="E1442" s="11">
        <v>1.63</v>
      </c>
      <c r="F1442" s="11">
        <v>14</v>
      </c>
      <c r="G1442" s="6" t="str">
        <f>IF(COUNTIF(Table1[Customer ID],Table1[[#This Row],[Customer ID]])&gt;1,"Repeat Customer","One-Time Customer")</f>
        <v>Repeat Customer</v>
      </c>
      <c r="H1442" s="11" t="s">
        <v>57</v>
      </c>
      <c r="I1442" s="11" t="s">
        <v>49</v>
      </c>
      <c r="J1442" s="11" t="s">
        <v>58</v>
      </c>
      <c r="K1442" s="11" t="s">
        <v>29</v>
      </c>
      <c r="L1442" s="11" t="s">
        <v>66</v>
      </c>
      <c r="M1442" s="11" t="s">
        <v>31</v>
      </c>
      <c r="N1442" s="11" t="s">
        <v>67</v>
      </c>
      <c r="O1442" s="11">
        <v>0.36</v>
      </c>
      <c r="P1442" s="6">
        <f>Table1[[#This Row],[Profit]]/Table1[[#This Row],[Sales]]</f>
        <v>-4.978962131837307E-2</v>
      </c>
      <c r="Q1442" s="11" t="s">
        <v>33</v>
      </c>
      <c r="R1442" s="11" t="s">
        <v>61</v>
      </c>
      <c r="S1442" s="11" t="s">
        <v>62</v>
      </c>
      <c r="T1442" s="11" t="s">
        <v>63</v>
      </c>
      <c r="U1442" s="11">
        <v>55372</v>
      </c>
      <c r="V1442" s="12">
        <v>42136</v>
      </c>
      <c r="W1442" s="13" t="str">
        <f>TEXT(Table1[[#This Row],[Order Date]],"mmmm")</f>
        <v>May</v>
      </c>
      <c r="X1442" s="7" t="str">
        <f>TEXT(Table1[[#This Row],[Order Date]],"yyyy")</f>
        <v>2015</v>
      </c>
      <c r="Y1442" s="12">
        <v>42137</v>
      </c>
      <c r="Z1442" s="11">
        <v>-0.71</v>
      </c>
      <c r="AA1442" s="11">
        <v>4</v>
      </c>
      <c r="AB1442" s="11">
        <v>14.26</v>
      </c>
      <c r="AC1442" s="11">
        <v>86838</v>
      </c>
      <c r="AD1442" s="6" t="e">
        <f>IF(COUNTIF(#REF!,Orders!AC8)&gt;0,"Returned","Not Returned")</f>
        <v>#REF!</v>
      </c>
      <c r="AE1442" s="37" t="str">
        <f>TEXT(Table1[[#This Row],[Order Date]],"mmmm-yyy")</f>
        <v>May-2015</v>
      </c>
    </row>
    <row r="1443" spans="1:31" ht="12.75" customHeight="1" thickTop="1" thickBot="1" x14ac:dyDescent="0.25">
      <c r="A1443" s="8">
        <v>21848</v>
      </c>
      <c r="B1443" s="1" t="s">
        <v>37</v>
      </c>
      <c r="C1443" s="1">
        <v>0.08</v>
      </c>
      <c r="D1443" s="1">
        <v>128.24</v>
      </c>
      <c r="E1443" s="1">
        <v>12.65</v>
      </c>
      <c r="F1443" s="1">
        <v>1267</v>
      </c>
      <c r="G1443" s="6" t="str">
        <f>IF(COUNTIF(Table1[Customer ID],Table1[[#This Row],[Customer ID]])&gt;1,"Repeat Customer","One-Time Customer")</f>
        <v>Repeat Customer</v>
      </c>
      <c r="H1443" s="1" t="s">
        <v>1365</v>
      </c>
      <c r="I1443" s="1" t="s">
        <v>49</v>
      </c>
      <c r="J1443" s="1" t="s">
        <v>28</v>
      </c>
      <c r="K1443" s="1" t="s">
        <v>41</v>
      </c>
      <c r="L1443" s="1" t="s">
        <v>42</v>
      </c>
      <c r="M1443" s="1" t="s">
        <v>86</v>
      </c>
      <c r="N1443" s="1" t="s">
        <v>619</v>
      </c>
      <c r="O1443" s="1"/>
      <c r="P1443" s="6">
        <f>Table1[[#This Row],[Profit]]/Table1[[#This Row],[Sales]]</f>
        <v>-1.0352144962340355</v>
      </c>
      <c r="Q1443" s="1" t="s">
        <v>33</v>
      </c>
      <c r="R1443" s="1" t="s">
        <v>136</v>
      </c>
      <c r="S1443" s="1" t="s">
        <v>362</v>
      </c>
      <c r="T1443" s="1" t="s">
        <v>1367</v>
      </c>
      <c r="U1443" s="1">
        <v>33433</v>
      </c>
      <c r="V1443" s="9">
        <v>42136</v>
      </c>
      <c r="W1443" s="13" t="str">
        <f>TEXT(Table1[[#This Row],[Order Date]],"mmmm")</f>
        <v>May</v>
      </c>
      <c r="X1443" s="7" t="str">
        <f>TEXT(Table1[[#This Row],[Order Date]],"yyyy")</f>
        <v>2015</v>
      </c>
      <c r="Y1443" s="9">
        <v>42137</v>
      </c>
      <c r="Z1443" s="1">
        <v>-379.34399999999999</v>
      </c>
      <c r="AA1443" s="1">
        <v>3</v>
      </c>
      <c r="AB1443" s="1">
        <v>366.44</v>
      </c>
      <c r="AC1443" s="1">
        <v>89515</v>
      </c>
      <c r="AD1443" s="6" t="e">
        <f>IF(COUNTIF(#REF!,Orders!AC729)&gt;0,"Returned","Not Returned")</f>
        <v>#REF!</v>
      </c>
      <c r="AE1443" s="37" t="str">
        <f>TEXT(Table1[[#This Row],[Order Date]],"mmmm-yyy")</f>
        <v>May-2015</v>
      </c>
    </row>
    <row r="1444" spans="1:31" ht="12.75" customHeight="1" thickTop="1" thickBot="1" x14ac:dyDescent="0.25">
      <c r="A1444" s="10">
        <v>21849</v>
      </c>
      <c r="B1444" s="11" t="s">
        <v>37</v>
      </c>
      <c r="C1444" s="11">
        <v>0.04</v>
      </c>
      <c r="D1444" s="11">
        <v>5.98</v>
      </c>
      <c r="E1444" s="11">
        <v>4.38</v>
      </c>
      <c r="F1444" s="11">
        <v>1267</v>
      </c>
      <c r="G1444" s="6" t="str">
        <f>IF(COUNTIF(Table1[Customer ID],Table1[[#This Row],[Customer ID]])&gt;1,"Repeat Customer","One-Time Customer")</f>
        <v>Repeat Customer</v>
      </c>
      <c r="H1444" s="11" t="s">
        <v>1365</v>
      </c>
      <c r="I1444" s="11" t="s">
        <v>49</v>
      </c>
      <c r="J1444" s="11" t="s">
        <v>28</v>
      </c>
      <c r="K1444" s="11" t="s">
        <v>77</v>
      </c>
      <c r="L1444" s="11" t="s">
        <v>180</v>
      </c>
      <c r="M1444" s="11" t="s">
        <v>51</v>
      </c>
      <c r="N1444" s="11" t="s">
        <v>1368</v>
      </c>
      <c r="O1444" s="11">
        <v>0.75</v>
      </c>
      <c r="P1444" s="6">
        <f>Table1[[#This Row],[Profit]]/Table1[[#This Row],[Sales]]</f>
        <v>-21.825146953405017</v>
      </c>
      <c r="Q1444" s="11" t="s">
        <v>33</v>
      </c>
      <c r="R1444" s="11" t="s">
        <v>136</v>
      </c>
      <c r="S1444" s="11" t="s">
        <v>362</v>
      </c>
      <c r="T1444" s="11" t="s">
        <v>1367</v>
      </c>
      <c r="U1444" s="11">
        <v>33433</v>
      </c>
      <c r="V1444" s="12">
        <v>42136</v>
      </c>
      <c r="W1444" s="13" t="str">
        <f>TEXT(Table1[[#This Row],[Order Date]],"mmmm")</f>
        <v>May</v>
      </c>
      <c r="X1444" s="7" t="str">
        <f>TEXT(Table1[[#This Row],[Order Date]],"yyyy")</f>
        <v>2015</v>
      </c>
      <c r="Y1444" s="12">
        <v>42138</v>
      </c>
      <c r="Z1444" s="11">
        <v>-1522.3039999999999</v>
      </c>
      <c r="AA1444" s="11">
        <v>11</v>
      </c>
      <c r="AB1444" s="11">
        <v>69.75</v>
      </c>
      <c r="AC1444" s="11">
        <v>89515</v>
      </c>
      <c r="AD1444" s="6" t="e">
        <f>IF(COUNTIF(#REF!,Orders!AC730)&gt;0,"Returned","Not Returned")</f>
        <v>#REF!</v>
      </c>
      <c r="AE1444" s="37" t="str">
        <f>TEXT(Table1[[#This Row],[Order Date]],"mmmm-yyy")</f>
        <v>May-2015</v>
      </c>
    </row>
    <row r="1445" spans="1:31" ht="12.75" customHeight="1" thickTop="1" thickBot="1" x14ac:dyDescent="0.25">
      <c r="A1445" s="10">
        <v>22007</v>
      </c>
      <c r="B1445" s="11" t="s">
        <v>47</v>
      </c>
      <c r="C1445" s="11">
        <v>0.03</v>
      </c>
      <c r="D1445" s="11">
        <v>223.98</v>
      </c>
      <c r="E1445" s="11">
        <v>15.01</v>
      </c>
      <c r="F1445" s="11">
        <v>1671</v>
      </c>
      <c r="G1445" s="6" t="str">
        <f>IF(COUNTIF(Table1[Customer ID],Table1[[#This Row],[Customer ID]])&gt;1,"Repeat Customer","One-Time Customer")</f>
        <v>Repeat Customer</v>
      </c>
      <c r="H1445" s="11" t="s">
        <v>1674</v>
      </c>
      <c r="I1445" s="11" t="s">
        <v>49</v>
      </c>
      <c r="J1445" s="11" t="s">
        <v>58</v>
      </c>
      <c r="K1445" s="11" t="s">
        <v>29</v>
      </c>
      <c r="L1445" s="11" t="s">
        <v>109</v>
      </c>
      <c r="M1445" s="11" t="s">
        <v>59</v>
      </c>
      <c r="N1445" s="11" t="s">
        <v>1676</v>
      </c>
      <c r="O1445" s="11">
        <v>0.38</v>
      </c>
      <c r="P1445" s="6">
        <f>Table1[[#This Row],[Profit]]/Table1[[#This Row],[Sales]]</f>
        <v>1.4256919522147386E-4</v>
      </c>
      <c r="Q1445" s="11" t="s">
        <v>33</v>
      </c>
      <c r="R1445" s="11" t="s">
        <v>136</v>
      </c>
      <c r="S1445" s="11" t="s">
        <v>137</v>
      </c>
      <c r="T1445" s="11" t="s">
        <v>1675</v>
      </c>
      <c r="U1445" s="11">
        <v>22015</v>
      </c>
      <c r="V1445" s="12">
        <v>42136</v>
      </c>
      <c r="W1445" s="13" t="str">
        <f>TEXT(Table1[[#This Row],[Order Date]],"mmmm")</f>
        <v>May</v>
      </c>
      <c r="X1445" s="7" t="str">
        <f>TEXT(Table1[[#This Row],[Order Date]],"yyyy")</f>
        <v>2015</v>
      </c>
      <c r="Y1445" s="12">
        <v>42137</v>
      </c>
      <c r="Z1445" s="11">
        <v>0.69599999999999995</v>
      </c>
      <c r="AA1445" s="11">
        <v>21</v>
      </c>
      <c r="AB1445" s="11">
        <v>4881.84</v>
      </c>
      <c r="AC1445" s="11">
        <v>86725</v>
      </c>
      <c r="AD1445" s="6" t="e">
        <f>IF(COUNTIF(#REF!,Orders!AC928)&gt;0,"Returned","Not Returned")</f>
        <v>#REF!</v>
      </c>
      <c r="AE1445" s="37" t="str">
        <f>TEXT(Table1[[#This Row],[Order Date]],"mmmm-yyy")</f>
        <v>May-2015</v>
      </c>
    </row>
    <row r="1446" spans="1:31" ht="12.75" customHeight="1" thickTop="1" thickBot="1" x14ac:dyDescent="0.25">
      <c r="A1446" s="8">
        <v>18199</v>
      </c>
      <c r="B1446" s="1" t="s">
        <v>56</v>
      </c>
      <c r="C1446" s="1">
        <v>0</v>
      </c>
      <c r="D1446" s="1">
        <v>9.27</v>
      </c>
      <c r="E1446" s="1">
        <v>4.3899999999999997</v>
      </c>
      <c r="F1446" s="1">
        <v>1826</v>
      </c>
      <c r="G1446" s="6" t="str">
        <f>IF(COUNTIF(Table1[Customer ID],Table1[[#This Row],[Customer ID]])&gt;1,"Repeat Customer","One-Time Customer")</f>
        <v>Repeat Customer</v>
      </c>
      <c r="H1446" s="1" t="s">
        <v>1814</v>
      </c>
      <c r="I1446" s="1" t="s">
        <v>49</v>
      </c>
      <c r="J1446" s="1" t="s">
        <v>28</v>
      </c>
      <c r="K1446" s="1" t="s">
        <v>29</v>
      </c>
      <c r="L1446" s="1" t="s">
        <v>93</v>
      </c>
      <c r="M1446" s="1" t="s">
        <v>31</v>
      </c>
      <c r="N1446" s="1" t="s">
        <v>1817</v>
      </c>
      <c r="O1446" s="1">
        <v>0.38</v>
      </c>
      <c r="P1446" s="6">
        <f>Table1[[#This Row],[Profit]]/Table1[[#This Row],[Sales]]</f>
        <v>-0.71455399061032865</v>
      </c>
      <c r="Q1446" s="1" t="s">
        <v>33</v>
      </c>
      <c r="R1446" s="1" t="s">
        <v>61</v>
      </c>
      <c r="S1446" s="1" t="s">
        <v>330</v>
      </c>
      <c r="T1446" s="1" t="s">
        <v>1816</v>
      </c>
      <c r="U1446" s="1">
        <v>52722</v>
      </c>
      <c r="V1446" s="9">
        <v>42136</v>
      </c>
      <c r="W1446" s="13" t="str">
        <f>TEXT(Table1[[#This Row],[Order Date]],"mmmm")</f>
        <v>May</v>
      </c>
      <c r="X1446" s="7" t="str">
        <f>TEXT(Table1[[#This Row],[Order Date]],"yyyy")</f>
        <v>2015</v>
      </c>
      <c r="Y1446" s="9">
        <v>42138</v>
      </c>
      <c r="Z1446" s="1">
        <v>-7.61</v>
      </c>
      <c r="AA1446" s="1">
        <v>1</v>
      </c>
      <c r="AB1446" s="1">
        <v>10.65</v>
      </c>
      <c r="AC1446" s="1">
        <v>86959</v>
      </c>
      <c r="AD1446" s="6" t="e">
        <f>IF(COUNTIF(#REF!,Orders!AC1023)&gt;0,"Returned","Not Returned")</f>
        <v>#REF!</v>
      </c>
      <c r="AE1446" s="37" t="str">
        <f>TEXT(Table1[[#This Row],[Order Date]],"mmmm-yyy")</f>
        <v>May-2015</v>
      </c>
    </row>
    <row r="1447" spans="1:31" ht="12.75" customHeight="1" thickTop="1" thickBot="1" x14ac:dyDescent="0.25">
      <c r="A1447" s="10">
        <v>18664</v>
      </c>
      <c r="B1447" s="11" t="s">
        <v>56</v>
      </c>
      <c r="C1447" s="11">
        <v>0.03</v>
      </c>
      <c r="D1447" s="11">
        <v>162.93</v>
      </c>
      <c r="E1447" s="11">
        <v>19.989999999999998</v>
      </c>
      <c r="F1447" s="11">
        <v>578</v>
      </c>
      <c r="G1447" s="6" t="str">
        <f>IF(COUNTIF(Table1[Customer ID],Table1[[#This Row],[Customer ID]])&gt;1,"Repeat Customer","One-Time Customer")</f>
        <v>One-Time Customer</v>
      </c>
      <c r="H1447" s="11" t="s">
        <v>682</v>
      </c>
      <c r="I1447" s="11" t="s">
        <v>49</v>
      </c>
      <c r="J1447" s="11" t="s">
        <v>28</v>
      </c>
      <c r="K1447" s="11" t="s">
        <v>29</v>
      </c>
      <c r="L1447" s="11" t="s">
        <v>69</v>
      </c>
      <c r="M1447" s="11" t="s">
        <v>59</v>
      </c>
      <c r="N1447" s="11" t="s">
        <v>683</v>
      </c>
      <c r="O1447" s="11">
        <v>0.39</v>
      </c>
      <c r="P1447" s="6">
        <f>Table1[[#This Row],[Profit]]/Table1[[#This Row],[Sales]]</f>
        <v>0.56823292238505074</v>
      </c>
      <c r="Q1447" s="11" t="s">
        <v>33</v>
      </c>
      <c r="R1447" s="11" t="s">
        <v>53</v>
      </c>
      <c r="S1447" s="11" t="s">
        <v>228</v>
      </c>
      <c r="T1447" s="11" t="s">
        <v>684</v>
      </c>
      <c r="U1447" s="11">
        <v>6770</v>
      </c>
      <c r="V1447" s="12">
        <v>42137</v>
      </c>
      <c r="W1447" s="13" t="str">
        <f>TEXT(Table1[[#This Row],[Order Date]],"mmmm")</f>
        <v>May</v>
      </c>
      <c r="X1447" s="7" t="str">
        <f>TEXT(Table1[[#This Row],[Order Date]],"yyyy")</f>
        <v>2015</v>
      </c>
      <c r="Y1447" s="12">
        <v>42138</v>
      </c>
      <c r="Z1447" s="11">
        <v>293.14</v>
      </c>
      <c r="AA1447" s="11">
        <v>3</v>
      </c>
      <c r="AB1447" s="11">
        <v>515.88</v>
      </c>
      <c r="AC1447" s="11">
        <v>88644</v>
      </c>
      <c r="AD1447" s="6" t="e">
        <f>IF(COUNTIF(#REF!,Orders!AC312)&gt;0,"Returned","Not Returned")</f>
        <v>#REF!</v>
      </c>
      <c r="AE1447" s="37" t="str">
        <f>TEXT(Table1[[#This Row],[Order Date]],"mmmm-yyy")</f>
        <v>May-2015</v>
      </c>
    </row>
    <row r="1448" spans="1:31" ht="12.75" customHeight="1" thickTop="1" thickBot="1" x14ac:dyDescent="0.25">
      <c r="A1448" s="8">
        <v>18665</v>
      </c>
      <c r="B1448" s="1" t="s">
        <v>56</v>
      </c>
      <c r="C1448" s="1">
        <v>0.01</v>
      </c>
      <c r="D1448" s="1">
        <v>11.58</v>
      </c>
      <c r="E1448" s="1">
        <v>5.72</v>
      </c>
      <c r="F1448" s="1">
        <v>579</v>
      </c>
      <c r="G1448" s="6" t="str">
        <f>IF(COUNTIF(Table1[Customer ID],Table1[[#This Row],[Customer ID]])&gt;1,"Repeat Customer","One-Time Customer")</f>
        <v>One-Time Customer</v>
      </c>
      <c r="H1448" s="1" t="s">
        <v>685</v>
      </c>
      <c r="I1448" s="1" t="s">
        <v>49</v>
      </c>
      <c r="J1448" s="1" t="s">
        <v>28</v>
      </c>
      <c r="K1448" s="1" t="s">
        <v>29</v>
      </c>
      <c r="L1448" s="1" t="s">
        <v>69</v>
      </c>
      <c r="M1448" s="1" t="s">
        <v>59</v>
      </c>
      <c r="N1448" s="1" t="s">
        <v>686</v>
      </c>
      <c r="O1448" s="1">
        <v>0.35</v>
      </c>
      <c r="P1448" s="6">
        <f>Table1[[#This Row],[Profit]]/Table1[[#This Row],[Sales]]</f>
        <v>-0.26376695929768557</v>
      </c>
      <c r="Q1448" s="1" t="s">
        <v>33</v>
      </c>
      <c r="R1448" s="1" t="s">
        <v>53</v>
      </c>
      <c r="S1448" s="1" t="s">
        <v>228</v>
      </c>
      <c r="T1448" s="1" t="s">
        <v>687</v>
      </c>
      <c r="U1448" s="1">
        <v>6478</v>
      </c>
      <c r="V1448" s="9">
        <v>42137</v>
      </c>
      <c r="W1448" s="13" t="str">
        <f>TEXT(Table1[[#This Row],[Order Date]],"mmmm")</f>
        <v>May</v>
      </c>
      <c r="X1448" s="7" t="str">
        <f>TEXT(Table1[[#This Row],[Order Date]],"yyyy")</f>
        <v>2015</v>
      </c>
      <c r="Y1448" s="9">
        <v>42139</v>
      </c>
      <c r="Z1448" s="1">
        <v>-6.61</v>
      </c>
      <c r="AA1448" s="1">
        <v>2</v>
      </c>
      <c r="AB1448" s="1">
        <v>25.06</v>
      </c>
      <c r="AC1448" s="1">
        <v>88644</v>
      </c>
      <c r="AD1448" s="6" t="e">
        <f>IF(COUNTIF(#REF!,Orders!AC313)&gt;0,"Returned","Not Returned")</f>
        <v>#REF!</v>
      </c>
      <c r="AE1448" s="37" t="str">
        <f>TEXT(Table1[[#This Row],[Order Date]],"mmmm-yyy")</f>
        <v>May-2015</v>
      </c>
    </row>
    <row r="1449" spans="1:31" ht="12.75" customHeight="1" thickTop="1" thickBot="1" x14ac:dyDescent="0.25">
      <c r="A1449" s="10">
        <v>18662</v>
      </c>
      <c r="B1449" s="11" t="s">
        <v>56</v>
      </c>
      <c r="C1449" s="11">
        <v>0.01</v>
      </c>
      <c r="D1449" s="11">
        <v>55.99</v>
      </c>
      <c r="E1449" s="11">
        <v>5</v>
      </c>
      <c r="F1449" s="11">
        <v>580</v>
      </c>
      <c r="G1449" s="6" t="str">
        <f>IF(COUNTIF(Table1[Customer ID],Table1[[#This Row],[Customer ID]])&gt;1,"Repeat Customer","One-Time Customer")</f>
        <v>One-Time Customer</v>
      </c>
      <c r="H1449" s="11" t="s">
        <v>688</v>
      </c>
      <c r="I1449" s="11" t="s">
        <v>49</v>
      </c>
      <c r="J1449" s="11" t="s">
        <v>28</v>
      </c>
      <c r="K1449" s="11" t="s">
        <v>77</v>
      </c>
      <c r="L1449" s="11" t="s">
        <v>78</v>
      </c>
      <c r="M1449" s="11" t="s">
        <v>51</v>
      </c>
      <c r="N1449" s="11" t="s">
        <v>689</v>
      </c>
      <c r="O1449" s="11">
        <v>0.8</v>
      </c>
      <c r="P1449" s="6">
        <f>Table1[[#This Row],[Profit]]/Table1[[#This Row],[Sales]]</f>
        <v>-9.9510583840619823E-2</v>
      </c>
      <c r="Q1449" s="11" t="s">
        <v>33</v>
      </c>
      <c r="R1449" s="11" t="s">
        <v>53</v>
      </c>
      <c r="S1449" s="11" t="s">
        <v>188</v>
      </c>
      <c r="T1449" s="11" t="s">
        <v>511</v>
      </c>
      <c r="U1449" s="11">
        <v>4210</v>
      </c>
      <c r="V1449" s="12">
        <v>42137</v>
      </c>
      <c r="W1449" s="13" t="str">
        <f>TEXT(Table1[[#This Row],[Order Date]],"mmmm")</f>
        <v>May</v>
      </c>
      <c r="X1449" s="7" t="str">
        <f>TEXT(Table1[[#This Row],[Order Date]],"yyyy")</f>
        <v>2015</v>
      </c>
      <c r="Y1449" s="12">
        <v>42138</v>
      </c>
      <c r="Z1449" s="11">
        <v>-57.541000000000004</v>
      </c>
      <c r="AA1449" s="11">
        <v>12</v>
      </c>
      <c r="AB1449" s="11">
        <v>578.24</v>
      </c>
      <c r="AC1449" s="11">
        <v>88644</v>
      </c>
      <c r="AD1449" s="6" t="e">
        <f>IF(COUNTIF(#REF!,Orders!AC314)&gt;0,"Returned","Not Returned")</f>
        <v>#REF!</v>
      </c>
      <c r="AE1449" s="37" t="str">
        <f>TEXT(Table1[[#This Row],[Order Date]],"mmmm-yyy")</f>
        <v>May-2015</v>
      </c>
    </row>
    <row r="1450" spans="1:31" ht="12.75" customHeight="1" thickTop="1" thickBot="1" x14ac:dyDescent="0.25">
      <c r="A1450" s="10">
        <v>18663</v>
      </c>
      <c r="B1450" s="11" t="s">
        <v>56</v>
      </c>
      <c r="C1450" s="11">
        <v>0.06</v>
      </c>
      <c r="D1450" s="11">
        <v>13.9</v>
      </c>
      <c r="E1450" s="11">
        <v>7.59</v>
      </c>
      <c r="F1450" s="11">
        <v>585</v>
      </c>
      <c r="G1450" s="6" t="str">
        <f>IF(COUNTIF(Table1[Customer ID],Table1[[#This Row],[Customer ID]])&gt;1,"Repeat Customer","One-Time Customer")</f>
        <v>One-Time Customer</v>
      </c>
      <c r="H1450" s="11" t="s">
        <v>693</v>
      </c>
      <c r="I1450" s="11" t="s">
        <v>49</v>
      </c>
      <c r="J1450" s="11" t="s">
        <v>28</v>
      </c>
      <c r="K1450" s="11" t="s">
        <v>29</v>
      </c>
      <c r="L1450" s="11" t="s">
        <v>174</v>
      </c>
      <c r="M1450" s="11" t="s">
        <v>51</v>
      </c>
      <c r="N1450" s="11" t="s">
        <v>694</v>
      </c>
      <c r="O1450" s="11">
        <v>0.56000000000000005</v>
      </c>
      <c r="P1450" s="6">
        <f>Table1[[#This Row],[Profit]]/Table1[[#This Row],[Sales]]</f>
        <v>-0.39653857436198303</v>
      </c>
      <c r="Q1450" s="11" t="s">
        <v>33</v>
      </c>
      <c r="R1450" s="11" t="s">
        <v>53</v>
      </c>
      <c r="S1450" s="11" t="s">
        <v>197</v>
      </c>
      <c r="T1450" s="11" t="s">
        <v>695</v>
      </c>
      <c r="U1450" s="11">
        <v>3301</v>
      </c>
      <c r="V1450" s="12">
        <v>42137</v>
      </c>
      <c r="W1450" s="13" t="str">
        <f>TEXT(Table1[[#This Row],[Order Date]],"mmmm")</f>
        <v>May</v>
      </c>
      <c r="X1450" s="7" t="str">
        <f>TEXT(Table1[[#This Row],[Order Date]],"yyyy")</f>
        <v>2015</v>
      </c>
      <c r="Y1450" s="12">
        <v>42138</v>
      </c>
      <c r="Z1450" s="11">
        <v>-67.59</v>
      </c>
      <c r="AA1450" s="11">
        <v>12</v>
      </c>
      <c r="AB1450" s="11">
        <v>170.45</v>
      </c>
      <c r="AC1450" s="11">
        <v>88644</v>
      </c>
      <c r="AD1450" s="6" t="e">
        <f>IF(COUNTIF(#REF!,Orders!AC316)&gt;0,"Returned","Not Returned")</f>
        <v>#REF!</v>
      </c>
      <c r="AE1450" s="37" t="str">
        <f>TEXT(Table1[[#This Row],[Order Date]],"mmmm-yyy")</f>
        <v>May-2015</v>
      </c>
    </row>
    <row r="1451" spans="1:31" ht="12.75" customHeight="1" thickTop="1" thickBot="1" x14ac:dyDescent="0.25">
      <c r="A1451" s="8">
        <v>23104</v>
      </c>
      <c r="B1451" s="1" t="s">
        <v>37</v>
      </c>
      <c r="C1451" s="1">
        <v>0.06</v>
      </c>
      <c r="D1451" s="1">
        <v>30.42</v>
      </c>
      <c r="E1451" s="1">
        <v>8.65</v>
      </c>
      <c r="F1451" s="1">
        <v>1085</v>
      </c>
      <c r="G1451" s="6" t="str">
        <f>IF(COUNTIF(Table1[Customer ID],Table1[[#This Row],[Customer ID]])&gt;1,"Repeat Customer","One-Time Customer")</f>
        <v>Repeat Customer</v>
      </c>
      <c r="H1451" s="1" t="s">
        <v>1194</v>
      </c>
      <c r="I1451" s="1" t="s">
        <v>49</v>
      </c>
      <c r="J1451" s="1" t="s">
        <v>28</v>
      </c>
      <c r="K1451" s="1" t="s">
        <v>77</v>
      </c>
      <c r="L1451" s="1" t="s">
        <v>180</v>
      </c>
      <c r="M1451" s="1" t="s">
        <v>59</v>
      </c>
      <c r="N1451" s="1" t="s">
        <v>1196</v>
      </c>
      <c r="O1451" s="1">
        <v>0.74</v>
      </c>
      <c r="P1451" s="6">
        <f>Table1[[#This Row],[Profit]]/Table1[[#This Row],[Sales]]</f>
        <v>-0.51528878822197055</v>
      </c>
      <c r="Q1451" s="1" t="s">
        <v>33</v>
      </c>
      <c r="R1451" s="1" t="s">
        <v>53</v>
      </c>
      <c r="S1451" s="1" t="s">
        <v>71</v>
      </c>
      <c r="T1451" s="1" t="s">
        <v>1195</v>
      </c>
      <c r="U1451" s="1">
        <v>11729</v>
      </c>
      <c r="V1451" s="9">
        <v>42137</v>
      </c>
      <c r="W1451" s="13" t="str">
        <f>TEXT(Table1[[#This Row],[Order Date]],"mmmm")</f>
        <v>May</v>
      </c>
      <c r="X1451" s="7" t="str">
        <f>TEXT(Table1[[#This Row],[Order Date]],"yyyy")</f>
        <v>2015</v>
      </c>
      <c r="Y1451" s="9">
        <v>42139</v>
      </c>
      <c r="Z1451" s="1">
        <v>-159.25</v>
      </c>
      <c r="AA1451" s="1">
        <v>10</v>
      </c>
      <c r="AB1451" s="1">
        <v>309.05</v>
      </c>
      <c r="AC1451" s="1">
        <v>86124</v>
      </c>
      <c r="AD1451" s="6" t="e">
        <f>IF(COUNTIF(#REF!,Orders!AC609)&gt;0,"Returned","Not Returned")</f>
        <v>#REF!</v>
      </c>
      <c r="AE1451" s="37" t="str">
        <f>TEXT(Table1[[#This Row],[Order Date]],"mmmm-yyy")</f>
        <v>May-2015</v>
      </c>
    </row>
    <row r="1452" spans="1:31" ht="12.75" customHeight="1" thickTop="1" thickBot="1" x14ac:dyDescent="0.25">
      <c r="A1452" s="10">
        <v>23105</v>
      </c>
      <c r="B1452" s="11" t="s">
        <v>37</v>
      </c>
      <c r="C1452" s="11">
        <v>0.02</v>
      </c>
      <c r="D1452" s="11">
        <v>37.94</v>
      </c>
      <c r="E1452" s="11">
        <v>5.08</v>
      </c>
      <c r="F1452" s="11">
        <v>1085</v>
      </c>
      <c r="G1452" s="6" t="str">
        <f>IF(COUNTIF(Table1[Customer ID],Table1[[#This Row],[Customer ID]])&gt;1,"Repeat Customer","One-Time Customer")</f>
        <v>Repeat Customer</v>
      </c>
      <c r="H1452" s="11" t="s">
        <v>1194</v>
      </c>
      <c r="I1452" s="11" t="s">
        <v>49</v>
      </c>
      <c r="J1452" s="11" t="s">
        <v>28</v>
      </c>
      <c r="K1452" s="11" t="s">
        <v>29</v>
      </c>
      <c r="L1452" s="11" t="s">
        <v>93</v>
      </c>
      <c r="M1452" s="11" t="s">
        <v>31</v>
      </c>
      <c r="N1452" s="11" t="s">
        <v>892</v>
      </c>
      <c r="O1452" s="11">
        <v>0.38</v>
      </c>
      <c r="P1452" s="6">
        <f>Table1[[#This Row],[Profit]]/Table1[[#This Row],[Sales]]</f>
        <v>0.69</v>
      </c>
      <c r="Q1452" s="11" t="s">
        <v>33</v>
      </c>
      <c r="R1452" s="11" t="s">
        <v>53</v>
      </c>
      <c r="S1452" s="11" t="s">
        <v>71</v>
      </c>
      <c r="T1452" s="11" t="s">
        <v>1195</v>
      </c>
      <c r="U1452" s="11">
        <v>11729</v>
      </c>
      <c r="V1452" s="12">
        <v>42137</v>
      </c>
      <c r="W1452" s="13" t="str">
        <f>TEXT(Table1[[#This Row],[Order Date]],"mmmm")</f>
        <v>May</v>
      </c>
      <c r="X1452" s="7" t="str">
        <f>TEXT(Table1[[#This Row],[Order Date]],"yyyy")</f>
        <v>2015</v>
      </c>
      <c r="Y1452" s="12">
        <v>42138</v>
      </c>
      <c r="Z1452" s="11">
        <v>206.517</v>
      </c>
      <c r="AA1452" s="11">
        <v>8</v>
      </c>
      <c r="AB1452" s="11">
        <v>299.3</v>
      </c>
      <c r="AC1452" s="11">
        <v>86124</v>
      </c>
      <c r="AD1452" s="6" t="e">
        <f>IF(COUNTIF(#REF!,Orders!AC610)&gt;0,"Returned","Not Returned")</f>
        <v>#REF!</v>
      </c>
      <c r="AE1452" s="37" t="str">
        <f>TEXT(Table1[[#This Row],[Order Date]],"mmmm-yyy")</f>
        <v>May-2015</v>
      </c>
    </row>
    <row r="1453" spans="1:31" ht="12.75" customHeight="1" thickTop="1" thickBot="1" x14ac:dyDescent="0.25">
      <c r="A1453" s="10">
        <v>19852</v>
      </c>
      <c r="B1453" s="11" t="s">
        <v>25</v>
      </c>
      <c r="C1453" s="11">
        <v>0.08</v>
      </c>
      <c r="D1453" s="11">
        <v>2.62</v>
      </c>
      <c r="E1453" s="11">
        <v>0.8</v>
      </c>
      <c r="F1453" s="11">
        <v>1389</v>
      </c>
      <c r="G1453" s="6" t="str">
        <f>IF(COUNTIF(Table1[Customer ID],Table1[[#This Row],[Customer ID]])&gt;1,"Repeat Customer","One-Time Customer")</f>
        <v>Repeat Customer</v>
      </c>
      <c r="H1453" s="11" t="s">
        <v>1455</v>
      </c>
      <c r="I1453" s="11" t="s">
        <v>27</v>
      </c>
      <c r="J1453" s="11" t="s">
        <v>58</v>
      </c>
      <c r="K1453" s="11" t="s">
        <v>29</v>
      </c>
      <c r="L1453" s="11" t="s">
        <v>66</v>
      </c>
      <c r="M1453" s="11" t="s">
        <v>31</v>
      </c>
      <c r="N1453" s="11" t="s">
        <v>1409</v>
      </c>
      <c r="O1453" s="11">
        <v>0.39</v>
      </c>
      <c r="P1453" s="6">
        <f>Table1[[#This Row],[Profit]]/Table1[[#This Row],[Sales]]</f>
        <v>0.69</v>
      </c>
      <c r="Q1453" s="11" t="s">
        <v>33</v>
      </c>
      <c r="R1453" s="11" t="s">
        <v>34</v>
      </c>
      <c r="S1453" s="11" t="s">
        <v>45</v>
      </c>
      <c r="T1453" s="11" t="s">
        <v>1456</v>
      </c>
      <c r="U1453" s="11">
        <v>94025</v>
      </c>
      <c r="V1453" s="12">
        <v>42137</v>
      </c>
      <c r="W1453" s="13" t="str">
        <f>TEXT(Table1[[#This Row],[Order Date]],"mmmm")</f>
        <v>May</v>
      </c>
      <c r="X1453" s="7" t="str">
        <f>TEXT(Table1[[#This Row],[Order Date]],"yyyy")</f>
        <v>2015</v>
      </c>
      <c r="Y1453" s="12">
        <v>42139</v>
      </c>
      <c r="Z1453" s="11">
        <v>21.769499999999997</v>
      </c>
      <c r="AA1453" s="11">
        <v>12</v>
      </c>
      <c r="AB1453" s="11">
        <v>31.55</v>
      </c>
      <c r="AC1453" s="11">
        <v>88728</v>
      </c>
      <c r="AD1453" s="6" t="e">
        <f>IF(COUNTIF(#REF!,Orders!AC788)&gt;0,"Returned","Not Returned")</f>
        <v>#REF!</v>
      </c>
      <c r="AE1453" s="37" t="str">
        <f>TEXT(Table1[[#This Row],[Order Date]],"mmmm-yyy")</f>
        <v>May-2015</v>
      </c>
    </row>
    <row r="1454" spans="1:31" ht="12.75" customHeight="1" thickTop="1" thickBot="1" x14ac:dyDescent="0.25">
      <c r="A1454" s="8">
        <v>21852</v>
      </c>
      <c r="B1454" s="1" t="s">
        <v>56</v>
      </c>
      <c r="C1454" s="1">
        <v>0</v>
      </c>
      <c r="D1454" s="1">
        <v>25.38</v>
      </c>
      <c r="E1454" s="1">
        <v>8.99</v>
      </c>
      <c r="F1454" s="1">
        <v>3257</v>
      </c>
      <c r="G1454" s="6" t="str">
        <f>IF(COUNTIF(Table1[Customer ID],Table1[[#This Row],[Customer ID]])&gt;1,"Repeat Customer","One-Time Customer")</f>
        <v>Repeat Customer</v>
      </c>
      <c r="H1454" s="1" t="s">
        <v>2919</v>
      </c>
      <c r="I1454" s="1" t="s">
        <v>49</v>
      </c>
      <c r="J1454" s="1" t="s">
        <v>114</v>
      </c>
      <c r="K1454" s="1" t="s">
        <v>41</v>
      </c>
      <c r="L1454" s="1" t="s">
        <v>50</v>
      </c>
      <c r="M1454" s="1" t="s">
        <v>51</v>
      </c>
      <c r="N1454" s="1" t="s">
        <v>762</v>
      </c>
      <c r="O1454" s="1">
        <v>0.5</v>
      </c>
      <c r="P1454" s="6">
        <f>Table1[[#This Row],[Profit]]/Table1[[#This Row],[Sales]]</f>
        <v>0.67151811082080493</v>
      </c>
      <c r="Q1454" s="1" t="s">
        <v>33</v>
      </c>
      <c r="R1454" s="1" t="s">
        <v>34</v>
      </c>
      <c r="S1454" s="1" t="s">
        <v>35</v>
      </c>
      <c r="T1454" s="1" t="s">
        <v>2920</v>
      </c>
      <c r="U1454" s="1">
        <v>98632</v>
      </c>
      <c r="V1454" s="9">
        <v>42137</v>
      </c>
      <c r="W1454" s="13" t="str">
        <f>TEXT(Table1[[#This Row],[Order Date]],"mmmm")</f>
        <v>May</v>
      </c>
      <c r="X1454" s="7" t="str">
        <f>TEXT(Table1[[#This Row],[Order Date]],"yyyy")</f>
        <v>2015</v>
      </c>
      <c r="Y1454" s="9">
        <v>42139</v>
      </c>
      <c r="Z1454" s="1">
        <v>470.33799999999997</v>
      </c>
      <c r="AA1454" s="1">
        <v>26</v>
      </c>
      <c r="AB1454" s="1">
        <v>700.41</v>
      </c>
      <c r="AC1454" s="1">
        <v>88826</v>
      </c>
      <c r="AD1454" s="6" t="e">
        <f>IF(COUNTIF(#REF!,Orders!AC1863)&gt;0,"Returned","Not Returned")</f>
        <v>#REF!</v>
      </c>
      <c r="AE1454" s="37" t="str">
        <f>TEXT(Table1[[#This Row],[Order Date]],"mmmm-yyy")</f>
        <v>May-2015</v>
      </c>
    </row>
    <row r="1455" spans="1:31" ht="12.75" customHeight="1" thickTop="1" thickBot="1" x14ac:dyDescent="0.25">
      <c r="A1455" s="10">
        <v>22329</v>
      </c>
      <c r="B1455" s="11" t="s">
        <v>47</v>
      </c>
      <c r="C1455" s="11">
        <v>0.01</v>
      </c>
      <c r="D1455" s="11">
        <v>95.99</v>
      </c>
      <c r="E1455" s="11">
        <v>4.9000000000000004</v>
      </c>
      <c r="F1455" s="11">
        <v>156</v>
      </c>
      <c r="G1455" s="6" t="str">
        <f>IF(COUNTIF(Table1[Customer ID],Table1[[#This Row],[Customer ID]])&gt;1,"Repeat Customer","One-Time Customer")</f>
        <v>Repeat Customer</v>
      </c>
      <c r="H1455" s="11" t="s">
        <v>253</v>
      </c>
      <c r="I1455" s="11" t="s">
        <v>49</v>
      </c>
      <c r="J1455" s="11" t="s">
        <v>28</v>
      </c>
      <c r="K1455" s="11" t="s">
        <v>77</v>
      </c>
      <c r="L1455" s="11" t="s">
        <v>78</v>
      </c>
      <c r="M1455" s="11" t="s">
        <v>59</v>
      </c>
      <c r="N1455" s="11" t="s">
        <v>254</v>
      </c>
      <c r="O1455" s="11">
        <v>0.56000000000000005</v>
      </c>
      <c r="P1455" s="6">
        <f>Table1[[#This Row],[Profit]]/Table1[[#This Row],[Sales]]</f>
        <v>0.679833917415816</v>
      </c>
      <c r="Q1455" s="11" t="s">
        <v>33</v>
      </c>
      <c r="R1455" s="11" t="s">
        <v>34</v>
      </c>
      <c r="S1455" s="11" t="s">
        <v>255</v>
      </c>
      <c r="T1455" s="11" t="s">
        <v>256</v>
      </c>
      <c r="U1455" s="11">
        <v>80525</v>
      </c>
      <c r="V1455" s="12">
        <v>42138</v>
      </c>
      <c r="W1455" s="13" t="str">
        <f>TEXT(Table1[[#This Row],[Order Date]],"mmmm")</f>
        <v>May</v>
      </c>
      <c r="X1455" s="7" t="str">
        <f>TEXT(Table1[[#This Row],[Order Date]],"yyyy")</f>
        <v>2015</v>
      </c>
      <c r="Y1455" s="12">
        <v>42139</v>
      </c>
      <c r="Z1455" s="11">
        <v>713.88</v>
      </c>
      <c r="AA1455" s="11">
        <v>13</v>
      </c>
      <c r="AB1455" s="11">
        <v>1050.08</v>
      </c>
      <c r="AC1455" s="11">
        <v>87671</v>
      </c>
      <c r="AD1455" s="6" t="e">
        <f>IF(COUNTIF(#REF!,Orders!AC92)&gt;0,"Returned","Not Returned")</f>
        <v>#REF!</v>
      </c>
      <c r="AE1455" s="37" t="str">
        <f>TEXT(Table1[[#This Row],[Order Date]],"mmmm-yyy")</f>
        <v>May-2015</v>
      </c>
    </row>
    <row r="1456" spans="1:31" ht="12.75" customHeight="1" thickTop="1" thickBot="1" x14ac:dyDescent="0.25">
      <c r="A1456" s="10">
        <v>19107</v>
      </c>
      <c r="B1456" s="11" t="s">
        <v>106</v>
      </c>
      <c r="C1456" s="11">
        <v>0.08</v>
      </c>
      <c r="D1456" s="11">
        <v>4.8899999999999997</v>
      </c>
      <c r="E1456" s="11">
        <v>4.93</v>
      </c>
      <c r="F1456" s="11">
        <v>353</v>
      </c>
      <c r="G1456" s="6" t="str">
        <f>IF(COUNTIF(Table1[Customer ID],Table1[[#This Row],[Customer ID]])&gt;1,"Repeat Customer","One-Time Customer")</f>
        <v>Repeat Customer</v>
      </c>
      <c r="H1456" s="11" t="s">
        <v>457</v>
      </c>
      <c r="I1456" s="11" t="s">
        <v>27</v>
      </c>
      <c r="J1456" s="11" t="s">
        <v>40</v>
      </c>
      <c r="K1456" s="11" t="s">
        <v>77</v>
      </c>
      <c r="L1456" s="11" t="s">
        <v>180</v>
      </c>
      <c r="M1456" s="11" t="s">
        <v>51</v>
      </c>
      <c r="N1456" s="11" t="s">
        <v>458</v>
      </c>
      <c r="O1456" s="11">
        <v>0.66</v>
      </c>
      <c r="P1456" s="6">
        <f>Table1[[#This Row],[Profit]]/Table1[[#This Row],[Sales]]</f>
        <v>-1.9519820670127417</v>
      </c>
      <c r="Q1456" s="11" t="s">
        <v>33</v>
      </c>
      <c r="R1456" s="11" t="s">
        <v>34</v>
      </c>
      <c r="S1456" s="11" t="s">
        <v>378</v>
      </c>
      <c r="T1456" s="11" t="s">
        <v>459</v>
      </c>
      <c r="U1456" s="11">
        <v>85301</v>
      </c>
      <c r="V1456" s="12">
        <v>42138</v>
      </c>
      <c r="W1456" s="13" t="str">
        <f>TEXT(Table1[[#This Row],[Order Date]],"mmmm")</f>
        <v>May</v>
      </c>
      <c r="X1456" s="7" t="str">
        <f>TEXT(Table1[[#This Row],[Order Date]],"yyyy")</f>
        <v>2015</v>
      </c>
      <c r="Y1456" s="12">
        <v>42138</v>
      </c>
      <c r="Z1456" s="11">
        <v>-165.45</v>
      </c>
      <c r="AA1456" s="11">
        <v>17</v>
      </c>
      <c r="AB1456" s="11">
        <v>84.76</v>
      </c>
      <c r="AC1456" s="11">
        <v>89647</v>
      </c>
      <c r="AD1456" s="6" t="e">
        <f>IF(COUNTIF(#REF!,Orders!AC194)&gt;0,"Returned","Not Returned")</f>
        <v>#REF!</v>
      </c>
      <c r="AE1456" s="37" t="str">
        <f>TEXT(Table1[[#This Row],[Order Date]],"mmmm-yyy")</f>
        <v>May-2015</v>
      </c>
    </row>
    <row r="1457" spans="1:31" ht="12.75" customHeight="1" thickTop="1" thickBot="1" x14ac:dyDescent="0.25">
      <c r="A1457" s="8">
        <v>19108</v>
      </c>
      <c r="B1457" s="1" t="s">
        <v>106</v>
      </c>
      <c r="C1457" s="1">
        <v>7.0000000000000007E-2</v>
      </c>
      <c r="D1457" s="1">
        <v>6.68</v>
      </c>
      <c r="E1457" s="1">
        <v>6.92</v>
      </c>
      <c r="F1457" s="1">
        <v>353</v>
      </c>
      <c r="G1457" s="6" t="str">
        <f>IF(COUNTIF(Table1[Customer ID],Table1[[#This Row],[Customer ID]])&gt;1,"Repeat Customer","One-Time Customer")</f>
        <v>Repeat Customer</v>
      </c>
      <c r="H1457" s="1" t="s">
        <v>457</v>
      </c>
      <c r="I1457" s="1" t="s">
        <v>49</v>
      </c>
      <c r="J1457" s="1" t="s">
        <v>40</v>
      </c>
      <c r="K1457" s="1" t="s">
        <v>29</v>
      </c>
      <c r="L1457" s="1" t="s">
        <v>93</v>
      </c>
      <c r="M1457" s="1" t="s">
        <v>59</v>
      </c>
      <c r="N1457" s="1" t="s">
        <v>460</v>
      </c>
      <c r="O1457" s="1">
        <v>0.37</v>
      </c>
      <c r="P1457" s="6">
        <f>Table1[[#This Row],[Profit]]/Table1[[#This Row],[Sales]]</f>
        <v>-1.346051125524609</v>
      </c>
      <c r="Q1457" s="1" t="s">
        <v>33</v>
      </c>
      <c r="R1457" s="1" t="s">
        <v>34</v>
      </c>
      <c r="S1457" s="1" t="s">
        <v>378</v>
      </c>
      <c r="T1457" s="1" t="s">
        <v>459</v>
      </c>
      <c r="U1457" s="1">
        <v>85301</v>
      </c>
      <c r="V1457" s="9">
        <v>42138</v>
      </c>
      <c r="W1457" s="13" t="str">
        <f>TEXT(Table1[[#This Row],[Order Date]],"mmmm")</f>
        <v>May</v>
      </c>
      <c r="X1457" s="7" t="str">
        <f>TEXT(Table1[[#This Row],[Order Date]],"yyyy")</f>
        <v>2015</v>
      </c>
      <c r="Y1457" s="9">
        <v>42145</v>
      </c>
      <c r="Z1457" s="1">
        <v>-141.12</v>
      </c>
      <c r="AA1457" s="1">
        <v>16</v>
      </c>
      <c r="AB1457" s="1">
        <v>104.84</v>
      </c>
      <c r="AC1457" s="1">
        <v>89647</v>
      </c>
      <c r="AD1457" s="6" t="e">
        <f>IF(COUNTIF(#REF!,Orders!AC195)&gt;0,"Returned","Not Returned")</f>
        <v>#REF!</v>
      </c>
      <c r="AE1457" s="37" t="str">
        <f>TEXT(Table1[[#This Row],[Order Date]],"mmmm-yyy")</f>
        <v>May-2015</v>
      </c>
    </row>
    <row r="1458" spans="1:31" ht="12.75" customHeight="1" thickTop="1" thickBot="1" x14ac:dyDescent="0.25">
      <c r="A1458" s="8">
        <v>26315</v>
      </c>
      <c r="B1458" s="1" t="s">
        <v>47</v>
      </c>
      <c r="C1458" s="1">
        <v>7.0000000000000007E-2</v>
      </c>
      <c r="D1458" s="1">
        <v>152.47999999999999</v>
      </c>
      <c r="E1458" s="1">
        <v>6.5</v>
      </c>
      <c r="F1458" s="1">
        <v>497</v>
      </c>
      <c r="G1458" s="6" t="str">
        <f>IF(COUNTIF(Table1[Customer ID],Table1[[#This Row],[Customer ID]])&gt;1,"Repeat Customer","One-Time Customer")</f>
        <v>One-Time Customer</v>
      </c>
      <c r="H1458" s="1" t="s">
        <v>608</v>
      </c>
      <c r="I1458" s="1" t="s">
        <v>49</v>
      </c>
      <c r="J1458" s="1" t="s">
        <v>58</v>
      </c>
      <c r="K1458" s="1" t="s">
        <v>77</v>
      </c>
      <c r="L1458" s="1" t="s">
        <v>180</v>
      </c>
      <c r="M1458" s="1" t="s">
        <v>59</v>
      </c>
      <c r="N1458" s="1" t="s">
        <v>609</v>
      </c>
      <c r="O1458" s="1">
        <v>0.74</v>
      </c>
      <c r="P1458" s="6">
        <f>Table1[[#This Row],[Profit]]/Table1[[#This Row],[Sales]]</f>
        <v>3.3943533715622157E-2</v>
      </c>
      <c r="Q1458" s="1" t="s">
        <v>33</v>
      </c>
      <c r="R1458" s="1" t="s">
        <v>136</v>
      </c>
      <c r="S1458" s="1" t="s">
        <v>244</v>
      </c>
      <c r="T1458" s="1" t="s">
        <v>610</v>
      </c>
      <c r="U1458" s="1">
        <v>37130</v>
      </c>
      <c r="V1458" s="9">
        <v>42138</v>
      </c>
      <c r="W1458" s="13" t="str">
        <f>TEXT(Table1[[#This Row],[Order Date]],"mmmm")</f>
        <v>May</v>
      </c>
      <c r="X1458" s="7" t="str">
        <f>TEXT(Table1[[#This Row],[Order Date]],"yyyy")</f>
        <v>2015</v>
      </c>
      <c r="Y1458" s="9">
        <v>42140</v>
      </c>
      <c r="Z1458" s="1">
        <v>171.83879999999999</v>
      </c>
      <c r="AA1458" s="1">
        <v>35</v>
      </c>
      <c r="AB1458" s="1">
        <v>5062.49</v>
      </c>
      <c r="AC1458" s="1">
        <v>90706</v>
      </c>
      <c r="AD1458" s="6" t="e">
        <f>IF(COUNTIF(#REF!,Orders!AC269)&gt;0,"Returned","Not Returned")</f>
        <v>#REF!</v>
      </c>
      <c r="AE1458" s="37" t="str">
        <f>TEXT(Table1[[#This Row],[Order Date]],"mmmm-yyy")</f>
        <v>May-2015</v>
      </c>
    </row>
    <row r="1459" spans="1:31" ht="12.75" customHeight="1" thickTop="1" thickBot="1" x14ac:dyDescent="0.25">
      <c r="A1459" s="10">
        <v>20811</v>
      </c>
      <c r="B1459" s="11" t="s">
        <v>56</v>
      </c>
      <c r="C1459" s="11">
        <v>0.05</v>
      </c>
      <c r="D1459" s="11">
        <v>59.78</v>
      </c>
      <c r="E1459" s="11">
        <v>10.29</v>
      </c>
      <c r="F1459" s="11">
        <v>539</v>
      </c>
      <c r="G1459" s="6" t="str">
        <f>IF(COUNTIF(Table1[Customer ID],Table1[[#This Row],[Customer ID]])&gt;1,"Repeat Customer","One-Time Customer")</f>
        <v>One-Time Customer</v>
      </c>
      <c r="H1459" s="11" t="s">
        <v>640</v>
      </c>
      <c r="I1459" s="11" t="s">
        <v>49</v>
      </c>
      <c r="J1459" s="11" t="s">
        <v>58</v>
      </c>
      <c r="K1459" s="11" t="s">
        <v>29</v>
      </c>
      <c r="L1459" s="11" t="s">
        <v>109</v>
      </c>
      <c r="M1459" s="11" t="s">
        <v>59</v>
      </c>
      <c r="N1459" s="11" t="s">
        <v>641</v>
      </c>
      <c r="O1459" s="11">
        <v>0.39</v>
      </c>
      <c r="P1459" s="6">
        <f>Table1[[#This Row],[Profit]]/Table1[[#This Row],[Sales]]</f>
        <v>0.38488190306159387</v>
      </c>
      <c r="Q1459" s="11" t="s">
        <v>33</v>
      </c>
      <c r="R1459" s="11" t="s">
        <v>61</v>
      </c>
      <c r="S1459" s="11" t="s">
        <v>178</v>
      </c>
      <c r="T1459" s="11" t="s">
        <v>540</v>
      </c>
      <c r="U1459" s="11">
        <v>61801</v>
      </c>
      <c r="V1459" s="12">
        <v>42138</v>
      </c>
      <c r="W1459" s="13" t="str">
        <f>TEXT(Table1[[#This Row],[Order Date]],"mmmm")</f>
        <v>May</v>
      </c>
      <c r="X1459" s="7" t="str">
        <f>TEXT(Table1[[#This Row],[Order Date]],"yyyy")</f>
        <v>2015</v>
      </c>
      <c r="Y1459" s="12">
        <v>42139</v>
      </c>
      <c r="Z1459" s="11">
        <v>159.52970000000005</v>
      </c>
      <c r="AA1459" s="11">
        <v>7</v>
      </c>
      <c r="AB1459" s="11">
        <v>414.49</v>
      </c>
      <c r="AC1459" s="11">
        <v>91174</v>
      </c>
      <c r="AD1459" s="6" t="e">
        <f>IF(COUNTIF(#REF!,Orders!AC286)&gt;0,"Returned","Not Returned")</f>
        <v>#REF!</v>
      </c>
      <c r="AE1459" s="37" t="str">
        <f>TEXT(Table1[[#This Row],[Order Date]],"mmmm-yyy")</f>
        <v>May-2015</v>
      </c>
    </row>
    <row r="1460" spans="1:31" ht="12.75" customHeight="1" thickTop="1" thickBot="1" x14ac:dyDescent="0.25">
      <c r="A1460" s="8">
        <v>20812</v>
      </c>
      <c r="B1460" s="1" t="s">
        <v>56</v>
      </c>
      <c r="C1460" s="1">
        <v>0.08</v>
      </c>
      <c r="D1460" s="1">
        <v>20.99</v>
      </c>
      <c r="E1460" s="1">
        <v>1.25</v>
      </c>
      <c r="F1460" s="1">
        <v>540</v>
      </c>
      <c r="G1460" s="6" t="str">
        <f>IF(COUNTIF(Table1[Customer ID],Table1[[#This Row],[Customer ID]])&gt;1,"Repeat Customer","One-Time Customer")</f>
        <v>Repeat Customer</v>
      </c>
      <c r="H1460" s="1" t="s">
        <v>642</v>
      </c>
      <c r="I1460" s="1" t="s">
        <v>49</v>
      </c>
      <c r="J1460" s="1" t="s">
        <v>58</v>
      </c>
      <c r="K1460" s="1" t="s">
        <v>77</v>
      </c>
      <c r="L1460" s="1" t="s">
        <v>78</v>
      </c>
      <c r="M1460" s="1" t="s">
        <v>51</v>
      </c>
      <c r="N1460" s="1" t="s">
        <v>643</v>
      </c>
      <c r="O1460" s="1">
        <v>0.83</v>
      </c>
      <c r="P1460" s="6">
        <f>Table1[[#This Row],[Profit]]/Table1[[#This Row],[Sales]]</f>
        <v>3.2726692073495302E-2</v>
      </c>
      <c r="Q1460" s="1" t="s">
        <v>33</v>
      </c>
      <c r="R1460" s="1" t="s">
        <v>61</v>
      </c>
      <c r="S1460" s="1" t="s">
        <v>178</v>
      </c>
      <c r="T1460" s="1" t="s">
        <v>644</v>
      </c>
      <c r="U1460" s="1">
        <v>60061</v>
      </c>
      <c r="V1460" s="9">
        <v>42138</v>
      </c>
      <c r="W1460" s="13" t="str">
        <f>TEXT(Table1[[#This Row],[Order Date]],"mmmm")</f>
        <v>May</v>
      </c>
      <c r="X1460" s="7" t="str">
        <f>TEXT(Table1[[#This Row],[Order Date]],"yyyy")</f>
        <v>2015</v>
      </c>
      <c r="Y1460" s="9">
        <v>42140</v>
      </c>
      <c r="Z1460" s="1">
        <v>15.371400000000008</v>
      </c>
      <c r="AA1460" s="1">
        <v>28</v>
      </c>
      <c r="AB1460" s="1">
        <v>469.69</v>
      </c>
      <c r="AC1460" s="1">
        <v>91174</v>
      </c>
      <c r="AD1460" s="6" t="e">
        <f>IF(COUNTIF(#REF!,Orders!AC287)&gt;0,"Returned","Not Returned")</f>
        <v>#REF!</v>
      </c>
      <c r="AE1460" s="37" t="str">
        <f>TEXT(Table1[[#This Row],[Order Date]],"mmmm-yyy")</f>
        <v>May-2015</v>
      </c>
    </row>
    <row r="1461" spans="1:31" ht="12.75" customHeight="1" thickTop="1" thickBot="1" x14ac:dyDescent="0.25">
      <c r="A1461" s="8">
        <v>19480</v>
      </c>
      <c r="B1461" s="1" t="s">
        <v>47</v>
      </c>
      <c r="C1461" s="1">
        <v>0</v>
      </c>
      <c r="D1461" s="1">
        <v>5.28</v>
      </c>
      <c r="E1461" s="1">
        <v>5.61</v>
      </c>
      <c r="F1461" s="1">
        <v>910</v>
      </c>
      <c r="G1461" s="6" t="str">
        <f>IF(COUNTIF(Table1[Customer ID],Table1[[#This Row],[Customer ID]])&gt;1,"Repeat Customer","One-Time Customer")</f>
        <v>One-Time Customer</v>
      </c>
      <c r="H1461" s="1" t="s">
        <v>1024</v>
      </c>
      <c r="I1461" s="1" t="s">
        <v>49</v>
      </c>
      <c r="J1461" s="1" t="s">
        <v>28</v>
      </c>
      <c r="K1461" s="1" t="s">
        <v>29</v>
      </c>
      <c r="L1461" s="1" t="s">
        <v>93</v>
      </c>
      <c r="M1461" s="1" t="s">
        <v>59</v>
      </c>
      <c r="N1461" s="1" t="s">
        <v>836</v>
      </c>
      <c r="O1461" s="1">
        <v>0.4</v>
      </c>
      <c r="P1461" s="6">
        <f>Table1[[#This Row],[Profit]]/Table1[[#This Row],[Sales]]</f>
        <v>-1.7500821018062396</v>
      </c>
      <c r="Q1461" s="1" t="s">
        <v>33</v>
      </c>
      <c r="R1461" s="1" t="s">
        <v>136</v>
      </c>
      <c r="S1461" s="1" t="s">
        <v>958</v>
      </c>
      <c r="T1461" s="1" t="s">
        <v>959</v>
      </c>
      <c r="U1461" s="1">
        <v>71854</v>
      </c>
      <c r="V1461" s="9">
        <v>42138</v>
      </c>
      <c r="W1461" s="13" t="str">
        <f>TEXT(Table1[[#This Row],[Order Date]],"mmmm")</f>
        <v>May</v>
      </c>
      <c r="X1461" s="7" t="str">
        <f>TEXT(Table1[[#This Row],[Order Date]],"yyyy")</f>
        <v>2015</v>
      </c>
      <c r="Y1461" s="9">
        <v>42138</v>
      </c>
      <c r="Z1461" s="1">
        <v>-149.21199999999999</v>
      </c>
      <c r="AA1461" s="1">
        <v>15</v>
      </c>
      <c r="AB1461" s="1">
        <v>85.26</v>
      </c>
      <c r="AC1461" s="1">
        <v>90187</v>
      </c>
      <c r="AD1461" s="6" t="e">
        <f>IF(COUNTIF(#REF!,Orders!AC513)&gt;0,"Returned","Not Returned")</f>
        <v>#REF!</v>
      </c>
      <c r="AE1461" s="37" t="str">
        <f>TEXT(Table1[[#This Row],[Order Date]],"mmmm-yyy")</f>
        <v>May-2015</v>
      </c>
    </row>
    <row r="1462" spans="1:31" ht="12.75" customHeight="1" thickTop="1" thickBot="1" x14ac:dyDescent="0.25">
      <c r="A1462" s="10">
        <v>24737</v>
      </c>
      <c r="B1462" s="11" t="s">
        <v>56</v>
      </c>
      <c r="C1462" s="11">
        <v>0.02</v>
      </c>
      <c r="D1462" s="11">
        <v>15.94</v>
      </c>
      <c r="E1462" s="11">
        <v>5.45</v>
      </c>
      <c r="F1462" s="11">
        <v>1069</v>
      </c>
      <c r="G1462" s="6" t="str">
        <f>IF(COUNTIF(Table1[Customer ID],Table1[[#This Row],[Customer ID]])&gt;1,"Repeat Customer","One-Time Customer")</f>
        <v>One-Time Customer</v>
      </c>
      <c r="H1462" s="11" t="s">
        <v>1182</v>
      </c>
      <c r="I1462" s="11" t="s">
        <v>49</v>
      </c>
      <c r="J1462" s="11" t="s">
        <v>40</v>
      </c>
      <c r="K1462" s="11" t="s">
        <v>29</v>
      </c>
      <c r="L1462" s="11" t="s">
        <v>30</v>
      </c>
      <c r="M1462" s="11" t="s">
        <v>51</v>
      </c>
      <c r="N1462" s="11" t="s">
        <v>1183</v>
      </c>
      <c r="O1462" s="11">
        <v>0.55000000000000004</v>
      </c>
      <c r="P1462" s="6">
        <f>Table1[[#This Row],[Profit]]/Table1[[#This Row],[Sales]]</f>
        <v>0.21015142848541413</v>
      </c>
      <c r="Q1462" s="11" t="s">
        <v>33</v>
      </c>
      <c r="R1462" s="11" t="s">
        <v>61</v>
      </c>
      <c r="S1462" s="11" t="s">
        <v>178</v>
      </c>
      <c r="T1462" s="11" t="s">
        <v>1184</v>
      </c>
      <c r="U1462" s="11">
        <v>62901</v>
      </c>
      <c r="V1462" s="12">
        <v>42138</v>
      </c>
      <c r="W1462" s="13" t="str">
        <f>TEXT(Table1[[#This Row],[Order Date]],"mmmm")</f>
        <v>May</v>
      </c>
      <c r="X1462" s="7" t="str">
        <f>TEXT(Table1[[#This Row],[Order Date]],"yyyy")</f>
        <v>2015</v>
      </c>
      <c r="Y1462" s="12">
        <v>42139</v>
      </c>
      <c r="Z1462" s="11">
        <v>139.61200000000002</v>
      </c>
      <c r="AA1462" s="11">
        <v>41</v>
      </c>
      <c r="AB1462" s="11">
        <v>664.34</v>
      </c>
      <c r="AC1462" s="11">
        <v>87110</v>
      </c>
      <c r="AD1462" s="6" t="e">
        <f>IF(COUNTIF(#REF!,Orders!AC602)&gt;0,"Returned","Not Returned")</f>
        <v>#REF!</v>
      </c>
      <c r="AE1462" s="37" t="str">
        <f>TEXT(Table1[[#This Row],[Order Date]],"mmmm-yyy")</f>
        <v>May-2015</v>
      </c>
    </row>
    <row r="1463" spans="1:31" ht="12.75" customHeight="1" thickTop="1" thickBot="1" x14ac:dyDescent="0.25">
      <c r="A1463" s="8">
        <v>23890</v>
      </c>
      <c r="B1463" s="1" t="s">
        <v>25</v>
      </c>
      <c r="C1463" s="1">
        <v>0.05</v>
      </c>
      <c r="D1463" s="1">
        <v>26.48</v>
      </c>
      <c r="E1463" s="1">
        <v>6.93</v>
      </c>
      <c r="F1463" s="1">
        <v>18</v>
      </c>
      <c r="G1463" s="6" t="str">
        <f>IF(COUNTIF(Table1[Customer ID],Table1[[#This Row],[Customer ID]])&gt;1,"Repeat Customer","One-Time Customer")</f>
        <v>One-Time Customer</v>
      </c>
      <c r="H1463" s="1" t="s">
        <v>80</v>
      </c>
      <c r="I1463" s="1" t="s">
        <v>49</v>
      </c>
      <c r="J1463" s="1" t="s">
        <v>58</v>
      </c>
      <c r="K1463" s="1" t="s">
        <v>41</v>
      </c>
      <c r="L1463" s="1" t="s">
        <v>50</v>
      </c>
      <c r="M1463" s="1" t="s">
        <v>59</v>
      </c>
      <c r="N1463" s="1" t="s">
        <v>81</v>
      </c>
      <c r="O1463" s="1">
        <v>0.49</v>
      </c>
      <c r="P1463" s="6">
        <f>Table1[[#This Row],[Profit]]/Table1[[#This Row],[Sales]]</f>
        <v>0.69</v>
      </c>
      <c r="Q1463" s="1" t="s">
        <v>33</v>
      </c>
      <c r="R1463" s="1" t="s">
        <v>34</v>
      </c>
      <c r="S1463" s="1" t="s">
        <v>82</v>
      </c>
      <c r="T1463" s="1" t="s">
        <v>83</v>
      </c>
      <c r="U1463" s="1">
        <v>59601</v>
      </c>
      <c r="V1463" s="9">
        <v>42139</v>
      </c>
      <c r="W1463" s="13" t="str">
        <f>TEXT(Table1[[#This Row],[Order Date]],"mmmm")</f>
        <v>May</v>
      </c>
      <c r="X1463" s="7" t="str">
        <f>TEXT(Table1[[#This Row],[Order Date]],"yyyy")</f>
        <v>2015</v>
      </c>
      <c r="Y1463" s="9">
        <v>42140</v>
      </c>
      <c r="Z1463" s="1">
        <v>314.48129999999998</v>
      </c>
      <c r="AA1463" s="1">
        <v>17</v>
      </c>
      <c r="AB1463" s="1">
        <v>455.77</v>
      </c>
      <c r="AC1463" s="1">
        <v>90031</v>
      </c>
      <c r="AD1463" s="6" t="e">
        <f>IF(COUNTIF(#REF!,Orders!AC13)&gt;0,"Returned","Not Returned")</f>
        <v>#REF!</v>
      </c>
      <c r="AE1463" s="37" t="str">
        <f>TEXT(Table1[[#This Row],[Order Date]],"mmmm-yyy")</f>
        <v>May-2015</v>
      </c>
    </row>
    <row r="1464" spans="1:31" ht="12.75" customHeight="1" thickTop="1" thickBot="1" x14ac:dyDescent="0.25">
      <c r="A1464" s="8">
        <v>5890</v>
      </c>
      <c r="B1464" s="1" t="s">
        <v>25</v>
      </c>
      <c r="C1464" s="1">
        <v>0.05</v>
      </c>
      <c r="D1464" s="1">
        <v>26.48</v>
      </c>
      <c r="E1464" s="1">
        <v>6.93</v>
      </c>
      <c r="F1464" s="1">
        <v>21</v>
      </c>
      <c r="G1464" s="6" t="str">
        <f>IF(COUNTIF(Table1[Customer ID],Table1[[#This Row],[Customer ID]])&gt;1,"Repeat Customer","One-Time Customer")</f>
        <v>Repeat Customer</v>
      </c>
      <c r="H1464" s="1" t="s">
        <v>89</v>
      </c>
      <c r="I1464" s="1" t="s">
        <v>49</v>
      </c>
      <c r="J1464" s="1" t="s">
        <v>58</v>
      </c>
      <c r="K1464" s="1" t="s">
        <v>41</v>
      </c>
      <c r="L1464" s="1" t="s">
        <v>50</v>
      </c>
      <c r="M1464" s="1" t="s">
        <v>59</v>
      </c>
      <c r="N1464" s="1" t="s">
        <v>81</v>
      </c>
      <c r="O1464" s="1">
        <v>0.49</v>
      </c>
      <c r="P1464" s="6">
        <f>Table1[[#This Row],[Profit]]/Table1[[#This Row],[Sales]]</f>
        <v>0.20481805732433167</v>
      </c>
      <c r="Q1464" s="1" t="s">
        <v>33</v>
      </c>
      <c r="R1464" s="1" t="s">
        <v>53</v>
      </c>
      <c r="S1464" s="1" t="s">
        <v>71</v>
      </c>
      <c r="T1464" s="1" t="s">
        <v>90</v>
      </c>
      <c r="U1464" s="1">
        <v>10012</v>
      </c>
      <c r="V1464" s="9">
        <v>42139</v>
      </c>
      <c r="W1464" s="13" t="str">
        <f>TEXT(Table1[[#This Row],[Order Date]],"mmmm")</f>
        <v>May</v>
      </c>
      <c r="X1464" s="7" t="str">
        <f>TEXT(Table1[[#This Row],[Order Date]],"yyyy")</f>
        <v>2015</v>
      </c>
      <c r="Y1464" s="9">
        <v>42140</v>
      </c>
      <c r="Z1464" s="1">
        <v>384.38</v>
      </c>
      <c r="AA1464" s="1">
        <v>70</v>
      </c>
      <c r="AB1464" s="1">
        <v>1876.69</v>
      </c>
      <c r="AC1464" s="1">
        <v>41793</v>
      </c>
      <c r="AD1464" s="6" t="e">
        <f>IF(COUNTIF(#REF!,Orders!AC15)&gt;0,"Returned","Not Returned")</f>
        <v>#REF!</v>
      </c>
      <c r="AE1464" s="37" t="str">
        <f>TEXT(Table1[[#This Row],[Order Date]],"mmmm-yyy")</f>
        <v>May-2015</v>
      </c>
    </row>
    <row r="1465" spans="1:31" ht="12.75" customHeight="1" thickTop="1" thickBot="1" x14ac:dyDescent="0.25">
      <c r="A1465" s="10">
        <v>19823</v>
      </c>
      <c r="B1465" s="11" t="s">
        <v>56</v>
      </c>
      <c r="C1465" s="11">
        <v>0.08</v>
      </c>
      <c r="D1465" s="11">
        <v>6.48</v>
      </c>
      <c r="E1465" s="11">
        <v>7.03</v>
      </c>
      <c r="F1465" s="11">
        <v>266</v>
      </c>
      <c r="G1465" s="6" t="str">
        <f>IF(COUNTIF(Table1[Customer ID],Table1[[#This Row],[Customer ID]])&gt;1,"Repeat Customer","One-Time Customer")</f>
        <v>Repeat Customer</v>
      </c>
      <c r="H1465" s="11" t="s">
        <v>371</v>
      </c>
      <c r="I1465" s="11" t="s">
        <v>49</v>
      </c>
      <c r="J1465" s="11" t="s">
        <v>28</v>
      </c>
      <c r="K1465" s="11" t="s">
        <v>29</v>
      </c>
      <c r="L1465" s="11" t="s">
        <v>93</v>
      </c>
      <c r="M1465" s="11" t="s">
        <v>59</v>
      </c>
      <c r="N1465" s="11" t="s">
        <v>374</v>
      </c>
      <c r="O1465" s="11">
        <v>0.37</v>
      </c>
      <c r="P1465" s="6">
        <f>Table1[[#This Row],[Profit]]/Table1[[#This Row],[Sales]]</f>
        <v>0.13162393162393177</v>
      </c>
      <c r="Q1465" s="11" t="s">
        <v>33</v>
      </c>
      <c r="R1465" s="11" t="s">
        <v>61</v>
      </c>
      <c r="S1465" s="11" t="s">
        <v>130</v>
      </c>
      <c r="T1465" s="11" t="s">
        <v>373</v>
      </c>
      <c r="U1465" s="11">
        <v>78207</v>
      </c>
      <c r="V1465" s="12">
        <v>42139</v>
      </c>
      <c r="W1465" s="13" t="str">
        <f>TEXT(Table1[[#This Row],[Order Date]],"mmmm")</f>
        <v>May</v>
      </c>
      <c r="X1465" s="7" t="str">
        <f>TEXT(Table1[[#This Row],[Order Date]],"yyyy")</f>
        <v>2015</v>
      </c>
      <c r="Y1465" s="12">
        <v>42140</v>
      </c>
      <c r="Z1465" s="11">
        <v>8.9320000000000093</v>
      </c>
      <c r="AA1465" s="11">
        <v>10</v>
      </c>
      <c r="AB1465" s="11">
        <v>67.86</v>
      </c>
      <c r="AC1465" s="11">
        <v>90594</v>
      </c>
      <c r="AD1465" s="6" t="e">
        <f>IF(COUNTIF(#REF!,Orders!AC150)&gt;0,"Returned","Not Returned")</f>
        <v>#REF!</v>
      </c>
      <c r="AE1465" s="37" t="str">
        <f>TEXT(Table1[[#This Row],[Order Date]],"mmmm-yyy")</f>
        <v>May-2015</v>
      </c>
    </row>
    <row r="1466" spans="1:31" ht="12.75" customHeight="1" thickTop="1" thickBot="1" x14ac:dyDescent="0.25">
      <c r="A1466" s="8">
        <v>19824</v>
      </c>
      <c r="B1466" s="1" t="s">
        <v>56</v>
      </c>
      <c r="C1466" s="1">
        <v>0.01</v>
      </c>
      <c r="D1466" s="1">
        <v>20.34</v>
      </c>
      <c r="E1466" s="1">
        <v>35</v>
      </c>
      <c r="F1466" s="1">
        <v>266</v>
      </c>
      <c r="G1466" s="6" t="str">
        <f>IF(COUNTIF(Table1[Customer ID],Table1[[#This Row],[Customer ID]])&gt;1,"Repeat Customer","One-Time Customer")</f>
        <v>Repeat Customer</v>
      </c>
      <c r="H1466" s="1" t="s">
        <v>371</v>
      </c>
      <c r="I1466" s="1" t="s">
        <v>49</v>
      </c>
      <c r="J1466" s="1" t="s">
        <v>28</v>
      </c>
      <c r="K1466" s="1" t="s">
        <v>29</v>
      </c>
      <c r="L1466" s="1" t="s">
        <v>141</v>
      </c>
      <c r="M1466" s="1" t="s">
        <v>236</v>
      </c>
      <c r="N1466" s="1" t="s">
        <v>375</v>
      </c>
      <c r="O1466" s="1">
        <v>0.84</v>
      </c>
      <c r="P1466" s="6">
        <f>Table1[[#This Row],[Profit]]/Table1[[#This Row],[Sales]]</f>
        <v>0.30729846911465603</v>
      </c>
      <c r="Q1466" s="1" t="s">
        <v>33</v>
      </c>
      <c r="R1466" s="1" t="s">
        <v>61</v>
      </c>
      <c r="S1466" s="1" t="s">
        <v>130</v>
      </c>
      <c r="T1466" s="1" t="s">
        <v>373</v>
      </c>
      <c r="U1466" s="1">
        <v>78207</v>
      </c>
      <c r="V1466" s="9">
        <v>42139</v>
      </c>
      <c r="W1466" s="13" t="str">
        <f>TEXT(Table1[[#This Row],[Order Date]],"mmmm")</f>
        <v>May</v>
      </c>
      <c r="X1466" s="7" t="str">
        <f>TEXT(Table1[[#This Row],[Order Date]],"yyyy")</f>
        <v>2015</v>
      </c>
      <c r="Y1466" s="9">
        <v>42140</v>
      </c>
      <c r="Z1466" s="1">
        <v>229.63800000000015</v>
      </c>
      <c r="AA1466" s="1">
        <v>33</v>
      </c>
      <c r="AB1466" s="1">
        <v>747.28</v>
      </c>
      <c r="AC1466" s="1">
        <v>90594</v>
      </c>
      <c r="AD1466" s="6" t="e">
        <f>IF(COUNTIF(#REF!,Orders!AC151)&gt;0,"Returned","Not Returned")</f>
        <v>#REF!</v>
      </c>
      <c r="AE1466" s="37" t="str">
        <f>TEXT(Table1[[#This Row],[Order Date]],"mmmm-yyy")</f>
        <v>May-2015</v>
      </c>
    </row>
    <row r="1467" spans="1:31" ht="12.75" customHeight="1" thickTop="1" thickBot="1" x14ac:dyDescent="0.25">
      <c r="A1467" s="10">
        <v>1147</v>
      </c>
      <c r="B1467" s="11" t="s">
        <v>56</v>
      </c>
      <c r="C1467" s="11">
        <v>0.08</v>
      </c>
      <c r="D1467" s="11">
        <v>2.94</v>
      </c>
      <c r="E1467" s="11">
        <v>0.96</v>
      </c>
      <c r="F1467" s="11">
        <v>491</v>
      </c>
      <c r="G1467" s="6" t="str">
        <f>IF(COUNTIF(Table1[Customer ID],Table1[[#This Row],[Customer ID]])&gt;1,"Repeat Customer","One-Time Customer")</f>
        <v>Repeat Customer</v>
      </c>
      <c r="H1467" s="11" t="s">
        <v>598</v>
      </c>
      <c r="I1467" s="11" t="s">
        <v>49</v>
      </c>
      <c r="J1467" s="11" t="s">
        <v>114</v>
      </c>
      <c r="K1467" s="11" t="s">
        <v>29</v>
      </c>
      <c r="L1467" s="11" t="s">
        <v>30</v>
      </c>
      <c r="M1467" s="11" t="s">
        <v>31</v>
      </c>
      <c r="N1467" s="11" t="s">
        <v>599</v>
      </c>
      <c r="O1467" s="11">
        <v>0.57999999999999996</v>
      </c>
      <c r="P1467" s="6">
        <f>Table1[[#This Row],[Profit]]/Table1[[#This Row],[Sales]]</f>
        <v>-3.1784107946026985E-2</v>
      </c>
      <c r="Q1467" s="11" t="s">
        <v>33</v>
      </c>
      <c r="R1467" s="11" t="s">
        <v>53</v>
      </c>
      <c r="S1467" s="11" t="s">
        <v>71</v>
      </c>
      <c r="T1467" s="11" t="s">
        <v>90</v>
      </c>
      <c r="U1467" s="11">
        <v>10154</v>
      </c>
      <c r="V1467" s="12">
        <v>42139</v>
      </c>
      <c r="W1467" s="13" t="str">
        <f>TEXT(Table1[[#This Row],[Order Date]],"mmmm")</f>
        <v>May</v>
      </c>
      <c r="X1467" s="7" t="str">
        <f>TEXT(Table1[[#This Row],[Order Date]],"yyyy")</f>
        <v>2015</v>
      </c>
      <c r="Y1467" s="12">
        <v>42141</v>
      </c>
      <c r="Z1467" s="11">
        <v>-2.12</v>
      </c>
      <c r="AA1467" s="11">
        <v>23</v>
      </c>
      <c r="AB1467" s="11">
        <v>66.7</v>
      </c>
      <c r="AC1467" s="11">
        <v>8353</v>
      </c>
      <c r="AD1467" s="6" t="e">
        <f>IF(COUNTIF(#REF!,Orders!AC258)&gt;0,"Returned","Not Returned")</f>
        <v>#REF!</v>
      </c>
      <c r="AE1467" s="37" t="str">
        <f>TEXT(Table1[[#This Row],[Order Date]],"mmmm-yyy")</f>
        <v>May-2015</v>
      </c>
    </row>
    <row r="1468" spans="1:31" ht="12.75" customHeight="1" thickTop="1" thickBot="1" x14ac:dyDescent="0.25">
      <c r="A1468" s="10">
        <v>19146</v>
      </c>
      <c r="B1468" s="11" t="s">
        <v>56</v>
      </c>
      <c r="C1468" s="11">
        <v>0.06</v>
      </c>
      <c r="D1468" s="11">
        <v>8.32</v>
      </c>
      <c r="E1468" s="11">
        <v>2.38</v>
      </c>
      <c r="F1468" s="11">
        <v>494</v>
      </c>
      <c r="G1468" s="6" t="str">
        <f>IF(COUNTIF(Table1[Customer ID],Table1[[#This Row],[Customer ID]])&gt;1,"Repeat Customer","One-Time Customer")</f>
        <v>Repeat Customer</v>
      </c>
      <c r="H1468" s="11" t="s">
        <v>606</v>
      </c>
      <c r="I1468" s="11" t="s">
        <v>49</v>
      </c>
      <c r="J1468" s="11" t="s">
        <v>114</v>
      </c>
      <c r="K1468" s="11" t="s">
        <v>77</v>
      </c>
      <c r="L1468" s="11" t="s">
        <v>180</v>
      </c>
      <c r="M1468" s="11" t="s">
        <v>51</v>
      </c>
      <c r="N1468" s="11" t="s">
        <v>607</v>
      </c>
      <c r="O1468" s="11">
        <v>0.74</v>
      </c>
      <c r="P1468" s="6">
        <f>Table1[[#This Row],[Profit]]/Table1[[#This Row],[Sales]]</f>
        <v>-0.36174205016788469</v>
      </c>
      <c r="Q1468" s="11" t="s">
        <v>33</v>
      </c>
      <c r="R1468" s="11" t="s">
        <v>34</v>
      </c>
      <c r="S1468" s="11" t="s">
        <v>35</v>
      </c>
      <c r="T1468" s="11" t="s">
        <v>209</v>
      </c>
      <c r="U1468" s="11">
        <v>98115</v>
      </c>
      <c r="V1468" s="12">
        <v>42139</v>
      </c>
      <c r="W1468" s="13" t="str">
        <f>TEXT(Table1[[#This Row],[Order Date]],"mmmm")</f>
        <v>May</v>
      </c>
      <c r="X1468" s="7" t="str">
        <f>TEXT(Table1[[#This Row],[Order Date]],"yyyy")</f>
        <v>2015</v>
      </c>
      <c r="Y1468" s="12">
        <v>42141</v>
      </c>
      <c r="Z1468" s="11">
        <v>-36.630000000000003</v>
      </c>
      <c r="AA1468" s="11">
        <v>12</v>
      </c>
      <c r="AB1468" s="11">
        <v>101.26</v>
      </c>
      <c r="AC1468" s="11">
        <v>88905</v>
      </c>
      <c r="AD1468" s="6" t="e">
        <f>IF(COUNTIF(#REF!,Orders!AC264)&gt;0,"Returned","Not Returned")</f>
        <v>#REF!</v>
      </c>
      <c r="AE1468" s="37" t="str">
        <f>TEXT(Table1[[#This Row],[Order Date]],"mmmm-yyy")</f>
        <v>May-2015</v>
      </c>
    </row>
    <row r="1469" spans="1:31" ht="12.75" customHeight="1" thickTop="1" thickBot="1" x14ac:dyDescent="0.25">
      <c r="A1469" s="8">
        <v>19147</v>
      </c>
      <c r="B1469" s="1" t="s">
        <v>56</v>
      </c>
      <c r="C1469" s="1">
        <v>0.08</v>
      </c>
      <c r="D1469" s="1">
        <v>2.94</v>
      </c>
      <c r="E1469" s="1">
        <v>0.96</v>
      </c>
      <c r="F1469" s="1">
        <v>494</v>
      </c>
      <c r="G1469" s="6" t="str">
        <f>IF(COUNTIF(Table1[Customer ID],Table1[[#This Row],[Customer ID]])&gt;1,"Repeat Customer","One-Time Customer")</f>
        <v>Repeat Customer</v>
      </c>
      <c r="H1469" s="1" t="s">
        <v>606</v>
      </c>
      <c r="I1469" s="1" t="s">
        <v>49</v>
      </c>
      <c r="J1469" s="1" t="s">
        <v>114</v>
      </c>
      <c r="K1469" s="1" t="s">
        <v>29</v>
      </c>
      <c r="L1469" s="1" t="s">
        <v>30</v>
      </c>
      <c r="M1469" s="1" t="s">
        <v>31</v>
      </c>
      <c r="N1469" s="1" t="s">
        <v>599</v>
      </c>
      <c r="O1469" s="1">
        <v>0.57999999999999996</v>
      </c>
      <c r="P1469" s="6">
        <f>Table1[[#This Row],[Profit]]/Table1[[#This Row],[Sales]]</f>
        <v>-0.12183908045977013</v>
      </c>
      <c r="Q1469" s="1" t="s">
        <v>33</v>
      </c>
      <c r="R1469" s="1" t="s">
        <v>34</v>
      </c>
      <c r="S1469" s="1" t="s">
        <v>35</v>
      </c>
      <c r="T1469" s="1" t="s">
        <v>209</v>
      </c>
      <c r="U1469" s="1">
        <v>98115</v>
      </c>
      <c r="V1469" s="9">
        <v>42139</v>
      </c>
      <c r="W1469" s="13" t="str">
        <f>TEXT(Table1[[#This Row],[Order Date]],"mmmm")</f>
        <v>May</v>
      </c>
      <c r="X1469" s="7" t="str">
        <f>TEXT(Table1[[#This Row],[Order Date]],"yyyy")</f>
        <v>2015</v>
      </c>
      <c r="Y1469" s="9">
        <v>42141</v>
      </c>
      <c r="Z1469" s="1">
        <v>-2.12</v>
      </c>
      <c r="AA1469" s="1">
        <v>6</v>
      </c>
      <c r="AB1469" s="1">
        <v>17.399999999999999</v>
      </c>
      <c r="AC1469" s="1">
        <v>88905</v>
      </c>
      <c r="AD1469" s="6" t="e">
        <f>IF(COUNTIF(#REF!,Orders!AC265)&gt;0,"Returned","Not Returned")</f>
        <v>#REF!</v>
      </c>
      <c r="AE1469" s="37" t="str">
        <f>TEXT(Table1[[#This Row],[Order Date]],"mmmm-yyy")</f>
        <v>May-2015</v>
      </c>
    </row>
    <row r="1470" spans="1:31" ht="12.75" customHeight="1" thickTop="1" thickBot="1" x14ac:dyDescent="0.25">
      <c r="A1470" s="8">
        <v>18921</v>
      </c>
      <c r="B1470" s="1" t="s">
        <v>47</v>
      </c>
      <c r="C1470" s="1">
        <v>0.02</v>
      </c>
      <c r="D1470" s="1">
        <v>39.06</v>
      </c>
      <c r="E1470" s="1">
        <v>10.55</v>
      </c>
      <c r="F1470" s="1">
        <v>1023</v>
      </c>
      <c r="G1470" s="6" t="str">
        <f>IF(COUNTIF(Table1[Customer ID],Table1[[#This Row],[Customer ID]])&gt;1,"Repeat Customer","One-Time Customer")</f>
        <v>Repeat Customer</v>
      </c>
      <c r="H1470" s="1" t="s">
        <v>1131</v>
      </c>
      <c r="I1470" s="1" t="s">
        <v>49</v>
      </c>
      <c r="J1470" s="1" t="s">
        <v>58</v>
      </c>
      <c r="K1470" s="1" t="s">
        <v>29</v>
      </c>
      <c r="L1470" s="1" t="s">
        <v>109</v>
      </c>
      <c r="M1470" s="1" t="s">
        <v>59</v>
      </c>
      <c r="N1470" s="1" t="s">
        <v>1132</v>
      </c>
      <c r="O1470" s="1">
        <v>0.37</v>
      </c>
      <c r="P1470" s="6">
        <f>Table1[[#This Row],[Profit]]/Table1[[#This Row],[Sales]]</f>
        <v>0.69</v>
      </c>
      <c r="Q1470" s="1" t="s">
        <v>33</v>
      </c>
      <c r="R1470" s="1" t="s">
        <v>53</v>
      </c>
      <c r="S1470" s="1" t="s">
        <v>234</v>
      </c>
      <c r="T1470" s="1" t="s">
        <v>1133</v>
      </c>
      <c r="U1470" s="1">
        <v>15221</v>
      </c>
      <c r="V1470" s="9">
        <v>42139</v>
      </c>
      <c r="W1470" s="13" t="str">
        <f>TEXT(Table1[[#This Row],[Order Date]],"mmmm")</f>
        <v>May</v>
      </c>
      <c r="X1470" s="7" t="str">
        <f>TEXT(Table1[[#This Row],[Order Date]],"yyyy")</f>
        <v>2015</v>
      </c>
      <c r="Y1470" s="9">
        <v>42139</v>
      </c>
      <c r="Z1470" s="1">
        <v>442.0899</v>
      </c>
      <c r="AA1470" s="1">
        <v>16</v>
      </c>
      <c r="AB1470" s="1">
        <v>640.71</v>
      </c>
      <c r="AC1470" s="1">
        <v>88633</v>
      </c>
      <c r="AD1470" s="6" t="e">
        <f>IF(COUNTIF(#REF!,Orders!AC573)&gt;0,"Returned","Not Returned")</f>
        <v>#REF!</v>
      </c>
      <c r="AE1470" s="37" t="str">
        <f>TEXT(Table1[[#This Row],[Order Date]],"mmmm-yyy")</f>
        <v>May-2015</v>
      </c>
    </row>
    <row r="1471" spans="1:31" ht="12.75" customHeight="1" thickTop="1" thickBot="1" x14ac:dyDescent="0.25">
      <c r="A1471" s="10">
        <v>18922</v>
      </c>
      <c r="B1471" s="11" t="s">
        <v>47</v>
      </c>
      <c r="C1471" s="11">
        <v>0.1</v>
      </c>
      <c r="D1471" s="11">
        <v>37.700000000000003</v>
      </c>
      <c r="E1471" s="11">
        <v>2.99</v>
      </c>
      <c r="F1471" s="11">
        <v>1023</v>
      </c>
      <c r="G1471" s="6" t="str">
        <f>IF(COUNTIF(Table1[Customer ID],Table1[[#This Row],[Customer ID]])&gt;1,"Repeat Customer","One-Time Customer")</f>
        <v>Repeat Customer</v>
      </c>
      <c r="H1471" s="11" t="s">
        <v>1131</v>
      </c>
      <c r="I1471" s="11" t="s">
        <v>49</v>
      </c>
      <c r="J1471" s="11" t="s">
        <v>58</v>
      </c>
      <c r="K1471" s="11" t="s">
        <v>29</v>
      </c>
      <c r="L1471" s="11" t="s">
        <v>109</v>
      </c>
      <c r="M1471" s="11" t="s">
        <v>59</v>
      </c>
      <c r="N1471" s="11" t="s">
        <v>552</v>
      </c>
      <c r="O1471" s="11">
        <v>0.35</v>
      </c>
      <c r="P1471" s="6">
        <f>Table1[[#This Row],[Profit]]/Table1[[#This Row],[Sales]]</f>
        <v>0.69</v>
      </c>
      <c r="Q1471" s="11" t="s">
        <v>33</v>
      </c>
      <c r="R1471" s="11" t="s">
        <v>53</v>
      </c>
      <c r="S1471" s="11" t="s">
        <v>234</v>
      </c>
      <c r="T1471" s="11" t="s">
        <v>1133</v>
      </c>
      <c r="U1471" s="11">
        <v>15221</v>
      </c>
      <c r="V1471" s="12">
        <v>42139</v>
      </c>
      <c r="W1471" s="13" t="str">
        <f>TEXT(Table1[[#This Row],[Order Date]],"mmmm")</f>
        <v>May</v>
      </c>
      <c r="X1471" s="7" t="str">
        <f>TEXT(Table1[[#This Row],[Order Date]],"yyyy")</f>
        <v>2015</v>
      </c>
      <c r="Y1471" s="12">
        <v>42140</v>
      </c>
      <c r="Z1471" s="11">
        <v>455.12399999999997</v>
      </c>
      <c r="AA1471" s="11">
        <v>18</v>
      </c>
      <c r="AB1471" s="11">
        <v>659.6</v>
      </c>
      <c r="AC1471" s="11">
        <v>88633</v>
      </c>
      <c r="AD1471" s="6" t="e">
        <f>IF(COUNTIF(#REF!,Orders!AC574)&gt;0,"Returned","Not Returned")</f>
        <v>#REF!</v>
      </c>
      <c r="AE1471" s="37" t="str">
        <f>TEXT(Table1[[#This Row],[Order Date]],"mmmm-yyy")</f>
        <v>May-2015</v>
      </c>
    </row>
    <row r="1472" spans="1:31" ht="12.75" customHeight="1" thickTop="1" thickBot="1" x14ac:dyDescent="0.25">
      <c r="A1472" s="10">
        <v>20554</v>
      </c>
      <c r="B1472" s="11" t="s">
        <v>25</v>
      </c>
      <c r="C1472" s="11">
        <v>0.01</v>
      </c>
      <c r="D1472" s="11">
        <v>30.98</v>
      </c>
      <c r="E1472" s="11">
        <v>6.5</v>
      </c>
      <c r="F1472" s="11">
        <v>1989</v>
      </c>
      <c r="G1472" s="6" t="str">
        <f>IF(COUNTIF(Table1[Customer ID],Table1[[#This Row],[Customer ID]])&gt;1,"Repeat Customer","One-Time Customer")</f>
        <v>Repeat Customer</v>
      </c>
      <c r="H1472" s="11" t="s">
        <v>1932</v>
      </c>
      <c r="I1472" s="11" t="s">
        <v>49</v>
      </c>
      <c r="J1472" s="11" t="s">
        <v>28</v>
      </c>
      <c r="K1472" s="11" t="s">
        <v>77</v>
      </c>
      <c r="L1472" s="11" t="s">
        <v>180</v>
      </c>
      <c r="M1472" s="11" t="s">
        <v>59</v>
      </c>
      <c r="N1472" s="11" t="s">
        <v>1908</v>
      </c>
      <c r="O1472" s="11">
        <v>0.64</v>
      </c>
      <c r="P1472" s="6">
        <f>Table1[[#This Row],[Profit]]/Table1[[#This Row],[Sales]]</f>
        <v>0.12739081377108732</v>
      </c>
      <c r="Q1472" s="11" t="s">
        <v>33</v>
      </c>
      <c r="R1472" s="11" t="s">
        <v>34</v>
      </c>
      <c r="S1472" s="11" t="s">
        <v>212</v>
      </c>
      <c r="T1472" s="11" t="s">
        <v>1933</v>
      </c>
      <c r="U1472" s="11">
        <v>84117</v>
      </c>
      <c r="V1472" s="12">
        <v>42139</v>
      </c>
      <c r="W1472" s="13" t="str">
        <f>TEXT(Table1[[#This Row],[Order Date]],"mmmm")</f>
        <v>May</v>
      </c>
      <c r="X1472" s="7" t="str">
        <f>TEXT(Table1[[#This Row],[Order Date]],"yyyy")</f>
        <v>2015</v>
      </c>
      <c r="Y1472" s="12">
        <v>42140</v>
      </c>
      <c r="Z1472" s="11">
        <v>46.29</v>
      </c>
      <c r="AA1472" s="11">
        <v>11</v>
      </c>
      <c r="AB1472" s="11">
        <v>363.37</v>
      </c>
      <c r="AC1472" s="11">
        <v>90001</v>
      </c>
      <c r="AD1472" s="6" t="e">
        <f>IF(COUNTIF(#REF!,Orders!AC1104)&gt;0,"Returned","Not Returned")</f>
        <v>#REF!</v>
      </c>
      <c r="AE1472" s="37" t="str">
        <f>TEXT(Table1[[#This Row],[Order Date]],"mmmm-yyy")</f>
        <v>May-2015</v>
      </c>
    </row>
    <row r="1473" spans="1:31" ht="12.75" customHeight="1" thickTop="1" thickBot="1" x14ac:dyDescent="0.25">
      <c r="A1473" s="8">
        <v>20555</v>
      </c>
      <c r="B1473" s="1" t="s">
        <v>25</v>
      </c>
      <c r="C1473" s="1">
        <v>0.01</v>
      </c>
      <c r="D1473" s="1">
        <v>40.99</v>
      </c>
      <c r="E1473" s="1">
        <v>19.989999999999998</v>
      </c>
      <c r="F1473" s="1">
        <v>1989</v>
      </c>
      <c r="G1473" s="6" t="str">
        <f>IF(COUNTIF(Table1[Customer ID],Table1[[#This Row],[Customer ID]])&gt;1,"Repeat Customer","One-Time Customer")</f>
        <v>Repeat Customer</v>
      </c>
      <c r="H1473" s="1" t="s">
        <v>1932</v>
      </c>
      <c r="I1473" s="1" t="s">
        <v>49</v>
      </c>
      <c r="J1473" s="1" t="s">
        <v>28</v>
      </c>
      <c r="K1473" s="1" t="s">
        <v>29</v>
      </c>
      <c r="L1473" s="1" t="s">
        <v>93</v>
      </c>
      <c r="M1473" s="1" t="s">
        <v>59</v>
      </c>
      <c r="N1473" s="1" t="s">
        <v>1934</v>
      </c>
      <c r="O1473" s="1">
        <v>0.36</v>
      </c>
      <c r="P1473" s="6">
        <f>Table1[[#This Row],[Profit]]/Table1[[#This Row],[Sales]]</f>
        <v>0.36981799271970878</v>
      </c>
      <c r="Q1473" s="1" t="s">
        <v>33</v>
      </c>
      <c r="R1473" s="1" t="s">
        <v>34</v>
      </c>
      <c r="S1473" s="1" t="s">
        <v>212</v>
      </c>
      <c r="T1473" s="1" t="s">
        <v>1933</v>
      </c>
      <c r="U1473" s="1">
        <v>84117</v>
      </c>
      <c r="V1473" s="9">
        <v>42139</v>
      </c>
      <c r="W1473" s="13" t="str">
        <f>TEXT(Table1[[#This Row],[Order Date]],"mmmm")</f>
        <v>May</v>
      </c>
      <c r="X1473" s="7" t="str">
        <f>TEXT(Table1[[#This Row],[Order Date]],"yyyy")</f>
        <v>2015</v>
      </c>
      <c r="Y1473" s="9">
        <v>42142</v>
      </c>
      <c r="Z1473" s="1">
        <v>177.79</v>
      </c>
      <c r="AA1473" s="1">
        <v>11</v>
      </c>
      <c r="AB1473" s="1">
        <v>480.75</v>
      </c>
      <c r="AC1473" s="1">
        <v>90001</v>
      </c>
      <c r="AD1473" s="6" t="e">
        <f>IF(COUNTIF(#REF!,Orders!AC1105)&gt;0,"Returned","Not Returned")</f>
        <v>#REF!</v>
      </c>
      <c r="AE1473" s="37" t="str">
        <f>TEXT(Table1[[#This Row],[Order Date]],"mmmm-yyy")</f>
        <v>May-2015</v>
      </c>
    </row>
    <row r="1474" spans="1:31" ht="12.75" customHeight="1" thickTop="1" thickBot="1" x14ac:dyDescent="0.25">
      <c r="A1474" s="10">
        <v>19381</v>
      </c>
      <c r="B1474" s="11" t="s">
        <v>37</v>
      </c>
      <c r="C1474" s="11">
        <v>0.08</v>
      </c>
      <c r="D1474" s="11">
        <v>73.98</v>
      </c>
      <c r="E1474" s="11">
        <v>4</v>
      </c>
      <c r="F1474" s="11">
        <v>3041</v>
      </c>
      <c r="G1474" s="6" t="str">
        <f>IF(COUNTIF(Table1[Customer ID],Table1[[#This Row],[Customer ID]])&gt;1,"Repeat Customer","One-Time Customer")</f>
        <v>Repeat Customer</v>
      </c>
      <c r="H1474" s="11" t="s">
        <v>2747</v>
      </c>
      <c r="I1474" s="11" t="s">
        <v>49</v>
      </c>
      <c r="J1474" s="11" t="s">
        <v>28</v>
      </c>
      <c r="K1474" s="11" t="s">
        <v>77</v>
      </c>
      <c r="L1474" s="11" t="s">
        <v>180</v>
      </c>
      <c r="M1474" s="11" t="s">
        <v>59</v>
      </c>
      <c r="N1474" s="11" t="s">
        <v>372</v>
      </c>
      <c r="O1474" s="11">
        <v>0.77</v>
      </c>
      <c r="P1474" s="6">
        <f>Table1[[#This Row],[Profit]]/Table1[[#This Row],[Sales]]</f>
        <v>8.2222617143534085E-2</v>
      </c>
      <c r="Q1474" s="11" t="s">
        <v>33</v>
      </c>
      <c r="R1474" s="11" t="s">
        <v>61</v>
      </c>
      <c r="S1474" s="11" t="s">
        <v>183</v>
      </c>
      <c r="T1474" s="11" t="s">
        <v>2001</v>
      </c>
      <c r="U1474" s="11">
        <v>67846</v>
      </c>
      <c r="V1474" s="12">
        <v>42139</v>
      </c>
      <c r="W1474" s="13" t="str">
        <f>TEXT(Table1[[#This Row],[Order Date]],"mmmm")</f>
        <v>May</v>
      </c>
      <c r="X1474" s="7" t="str">
        <f>TEXT(Table1[[#This Row],[Order Date]],"yyyy")</f>
        <v>2015</v>
      </c>
      <c r="Y1474" s="12">
        <v>42142</v>
      </c>
      <c r="Z1474" s="11">
        <v>97.159999999999926</v>
      </c>
      <c r="AA1474" s="11">
        <v>17</v>
      </c>
      <c r="AB1474" s="11">
        <v>1181.67</v>
      </c>
      <c r="AC1474" s="11">
        <v>86102</v>
      </c>
      <c r="AD1474" s="6" t="e">
        <f>IF(COUNTIF(#REF!,Orders!AC1726)&gt;0,"Returned","Not Returned")</f>
        <v>#REF!</v>
      </c>
      <c r="AE1474" s="37" t="str">
        <f>TEXT(Table1[[#This Row],[Order Date]],"mmmm-yyy")</f>
        <v>May-2015</v>
      </c>
    </row>
    <row r="1475" spans="1:31" ht="12.75" customHeight="1" thickTop="1" thickBot="1" x14ac:dyDescent="0.25">
      <c r="A1475" s="8">
        <v>19382</v>
      </c>
      <c r="B1475" s="1" t="s">
        <v>37</v>
      </c>
      <c r="C1475" s="1">
        <v>0.02</v>
      </c>
      <c r="D1475" s="1">
        <v>3.68</v>
      </c>
      <c r="E1475" s="1">
        <v>1.32</v>
      </c>
      <c r="F1475" s="1">
        <v>3041</v>
      </c>
      <c r="G1475" s="6" t="str">
        <f>IF(COUNTIF(Table1[Customer ID],Table1[[#This Row],[Customer ID]])&gt;1,"Repeat Customer","One-Time Customer")</f>
        <v>Repeat Customer</v>
      </c>
      <c r="H1475" s="1" t="s">
        <v>2747</v>
      </c>
      <c r="I1475" s="1" t="s">
        <v>49</v>
      </c>
      <c r="J1475" s="1" t="s">
        <v>28</v>
      </c>
      <c r="K1475" s="1" t="s">
        <v>29</v>
      </c>
      <c r="L1475" s="1" t="s">
        <v>174</v>
      </c>
      <c r="M1475" s="1" t="s">
        <v>31</v>
      </c>
      <c r="N1475" s="1" t="s">
        <v>839</v>
      </c>
      <c r="O1475" s="1">
        <v>0.83</v>
      </c>
      <c r="P1475" s="6">
        <f>Table1[[#This Row],[Profit]]/Table1[[#This Row],[Sales]]</f>
        <v>-0.68994320080187099</v>
      </c>
      <c r="Q1475" s="1" t="s">
        <v>33</v>
      </c>
      <c r="R1475" s="1" t="s">
        <v>61</v>
      </c>
      <c r="S1475" s="1" t="s">
        <v>183</v>
      </c>
      <c r="T1475" s="1" t="s">
        <v>2001</v>
      </c>
      <c r="U1475" s="1">
        <v>67846</v>
      </c>
      <c r="V1475" s="9">
        <v>42139</v>
      </c>
      <c r="W1475" s="13" t="str">
        <f>TEXT(Table1[[#This Row],[Order Date]],"mmmm")</f>
        <v>May</v>
      </c>
      <c r="X1475" s="7" t="str">
        <f>TEXT(Table1[[#This Row],[Order Date]],"yyyy")</f>
        <v>2015</v>
      </c>
      <c r="Y1475" s="9">
        <v>42141</v>
      </c>
      <c r="Z1475" s="1">
        <v>-20.65</v>
      </c>
      <c r="AA1475" s="1">
        <v>8</v>
      </c>
      <c r="AB1475" s="1">
        <v>29.93</v>
      </c>
      <c r="AC1475" s="1">
        <v>86102</v>
      </c>
      <c r="AD1475" s="6" t="e">
        <f>IF(COUNTIF(#REF!,Orders!AC1727)&gt;0,"Returned","Not Returned")</f>
        <v>#REF!</v>
      </c>
      <c r="AE1475" s="37" t="str">
        <f>TEXT(Table1[[#This Row],[Order Date]],"mmmm-yyy")</f>
        <v>May-2015</v>
      </c>
    </row>
    <row r="1476" spans="1:31" ht="12.75" customHeight="1" thickTop="1" thickBot="1" x14ac:dyDescent="0.25">
      <c r="A1476" s="10">
        <v>25762</v>
      </c>
      <c r="B1476" s="11" t="s">
        <v>47</v>
      </c>
      <c r="C1476" s="11">
        <v>0.04</v>
      </c>
      <c r="D1476" s="11">
        <v>18.97</v>
      </c>
      <c r="E1476" s="11">
        <v>9.5399999999999991</v>
      </c>
      <c r="F1476" s="11">
        <v>136</v>
      </c>
      <c r="G1476" s="6" t="str">
        <f>IF(COUNTIF(Table1[Customer ID],Table1[[#This Row],[Customer ID]])&gt;1,"Repeat Customer","One-Time Customer")</f>
        <v>Repeat Customer</v>
      </c>
      <c r="H1476" s="11" t="s">
        <v>222</v>
      </c>
      <c r="I1476" s="11" t="s">
        <v>49</v>
      </c>
      <c r="J1476" s="11" t="s">
        <v>58</v>
      </c>
      <c r="K1476" s="11" t="s">
        <v>29</v>
      </c>
      <c r="L1476" s="11" t="s">
        <v>93</v>
      </c>
      <c r="M1476" s="11" t="s">
        <v>59</v>
      </c>
      <c r="N1476" s="11" t="s">
        <v>223</v>
      </c>
      <c r="O1476" s="11">
        <v>0.37</v>
      </c>
      <c r="P1476" s="6">
        <f>Table1[[#This Row],[Profit]]/Table1[[#This Row],[Sales]]</f>
        <v>2.9880086494987249E-2</v>
      </c>
      <c r="Q1476" s="11" t="s">
        <v>33</v>
      </c>
      <c r="R1476" s="11" t="s">
        <v>34</v>
      </c>
      <c r="S1476" s="11" t="s">
        <v>45</v>
      </c>
      <c r="T1476" s="11" t="s">
        <v>224</v>
      </c>
      <c r="U1476" s="11">
        <v>94952</v>
      </c>
      <c r="V1476" s="12">
        <v>42140</v>
      </c>
      <c r="W1476" s="13" t="str">
        <f>TEXT(Table1[[#This Row],[Order Date]],"mmmm")</f>
        <v>May</v>
      </c>
      <c r="X1476" s="7" t="str">
        <f>TEXT(Table1[[#This Row],[Order Date]],"yyyy")</f>
        <v>2015</v>
      </c>
      <c r="Y1476" s="12">
        <v>42141</v>
      </c>
      <c r="Z1476" s="11">
        <v>3.0400000000000027</v>
      </c>
      <c r="AA1476" s="11">
        <v>5</v>
      </c>
      <c r="AB1476" s="11">
        <v>101.74</v>
      </c>
      <c r="AC1476" s="11">
        <v>88534</v>
      </c>
      <c r="AD1476" s="6" t="e">
        <f>IF(COUNTIF(#REF!,Orders!AC78)&gt;0,"Returned","Not Returned")</f>
        <v>#REF!</v>
      </c>
      <c r="AE1476" s="37" t="str">
        <f>TEXT(Table1[[#This Row],[Order Date]],"mmmm-yyy")</f>
        <v>May-2015</v>
      </c>
    </row>
    <row r="1477" spans="1:31" ht="12.75" customHeight="1" thickTop="1" thickBot="1" x14ac:dyDescent="0.25">
      <c r="A1477" s="8">
        <v>25764</v>
      </c>
      <c r="B1477" s="1" t="s">
        <v>47</v>
      </c>
      <c r="C1477" s="1">
        <v>0.09</v>
      </c>
      <c r="D1477" s="1">
        <v>10.98</v>
      </c>
      <c r="E1477" s="1">
        <v>3.37</v>
      </c>
      <c r="F1477" s="1">
        <v>136</v>
      </c>
      <c r="G1477" s="6" t="str">
        <f>IF(COUNTIF(Table1[Customer ID],Table1[[#This Row],[Customer ID]])&gt;1,"Repeat Customer","One-Time Customer")</f>
        <v>Repeat Customer</v>
      </c>
      <c r="H1477" s="1" t="s">
        <v>222</v>
      </c>
      <c r="I1477" s="1" t="s">
        <v>49</v>
      </c>
      <c r="J1477" s="1" t="s">
        <v>58</v>
      </c>
      <c r="K1477" s="1" t="s">
        <v>29</v>
      </c>
      <c r="L1477" s="1" t="s">
        <v>174</v>
      </c>
      <c r="M1477" s="1" t="s">
        <v>51</v>
      </c>
      <c r="N1477" s="1" t="s">
        <v>225</v>
      </c>
      <c r="O1477" s="1">
        <v>0.56999999999999995</v>
      </c>
      <c r="P1477" s="6">
        <f>Table1[[#This Row],[Profit]]/Table1[[#This Row],[Sales]]</f>
        <v>3.2016090866067222E-2</v>
      </c>
      <c r="Q1477" s="1" t="s">
        <v>33</v>
      </c>
      <c r="R1477" s="1" t="s">
        <v>34</v>
      </c>
      <c r="S1477" s="1" t="s">
        <v>45</v>
      </c>
      <c r="T1477" s="1" t="s">
        <v>224</v>
      </c>
      <c r="U1477" s="1">
        <v>94952</v>
      </c>
      <c r="V1477" s="9">
        <v>42140</v>
      </c>
      <c r="W1477" s="13" t="str">
        <f>TEXT(Table1[[#This Row],[Order Date]],"mmmm")</f>
        <v>May</v>
      </c>
      <c r="X1477" s="7" t="str">
        <f>TEXT(Table1[[#This Row],[Order Date]],"yyyy")</f>
        <v>2015</v>
      </c>
      <c r="Y1477" s="9">
        <v>42141</v>
      </c>
      <c r="Z1477" s="1">
        <v>2.7060000000000013</v>
      </c>
      <c r="AA1477" s="1">
        <v>8</v>
      </c>
      <c r="AB1477" s="1">
        <v>84.52</v>
      </c>
      <c r="AC1477" s="1">
        <v>88534</v>
      </c>
      <c r="AD1477" s="6" t="e">
        <f>IF(COUNTIF(#REF!,Orders!AC79)&gt;0,"Returned","Not Returned")</f>
        <v>#REF!</v>
      </c>
      <c r="AE1477" s="37" t="str">
        <f>TEXT(Table1[[#This Row],[Order Date]],"mmmm-yyy")</f>
        <v>May-2015</v>
      </c>
    </row>
    <row r="1478" spans="1:31" ht="12.75" customHeight="1" thickTop="1" thickBot="1" x14ac:dyDescent="0.25">
      <c r="A1478" s="8">
        <v>21411</v>
      </c>
      <c r="B1478" s="1" t="s">
        <v>47</v>
      </c>
      <c r="C1478" s="1">
        <v>7.0000000000000007E-2</v>
      </c>
      <c r="D1478" s="1">
        <v>279.48</v>
      </c>
      <c r="E1478" s="1">
        <v>35</v>
      </c>
      <c r="F1478" s="1">
        <v>688</v>
      </c>
      <c r="G1478" s="6" t="str">
        <f>IF(COUNTIF(Table1[Customer ID],Table1[[#This Row],[Customer ID]])&gt;1,"Repeat Customer","One-Time Customer")</f>
        <v>Repeat Customer</v>
      </c>
      <c r="H1478" s="1" t="s">
        <v>809</v>
      </c>
      <c r="I1478" s="1" t="s">
        <v>49</v>
      </c>
      <c r="J1478" s="1" t="s">
        <v>58</v>
      </c>
      <c r="K1478" s="1" t="s">
        <v>29</v>
      </c>
      <c r="L1478" s="1" t="s">
        <v>141</v>
      </c>
      <c r="M1478" s="1" t="s">
        <v>236</v>
      </c>
      <c r="N1478" s="1" t="s">
        <v>810</v>
      </c>
      <c r="O1478" s="1">
        <v>0.8</v>
      </c>
      <c r="P1478" s="6">
        <f>Table1[[#This Row],[Profit]]/Table1[[#This Row],[Sales]]</f>
        <v>-7.6315586007827424E-2</v>
      </c>
      <c r="Q1478" s="1" t="s">
        <v>33</v>
      </c>
      <c r="R1478" s="1" t="s">
        <v>61</v>
      </c>
      <c r="S1478" s="1" t="s">
        <v>506</v>
      </c>
      <c r="T1478" s="1" t="s">
        <v>811</v>
      </c>
      <c r="U1478" s="1">
        <v>63116</v>
      </c>
      <c r="V1478" s="9">
        <v>42140</v>
      </c>
      <c r="W1478" s="13" t="str">
        <f>TEXT(Table1[[#This Row],[Order Date]],"mmmm")</f>
        <v>May</v>
      </c>
      <c r="X1478" s="7" t="str">
        <f>TEXT(Table1[[#This Row],[Order Date]],"yyyy")</f>
        <v>2015</v>
      </c>
      <c r="Y1478" s="9">
        <v>42140</v>
      </c>
      <c r="Z1478" s="1">
        <v>-207.28</v>
      </c>
      <c r="AA1478" s="1">
        <v>10</v>
      </c>
      <c r="AB1478" s="1">
        <v>2716.09</v>
      </c>
      <c r="AC1478" s="1">
        <v>88503</v>
      </c>
      <c r="AD1478" s="6" t="e">
        <f>IF(COUNTIF(#REF!,Orders!AC379)&gt;0,"Returned","Not Returned")</f>
        <v>#REF!</v>
      </c>
      <c r="AE1478" s="37" t="str">
        <f>TEXT(Table1[[#This Row],[Order Date]],"mmmm-yyy")</f>
        <v>May-2015</v>
      </c>
    </row>
    <row r="1479" spans="1:31" ht="12.75" customHeight="1" thickTop="1" thickBot="1" x14ac:dyDescent="0.25">
      <c r="A1479" s="8">
        <v>20937</v>
      </c>
      <c r="B1479" s="1" t="s">
        <v>47</v>
      </c>
      <c r="C1479" s="1">
        <v>0</v>
      </c>
      <c r="D1479" s="1">
        <v>14.42</v>
      </c>
      <c r="E1479" s="1">
        <v>6.75</v>
      </c>
      <c r="F1479" s="1">
        <v>1042</v>
      </c>
      <c r="G1479" s="6" t="str">
        <f>IF(COUNTIF(Table1[Customer ID],Table1[[#This Row],[Customer ID]])&gt;1,"Repeat Customer","One-Time Customer")</f>
        <v>One-Time Customer</v>
      </c>
      <c r="H1479" s="1" t="s">
        <v>1159</v>
      </c>
      <c r="I1479" s="1" t="s">
        <v>27</v>
      </c>
      <c r="J1479" s="1" t="s">
        <v>58</v>
      </c>
      <c r="K1479" s="1" t="s">
        <v>29</v>
      </c>
      <c r="L1479" s="1" t="s">
        <v>257</v>
      </c>
      <c r="M1479" s="1" t="s">
        <v>86</v>
      </c>
      <c r="N1479" s="1" t="s">
        <v>571</v>
      </c>
      <c r="O1479" s="1">
        <v>0.52</v>
      </c>
      <c r="P1479" s="6">
        <f>Table1[[#This Row],[Profit]]/Table1[[#This Row],[Sales]]</f>
        <v>9.4280517380759904E-2</v>
      </c>
      <c r="Q1479" s="1" t="s">
        <v>33</v>
      </c>
      <c r="R1479" s="1" t="s">
        <v>34</v>
      </c>
      <c r="S1479" s="1" t="s">
        <v>45</v>
      </c>
      <c r="T1479" s="1" t="s">
        <v>1160</v>
      </c>
      <c r="U1479" s="1">
        <v>95991</v>
      </c>
      <c r="V1479" s="9">
        <v>42140</v>
      </c>
      <c r="W1479" s="13" t="str">
        <f>TEXT(Table1[[#This Row],[Order Date]],"mmmm")</f>
        <v>May</v>
      </c>
      <c r="X1479" s="7" t="str">
        <f>TEXT(Table1[[#This Row],[Order Date]],"yyyy")</f>
        <v>2015</v>
      </c>
      <c r="Y1479" s="9">
        <v>42141</v>
      </c>
      <c r="Z1479" s="1">
        <v>9.33</v>
      </c>
      <c r="AA1479" s="1">
        <v>6</v>
      </c>
      <c r="AB1479" s="1">
        <v>98.96</v>
      </c>
      <c r="AC1479" s="1">
        <v>87847</v>
      </c>
      <c r="AD1479" s="6" t="e">
        <f>IF(COUNTIF(#REF!,Orders!AC587)&gt;0,"Returned","Not Returned")</f>
        <v>#REF!</v>
      </c>
      <c r="AE1479" s="37" t="str">
        <f>TEXT(Table1[[#This Row],[Order Date]],"mmmm-yyy")</f>
        <v>May-2015</v>
      </c>
    </row>
    <row r="1480" spans="1:31" ht="12.75" customHeight="1" thickTop="1" thickBot="1" x14ac:dyDescent="0.25">
      <c r="A1480" s="10">
        <v>18702</v>
      </c>
      <c r="B1480" s="11" t="s">
        <v>47</v>
      </c>
      <c r="C1480" s="11">
        <v>0.1</v>
      </c>
      <c r="D1480" s="11">
        <v>8.17</v>
      </c>
      <c r="E1480" s="11">
        <v>1.69</v>
      </c>
      <c r="F1480" s="11">
        <v>1390</v>
      </c>
      <c r="G1480" s="6" t="str">
        <f>IF(COUNTIF(Table1[Customer ID],Table1[[#This Row],[Customer ID]])&gt;1,"Repeat Customer","One-Time Customer")</f>
        <v>Repeat Customer</v>
      </c>
      <c r="H1480" s="11" t="s">
        <v>1457</v>
      </c>
      <c r="I1480" s="11" t="s">
        <v>49</v>
      </c>
      <c r="J1480" s="11" t="s">
        <v>28</v>
      </c>
      <c r="K1480" s="11" t="s">
        <v>29</v>
      </c>
      <c r="L1480" s="11" t="s">
        <v>93</v>
      </c>
      <c r="M1480" s="11" t="s">
        <v>31</v>
      </c>
      <c r="N1480" s="11" t="s">
        <v>1458</v>
      </c>
      <c r="O1480" s="11">
        <v>0.38</v>
      </c>
      <c r="P1480" s="6">
        <f>Table1[[#This Row],[Profit]]/Table1[[#This Row],[Sales]]</f>
        <v>0.69</v>
      </c>
      <c r="Q1480" s="11" t="s">
        <v>33</v>
      </c>
      <c r="R1480" s="11" t="s">
        <v>34</v>
      </c>
      <c r="S1480" s="11" t="s">
        <v>45</v>
      </c>
      <c r="T1480" s="11" t="s">
        <v>1447</v>
      </c>
      <c r="U1480" s="11">
        <v>95207</v>
      </c>
      <c r="V1480" s="12">
        <v>42140</v>
      </c>
      <c r="W1480" s="13" t="str">
        <f>TEXT(Table1[[#This Row],[Order Date]],"mmmm")</f>
        <v>May</v>
      </c>
      <c r="X1480" s="7" t="str">
        <f>TEXT(Table1[[#This Row],[Order Date]],"yyyy")</f>
        <v>2015</v>
      </c>
      <c r="Y1480" s="12">
        <v>42140</v>
      </c>
      <c r="Z1480" s="11">
        <v>100.2984</v>
      </c>
      <c r="AA1480" s="11">
        <v>19</v>
      </c>
      <c r="AB1480" s="11">
        <v>145.36000000000001</v>
      </c>
      <c r="AC1480" s="11">
        <v>88731</v>
      </c>
      <c r="AD1480" s="6" t="e">
        <f>IF(COUNTIF(#REF!,Orders!AC790)&gt;0,"Returned","Not Returned")</f>
        <v>#REF!</v>
      </c>
      <c r="AE1480" s="37" t="str">
        <f>TEXT(Table1[[#This Row],[Order Date]],"mmmm-yyy")</f>
        <v>May-2015</v>
      </c>
    </row>
    <row r="1481" spans="1:31" ht="12.75" customHeight="1" thickTop="1" thickBot="1" x14ac:dyDescent="0.25">
      <c r="A1481" s="8">
        <v>18703</v>
      </c>
      <c r="B1481" s="1" t="s">
        <v>47</v>
      </c>
      <c r="C1481" s="1">
        <v>0.03</v>
      </c>
      <c r="D1481" s="1">
        <v>110.99</v>
      </c>
      <c r="E1481" s="1">
        <v>2.5</v>
      </c>
      <c r="F1481" s="1">
        <v>1390</v>
      </c>
      <c r="G1481" s="6" t="str">
        <f>IF(COUNTIF(Table1[Customer ID],Table1[[#This Row],[Customer ID]])&gt;1,"Repeat Customer","One-Time Customer")</f>
        <v>Repeat Customer</v>
      </c>
      <c r="H1481" s="1" t="s">
        <v>1457</v>
      </c>
      <c r="I1481" s="1" t="s">
        <v>49</v>
      </c>
      <c r="J1481" s="1" t="s">
        <v>28</v>
      </c>
      <c r="K1481" s="1" t="s">
        <v>77</v>
      </c>
      <c r="L1481" s="1" t="s">
        <v>78</v>
      </c>
      <c r="M1481" s="1" t="s">
        <v>59</v>
      </c>
      <c r="N1481" s="1" t="s">
        <v>501</v>
      </c>
      <c r="O1481" s="1">
        <v>0.56999999999999995</v>
      </c>
      <c r="P1481" s="6">
        <f>Table1[[#This Row],[Profit]]/Table1[[#This Row],[Sales]]</f>
        <v>0.69</v>
      </c>
      <c r="Q1481" s="1" t="s">
        <v>33</v>
      </c>
      <c r="R1481" s="1" t="s">
        <v>34</v>
      </c>
      <c r="S1481" s="1" t="s">
        <v>45</v>
      </c>
      <c r="T1481" s="1" t="s">
        <v>1447</v>
      </c>
      <c r="U1481" s="1">
        <v>95207</v>
      </c>
      <c r="V1481" s="9">
        <v>42140</v>
      </c>
      <c r="W1481" s="13" t="str">
        <f>TEXT(Table1[[#This Row],[Order Date]],"mmmm")</f>
        <v>May</v>
      </c>
      <c r="X1481" s="7" t="str">
        <f>TEXT(Table1[[#This Row],[Order Date]],"yyyy")</f>
        <v>2015</v>
      </c>
      <c r="Y1481" s="9">
        <v>42142</v>
      </c>
      <c r="Z1481" s="1">
        <v>2495.3987999999999</v>
      </c>
      <c r="AA1481" s="1">
        <v>38</v>
      </c>
      <c r="AB1481" s="1">
        <v>3616.52</v>
      </c>
      <c r="AC1481" s="1">
        <v>88731</v>
      </c>
      <c r="AD1481" s="6" t="e">
        <f>IF(COUNTIF(#REF!,Orders!AC791)&gt;0,"Returned","Not Returned")</f>
        <v>#REF!</v>
      </c>
      <c r="AE1481" s="37" t="str">
        <f>TEXT(Table1[[#This Row],[Order Date]],"mmmm-yyy")</f>
        <v>May-2015</v>
      </c>
    </row>
    <row r="1482" spans="1:31" ht="12.75" customHeight="1" thickTop="1" thickBot="1" x14ac:dyDescent="0.25">
      <c r="A1482" s="8">
        <v>22596</v>
      </c>
      <c r="B1482" s="1" t="s">
        <v>25</v>
      </c>
      <c r="C1482" s="1">
        <v>0.04</v>
      </c>
      <c r="D1482" s="1">
        <v>12.44</v>
      </c>
      <c r="E1482" s="1">
        <v>6.27</v>
      </c>
      <c r="F1482" s="1">
        <v>1721</v>
      </c>
      <c r="G1482" s="6" t="str">
        <f>IF(COUNTIF(Table1[Customer ID],Table1[[#This Row],[Customer ID]])&gt;1,"Repeat Customer","One-Time Customer")</f>
        <v>One-Time Customer</v>
      </c>
      <c r="H1482" s="1" t="s">
        <v>1727</v>
      </c>
      <c r="I1482" s="1" t="s">
        <v>49</v>
      </c>
      <c r="J1482" s="1" t="s">
        <v>28</v>
      </c>
      <c r="K1482" s="1" t="s">
        <v>29</v>
      </c>
      <c r="L1482" s="1" t="s">
        <v>141</v>
      </c>
      <c r="M1482" s="1" t="s">
        <v>86</v>
      </c>
      <c r="N1482" s="1" t="s">
        <v>1728</v>
      </c>
      <c r="O1482" s="1">
        <v>0.56999999999999995</v>
      </c>
      <c r="P1482" s="6">
        <f>Table1[[#This Row],[Profit]]/Table1[[#This Row],[Sales]]</f>
        <v>-0.556127672387835</v>
      </c>
      <c r="Q1482" s="1" t="s">
        <v>33</v>
      </c>
      <c r="R1482" s="1" t="s">
        <v>136</v>
      </c>
      <c r="S1482" s="1" t="s">
        <v>958</v>
      </c>
      <c r="T1482" s="1" t="s">
        <v>1729</v>
      </c>
      <c r="U1482" s="1">
        <v>72401</v>
      </c>
      <c r="V1482" s="9">
        <v>42140</v>
      </c>
      <c r="W1482" s="13" t="str">
        <f>TEXT(Table1[[#This Row],[Order Date]],"mmmm")</f>
        <v>May</v>
      </c>
      <c r="X1482" s="7" t="str">
        <f>TEXT(Table1[[#This Row],[Order Date]],"yyyy")</f>
        <v>2015</v>
      </c>
      <c r="Y1482" s="9">
        <v>42141</v>
      </c>
      <c r="Z1482" s="1">
        <v>-258.56600000000003</v>
      </c>
      <c r="AA1482" s="1">
        <v>37</v>
      </c>
      <c r="AB1482" s="1">
        <v>464.94</v>
      </c>
      <c r="AC1482" s="1">
        <v>90787</v>
      </c>
      <c r="AD1482" s="6" t="e">
        <f>IF(COUNTIF(#REF!,Orders!AC959)&gt;0,"Returned","Not Returned")</f>
        <v>#REF!</v>
      </c>
      <c r="AE1482" s="37" t="str">
        <f>TEXT(Table1[[#This Row],[Order Date]],"mmmm-yyy")</f>
        <v>May-2015</v>
      </c>
    </row>
    <row r="1483" spans="1:31" ht="12.75" customHeight="1" thickTop="1" thickBot="1" x14ac:dyDescent="0.25">
      <c r="A1483" s="8">
        <v>4596</v>
      </c>
      <c r="B1483" s="1" t="s">
        <v>25</v>
      </c>
      <c r="C1483" s="1">
        <v>0.04</v>
      </c>
      <c r="D1483" s="1">
        <v>12.44</v>
      </c>
      <c r="E1483" s="1">
        <v>6.27</v>
      </c>
      <c r="F1483" s="1">
        <v>1723</v>
      </c>
      <c r="G1483" s="6" t="str">
        <f>IF(COUNTIF(Table1[Customer ID],Table1[[#This Row],[Customer ID]])&gt;1,"Repeat Customer","One-Time Customer")</f>
        <v>Repeat Customer</v>
      </c>
      <c r="H1483" s="1" t="s">
        <v>1730</v>
      </c>
      <c r="I1483" s="1" t="s">
        <v>49</v>
      </c>
      <c r="J1483" s="1" t="s">
        <v>28</v>
      </c>
      <c r="K1483" s="1" t="s">
        <v>29</v>
      </c>
      <c r="L1483" s="1" t="s">
        <v>141</v>
      </c>
      <c r="M1483" s="1" t="s">
        <v>86</v>
      </c>
      <c r="N1483" s="1" t="s">
        <v>1728</v>
      </c>
      <c r="O1483" s="1">
        <v>0.56999999999999995</v>
      </c>
      <c r="P1483" s="6">
        <f>Table1[[#This Row],[Profit]]/Table1[[#This Row],[Sales]]</f>
        <v>-3.2192128027210144E-2</v>
      </c>
      <c r="Q1483" s="1" t="s">
        <v>33</v>
      </c>
      <c r="R1483" s="1" t="s">
        <v>34</v>
      </c>
      <c r="S1483" s="1" t="s">
        <v>45</v>
      </c>
      <c r="T1483" s="1" t="s">
        <v>1732</v>
      </c>
      <c r="U1483" s="1">
        <v>92037</v>
      </c>
      <c r="V1483" s="9">
        <v>42140</v>
      </c>
      <c r="W1483" s="13" t="str">
        <f>TEXT(Table1[[#This Row],[Order Date]],"mmmm")</f>
        <v>May</v>
      </c>
      <c r="X1483" s="7" t="str">
        <f>TEXT(Table1[[#This Row],[Order Date]],"yyyy")</f>
        <v>2015</v>
      </c>
      <c r="Y1483" s="9">
        <v>42141</v>
      </c>
      <c r="Z1483" s="1">
        <v>-59.06</v>
      </c>
      <c r="AA1483" s="1">
        <v>146</v>
      </c>
      <c r="AB1483" s="1">
        <v>1834.61</v>
      </c>
      <c r="AC1483" s="1">
        <v>32710</v>
      </c>
      <c r="AD1483" s="6" t="e">
        <f>IF(COUNTIF(#REF!,Orders!AC963)&gt;0,"Returned","Not Returned")</f>
        <v>#REF!</v>
      </c>
      <c r="AE1483" s="37" t="str">
        <f>TEXT(Table1[[#This Row],[Order Date]],"mmmm-yyy")</f>
        <v>May-2015</v>
      </c>
    </row>
    <row r="1484" spans="1:31" ht="12.75" customHeight="1" thickTop="1" thickBot="1" x14ac:dyDescent="0.25">
      <c r="A1484" s="10">
        <v>24935</v>
      </c>
      <c r="B1484" s="11" t="s">
        <v>37</v>
      </c>
      <c r="C1484" s="11">
        <v>0.1</v>
      </c>
      <c r="D1484" s="11">
        <v>7.37</v>
      </c>
      <c r="E1484" s="11">
        <v>5.53</v>
      </c>
      <c r="F1484" s="11">
        <v>1984</v>
      </c>
      <c r="G1484" s="6" t="str">
        <f>IF(COUNTIF(Table1[Customer ID],Table1[[#This Row],[Customer ID]])&gt;1,"Repeat Customer","One-Time Customer")</f>
        <v>One-Time Customer</v>
      </c>
      <c r="H1484" s="11" t="s">
        <v>1926</v>
      </c>
      <c r="I1484" s="11" t="s">
        <v>49</v>
      </c>
      <c r="J1484" s="11" t="s">
        <v>114</v>
      </c>
      <c r="K1484" s="11" t="s">
        <v>77</v>
      </c>
      <c r="L1484" s="11" t="s">
        <v>180</v>
      </c>
      <c r="M1484" s="11" t="s">
        <v>51</v>
      </c>
      <c r="N1484" s="11" t="s">
        <v>306</v>
      </c>
      <c r="O1484" s="11">
        <v>0.69</v>
      </c>
      <c r="P1484" s="6">
        <f>Table1[[#This Row],[Profit]]/Table1[[#This Row],[Sales]]</f>
        <v>1.077496008613968</v>
      </c>
      <c r="Q1484" s="11" t="s">
        <v>33</v>
      </c>
      <c r="R1484" s="11" t="s">
        <v>136</v>
      </c>
      <c r="S1484" s="11" t="s">
        <v>932</v>
      </c>
      <c r="T1484" s="11" t="s">
        <v>933</v>
      </c>
      <c r="U1484" s="11">
        <v>29915</v>
      </c>
      <c r="V1484" s="12">
        <v>42140</v>
      </c>
      <c r="W1484" s="13" t="str">
        <f>TEXT(Table1[[#This Row],[Order Date]],"mmmm")</f>
        <v>May</v>
      </c>
      <c r="X1484" s="7" t="str">
        <f>TEXT(Table1[[#This Row],[Order Date]],"yyyy")</f>
        <v>2015</v>
      </c>
      <c r="Y1484" s="12">
        <v>42140</v>
      </c>
      <c r="Z1484" s="11">
        <v>290.202</v>
      </c>
      <c r="AA1484" s="11">
        <v>38</v>
      </c>
      <c r="AB1484" s="11">
        <v>269.33</v>
      </c>
      <c r="AC1484" s="11">
        <v>91258</v>
      </c>
      <c r="AD1484" s="6" t="e">
        <f>IF(COUNTIF(#REF!,Orders!AC1098)&gt;0,"Returned","Not Returned")</f>
        <v>#REF!</v>
      </c>
      <c r="AE1484" s="37" t="str">
        <f>TEXT(Table1[[#This Row],[Order Date]],"mmmm-yyy")</f>
        <v>May-2015</v>
      </c>
    </row>
    <row r="1485" spans="1:31" ht="12.75" customHeight="1" thickTop="1" thickBot="1" x14ac:dyDescent="0.25">
      <c r="A1485" s="10">
        <v>19567</v>
      </c>
      <c r="B1485" s="11" t="s">
        <v>106</v>
      </c>
      <c r="C1485" s="11">
        <v>7.0000000000000007E-2</v>
      </c>
      <c r="D1485" s="11">
        <v>35.99</v>
      </c>
      <c r="E1485" s="11">
        <v>5.99</v>
      </c>
      <c r="F1485" s="11">
        <v>2070</v>
      </c>
      <c r="G1485" s="6" t="str">
        <f>IF(COUNTIF(Table1[Customer ID],Table1[[#This Row],[Customer ID]])&gt;1,"Repeat Customer","One-Time Customer")</f>
        <v>One-Time Customer</v>
      </c>
      <c r="H1485" s="11" t="s">
        <v>1989</v>
      </c>
      <c r="I1485" s="11" t="s">
        <v>49</v>
      </c>
      <c r="J1485" s="11" t="s">
        <v>28</v>
      </c>
      <c r="K1485" s="11" t="s">
        <v>77</v>
      </c>
      <c r="L1485" s="11" t="s">
        <v>78</v>
      </c>
      <c r="M1485" s="11" t="s">
        <v>31</v>
      </c>
      <c r="N1485" s="11" t="s">
        <v>981</v>
      </c>
      <c r="O1485" s="11">
        <v>0.38</v>
      </c>
      <c r="P1485" s="6">
        <f>Table1[[#This Row],[Profit]]/Table1[[#This Row],[Sales]]</f>
        <v>0.11613697024933278</v>
      </c>
      <c r="Q1485" s="11" t="s">
        <v>33</v>
      </c>
      <c r="R1485" s="11" t="s">
        <v>61</v>
      </c>
      <c r="S1485" s="11" t="s">
        <v>300</v>
      </c>
      <c r="T1485" s="11" t="s">
        <v>1990</v>
      </c>
      <c r="U1485" s="11">
        <v>48021</v>
      </c>
      <c r="V1485" s="12">
        <v>42140</v>
      </c>
      <c r="W1485" s="13" t="str">
        <f>TEXT(Table1[[#This Row],[Order Date]],"mmmm")</f>
        <v>May</v>
      </c>
      <c r="X1485" s="7" t="str">
        <f>TEXT(Table1[[#This Row],[Order Date]],"yyyy")</f>
        <v>2015</v>
      </c>
      <c r="Y1485" s="12">
        <v>42144</v>
      </c>
      <c r="Z1485" s="11">
        <v>17.839800000000011</v>
      </c>
      <c r="AA1485" s="11">
        <v>5</v>
      </c>
      <c r="AB1485" s="11">
        <v>153.61000000000001</v>
      </c>
      <c r="AC1485" s="11">
        <v>88558</v>
      </c>
      <c r="AD1485" s="6" t="e">
        <f>IF(COUNTIF(#REF!,Orders!AC1148)&gt;0,"Returned","Not Returned")</f>
        <v>#REF!</v>
      </c>
      <c r="AE1485" s="37" t="str">
        <f>TEXT(Table1[[#This Row],[Order Date]],"mmmm-yyy")</f>
        <v>May-2015</v>
      </c>
    </row>
    <row r="1486" spans="1:31" ht="12.75" customHeight="1" thickTop="1" thickBot="1" x14ac:dyDescent="0.25">
      <c r="A1486" s="8">
        <v>19568</v>
      </c>
      <c r="B1486" s="1" t="s">
        <v>106</v>
      </c>
      <c r="C1486" s="1">
        <v>0.08</v>
      </c>
      <c r="D1486" s="1">
        <v>65.989999999999995</v>
      </c>
      <c r="E1486" s="1">
        <v>5.92</v>
      </c>
      <c r="F1486" s="1">
        <v>2071</v>
      </c>
      <c r="G1486" s="6" t="str">
        <f>IF(COUNTIF(Table1[Customer ID],Table1[[#This Row],[Customer ID]])&gt;1,"Repeat Customer","One-Time Customer")</f>
        <v>Repeat Customer</v>
      </c>
      <c r="H1486" s="1" t="s">
        <v>1991</v>
      </c>
      <c r="I1486" s="1" t="s">
        <v>27</v>
      </c>
      <c r="J1486" s="1" t="s">
        <v>28</v>
      </c>
      <c r="K1486" s="1" t="s">
        <v>77</v>
      </c>
      <c r="L1486" s="1" t="s">
        <v>78</v>
      </c>
      <c r="M1486" s="1" t="s">
        <v>59</v>
      </c>
      <c r="N1486" s="1" t="s">
        <v>1135</v>
      </c>
      <c r="O1486" s="1">
        <v>0.57999999999999996</v>
      </c>
      <c r="P1486" s="6">
        <f>Table1[[#This Row],[Profit]]/Table1[[#This Row],[Sales]]</f>
        <v>0.17281563437079933</v>
      </c>
      <c r="Q1486" s="1" t="s">
        <v>33</v>
      </c>
      <c r="R1486" s="1" t="s">
        <v>61</v>
      </c>
      <c r="S1486" s="1" t="s">
        <v>300</v>
      </c>
      <c r="T1486" s="1" t="s">
        <v>1993</v>
      </c>
      <c r="U1486" s="1">
        <v>48336</v>
      </c>
      <c r="V1486" s="9">
        <v>42140</v>
      </c>
      <c r="W1486" s="13" t="str">
        <f>TEXT(Table1[[#This Row],[Order Date]],"mmmm")</f>
        <v>May</v>
      </c>
      <c r="X1486" s="7" t="str">
        <f>TEXT(Table1[[#This Row],[Order Date]],"yyyy")</f>
        <v>2015</v>
      </c>
      <c r="Y1486" s="9">
        <v>42147</v>
      </c>
      <c r="Z1486" s="1">
        <v>183.84300000000002</v>
      </c>
      <c r="AA1486" s="1">
        <v>20</v>
      </c>
      <c r="AB1486" s="1">
        <v>1063.81</v>
      </c>
      <c r="AC1486" s="1">
        <v>88558</v>
      </c>
      <c r="AD1486" s="6" t="e">
        <f>IF(COUNTIF(#REF!,Orders!AC1151)&gt;0,"Returned","Not Returned")</f>
        <v>#REF!</v>
      </c>
      <c r="AE1486" s="37" t="str">
        <f>TEXT(Table1[[#This Row],[Order Date]],"mmmm-yyy")</f>
        <v>May-2015</v>
      </c>
    </row>
    <row r="1487" spans="1:31" ht="12.75" customHeight="1" thickTop="1" thickBot="1" x14ac:dyDescent="0.25">
      <c r="A1487" s="10">
        <v>18046</v>
      </c>
      <c r="B1487" s="11" t="s">
        <v>25</v>
      </c>
      <c r="C1487" s="11">
        <v>0.09</v>
      </c>
      <c r="D1487" s="11">
        <v>5.4</v>
      </c>
      <c r="E1487" s="11">
        <v>7.78</v>
      </c>
      <c r="F1487" s="11">
        <v>2610</v>
      </c>
      <c r="G1487" s="6" t="str">
        <f>IF(COUNTIF(Table1[Customer ID],Table1[[#This Row],[Customer ID]])&gt;1,"Repeat Customer","One-Time Customer")</f>
        <v>One-Time Customer</v>
      </c>
      <c r="H1487" s="11" t="s">
        <v>2429</v>
      </c>
      <c r="I1487" s="11" t="s">
        <v>49</v>
      </c>
      <c r="J1487" s="11" t="s">
        <v>28</v>
      </c>
      <c r="K1487" s="11" t="s">
        <v>29</v>
      </c>
      <c r="L1487" s="11" t="s">
        <v>109</v>
      </c>
      <c r="M1487" s="11" t="s">
        <v>59</v>
      </c>
      <c r="N1487" s="11" t="s">
        <v>310</v>
      </c>
      <c r="O1487" s="11">
        <v>0.37</v>
      </c>
      <c r="P1487" s="6">
        <f>Table1[[#This Row],[Profit]]/Table1[[#This Row],[Sales]]</f>
        <v>-2.7670999187652314</v>
      </c>
      <c r="Q1487" s="11" t="s">
        <v>33</v>
      </c>
      <c r="R1487" s="11" t="s">
        <v>34</v>
      </c>
      <c r="S1487" s="11" t="s">
        <v>45</v>
      </c>
      <c r="T1487" s="11" t="s">
        <v>2402</v>
      </c>
      <c r="U1487" s="11">
        <v>95616</v>
      </c>
      <c r="V1487" s="12">
        <v>42140</v>
      </c>
      <c r="W1487" s="13" t="str">
        <f>TEXT(Table1[[#This Row],[Order Date]],"mmmm")</f>
        <v>May</v>
      </c>
      <c r="X1487" s="7" t="str">
        <f>TEXT(Table1[[#This Row],[Order Date]],"yyyy")</f>
        <v>2015</v>
      </c>
      <c r="Y1487" s="12">
        <v>42141</v>
      </c>
      <c r="Z1487" s="11">
        <v>-136.25200000000001</v>
      </c>
      <c r="AA1487" s="11">
        <v>9</v>
      </c>
      <c r="AB1487" s="11">
        <v>49.24</v>
      </c>
      <c r="AC1487" s="11">
        <v>86118</v>
      </c>
      <c r="AD1487" s="6" t="e">
        <f>IF(COUNTIF(#REF!,Orders!AC1478)&gt;0,"Returned","Not Returned")</f>
        <v>#REF!</v>
      </c>
      <c r="AE1487" s="37" t="str">
        <f>TEXT(Table1[[#This Row],[Order Date]],"mmmm-yyy")</f>
        <v>May-2015</v>
      </c>
    </row>
    <row r="1488" spans="1:31" ht="12.75" customHeight="1" thickTop="1" thickBot="1" x14ac:dyDescent="0.25">
      <c r="A1488" s="8">
        <v>19838</v>
      </c>
      <c r="B1488" s="1" t="s">
        <v>25</v>
      </c>
      <c r="C1488" s="1">
        <v>0.03</v>
      </c>
      <c r="D1488" s="1">
        <v>28.53</v>
      </c>
      <c r="E1488" s="1">
        <v>1.49</v>
      </c>
      <c r="F1488" s="1">
        <v>3354</v>
      </c>
      <c r="G1488" s="6" t="str">
        <f>IF(COUNTIF(Table1[Customer ID],Table1[[#This Row],[Customer ID]])&gt;1,"Repeat Customer","One-Time Customer")</f>
        <v>Repeat Customer</v>
      </c>
      <c r="H1488" s="1" t="s">
        <v>2984</v>
      </c>
      <c r="I1488" s="1" t="s">
        <v>49</v>
      </c>
      <c r="J1488" s="1" t="s">
        <v>28</v>
      </c>
      <c r="K1488" s="1" t="s">
        <v>29</v>
      </c>
      <c r="L1488" s="1" t="s">
        <v>109</v>
      </c>
      <c r="M1488" s="1" t="s">
        <v>59</v>
      </c>
      <c r="N1488" s="1" t="s">
        <v>332</v>
      </c>
      <c r="O1488" s="1">
        <v>0.38</v>
      </c>
      <c r="P1488" s="6">
        <f>Table1[[#This Row],[Profit]]/Table1[[#This Row],[Sales]]</f>
        <v>0.68999999999999984</v>
      </c>
      <c r="Q1488" s="1" t="s">
        <v>33</v>
      </c>
      <c r="R1488" s="1" t="s">
        <v>34</v>
      </c>
      <c r="S1488" s="1" t="s">
        <v>45</v>
      </c>
      <c r="T1488" s="1" t="s">
        <v>2985</v>
      </c>
      <c r="U1488" s="1">
        <v>92231</v>
      </c>
      <c r="V1488" s="9">
        <v>42140</v>
      </c>
      <c r="W1488" s="13" t="str">
        <f>TEXT(Table1[[#This Row],[Order Date]],"mmmm")</f>
        <v>May</v>
      </c>
      <c r="X1488" s="7" t="str">
        <f>TEXT(Table1[[#This Row],[Order Date]],"yyyy")</f>
        <v>2015</v>
      </c>
      <c r="Y1488" s="9">
        <v>42141</v>
      </c>
      <c r="Z1488" s="1">
        <v>137.67569999999998</v>
      </c>
      <c r="AA1488" s="1">
        <v>7</v>
      </c>
      <c r="AB1488" s="1">
        <v>199.53</v>
      </c>
      <c r="AC1488" s="1">
        <v>88589</v>
      </c>
      <c r="AD1488" s="6" t="e">
        <f>IF(COUNTIF(#REF!,Orders!AC1911)&gt;0,"Returned","Not Returned")</f>
        <v>#REF!</v>
      </c>
      <c r="AE1488" s="37" t="str">
        <f>TEXT(Table1[[#This Row],[Order Date]],"mmmm-yyy")</f>
        <v>May-2015</v>
      </c>
    </row>
    <row r="1489" spans="1:31" ht="12.75" customHeight="1" thickTop="1" thickBot="1" x14ac:dyDescent="0.25">
      <c r="A1489" s="10">
        <v>19839</v>
      </c>
      <c r="B1489" s="11" t="s">
        <v>25</v>
      </c>
      <c r="C1489" s="11">
        <v>7.0000000000000007E-2</v>
      </c>
      <c r="D1489" s="11">
        <v>5.98</v>
      </c>
      <c r="E1489" s="11">
        <v>7.15</v>
      </c>
      <c r="F1489" s="11">
        <v>3354</v>
      </c>
      <c r="G1489" s="6" t="str">
        <f>IF(COUNTIF(Table1[Customer ID],Table1[[#This Row],[Customer ID]])&gt;1,"Repeat Customer","One-Time Customer")</f>
        <v>Repeat Customer</v>
      </c>
      <c r="H1489" s="11" t="s">
        <v>2984</v>
      </c>
      <c r="I1489" s="11" t="s">
        <v>49</v>
      </c>
      <c r="J1489" s="11" t="s">
        <v>28</v>
      </c>
      <c r="K1489" s="11" t="s">
        <v>29</v>
      </c>
      <c r="L1489" s="11" t="s">
        <v>93</v>
      </c>
      <c r="M1489" s="11" t="s">
        <v>59</v>
      </c>
      <c r="N1489" s="11" t="s">
        <v>2986</v>
      </c>
      <c r="O1489" s="11">
        <v>0.36</v>
      </c>
      <c r="P1489" s="6">
        <f>Table1[[#This Row],[Profit]]/Table1[[#This Row],[Sales]]</f>
        <v>-1.6734143049932524</v>
      </c>
      <c r="Q1489" s="11" t="s">
        <v>33</v>
      </c>
      <c r="R1489" s="11" t="s">
        <v>34</v>
      </c>
      <c r="S1489" s="11" t="s">
        <v>45</v>
      </c>
      <c r="T1489" s="11" t="s">
        <v>2985</v>
      </c>
      <c r="U1489" s="11">
        <v>92231</v>
      </c>
      <c r="V1489" s="12">
        <v>42140</v>
      </c>
      <c r="W1489" s="13" t="str">
        <f>TEXT(Table1[[#This Row],[Order Date]],"mmmm")</f>
        <v>May</v>
      </c>
      <c r="X1489" s="7" t="str">
        <f>TEXT(Table1[[#This Row],[Order Date]],"yyyy")</f>
        <v>2015</v>
      </c>
      <c r="Y1489" s="12">
        <v>42142</v>
      </c>
      <c r="Z1489" s="11">
        <v>-62</v>
      </c>
      <c r="AA1489" s="11">
        <v>6</v>
      </c>
      <c r="AB1489" s="11">
        <v>37.049999999999997</v>
      </c>
      <c r="AC1489" s="11">
        <v>88589</v>
      </c>
      <c r="AD1489" s="6" t="e">
        <f>IF(COUNTIF(#REF!,Orders!AC1912)&gt;0,"Returned","Not Returned")</f>
        <v>#REF!</v>
      </c>
      <c r="AE1489" s="37" t="str">
        <f>TEXT(Table1[[#This Row],[Order Date]],"mmmm-yyy")</f>
        <v>May-2015</v>
      </c>
    </row>
    <row r="1490" spans="1:31" ht="12.75" customHeight="1" thickTop="1" thickBot="1" x14ac:dyDescent="0.25">
      <c r="A1490" s="8">
        <v>23071</v>
      </c>
      <c r="B1490" s="1" t="s">
        <v>25</v>
      </c>
      <c r="C1490" s="1">
        <v>7.0000000000000007E-2</v>
      </c>
      <c r="D1490" s="1">
        <v>19.84</v>
      </c>
      <c r="E1490" s="1">
        <v>4.0999999999999996</v>
      </c>
      <c r="F1490" s="1">
        <v>91</v>
      </c>
      <c r="G1490" s="6" t="str">
        <f>IF(COUNTIF(Table1[Customer ID],Table1[[#This Row],[Customer ID]])&gt;1,"Repeat Customer","One-Time Customer")</f>
        <v>Repeat Customer</v>
      </c>
      <c r="H1490" s="1" t="s">
        <v>164</v>
      </c>
      <c r="I1490" s="1" t="s">
        <v>49</v>
      </c>
      <c r="J1490" s="1" t="s">
        <v>40</v>
      </c>
      <c r="K1490" s="1" t="s">
        <v>29</v>
      </c>
      <c r="L1490" s="1" t="s">
        <v>30</v>
      </c>
      <c r="M1490" s="1" t="s">
        <v>31</v>
      </c>
      <c r="N1490" s="1" t="s">
        <v>165</v>
      </c>
      <c r="O1490" s="1">
        <v>0.44</v>
      </c>
      <c r="P1490" s="6">
        <f>Table1[[#This Row],[Profit]]/Table1[[#This Row],[Sales]]</f>
        <v>0.69</v>
      </c>
      <c r="Q1490" s="1" t="s">
        <v>33</v>
      </c>
      <c r="R1490" s="1" t="s">
        <v>34</v>
      </c>
      <c r="S1490" s="1" t="s">
        <v>45</v>
      </c>
      <c r="T1490" s="1" t="s">
        <v>166</v>
      </c>
      <c r="U1490" s="1">
        <v>94591</v>
      </c>
      <c r="V1490" s="9">
        <v>42141</v>
      </c>
      <c r="W1490" s="13" t="str">
        <f>TEXT(Table1[[#This Row],[Order Date]],"mmmm")</f>
        <v>May</v>
      </c>
      <c r="X1490" s="7" t="str">
        <f>TEXT(Table1[[#This Row],[Order Date]],"yyyy")</f>
        <v>2015</v>
      </c>
      <c r="Y1490" s="9">
        <v>42142</v>
      </c>
      <c r="Z1490" s="1">
        <v>117.852</v>
      </c>
      <c r="AA1490" s="1">
        <v>9</v>
      </c>
      <c r="AB1490" s="1">
        <v>170.8</v>
      </c>
      <c r="AC1490" s="1">
        <v>87175</v>
      </c>
      <c r="AD1490" s="6" t="e">
        <f>IF(COUNTIF(#REF!,Orders!AC49)&gt;0,"Returned","Not Returned")</f>
        <v>#REF!</v>
      </c>
      <c r="AE1490" s="37" t="str">
        <f>TEXT(Table1[[#This Row],[Order Date]],"mmmm-yyy")</f>
        <v>May-2015</v>
      </c>
    </row>
    <row r="1491" spans="1:31" ht="12.75" customHeight="1" thickTop="1" thickBot="1" x14ac:dyDescent="0.25">
      <c r="A1491" s="10">
        <v>23069</v>
      </c>
      <c r="B1491" s="11" t="s">
        <v>25</v>
      </c>
      <c r="C1491" s="11">
        <v>7.0000000000000007E-2</v>
      </c>
      <c r="D1491" s="11">
        <v>8.34</v>
      </c>
      <c r="E1491" s="11">
        <v>1.43</v>
      </c>
      <c r="F1491" s="11">
        <v>92</v>
      </c>
      <c r="G1491" s="6" t="str">
        <f>IF(COUNTIF(Table1[Customer ID],Table1[[#This Row],[Customer ID]])&gt;1,"Repeat Customer","One-Time Customer")</f>
        <v>Repeat Customer</v>
      </c>
      <c r="H1491" s="11" t="s">
        <v>169</v>
      </c>
      <c r="I1491" s="11" t="s">
        <v>49</v>
      </c>
      <c r="J1491" s="11" t="s">
        <v>40</v>
      </c>
      <c r="K1491" s="11" t="s">
        <v>29</v>
      </c>
      <c r="L1491" s="11" t="s">
        <v>93</v>
      </c>
      <c r="M1491" s="11" t="s">
        <v>31</v>
      </c>
      <c r="N1491" s="11" t="s">
        <v>170</v>
      </c>
      <c r="O1491" s="11">
        <v>0.35</v>
      </c>
      <c r="P1491" s="6">
        <f>Table1[[#This Row],[Profit]]/Table1[[#This Row],[Sales]]</f>
        <v>-1.4436705027256205</v>
      </c>
      <c r="Q1491" s="11" t="s">
        <v>33</v>
      </c>
      <c r="R1491" s="11" t="s">
        <v>136</v>
      </c>
      <c r="S1491" s="11" t="s">
        <v>171</v>
      </c>
      <c r="T1491" s="11" t="s">
        <v>172</v>
      </c>
      <c r="U1491" s="11">
        <v>70056</v>
      </c>
      <c r="V1491" s="12">
        <v>42141</v>
      </c>
      <c r="W1491" s="13" t="str">
        <f>TEXT(Table1[[#This Row],[Order Date]],"mmmm")</f>
        <v>May</v>
      </c>
      <c r="X1491" s="7" t="str">
        <f>TEXT(Table1[[#This Row],[Order Date]],"yyyy")</f>
        <v>2015</v>
      </c>
      <c r="Y1491" s="12">
        <v>42143</v>
      </c>
      <c r="Z1491" s="11">
        <v>-190.67999999999998</v>
      </c>
      <c r="AA1491" s="11">
        <v>16</v>
      </c>
      <c r="AB1491" s="11">
        <v>132.08000000000001</v>
      </c>
      <c r="AC1491" s="11">
        <v>87175</v>
      </c>
      <c r="AD1491" s="6" t="e">
        <f>IF(COUNTIF(#REF!,Orders!AC52)&gt;0,"Returned","Not Returned")</f>
        <v>#REF!</v>
      </c>
      <c r="AE1491" s="37" t="str">
        <f>TEXT(Table1[[#This Row],[Order Date]],"mmmm-yyy")</f>
        <v>May-2015</v>
      </c>
    </row>
    <row r="1492" spans="1:31" ht="12.75" customHeight="1" thickTop="1" thickBot="1" x14ac:dyDescent="0.25">
      <c r="A1492" s="8">
        <v>23070</v>
      </c>
      <c r="B1492" s="1" t="s">
        <v>25</v>
      </c>
      <c r="C1492" s="1">
        <v>0.09</v>
      </c>
      <c r="D1492" s="1">
        <v>4.9800000000000004</v>
      </c>
      <c r="E1492" s="1">
        <v>6.07</v>
      </c>
      <c r="F1492" s="1">
        <v>92</v>
      </c>
      <c r="G1492" s="6" t="str">
        <f>IF(COUNTIF(Table1[Customer ID],Table1[[#This Row],[Customer ID]])&gt;1,"Repeat Customer","One-Time Customer")</f>
        <v>Repeat Customer</v>
      </c>
      <c r="H1492" s="1" t="s">
        <v>169</v>
      </c>
      <c r="I1492" s="1" t="s">
        <v>49</v>
      </c>
      <c r="J1492" s="1" t="s">
        <v>40</v>
      </c>
      <c r="K1492" s="1" t="s">
        <v>29</v>
      </c>
      <c r="L1492" s="1" t="s">
        <v>93</v>
      </c>
      <c r="M1492" s="1" t="s">
        <v>59</v>
      </c>
      <c r="N1492" s="1" t="s">
        <v>173</v>
      </c>
      <c r="O1492" s="1">
        <v>0.36</v>
      </c>
      <c r="P1492" s="6">
        <f>Table1[[#This Row],[Profit]]/Table1[[#This Row],[Sales]]</f>
        <v>7.176841640935157</v>
      </c>
      <c r="Q1492" s="1" t="s">
        <v>33</v>
      </c>
      <c r="R1492" s="1" t="s">
        <v>136</v>
      </c>
      <c r="S1492" s="1" t="s">
        <v>171</v>
      </c>
      <c r="T1492" s="1" t="s">
        <v>172</v>
      </c>
      <c r="U1492" s="1">
        <v>70056</v>
      </c>
      <c r="V1492" s="9">
        <v>42141</v>
      </c>
      <c r="W1492" s="13" t="str">
        <f>TEXT(Table1[[#This Row],[Order Date]],"mmmm")</f>
        <v>May</v>
      </c>
      <c r="X1492" s="7" t="str">
        <f>TEXT(Table1[[#This Row],[Order Date]],"yyyy")</f>
        <v>2015</v>
      </c>
      <c r="Y1492" s="9">
        <v>42142</v>
      </c>
      <c r="Z1492" s="1">
        <v>325.39800000000002</v>
      </c>
      <c r="AA1492" s="1">
        <v>9</v>
      </c>
      <c r="AB1492" s="1">
        <v>45.34</v>
      </c>
      <c r="AC1492" s="1">
        <v>87175</v>
      </c>
      <c r="AD1492" s="6" t="e">
        <f>IF(COUNTIF(#REF!,Orders!AC53)&gt;0,"Returned","Not Returned")</f>
        <v>#REF!</v>
      </c>
      <c r="AE1492" s="37" t="str">
        <f>TEXT(Table1[[#This Row],[Order Date]],"mmmm-yyy")</f>
        <v>May-2015</v>
      </c>
    </row>
    <row r="1493" spans="1:31" ht="12.75" customHeight="1" thickTop="1" thickBot="1" x14ac:dyDescent="0.25">
      <c r="A1493" s="8">
        <v>20967</v>
      </c>
      <c r="B1493" s="1" t="s">
        <v>106</v>
      </c>
      <c r="C1493" s="1">
        <v>0.02</v>
      </c>
      <c r="D1493" s="1">
        <v>4.0599999999999996</v>
      </c>
      <c r="E1493" s="1">
        <v>6.89</v>
      </c>
      <c r="F1493" s="1">
        <v>772</v>
      </c>
      <c r="G1493" s="6" t="str">
        <f>IF(COUNTIF(Table1[Customer ID],Table1[[#This Row],[Customer ID]])&gt;1,"Repeat Customer","One-Time Customer")</f>
        <v>Repeat Customer</v>
      </c>
      <c r="H1493" s="1" t="s">
        <v>908</v>
      </c>
      <c r="I1493" s="1" t="s">
        <v>27</v>
      </c>
      <c r="J1493" s="1" t="s">
        <v>58</v>
      </c>
      <c r="K1493" s="1" t="s">
        <v>29</v>
      </c>
      <c r="L1493" s="1" t="s">
        <v>257</v>
      </c>
      <c r="M1493" s="1" t="s">
        <v>59</v>
      </c>
      <c r="N1493" s="1" t="s">
        <v>910</v>
      </c>
      <c r="O1493" s="1">
        <v>0.6</v>
      </c>
      <c r="P1493" s="6">
        <f>Table1[[#This Row],[Profit]]/Table1[[#This Row],[Sales]]</f>
        <v>0.19726750504580062</v>
      </c>
      <c r="Q1493" s="1" t="s">
        <v>33</v>
      </c>
      <c r="R1493" s="1" t="s">
        <v>53</v>
      </c>
      <c r="S1493" s="1" t="s">
        <v>234</v>
      </c>
      <c r="T1493" s="1" t="s">
        <v>909</v>
      </c>
      <c r="U1493" s="1">
        <v>18103</v>
      </c>
      <c r="V1493" s="9">
        <v>42141</v>
      </c>
      <c r="W1493" s="13" t="str">
        <f>TEXT(Table1[[#This Row],[Order Date]],"mmmm")</f>
        <v>May</v>
      </c>
      <c r="X1493" s="7" t="str">
        <f>TEXT(Table1[[#This Row],[Order Date]],"yyyy")</f>
        <v>2015</v>
      </c>
      <c r="Y1493" s="9">
        <v>42145</v>
      </c>
      <c r="Z1493" s="1">
        <v>12.706000000000017</v>
      </c>
      <c r="AA1493" s="1">
        <v>12</v>
      </c>
      <c r="AB1493" s="1">
        <v>64.41</v>
      </c>
      <c r="AC1493" s="1">
        <v>88668</v>
      </c>
      <c r="AD1493" s="6" t="e">
        <f>IF(COUNTIF(#REF!,Orders!AC445)&gt;0,"Returned","Not Returned")</f>
        <v>#REF!</v>
      </c>
      <c r="AE1493" s="37" t="str">
        <f>TEXT(Table1[[#This Row],[Order Date]],"mmmm-yyy")</f>
        <v>May-2015</v>
      </c>
    </row>
    <row r="1494" spans="1:31" ht="12.75" customHeight="1" thickTop="1" thickBot="1" x14ac:dyDescent="0.25">
      <c r="A1494" s="10">
        <v>20968</v>
      </c>
      <c r="B1494" s="11" t="s">
        <v>106</v>
      </c>
      <c r="C1494" s="11">
        <v>7.0000000000000007E-2</v>
      </c>
      <c r="D1494" s="11">
        <v>9.49</v>
      </c>
      <c r="E1494" s="11">
        <v>5.76</v>
      </c>
      <c r="F1494" s="11">
        <v>772</v>
      </c>
      <c r="G1494" s="6" t="str">
        <f>IF(COUNTIF(Table1[Customer ID],Table1[[#This Row],[Customer ID]])&gt;1,"Repeat Customer","One-Time Customer")</f>
        <v>Repeat Customer</v>
      </c>
      <c r="H1494" s="11" t="s">
        <v>908</v>
      </c>
      <c r="I1494" s="11" t="s">
        <v>49</v>
      </c>
      <c r="J1494" s="11" t="s">
        <v>58</v>
      </c>
      <c r="K1494" s="11" t="s">
        <v>77</v>
      </c>
      <c r="L1494" s="11" t="s">
        <v>85</v>
      </c>
      <c r="M1494" s="11" t="s">
        <v>86</v>
      </c>
      <c r="N1494" s="11" t="s">
        <v>911</v>
      </c>
      <c r="O1494" s="11">
        <v>0.39</v>
      </c>
      <c r="P1494" s="6">
        <f>Table1[[#This Row],[Profit]]/Table1[[#This Row],[Sales]]</f>
        <v>2.2390689845314463E-2</v>
      </c>
      <c r="Q1494" s="11" t="s">
        <v>33</v>
      </c>
      <c r="R1494" s="11" t="s">
        <v>53</v>
      </c>
      <c r="S1494" s="11" t="s">
        <v>234</v>
      </c>
      <c r="T1494" s="11" t="s">
        <v>909</v>
      </c>
      <c r="U1494" s="11">
        <v>18103</v>
      </c>
      <c r="V1494" s="12">
        <v>42141</v>
      </c>
      <c r="W1494" s="13" t="str">
        <f>TEXT(Table1[[#This Row],[Order Date]],"mmmm")</f>
        <v>May</v>
      </c>
      <c r="X1494" s="7" t="str">
        <f>TEXT(Table1[[#This Row],[Order Date]],"yyyy")</f>
        <v>2015</v>
      </c>
      <c r="Y1494" s="12">
        <v>42145</v>
      </c>
      <c r="Z1494" s="11">
        <v>7.7151600000000045</v>
      </c>
      <c r="AA1494" s="11">
        <v>37</v>
      </c>
      <c r="AB1494" s="11">
        <v>344.57</v>
      </c>
      <c r="AC1494" s="11">
        <v>88668</v>
      </c>
      <c r="AD1494" s="6" t="e">
        <f>IF(COUNTIF(#REF!,Orders!AC446)&gt;0,"Returned","Not Returned")</f>
        <v>#REF!</v>
      </c>
      <c r="AE1494" s="37" t="str">
        <f>TEXT(Table1[[#This Row],[Order Date]],"mmmm-yyy")</f>
        <v>May-2015</v>
      </c>
    </row>
    <row r="1495" spans="1:31" ht="12.75" customHeight="1" thickTop="1" thickBot="1" x14ac:dyDescent="0.25">
      <c r="A1495" s="10">
        <v>19048</v>
      </c>
      <c r="B1495" s="11" t="s">
        <v>106</v>
      </c>
      <c r="C1495" s="11">
        <v>7.0000000000000007E-2</v>
      </c>
      <c r="D1495" s="11">
        <v>172.99</v>
      </c>
      <c r="E1495" s="11">
        <v>19.989999999999998</v>
      </c>
      <c r="F1495" s="11">
        <v>1906</v>
      </c>
      <c r="G1495" s="6" t="str">
        <f>IF(COUNTIF(Table1[Customer ID],Table1[[#This Row],[Customer ID]])&gt;1,"Repeat Customer","One-Time Customer")</f>
        <v>One-Time Customer</v>
      </c>
      <c r="H1495" s="11" t="s">
        <v>1861</v>
      </c>
      <c r="I1495" s="11" t="s">
        <v>49</v>
      </c>
      <c r="J1495" s="11" t="s">
        <v>28</v>
      </c>
      <c r="K1495" s="11" t="s">
        <v>29</v>
      </c>
      <c r="L1495" s="11" t="s">
        <v>109</v>
      </c>
      <c r="M1495" s="11" t="s">
        <v>59</v>
      </c>
      <c r="N1495" s="11" t="s">
        <v>1862</v>
      </c>
      <c r="O1495" s="11">
        <v>0.39</v>
      </c>
      <c r="P1495" s="6">
        <f>Table1[[#This Row],[Profit]]/Table1[[#This Row],[Sales]]</f>
        <v>0.69</v>
      </c>
      <c r="Q1495" s="11" t="s">
        <v>33</v>
      </c>
      <c r="R1495" s="11" t="s">
        <v>53</v>
      </c>
      <c r="S1495" s="11" t="s">
        <v>154</v>
      </c>
      <c r="T1495" s="11" t="s">
        <v>1854</v>
      </c>
      <c r="U1495" s="11">
        <v>45801</v>
      </c>
      <c r="V1495" s="12">
        <v>42141</v>
      </c>
      <c r="W1495" s="13" t="str">
        <f>TEXT(Table1[[#This Row],[Order Date]],"mmmm")</f>
        <v>May</v>
      </c>
      <c r="X1495" s="7" t="str">
        <f>TEXT(Table1[[#This Row],[Order Date]],"yyyy")</f>
        <v>2015</v>
      </c>
      <c r="Y1495" s="12">
        <v>42141</v>
      </c>
      <c r="Z1495" s="11">
        <v>2502.6851999999999</v>
      </c>
      <c r="AA1495" s="11">
        <v>22</v>
      </c>
      <c r="AB1495" s="11">
        <v>3627.08</v>
      </c>
      <c r="AC1495" s="11">
        <v>86500</v>
      </c>
      <c r="AD1495" s="6" t="e">
        <f>IF(COUNTIF(#REF!,Orders!AC1054)&gt;0,"Returned","Not Returned")</f>
        <v>#REF!</v>
      </c>
      <c r="AE1495" s="37" t="str">
        <f>TEXT(Table1[[#This Row],[Order Date]],"mmmm-yyy")</f>
        <v>May-2015</v>
      </c>
    </row>
    <row r="1496" spans="1:31" ht="12.75" customHeight="1" thickTop="1" thickBot="1" x14ac:dyDescent="0.25">
      <c r="A1496" s="8">
        <v>19049</v>
      </c>
      <c r="B1496" s="1" t="s">
        <v>106</v>
      </c>
      <c r="C1496" s="1">
        <v>0.09</v>
      </c>
      <c r="D1496" s="1">
        <v>7.64</v>
      </c>
      <c r="E1496" s="1">
        <v>1.39</v>
      </c>
      <c r="F1496" s="1">
        <v>1907</v>
      </c>
      <c r="G1496" s="6" t="str">
        <f>IF(COUNTIF(Table1[Customer ID],Table1[[#This Row],[Customer ID]])&gt;1,"Repeat Customer","One-Time Customer")</f>
        <v>One-Time Customer</v>
      </c>
      <c r="H1496" s="1" t="s">
        <v>1863</v>
      </c>
      <c r="I1496" s="1" t="s">
        <v>49</v>
      </c>
      <c r="J1496" s="1" t="s">
        <v>28</v>
      </c>
      <c r="K1496" s="1" t="s">
        <v>29</v>
      </c>
      <c r="L1496" s="1" t="s">
        <v>69</v>
      </c>
      <c r="M1496" s="1" t="s">
        <v>59</v>
      </c>
      <c r="N1496" s="1" t="s">
        <v>1239</v>
      </c>
      <c r="O1496" s="1">
        <v>0.36</v>
      </c>
      <c r="P1496" s="6">
        <f>Table1[[#This Row],[Profit]]/Table1[[#This Row],[Sales]]</f>
        <v>8.249400479616309E-2</v>
      </c>
      <c r="Q1496" s="1" t="s">
        <v>33</v>
      </c>
      <c r="R1496" s="1" t="s">
        <v>53</v>
      </c>
      <c r="S1496" s="1" t="s">
        <v>154</v>
      </c>
      <c r="T1496" s="1" t="s">
        <v>1864</v>
      </c>
      <c r="U1496" s="1">
        <v>44052</v>
      </c>
      <c r="V1496" s="9">
        <v>42141</v>
      </c>
      <c r="W1496" s="13" t="str">
        <f>TEXT(Table1[[#This Row],[Order Date]],"mmmm")</f>
        <v>May</v>
      </c>
      <c r="X1496" s="7" t="str">
        <f>TEXT(Table1[[#This Row],[Order Date]],"yyyy")</f>
        <v>2015</v>
      </c>
      <c r="Y1496" s="9">
        <v>42150</v>
      </c>
      <c r="Z1496" s="1">
        <v>0.68800000000000017</v>
      </c>
      <c r="AA1496" s="1">
        <v>1</v>
      </c>
      <c r="AB1496" s="1">
        <v>8.34</v>
      </c>
      <c r="AC1496" s="1">
        <v>86500</v>
      </c>
      <c r="AD1496" s="6" t="e">
        <f>IF(COUNTIF(#REF!,Orders!AC1055)&gt;0,"Returned","Not Returned")</f>
        <v>#REF!</v>
      </c>
      <c r="AE1496" s="37" t="str">
        <f>TEXT(Table1[[#This Row],[Order Date]],"mmmm-yyy")</f>
        <v>May-2015</v>
      </c>
    </row>
    <row r="1497" spans="1:31" ht="12.75" customHeight="1" thickTop="1" thickBot="1" x14ac:dyDescent="0.25">
      <c r="A1497" s="10">
        <v>18516</v>
      </c>
      <c r="B1497" s="11" t="s">
        <v>56</v>
      </c>
      <c r="C1497" s="11">
        <v>0.06</v>
      </c>
      <c r="D1497" s="11">
        <v>2.94</v>
      </c>
      <c r="E1497" s="11">
        <v>0.96</v>
      </c>
      <c r="F1497" s="11">
        <v>2858</v>
      </c>
      <c r="G1497" s="6" t="str">
        <f>IF(COUNTIF(Table1[Customer ID],Table1[[#This Row],[Customer ID]])&gt;1,"Repeat Customer","One-Time Customer")</f>
        <v>Repeat Customer</v>
      </c>
      <c r="H1497" s="11" t="s">
        <v>2609</v>
      </c>
      <c r="I1497" s="11" t="s">
        <v>49</v>
      </c>
      <c r="J1497" s="11" t="s">
        <v>28</v>
      </c>
      <c r="K1497" s="11" t="s">
        <v>29</v>
      </c>
      <c r="L1497" s="11" t="s">
        <v>30</v>
      </c>
      <c r="M1497" s="11" t="s">
        <v>31</v>
      </c>
      <c r="N1497" s="11" t="s">
        <v>599</v>
      </c>
      <c r="O1497" s="11">
        <v>0.57999999999999996</v>
      </c>
      <c r="P1497" s="6">
        <f>Table1[[#This Row],[Profit]]/Table1[[#This Row],[Sales]]</f>
        <v>-1.0097838452787258</v>
      </c>
      <c r="Q1497" s="11" t="s">
        <v>33</v>
      </c>
      <c r="R1497" s="11" t="s">
        <v>136</v>
      </c>
      <c r="S1497" s="11" t="s">
        <v>362</v>
      </c>
      <c r="T1497" s="11" t="s">
        <v>2233</v>
      </c>
      <c r="U1497" s="11">
        <v>32259</v>
      </c>
      <c r="V1497" s="12">
        <v>42141</v>
      </c>
      <c r="W1497" s="13" t="str">
        <f>TEXT(Table1[[#This Row],[Order Date]],"mmmm")</f>
        <v>May</v>
      </c>
      <c r="X1497" s="7" t="str">
        <f>TEXT(Table1[[#This Row],[Order Date]],"yyyy")</f>
        <v>2015</v>
      </c>
      <c r="Y1497" s="12">
        <v>42142</v>
      </c>
      <c r="Z1497" s="11">
        <v>-8.8759999999999994</v>
      </c>
      <c r="AA1497" s="11">
        <v>3</v>
      </c>
      <c r="AB1497" s="11">
        <v>8.7899999999999991</v>
      </c>
      <c r="AC1497" s="11">
        <v>88279</v>
      </c>
      <c r="AD1497" s="6" t="e">
        <f>IF(COUNTIF(#REF!,Orders!AC1608)&gt;0,"Returned","Not Returned")</f>
        <v>#REF!</v>
      </c>
      <c r="AE1497" s="37" t="str">
        <f>TEXT(Table1[[#This Row],[Order Date]],"mmmm-yyy")</f>
        <v>May-2015</v>
      </c>
    </row>
    <row r="1498" spans="1:31" ht="12.75" customHeight="1" thickTop="1" thickBot="1" x14ac:dyDescent="0.25">
      <c r="A1498" s="8">
        <v>21120</v>
      </c>
      <c r="B1498" s="1" t="s">
        <v>37</v>
      </c>
      <c r="C1498" s="1">
        <v>7.0000000000000007E-2</v>
      </c>
      <c r="D1498" s="1">
        <v>34.54</v>
      </c>
      <c r="E1498" s="1">
        <v>14.72</v>
      </c>
      <c r="F1498" s="1">
        <v>3113</v>
      </c>
      <c r="G1498" s="6" t="str">
        <f>IF(COUNTIF(Table1[Customer ID],Table1[[#This Row],[Customer ID]])&gt;1,"Repeat Customer","One-Time Customer")</f>
        <v>Repeat Customer</v>
      </c>
      <c r="H1498" s="1" t="s">
        <v>2800</v>
      </c>
      <c r="I1498" s="1" t="s">
        <v>49</v>
      </c>
      <c r="J1498" s="1" t="s">
        <v>28</v>
      </c>
      <c r="K1498" s="1" t="s">
        <v>29</v>
      </c>
      <c r="L1498" s="1" t="s">
        <v>109</v>
      </c>
      <c r="M1498" s="1" t="s">
        <v>59</v>
      </c>
      <c r="N1498" s="1" t="s">
        <v>2801</v>
      </c>
      <c r="O1498" s="1">
        <v>0.37</v>
      </c>
      <c r="P1498" s="6">
        <f>Table1[[#This Row],[Profit]]/Table1[[#This Row],[Sales]]</f>
        <v>-3.5101413986816703E-2</v>
      </c>
      <c r="Q1498" s="1" t="s">
        <v>33</v>
      </c>
      <c r="R1498" s="1" t="s">
        <v>136</v>
      </c>
      <c r="S1498" s="1" t="s">
        <v>171</v>
      </c>
      <c r="T1498" s="1" t="s">
        <v>2802</v>
      </c>
      <c r="U1498" s="1">
        <v>70560</v>
      </c>
      <c r="V1498" s="9">
        <v>42141</v>
      </c>
      <c r="W1498" s="13" t="str">
        <f>TEXT(Table1[[#This Row],[Order Date]],"mmmm")</f>
        <v>May</v>
      </c>
      <c r="X1498" s="7" t="str">
        <f>TEXT(Table1[[#This Row],[Order Date]],"yyyy")</f>
        <v>2015</v>
      </c>
      <c r="Y1498" s="9">
        <v>42142</v>
      </c>
      <c r="Z1498" s="1">
        <v>-20.182259999999999</v>
      </c>
      <c r="AA1498" s="1">
        <v>17</v>
      </c>
      <c r="AB1498" s="1">
        <v>574.97</v>
      </c>
      <c r="AC1498" s="1">
        <v>86860</v>
      </c>
      <c r="AD1498" s="6" t="e">
        <f>IF(COUNTIF(#REF!,Orders!AC1773)&gt;0,"Returned","Not Returned")</f>
        <v>#REF!</v>
      </c>
      <c r="AE1498" s="37" t="str">
        <f>TEXT(Table1[[#This Row],[Order Date]],"mmmm-yyy")</f>
        <v>May-2015</v>
      </c>
    </row>
    <row r="1499" spans="1:31" ht="12.75" customHeight="1" thickTop="1" thickBot="1" x14ac:dyDescent="0.25">
      <c r="A1499" s="10">
        <v>21121</v>
      </c>
      <c r="B1499" s="11" t="s">
        <v>37</v>
      </c>
      <c r="C1499" s="11">
        <v>0.02</v>
      </c>
      <c r="D1499" s="11">
        <v>12.28</v>
      </c>
      <c r="E1499" s="11">
        <v>6.47</v>
      </c>
      <c r="F1499" s="11">
        <v>3113</v>
      </c>
      <c r="G1499" s="6" t="str">
        <f>IF(COUNTIF(Table1[Customer ID],Table1[[#This Row],[Customer ID]])&gt;1,"Repeat Customer","One-Time Customer")</f>
        <v>Repeat Customer</v>
      </c>
      <c r="H1499" s="11" t="s">
        <v>2800</v>
      </c>
      <c r="I1499" s="11" t="s">
        <v>49</v>
      </c>
      <c r="J1499" s="11" t="s">
        <v>28</v>
      </c>
      <c r="K1499" s="11" t="s">
        <v>29</v>
      </c>
      <c r="L1499" s="11" t="s">
        <v>93</v>
      </c>
      <c r="M1499" s="11" t="s">
        <v>59</v>
      </c>
      <c r="N1499" s="11" t="s">
        <v>2732</v>
      </c>
      <c r="O1499" s="11">
        <v>0.38</v>
      </c>
      <c r="P1499" s="6">
        <f>Table1[[#This Row],[Profit]]/Table1[[#This Row],[Sales]]</f>
        <v>-1.3623693803159176</v>
      </c>
      <c r="Q1499" s="11" t="s">
        <v>33</v>
      </c>
      <c r="R1499" s="11" t="s">
        <v>136</v>
      </c>
      <c r="S1499" s="11" t="s">
        <v>171</v>
      </c>
      <c r="T1499" s="11" t="s">
        <v>2802</v>
      </c>
      <c r="U1499" s="11">
        <v>70560</v>
      </c>
      <c r="V1499" s="12">
        <v>42141</v>
      </c>
      <c r="W1499" s="13" t="str">
        <f>TEXT(Table1[[#This Row],[Order Date]],"mmmm")</f>
        <v>May</v>
      </c>
      <c r="X1499" s="7" t="str">
        <f>TEXT(Table1[[#This Row],[Order Date]],"yyyy")</f>
        <v>2015</v>
      </c>
      <c r="Y1499" s="12">
        <v>42141</v>
      </c>
      <c r="Z1499" s="11">
        <v>-156.97220000000002</v>
      </c>
      <c r="AA1499" s="11">
        <v>9</v>
      </c>
      <c r="AB1499" s="11">
        <v>115.22</v>
      </c>
      <c r="AC1499" s="11">
        <v>86860</v>
      </c>
      <c r="AD1499" s="6" t="e">
        <f>IF(COUNTIF(#REF!,Orders!AC1774)&gt;0,"Returned","Not Returned")</f>
        <v>#REF!</v>
      </c>
      <c r="AE1499" s="37" t="str">
        <f>TEXT(Table1[[#This Row],[Order Date]],"mmmm-yyy")</f>
        <v>May-2015</v>
      </c>
    </row>
    <row r="1500" spans="1:31" ht="12.75" customHeight="1" thickTop="1" thickBot="1" x14ac:dyDescent="0.25">
      <c r="A1500" s="8">
        <v>21122</v>
      </c>
      <c r="B1500" s="1" t="s">
        <v>37</v>
      </c>
      <c r="C1500" s="1">
        <v>0.06</v>
      </c>
      <c r="D1500" s="1">
        <v>34.58</v>
      </c>
      <c r="E1500" s="1">
        <v>8.99</v>
      </c>
      <c r="F1500" s="1">
        <v>3113</v>
      </c>
      <c r="G1500" s="6" t="str">
        <f>IF(COUNTIF(Table1[Customer ID],Table1[[#This Row],[Customer ID]])&gt;1,"Repeat Customer","One-Time Customer")</f>
        <v>Repeat Customer</v>
      </c>
      <c r="H1500" s="1" t="s">
        <v>2800</v>
      </c>
      <c r="I1500" s="1" t="s">
        <v>27</v>
      </c>
      <c r="J1500" s="1" t="s">
        <v>28</v>
      </c>
      <c r="K1500" s="1" t="s">
        <v>29</v>
      </c>
      <c r="L1500" s="1" t="s">
        <v>30</v>
      </c>
      <c r="M1500" s="1" t="s">
        <v>51</v>
      </c>
      <c r="N1500" s="1" t="s">
        <v>2803</v>
      </c>
      <c r="O1500" s="1">
        <v>0.56000000000000005</v>
      </c>
      <c r="P1500" s="6">
        <f>Table1[[#This Row],[Profit]]/Table1[[#This Row],[Sales]]</f>
        <v>0.84214004117569763</v>
      </c>
      <c r="Q1500" s="1" t="s">
        <v>33</v>
      </c>
      <c r="R1500" s="1" t="s">
        <v>136</v>
      </c>
      <c r="S1500" s="1" t="s">
        <v>171</v>
      </c>
      <c r="T1500" s="1" t="s">
        <v>2802</v>
      </c>
      <c r="U1500" s="1">
        <v>70560</v>
      </c>
      <c r="V1500" s="9">
        <v>42141</v>
      </c>
      <c r="W1500" s="13" t="str">
        <f>TEXT(Table1[[#This Row],[Order Date]],"mmmm")</f>
        <v>May</v>
      </c>
      <c r="X1500" s="7" t="str">
        <f>TEXT(Table1[[#This Row],[Order Date]],"yyyy")</f>
        <v>2015</v>
      </c>
      <c r="Y1500" s="9">
        <v>42143</v>
      </c>
      <c r="Z1500" s="1">
        <v>384.5043</v>
      </c>
      <c r="AA1500" s="1">
        <v>13</v>
      </c>
      <c r="AB1500" s="1">
        <v>456.58</v>
      </c>
      <c r="AC1500" s="1">
        <v>86860</v>
      </c>
      <c r="AD1500" s="6" t="e">
        <f>IF(COUNTIF(#REF!,Orders!AC1775)&gt;0,"Returned","Not Returned")</f>
        <v>#REF!</v>
      </c>
      <c r="AE1500" s="37" t="str">
        <f>TEXT(Table1[[#This Row],[Order Date]],"mmmm-yyy")</f>
        <v>May-2015</v>
      </c>
    </row>
    <row r="1501" spans="1:31" ht="12.75" customHeight="1" thickTop="1" thickBot="1" x14ac:dyDescent="0.25">
      <c r="A1501" s="8">
        <v>19258</v>
      </c>
      <c r="B1501" s="1" t="s">
        <v>56</v>
      </c>
      <c r="C1501" s="1">
        <v>0.04</v>
      </c>
      <c r="D1501" s="1">
        <v>62.05</v>
      </c>
      <c r="E1501" s="1">
        <v>3.99</v>
      </c>
      <c r="F1501" s="1">
        <v>3132</v>
      </c>
      <c r="G1501" s="6" t="str">
        <f>IF(COUNTIF(Table1[Customer ID],Table1[[#This Row],[Customer ID]])&gt;1,"Repeat Customer","One-Time Customer")</f>
        <v>Repeat Customer</v>
      </c>
      <c r="H1501" s="1" t="s">
        <v>2818</v>
      </c>
      <c r="I1501" s="1" t="s">
        <v>49</v>
      </c>
      <c r="J1501" s="1" t="s">
        <v>28</v>
      </c>
      <c r="K1501" s="1" t="s">
        <v>29</v>
      </c>
      <c r="L1501" s="1" t="s">
        <v>257</v>
      </c>
      <c r="M1501" s="1" t="s">
        <v>59</v>
      </c>
      <c r="N1501" s="1" t="s">
        <v>2820</v>
      </c>
      <c r="O1501" s="1">
        <v>0.55000000000000004</v>
      </c>
      <c r="P1501" s="6">
        <f>Table1[[#This Row],[Profit]]/Table1[[#This Row],[Sales]]</f>
        <v>0.69</v>
      </c>
      <c r="Q1501" s="1" t="s">
        <v>33</v>
      </c>
      <c r="R1501" s="1" t="s">
        <v>61</v>
      </c>
      <c r="S1501" s="1" t="s">
        <v>178</v>
      </c>
      <c r="T1501" s="1" t="s">
        <v>2819</v>
      </c>
      <c r="U1501" s="1">
        <v>60060</v>
      </c>
      <c r="V1501" s="9">
        <v>42141</v>
      </c>
      <c r="W1501" s="13" t="str">
        <f>TEXT(Table1[[#This Row],[Order Date]],"mmmm")</f>
        <v>May</v>
      </c>
      <c r="X1501" s="7" t="str">
        <f>TEXT(Table1[[#This Row],[Order Date]],"yyyy")</f>
        <v>2015</v>
      </c>
      <c r="Y1501" s="9">
        <v>42142</v>
      </c>
      <c r="Z1501" s="1">
        <v>1644.0767999999998</v>
      </c>
      <c r="AA1501" s="1">
        <v>40</v>
      </c>
      <c r="AB1501" s="1">
        <v>2382.7199999999998</v>
      </c>
      <c r="AC1501" s="1">
        <v>86794</v>
      </c>
      <c r="AD1501" s="6" t="e">
        <f>IF(COUNTIF(#REF!,Orders!AC1783)&gt;0,"Returned","Not Returned")</f>
        <v>#REF!</v>
      </c>
      <c r="AE1501" s="37" t="str">
        <f>TEXT(Table1[[#This Row],[Order Date]],"mmmm-yyy")</f>
        <v>May-2015</v>
      </c>
    </row>
    <row r="1502" spans="1:31" ht="12.75" customHeight="1" thickTop="1" thickBot="1" x14ac:dyDescent="0.25">
      <c r="A1502" s="8">
        <v>20858</v>
      </c>
      <c r="B1502" s="1" t="s">
        <v>37</v>
      </c>
      <c r="C1502" s="1">
        <v>0</v>
      </c>
      <c r="D1502" s="1">
        <v>73.98</v>
      </c>
      <c r="E1502" s="1">
        <v>12.14</v>
      </c>
      <c r="F1502" s="1">
        <v>266</v>
      </c>
      <c r="G1502" s="6" t="str">
        <f>IF(COUNTIF(Table1[Customer ID],Table1[[#This Row],[Customer ID]])&gt;1,"Repeat Customer","One-Time Customer")</f>
        <v>Repeat Customer</v>
      </c>
      <c r="H1502" s="1" t="s">
        <v>371</v>
      </c>
      <c r="I1502" s="1" t="s">
        <v>27</v>
      </c>
      <c r="J1502" s="1" t="s">
        <v>28</v>
      </c>
      <c r="K1502" s="1" t="s">
        <v>77</v>
      </c>
      <c r="L1502" s="1" t="s">
        <v>180</v>
      </c>
      <c r="M1502" s="1" t="s">
        <v>59</v>
      </c>
      <c r="N1502" s="1" t="s">
        <v>372</v>
      </c>
      <c r="O1502" s="1">
        <v>0.67</v>
      </c>
      <c r="P1502" s="6">
        <f>Table1[[#This Row],[Profit]]/Table1[[#This Row],[Sales]]</f>
        <v>0.25080526748718107</v>
      </c>
      <c r="Q1502" s="1" t="s">
        <v>33</v>
      </c>
      <c r="R1502" s="1" t="s">
        <v>61</v>
      </c>
      <c r="S1502" s="1" t="s">
        <v>130</v>
      </c>
      <c r="T1502" s="1" t="s">
        <v>373</v>
      </c>
      <c r="U1502" s="1">
        <v>78207</v>
      </c>
      <c r="V1502" s="9">
        <v>42142</v>
      </c>
      <c r="W1502" s="13" t="str">
        <f>TEXT(Table1[[#This Row],[Order Date]],"mmmm")</f>
        <v>May</v>
      </c>
      <c r="X1502" s="7" t="str">
        <f>TEXT(Table1[[#This Row],[Order Date]],"yyyy")</f>
        <v>2015</v>
      </c>
      <c r="Y1502" s="9">
        <v>42144</v>
      </c>
      <c r="Z1502" s="1">
        <v>326.25</v>
      </c>
      <c r="AA1502" s="1">
        <v>17</v>
      </c>
      <c r="AB1502" s="1">
        <v>1300.81</v>
      </c>
      <c r="AC1502" s="1">
        <v>90593</v>
      </c>
      <c r="AD1502" s="6" t="e">
        <f>IF(COUNTIF(#REF!,Orders!AC149)&gt;0,"Returned","Not Returned")</f>
        <v>#REF!</v>
      </c>
      <c r="AE1502" s="37" t="str">
        <f>TEXT(Table1[[#This Row],[Order Date]],"mmmm-yyy")</f>
        <v>May-2015</v>
      </c>
    </row>
    <row r="1503" spans="1:31" ht="12.75" customHeight="1" thickTop="1" thickBot="1" x14ac:dyDescent="0.25">
      <c r="A1503" s="8">
        <v>23394</v>
      </c>
      <c r="B1503" s="1" t="s">
        <v>56</v>
      </c>
      <c r="C1503" s="1">
        <v>0.1</v>
      </c>
      <c r="D1503" s="1">
        <v>3.36</v>
      </c>
      <c r="E1503" s="1">
        <v>6.27</v>
      </c>
      <c r="F1503" s="1">
        <v>487</v>
      </c>
      <c r="G1503" s="6" t="str">
        <f>IF(COUNTIF(Table1[Customer ID],Table1[[#This Row],[Customer ID]])&gt;1,"Repeat Customer","One-Time Customer")</f>
        <v>One-Time Customer</v>
      </c>
      <c r="H1503" s="1" t="s">
        <v>592</v>
      </c>
      <c r="I1503" s="1" t="s">
        <v>27</v>
      </c>
      <c r="J1503" s="1" t="s">
        <v>28</v>
      </c>
      <c r="K1503" s="1" t="s">
        <v>29</v>
      </c>
      <c r="L1503" s="1" t="s">
        <v>109</v>
      </c>
      <c r="M1503" s="1" t="s">
        <v>59</v>
      </c>
      <c r="N1503" s="1" t="s">
        <v>586</v>
      </c>
      <c r="O1503" s="1">
        <v>0.4</v>
      </c>
      <c r="P1503" s="6">
        <f>Table1[[#This Row],[Profit]]/Table1[[#This Row],[Sales]]</f>
        <v>-3.213057019645424</v>
      </c>
      <c r="Q1503" s="1" t="s">
        <v>33</v>
      </c>
      <c r="R1503" s="1" t="s">
        <v>53</v>
      </c>
      <c r="S1503" s="1" t="s">
        <v>188</v>
      </c>
      <c r="T1503" s="1" t="s">
        <v>433</v>
      </c>
      <c r="U1503" s="1">
        <v>4073</v>
      </c>
      <c r="V1503" s="9">
        <v>42142</v>
      </c>
      <c r="W1503" s="13" t="str">
        <f>TEXT(Table1[[#This Row],[Order Date]],"mmmm")</f>
        <v>May</v>
      </c>
      <c r="X1503" s="7" t="str">
        <f>TEXT(Table1[[#This Row],[Order Date]],"yyyy")</f>
        <v>2015</v>
      </c>
      <c r="Y1503" s="9">
        <v>42143</v>
      </c>
      <c r="Z1503" s="1">
        <v>-67.0565</v>
      </c>
      <c r="AA1503" s="1">
        <v>5</v>
      </c>
      <c r="AB1503" s="1">
        <v>20.87</v>
      </c>
      <c r="AC1503" s="1">
        <v>91063</v>
      </c>
      <c r="AD1503" s="6" t="e">
        <f>IF(COUNTIF(#REF!,Orders!AC255)&gt;0,"Returned","Not Returned")</f>
        <v>#REF!</v>
      </c>
      <c r="AE1503" s="37" t="str">
        <f>TEXT(Table1[[#This Row],[Order Date]],"mmmm-yyy")</f>
        <v>May-2015</v>
      </c>
    </row>
    <row r="1504" spans="1:31" ht="12.75" customHeight="1" thickTop="1" thickBot="1" x14ac:dyDescent="0.25">
      <c r="A1504" s="10">
        <v>23395</v>
      </c>
      <c r="B1504" s="11" t="s">
        <v>56</v>
      </c>
      <c r="C1504" s="11">
        <v>7.0000000000000007E-2</v>
      </c>
      <c r="D1504" s="11">
        <v>12.28</v>
      </c>
      <c r="E1504" s="11">
        <v>4.8600000000000003</v>
      </c>
      <c r="F1504" s="11">
        <v>488</v>
      </c>
      <c r="G1504" s="6" t="str">
        <f>IF(COUNTIF(Table1[Customer ID],Table1[[#This Row],[Customer ID]])&gt;1,"Repeat Customer","One-Time Customer")</f>
        <v>One-Time Customer</v>
      </c>
      <c r="H1504" s="11" t="s">
        <v>593</v>
      </c>
      <c r="I1504" s="11" t="s">
        <v>49</v>
      </c>
      <c r="J1504" s="11" t="s">
        <v>28</v>
      </c>
      <c r="K1504" s="11" t="s">
        <v>29</v>
      </c>
      <c r="L1504" s="11" t="s">
        <v>93</v>
      </c>
      <c r="M1504" s="11" t="s">
        <v>59</v>
      </c>
      <c r="N1504" s="11" t="s">
        <v>303</v>
      </c>
      <c r="O1504" s="11">
        <v>0.38</v>
      </c>
      <c r="P1504" s="6">
        <f>Table1[[#This Row],[Profit]]/Table1[[#This Row],[Sales]]</f>
        <v>-0.30894941634241246</v>
      </c>
      <c r="Q1504" s="11" t="s">
        <v>33</v>
      </c>
      <c r="R1504" s="11" t="s">
        <v>53</v>
      </c>
      <c r="S1504" s="11" t="s">
        <v>188</v>
      </c>
      <c r="T1504" s="11" t="s">
        <v>594</v>
      </c>
      <c r="U1504" s="11">
        <v>4106</v>
      </c>
      <c r="V1504" s="12">
        <v>42142</v>
      </c>
      <c r="W1504" s="13" t="str">
        <f>TEXT(Table1[[#This Row],[Order Date]],"mmmm")</f>
        <v>May</v>
      </c>
      <c r="X1504" s="7" t="str">
        <f>TEXT(Table1[[#This Row],[Order Date]],"yyyy")</f>
        <v>2015</v>
      </c>
      <c r="Y1504" s="12">
        <v>42144</v>
      </c>
      <c r="Z1504" s="11">
        <v>-7.94</v>
      </c>
      <c r="AA1504" s="11">
        <v>2</v>
      </c>
      <c r="AB1504" s="11">
        <v>25.7</v>
      </c>
      <c r="AC1504" s="11">
        <v>91063</v>
      </c>
      <c r="AD1504" s="6" t="e">
        <f>IF(COUNTIF(#REF!,Orders!AC256)&gt;0,"Returned","Not Returned")</f>
        <v>#REF!</v>
      </c>
      <c r="AE1504" s="37" t="str">
        <f>TEXT(Table1[[#This Row],[Order Date]],"mmmm-yyy")</f>
        <v>May-2015</v>
      </c>
    </row>
    <row r="1505" spans="1:31" ht="12.75" customHeight="1" thickTop="1" thickBot="1" x14ac:dyDescent="0.25">
      <c r="A1505" s="8">
        <v>23393</v>
      </c>
      <c r="B1505" s="1" t="s">
        <v>56</v>
      </c>
      <c r="C1505" s="1">
        <v>0.09</v>
      </c>
      <c r="D1505" s="1">
        <v>20.99</v>
      </c>
      <c r="E1505" s="1">
        <v>0.99</v>
      </c>
      <c r="F1505" s="1">
        <v>489</v>
      </c>
      <c r="G1505" s="6" t="str">
        <f>IF(COUNTIF(Table1[Customer ID],Table1[[#This Row],[Customer ID]])&gt;1,"Repeat Customer","One-Time Customer")</f>
        <v>One-Time Customer</v>
      </c>
      <c r="H1505" s="1" t="s">
        <v>595</v>
      </c>
      <c r="I1505" s="1" t="s">
        <v>49</v>
      </c>
      <c r="J1505" s="1" t="s">
        <v>28</v>
      </c>
      <c r="K1505" s="1" t="s">
        <v>77</v>
      </c>
      <c r="L1505" s="1" t="s">
        <v>78</v>
      </c>
      <c r="M1505" s="1" t="s">
        <v>31</v>
      </c>
      <c r="N1505" s="1" t="s">
        <v>596</v>
      </c>
      <c r="O1505" s="1">
        <v>0.56999999999999995</v>
      </c>
      <c r="P1505" s="6">
        <f>Table1[[#This Row],[Profit]]/Table1[[#This Row],[Sales]]</f>
        <v>0.53270026571416129</v>
      </c>
      <c r="Q1505" s="1" t="s">
        <v>33</v>
      </c>
      <c r="R1505" s="1" t="s">
        <v>53</v>
      </c>
      <c r="S1505" s="1" t="s">
        <v>193</v>
      </c>
      <c r="T1505" s="1" t="s">
        <v>597</v>
      </c>
      <c r="U1505" s="1">
        <v>2062</v>
      </c>
      <c r="V1505" s="9">
        <v>42142</v>
      </c>
      <c r="W1505" s="13" t="str">
        <f>TEXT(Table1[[#This Row],[Order Date]],"mmmm")</f>
        <v>May</v>
      </c>
      <c r="X1505" s="7" t="str">
        <f>TEXT(Table1[[#This Row],[Order Date]],"yyyy")</f>
        <v>2015</v>
      </c>
      <c r="Y1505" s="9">
        <v>42142</v>
      </c>
      <c r="Z1505" s="1">
        <v>122.292</v>
      </c>
      <c r="AA1505" s="1">
        <v>14</v>
      </c>
      <c r="AB1505" s="1">
        <v>229.57</v>
      </c>
      <c r="AC1505" s="1">
        <v>91063</v>
      </c>
      <c r="AD1505" s="6" t="e">
        <f>IF(COUNTIF(#REF!,Orders!AC257)&gt;0,"Returned","Not Returned")</f>
        <v>#REF!</v>
      </c>
      <c r="AE1505" s="37" t="str">
        <f>TEXT(Table1[[#This Row],[Order Date]],"mmmm-yyy")</f>
        <v>May-2015</v>
      </c>
    </row>
    <row r="1506" spans="1:31" ht="12.75" customHeight="1" thickTop="1" thickBot="1" x14ac:dyDescent="0.25">
      <c r="A1506" s="8">
        <v>26135</v>
      </c>
      <c r="B1506" s="1" t="s">
        <v>25</v>
      </c>
      <c r="C1506" s="1">
        <v>0.04</v>
      </c>
      <c r="D1506" s="1">
        <v>10.98</v>
      </c>
      <c r="E1506" s="1">
        <v>3.99</v>
      </c>
      <c r="F1506" s="1">
        <v>1554</v>
      </c>
      <c r="G1506" s="6" t="str">
        <f>IF(COUNTIF(Table1[Customer ID],Table1[[#This Row],[Customer ID]])&gt;1,"Repeat Customer","One-Time Customer")</f>
        <v>Repeat Customer</v>
      </c>
      <c r="H1506" s="1" t="s">
        <v>1577</v>
      </c>
      <c r="I1506" s="1" t="s">
        <v>49</v>
      </c>
      <c r="J1506" s="1" t="s">
        <v>58</v>
      </c>
      <c r="K1506" s="1" t="s">
        <v>29</v>
      </c>
      <c r="L1506" s="1" t="s">
        <v>257</v>
      </c>
      <c r="M1506" s="1" t="s">
        <v>59</v>
      </c>
      <c r="N1506" s="1" t="s">
        <v>1578</v>
      </c>
      <c r="O1506" s="1">
        <v>0.57999999999999996</v>
      </c>
      <c r="P1506" s="6">
        <f>Table1[[#This Row],[Profit]]/Table1[[#This Row],[Sales]]</f>
        <v>2.7931250725815815</v>
      </c>
      <c r="Q1506" s="1" t="s">
        <v>33</v>
      </c>
      <c r="R1506" s="1" t="s">
        <v>136</v>
      </c>
      <c r="S1506" s="1" t="s">
        <v>671</v>
      </c>
      <c r="T1506" s="1" t="s">
        <v>1579</v>
      </c>
      <c r="U1506" s="1">
        <v>39503</v>
      </c>
      <c r="V1506" s="9">
        <v>42142</v>
      </c>
      <c r="W1506" s="13" t="str">
        <f>TEXT(Table1[[#This Row],[Order Date]],"mmmm")</f>
        <v>May</v>
      </c>
      <c r="X1506" s="7" t="str">
        <f>TEXT(Table1[[#This Row],[Order Date]],"yyyy")</f>
        <v>2015</v>
      </c>
      <c r="Y1506" s="9">
        <v>42142</v>
      </c>
      <c r="Z1506" s="1">
        <v>481.03199999999998</v>
      </c>
      <c r="AA1506" s="1">
        <v>15</v>
      </c>
      <c r="AB1506" s="1">
        <v>172.22</v>
      </c>
      <c r="AC1506" s="1">
        <v>87485</v>
      </c>
      <c r="AD1506" s="6" t="e">
        <f>IF(COUNTIF(#REF!,Orders!AC869)&gt;0,"Returned","Not Returned")</f>
        <v>#REF!</v>
      </c>
      <c r="AE1506" s="37" t="str">
        <f>TEXT(Table1[[#This Row],[Order Date]],"mmmm-yyy")</f>
        <v>May-2015</v>
      </c>
    </row>
    <row r="1507" spans="1:31" ht="12.75" customHeight="1" thickTop="1" thickBot="1" x14ac:dyDescent="0.25">
      <c r="A1507" s="8">
        <v>25918</v>
      </c>
      <c r="B1507" s="1" t="s">
        <v>47</v>
      </c>
      <c r="C1507" s="1">
        <v>0.1</v>
      </c>
      <c r="D1507" s="1">
        <v>1.89</v>
      </c>
      <c r="E1507" s="1">
        <v>0.76</v>
      </c>
      <c r="F1507" s="1">
        <v>2035</v>
      </c>
      <c r="G1507" s="6" t="str">
        <f>IF(COUNTIF(Table1[Customer ID],Table1[[#This Row],[Customer ID]])&gt;1,"Repeat Customer","One-Time Customer")</f>
        <v>One-Time Customer</v>
      </c>
      <c r="H1507" s="1" t="s">
        <v>1957</v>
      </c>
      <c r="I1507" s="1" t="s">
        <v>49</v>
      </c>
      <c r="J1507" s="1" t="s">
        <v>114</v>
      </c>
      <c r="K1507" s="1" t="s">
        <v>29</v>
      </c>
      <c r="L1507" s="1" t="s">
        <v>66</v>
      </c>
      <c r="M1507" s="1" t="s">
        <v>31</v>
      </c>
      <c r="N1507" s="1" t="s">
        <v>1958</v>
      </c>
      <c r="O1507" s="1">
        <v>0.83</v>
      </c>
      <c r="P1507" s="6">
        <f>Table1[[#This Row],[Profit]]/Table1[[#This Row],[Sales]]</f>
        <v>-1.1010893246187365</v>
      </c>
      <c r="Q1507" s="1" t="s">
        <v>33</v>
      </c>
      <c r="R1507" s="1" t="s">
        <v>136</v>
      </c>
      <c r="S1507" s="1" t="s">
        <v>362</v>
      </c>
      <c r="T1507" s="1" t="s">
        <v>1841</v>
      </c>
      <c r="U1507" s="1">
        <v>33403</v>
      </c>
      <c r="V1507" s="9">
        <v>42142</v>
      </c>
      <c r="W1507" s="13" t="str">
        <f>TEXT(Table1[[#This Row],[Order Date]],"mmmm")</f>
        <v>May</v>
      </c>
      <c r="X1507" s="7" t="str">
        <f>TEXT(Table1[[#This Row],[Order Date]],"yyyy")</f>
        <v>2015</v>
      </c>
      <c r="Y1507" s="9">
        <v>42144</v>
      </c>
      <c r="Z1507" s="1">
        <v>-40.432000000000002</v>
      </c>
      <c r="AA1507" s="1">
        <v>20</v>
      </c>
      <c r="AB1507" s="1">
        <v>36.72</v>
      </c>
      <c r="AC1507" s="1">
        <v>87117</v>
      </c>
      <c r="AD1507" s="6" t="e">
        <f>IF(COUNTIF(#REF!,Orders!AC1123)&gt;0,"Returned","Not Returned")</f>
        <v>#REF!</v>
      </c>
      <c r="AE1507" s="37" t="str">
        <f>TEXT(Table1[[#This Row],[Order Date]],"mmmm-yyy")</f>
        <v>May-2015</v>
      </c>
    </row>
    <row r="1508" spans="1:31" ht="12.75" customHeight="1" thickTop="1" thickBot="1" x14ac:dyDescent="0.25">
      <c r="A1508" s="10">
        <v>20008</v>
      </c>
      <c r="B1508" s="11" t="s">
        <v>25</v>
      </c>
      <c r="C1508" s="11">
        <v>0.05</v>
      </c>
      <c r="D1508" s="11">
        <v>39.99</v>
      </c>
      <c r="E1508" s="11">
        <v>10.25</v>
      </c>
      <c r="F1508" s="11">
        <v>3086</v>
      </c>
      <c r="G1508" s="6" t="str">
        <f>IF(COUNTIF(Table1[Customer ID],Table1[[#This Row],[Customer ID]])&gt;1,"Repeat Customer","One-Time Customer")</f>
        <v>One-Time Customer</v>
      </c>
      <c r="H1508" s="11" t="s">
        <v>2782</v>
      </c>
      <c r="I1508" s="11" t="s">
        <v>27</v>
      </c>
      <c r="J1508" s="11" t="s">
        <v>114</v>
      </c>
      <c r="K1508" s="11" t="s">
        <v>77</v>
      </c>
      <c r="L1508" s="11" t="s">
        <v>180</v>
      </c>
      <c r="M1508" s="11" t="s">
        <v>59</v>
      </c>
      <c r="N1508" s="11" t="s">
        <v>2783</v>
      </c>
      <c r="O1508" s="11">
        <v>0.55000000000000004</v>
      </c>
      <c r="P1508" s="6">
        <f>Table1[[#This Row],[Profit]]/Table1[[#This Row],[Sales]]</f>
        <v>3.2770605759682228E-2</v>
      </c>
      <c r="Q1508" s="11" t="s">
        <v>33</v>
      </c>
      <c r="R1508" s="11" t="s">
        <v>136</v>
      </c>
      <c r="S1508" s="11" t="s">
        <v>362</v>
      </c>
      <c r="T1508" s="11" t="s">
        <v>2784</v>
      </c>
      <c r="U1508" s="11">
        <v>34287</v>
      </c>
      <c r="V1508" s="12">
        <v>42142</v>
      </c>
      <c r="W1508" s="13" t="str">
        <f>TEXT(Table1[[#This Row],[Order Date]],"mmmm")</f>
        <v>May</v>
      </c>
      <c r="X1508" s="7" t="str">
        <f>TEXT(Table1[[#This Row],[Order Date]],"yyyy")</f>
        <v>2015</v>
      </c>
      <c r="Y1508" s="12">
        <v>42143</v>
      </c>
      <c r="Z1508" s="11">
        <v>4.29</v>
      </c>
      <c r="AA1508" s="11">
        <v>3</v>
      </c>
      <c r="AB1508" s="11">
        <v>130.91</v>
      </c>
      <c r="AC1508" s="11">
        <v>88380</v>
      </c>
      <c r="AD1508" s="6" t="e">
        <f>IF(COUNTIF(#REF!,Orders!AC1756)&gt;0,"Returned","Not Returned")</f>
        <v>#REF!</v>
      </c>
      <c r="AE1508" s="37" t="str">
        <f>TEXT(Table1[[#This Row],[Order Date]],"mmmm-yyy")</f>
        <v>May-2015</v>
      </c>
    </row>
    <row r="1509" spans="1:31" ht="12.75" customHeight="1" thickTop="1" thickBot="1" x14ac:dyDescent="0.25">
      <c r="A1509" s="8">
        <v>20124</v>
      </c>
      <c r="B1509" s="1" t="s">
        <v>25</v>
      </c>
      <c r="C1509" s="1">
        <v>7.0000000000000007E-2</v>
      </c>
      <c r="D1509" s="1">
        <v>300.98</v>
      </c>
      <c r="E1509" s="1">
        <v>64.73</v>
      </c>
      <c r="F1509" s="1">
        <v>1433</v>
      </c>
      <c r="G1509" s="6" t="str">
        <f>IF(COUNTIF(Table1[Customer ID],Table1[[#This Row],[Customer ID]])&gt;1,"Repeat Customer","One-Time Customer")</f>
        <v>Repeat Customer</v>
      </c>
      <c r="H1509" s="1" t="s">
        <v>1487</v>
      </c>
      <c r="I1509" s="1" t="s">
        <v>39</v>
      </c>
      <c r="J1509" s="1" t="s">
        <v>28</v>
      </c>
      <c r="K1509" s="1" t="s">
        <v>41</v>
      </c>
      <c r="L1509" s="1" t="s">
        <v>42</v>
      </c>
      <c r="M1509" s="1" t="s">
        <v>43</v>
      </c>
      <c r="N1509" s="1" t="s">
        <v>1489</v>
      </c>
      <c r="O1509" s="1">
        <v>0.56000000000000005</v>
      </c>
      <c r="P1509" s="6">
        <f>Table1[[#This Row],[Profit]]/Table1[[#This Row],[Sales]]</f>
        <v>0.32659442406593309</v>
      </c>
      <c r="Q1509" s="1" t="s">
        <v>33</v>
      </c>
      <c r="R1509" s="1" t="s">
        <v>61</v>
      </c>
      <c r="S1509" s="1" t="s">
        <v>703</v>
      </c>
      <c r="T1509" s="1" t="s">
        <v>1488</v>
      </c>
      <c r="U1509" s="1">
        <v>47130</v>
      </c>
      <c r="V1509" s="9">
        <v>42143</v>
      </c>
      <c r="W1509" s="13" t="str">
        <f>TEXT(Table1[[#This Row],[Order Date]],"mmmm")</f>
        <v>May</v>
      </c>
      <c r="X1509" s="7" t="str">
        <f>TEXT(Table1[[#This Row],[Order Date]],"yyyy")</f>
        <v>2015</v>
      </c>
      <c r="Y1509" s="9">
        <v>42145</v>
      </c>
      <c r="Z1509" s="1">
        <v>1399.6400000000003</v>
      </c>
      <c r="AA1509" s="1">
        <v>14</v>
      </c>
      <c r="AB1509" s="1">
        <v>4285.5600000000004</v>
      </c>
      <c r="AC1509" s="1">
        <v>86828</v>
      </c>
      <c r="AD1509" s="6" t="e">
        <f>IF(COUNTIF(#REF!,Orders!AC815)&gt;0,"Returned","Not Returned")</f>
        <v>#REF!</v>
      </c>
      <c r="AE1509" s="37" t="str">
        <f>TEXT(Table1[[#This Row],[Order Date]],"mmmm-yyy")</f>
        <v>May-2015</v>
      </c>
    </row>
    <row r="1510" spans="1:31" ht="12.75" customHeight="1" thickTop="1" thickBot="1" x14ac:dyDescent="0.25">
      <c r="A1510" s="10">
        <v>20125</v>
      </c>
      <c r="B1510" s="11" t="s">
        <v>25</v>
      </c>
      <c r="C1510" s="11">
        <v>0.01</v>
      </c>
      <c r="D1510" s="11">
        <v>20.98</v>
      </c>
      <c r="E1510" s="11">
        <v>45</v>
      </c>
      <c r="F1510" s="11">
        <v>1433</v>
      </c>
      <c r="G1510" s="6" t="str">
        <f>IF(COUNTIF(Table1[Customer ID],Table1[[#This Row],[Customer ID]])&gt;1,"Repeat Customer","One-Time Customer")</f>
        <v>Repeat Customer</v>
      </c>
      <c r="H1510" s="11" t="s">
        <v>1487</v>
      </c>
      <c r="I1510" s="11" t="s">
        <v>39</v>
      </c>
      <c r="J1510" s="11" t="s">
        <v>28</v>
      </c>
      <c r="K1510" s="11" t="s">
        <v>29</v>
      </c>
      <c r="L1510" s="11" t="s">
        <v>141</v>
      </c>
      <c r="M1510" s="11" t="s">
        <v>43</v>
      </c>
      <c r="N1510" s="11" t="s">
        <v>1490</v>
      </c>
      <c r="O1510" s="11">
        <v>0.61</v>
      </c>
      <c r="P1510" s="6">
        <f>Table1[[#This Row],[Profit]]/Table1[[#This Row],[Sales]]</f>
        <v>0.36847173606601563</v>
      </c>
      <c r="Q1510" s="11" t="s">
        <v>33</v>
      </c>
      <c r="R1510" s="11" t="s">
        <v>61</v>
      </c>
      <c r="S1510" s="11" t="s">
        <v>703</v>
      </c>
      <c r="T1510" s="11" t="s">
        <v>1488</v>
      </c>
      <c r="U1510" s="11">
        <v>47130</v>
      </c>
      <c r="V1510" s="12">
        <v>42143</v>
      </c>
      <c r="W1510" s="13" t="str">
        <f>TEXT(Table1[[#This Row],[Order Date]],"mmmm")</f>
        <v>May</v>
      </c>
      <c r="X1510" s="7" t="str">
        <f>TEXT(Table1[[#This Row],[Order Date]],"yyyy")</f>
        <v>2015</v>
      </c>
      <c r="Y1510" s="12">
        <v>42143</v>
      </c>
      <c r="Z1510" s="11">
        <v>232.64200000000028</v>
      </c>
      <c r="AA1510" s="11">
        <v>28</v>
      </c>
      <c r="AB1510" s="11">
        <v>631.37</v>
      </c>
      <c r="AC1510" s="11">
        <v>86828</v>
      </c>
      <c r="AD1510" s="6" t="e">
        <f>IF(COUNTIF(#REF!,Orders!AC816)&gt;0,"Returned","Not Returned")</f>
        <v>#REF!</v>
      </c>
      <c r="AE1510" s="37" t="str">
        <f>TEXT(Table1[[#This Row],[Order Date]],"mmmm-yyy")</f>
        <v>May-2015</v>
      </c>
    </row>
    <row r="1511" spans="1:31" ht="12.75" customHeight="1" thickTop="1" thickBot="1" x14ac:dyDescent="0.25">
      <c r="A1511" s="10">
        <v>819</v>
      </c>
      <c r="B1511" s="11" t="s">
        <v>25</v>
      </c>
      <c r="C1511" s="11">
        <v>7.0000000000000007E-2</v>
      </c>
      <c r="D1511" s="11">
        <v>155.06</v>
      </c>
      <c r="E1511" s="11">
        <v>7.07</v>
      </c>
      <c r="F1511" s="11">
        <v>2431</v>
      </c>
      <c r="G1511" s="6" t="str">
        <f>IF(COUNTIF(Table1[Customer ID],Table1[[#This Row],[Customer ID]])&gt;1,"Repeat Customer","One-Time Customer")</f>
        <v>Repeat Customer</v>
      </c>
      <c r="H1511" s="11" t="s">
        <v>2284</v>
      </c>
      <c r="I1511" s="11" t="s">
        <v>49</v>
      </c>
      <c r="J1511" s="11" t="s">
        <v>114</v>
      </c>
      <c r="K1511" s="11" t="s">
        <v>29</v>
      </c>
      <c r="L1511" s="11" t="s">
        <v>141</v>
      </c>
      <c r="M1511" s="11" t="s">
        <v>59</v>
      </c>
      <c r="N1511" s="11" t="s">
        <v>142</v>
      </c>
      <c r="O1511" s="11">
        <v>0.59</v>
      </c>
      <c r="P1511" s="6">
        <f>Table1[[#This Row],[Profit]]/Table1[[#This Row],[Sales]]</f>
        <v>-5.9708592642724378E-2</v>
      </c>
      <c r="Q1511" s="11" t="s">
        <v>33</v>
      </c>
      <c r="R1511" s="11" t="s">
        <v>34</v>
      </c>
      <c r="S1511" s="11" t="s">
        <v>45</v>
      </c>
      <c r="T1511" s="11" t="s">
        <v>663</v>
      </c>
      <c r="U1511" s="11">
        <v>90004</v>
      </c>
      <c r="V1511" s="12">
        <v>42143</v>
      </c>
      <c r="W1511" s="13" t="str">
        <f>TEXT(Table1[[#This Row],[Order Date]],"mmmm")</f>
        <v>May</v>
      </c>
      <c r="X1511" s="7" t="str">
        <f>TEXT(Table1[[#This Row],[Order Date]],"yyyy")</f>
        <v>2015</v>
      </c>
      <c r="Y1511" s="12">
        <v>42143</v>
      </c>
      <c r="Z1511" s="11">
        <v>-121.75</v>
      </c>
      <c r="AA1511" s="11">
        <v>14</v>
      </c>
      <c r="AB1511" s="11">
        <v>2039.07</v>
      </c>
      <c r="AC1511" s="11">
        <v>5920</v>
      </c>
      <c r="AD1511" s="6" t="e">
        <f>IF(COUNTIF(#REF!,Orders!AC1358)&gt;0,"Returned","Not Returned")</f>
        <v>#REF!</v>
      </c>
      <c r="AE1511" s="37" t="str">
        <f>TEXT(Table1[[#This Row],[Order Date]],"mmmm-yyy")</f>
        <v>May-2015</v>
      </c>
    </row>
    <row r="1512" spans="1:31" ht="12.75" customHeight="1" thickTop="1" thickBot="1" x14ac:dyDescent="0.25">
      <c r="A1512" s="8">
        <v>18819</v>
      </c>
      <c r="B1512" s="1" t="s">
        <v>25</v>
      </c>
      <c r="C1512" s="1">
        <v>7.0000000000000007E-2</v>
      </c>
      <c r="D1512" s="1">
        <v>155.06</v>
      </c>
      <c r="E1512" s="1">
        <v>7.07</v>
      </c>
      <c r="F1512" s="1">
        <v>2432</v>
      </c>
      <c r="G1512" s="6" t="str">
        <f>IF(COUNTIF(Table1[Customer ID],Table1[[#This Row],[Customer ID]])&gt;1,"Repeat Customer","One-Time Customer")</f>
        <v>Repeat Customer</v>
      </c>
      <c r="H1512" s="1" t="s">
        <v>2286</v>
      </c>
      <c r="I1512" s="1" t="s">
        <v>49</v>
      </c>
      <c r="J1512" s="1" t="s">
        <v>114</v>
      </c>
      <c r="K1512" s="1" t="s">
        <v>29</v>
      </c>
      <c r="L1512" s="1" t="s">
        <v>141</v>
      </c>
      <c r="M1512" s="1" t="s">
        <v>59</v>
      </c>
      <c r="N1512" s="1" t="s">
        <v>142</v>
      </c>
      <c r="O1512" s="1">
        <v>0.59</v>
      </c>
      <c r="P1512" s="6">
        <f>Table1[[#This Row],[Profit]]/Table1[[#This Row],[Sales]]</f>
        <v>5.5728475305533993E-2</v>
      </c>
      <c r="Q1512" s="1" t="s">
        <v>33</v>
      </c>
      <c r="R1512" s="1" t="s">
        <v>61</v>
      </c>
      <c r="S1512" s="1" t="s">
        <v>304</v>
      </c>
      <c r="T1512" s="1" t="s">
        <v>2287</v>
      </c>
      <c r="U1512" s="1">
        <v>73110</v>
      </c>
      <c r="V1512" s="9">
        <v>42143</v>
      </c>
      <c r="W1512" s="13" t="str">
        <f>TEXT(Table1[[#This Row],[Order Date]],"mmmm")</f>
        <v>May</v>
      </c>
      <c r="X1512" s="7" t="str">
        <f>TEXT(Table1[[#This Row],[Order Date]],"yyyy")</f>
        <v>2015</v>
      </c>
      <c r="Y1512" s="9">
        <v>42143</v>
      </c>
      <c r="Z1512" s="1">
        <v>24.350000000000023</v>
      </c>
      <c r="AA1512" s="1">
        <v>3</v>
      </c>
      <c r="AB1512" s="1">
        <v>436.94</v>
      </c>
      <c r="AC1512" s="1">
        <v>89096</v>
      </c>
      <c r="AD1512" s="6" t="e">
        <f>IF(COUNTIF(#REF!,Orders!AC1359)&gt;0,"Returned","Not Returned")</f>
        <v>#REF!</v>
      </c>
      <c r="AE1512" s="37" t="str">
        <f>TEXT(Table1[[#This Row],[Order Date]],"mmmm-yyy")</f>
        <v>May-2015</v>
      </c>
    </row>
    <row r="1513" spans="1:31" ht="12.75" customHeight="1" thickTop="1" thickBot="1" x14ac:dyDescent="0.25">
      <c r="A1513" s="10">
        <v>19214</v>
      </c>
      <c r="B1513" s="11" t="s">
        <v>56</v>
      </c>
      <c r="C1513" s="11">
        <v>0.04</v>
      </c>
      <c r="D1513" s="11">
        <v>9.99</v>
      </c>
      <c r="E1513" s="11">
        <v>11.59</v>
      </c>
      <c r="F1513" s="11">
        <v>3264</v>
      </c>
      <c r="G1513" s="6" t="str">
        <f>IF(COUNTIF(Table1[Customer ID],Table1[[#This Row],[Customer ID]])&gt;1,"Repeat Customer","One-Time Customer")</f>
        <v>One-Time Customer</v>
      </c>
      <c r="H1513" s="11" t="s">
        <v>2925</v>
      </c>
      <c r="I1513" s="11" t="s">
        <v>49</v>
      </c>
      <c r="J1513" s="11" t="s">
        <v>28</v>
      </c>
      <c r="K1513" s="11" t="s">
        <v>29</v>
      </c>
      <c r="L1513" s="11" t="s">
        <v>93</v>
      </c>
      <c r="M1513" s="11" t="s">
        <v>59</v>
      </c>
      <c r="N1513" s="11" t="s">
        <v>1911</v>
      </c>
      <c r="O1513" s="11">
        <v>0.4</v>
      </c>
      <c r="P1513" s="6">
        <f>Table1[[#This Row],[Profit]]/Table1[[#This Row],[Sales]]</f>
        <v>-1.7723171434056437</v>
      </c>
      <c r="Q1513" s="11" t="s">
        <v>33</v>
      </c>
      <c r="R1513" s="11" t="s">
        <v>34</v>
      </c>
      <c r="S1513" s="11" t="s">
        <v>45</v>
      </c>
      <c r="T1513" s="11" t="s">
        <v>2926</v>
      </c>
      <c r="U1513" s="11">
        <v>95501</v>
      </c>
      <c r="V1513" s="12">
        <v>42143</v>
      </c>
      <c r="W1513" s="13" t="str">
        <f>TEXT(Table1[[#This Row],[Order Date]],"mmmm")</f>
        <v>May</v>
      </c>
      <c r="X1513" s="7" t="str">
        <f>TEXT(Table1[[#This Row],[Order Date]],"yyyy")</f>
        <v>2015</v>
      </c>
      <c r="Y1513" s="12">
        <v>42145</v>
      </c>
      <c r="Z1513" s="11">
        <v>-92.32</v>
      </c>
      <c r="AA1513" s="11">
        <v>5</v>
      </c>
      <c r="AB1513" s="11">
        <v>52.09</v>
      </c>
      <c r="AC1513" s="11">
        <v>89835</v>
      </c>
      <c r="AD1513" s="6" t="e">
        <f>IF(COUNTIF(#REF!,Orders!AC1866)&gt;0,"Returned","Not Returned")</f>
        <v>#REF!</v>
      </c>
      <c r="AE1513" s="37" t="str">
        <f>TEXT(Table1[[#This Row],[Order Date]],"mmmm-yyy")</f>
        <v>May-2015</v>
      </c>
    </row>
    <row r="1514" spans="1:31" ht="12.75" customHeight="1" thickTop="1" thickBot="1" x14ac:dyDescent="0.25">
      <c r="A1514" s="10">
        <v>448</v>
      </c>
      <c r="B1514" s="11" t="s">
        <v>56</v>
      </c>
      <c r="C1514" s="11">
        <v>0.1</v>
      </c>
      <c r="D1514" s="11">
        <v>4.26</v>
      </c>
      <c r="E1514" s="11">
        <v>1.2</v>
      </c>
      <c r="F1514" s="11">
        <v>699</v>
      </c>
      <c r="G1514" s="6" t="str">
        <f>IF(COUNTIF(Table1[Customer ID],Table1[[#This Row],[Customer ID]])&gt;1,"Repeat Customer","One-Time Customer")</f>
        <v>Repeat Customer</v>
      </c>
      <c r="H1514" s="11" t="s">
        <v>835</v>
      </c>
      <c r="I1514" s="11" t="s">
        <v>49</v>
      </c>
      <c r="J1514" s="11" t="s">
        <v>114</v>
      </c>
      <c r="K1514" s="11" t="s">
        <v>29</v>
      </c>
      <c r="L1514" s="11" t="s">
        <v>30</v>
      </c>
      <c r="M1514" s="11" t="s">
        <v>31</v>
      </c>
      <c r="N1514" s="11" t="s">
        <v>202</v>
      </c>
      <c r="O1514" s="11">
        <v>0.44</v>
      </c>
      <c r="P1514" s="6">
        <f>Table1[[#This Row],[Profit]]/Table1[[#This Row],[Sales]]</f>
        <v>4.3861645238366137E-2</v>
      </c>
      <c r="Q1514" s="11" t="s">
        <v>33</v>
      </c>
      <c r="R1514" s="11" t="s">
        <v>34</v>
      </c>
      <c r="S1514" s="11" t="s">
        <v>45</v>
      </c>
      <c r="T1514" s="11" t="s">
        <v>663</v>
      </c>
      <c r="U1514" s="11">
        <v>90041</v>
      </c>
      <c r="V1514" s="12">
        <v>42144</v>
      </c>
      <c r="W1514" s="13" t="str">
        <f>TEXT(Table1[[#This Row],[Order Date]],"mmmm")</f>
        <v>May</v>
      </c>
      <c r="X1514" s="7" t="str">
        <f>TEXT(Table1[[#This Row],[Order Date]],"yyyy")</f>
        <v>2015</v>
      </c>
      <c r="Y1514" s="12">
        <v>42145</v>
      </c>
      <c r="Z1514" s="11">
        <v>15.42</v>
      </c>
      <c r="AA1514" s="11">
        <v>88</v>
      </c>
      <c r="AB1514" s="11">
        <v>351.56</v>
      </c>
      <c r="AC1514" s="11">
        <v>3042</v>
      </c>
      <c r="AD1514" s="6" t="e">
        <f>IF(COUNTIF(#REF!,Orders!AC406)&gt;0,"Returned","Not Returned")</f>
        <v>#REF!</v>
      </c>
      <c r="AE1514" s="37" t="str">
        <f>TEXT(Table1[[#This Row],[Order Date]],"mmmm-yyy")</f>
        <v>May-2015</v>
      </c>
    </row>
    <row r="1515" spans="1:31" ht="12.75" customHeight="1" thickTop="1" thickBot="1" x14ac:dyDescent="0.25">
      <c r="A1515" s="8">
        <v>18448</v>
      </c>
      <c r="B1515" s="1" t="s">
        <v>56</v>
      </c>
      <c r="C1515" s="1">
        <v>0.1</v>
      </c>
      <c r="D1515" s="1">
        <v>4.26</v>
      </c>
      <c r="E1515" s="1">
        <v>1.2</v>
      </c>
      <c r="F1515" s="1">
        <v>700</v>
      </c>
      <c r="G1515" s="6" t="str">
        <f>IF(COUNTIF(Table1[Customer ID],Table1[[#This Row],[Customer ID]])&gt;1,"Repeat Customer","One-Time Customer")</f>
        <v>One-Time Customer</v>
      </c>
      <c r="H1515" s="1" t="s">
        <v>841</v>
      </c>
      <c r="I1515" s="1" t="s">
        <v>49</v>
      </c>
      <c r="J1515" s="1" t="s">
        <v>114</v>
      </c>
      <c r="K1515" s="1" t="s">
        <v>29</v>
      </c>
      <c r="L1515" s="1" t="s">
        <v>30</v>
      </c>
      <c r="M1515" s="1" t="s">
        <v>31</v>
      </c>
      <c r="N1515" s="1" t="s">
        <v>202</v>
      </c>
      <c r="O1515" s="1">
        <v>0.44</v>
      </c>
      <c r="P1515" s="6">
        <f>Table1[[#This Row],[Profit]]/Table1[[#This Row],[Sales]]</f>
        <v>0.38598247809762204</v>
      </c>
      <c r="Q1515" s="1" t="s">
        <v>33</v>
      </c>
      <c r="R1515" s="1" t="s">
        <v>34</v>
      </c>
      <c r="S1515" s="1" t="s">
        <v>45</v>
      </c>
      <c r="T1515" s="1" t="s">
        <v>756</v>
      </c>
      <c r="U1515" s="1">
        <v>93454</v>
      </c>
      <c r="V1515" s="9">
        <v>42144</v>
      </c>
      <c r="W1515" s="13" t="str">
        <f>TEXT(Table1[[#This Row],[Order Date]],"mmmm")</f>
        <v>May</v>
      </c>
      <c r="X1515" s="7" t="str">
        <f>TEXT(Table1[[#This Row],[Order Date]],"yyyy")</f>
        <v>2015</v>
      </c>
      <c r="Y1515" s="9">
        <v>42145</v>
      </c>
      <c r="Z1515" s="1">
        <v>33.923999999999999</v>
      </c>
      <c r="AA1515" s="1">
        <v>22</v>
      </c>
      <c r="AB1515" s="1">
        <v>87.89</v>
      </c>
      <c r="AC1515" s="1">
        <v>87980</v>
      </c>
      <c r="AD1515" s="6" t="e">
        <f>IF(COUNTIF(#REF!,Orders!AC407)&gt;0,"Returned","Not Returned")</f>
        <v>#REF!</v>
      </c>
      <c r="AE1515" s="37" t="str">
        <f>TEXT(Table1[[#This Row],[Order Date]],"mmmm-yyy")</f>
        <v>May-2015</v>
      </c>
    </row>
    <row r="1516" spans="1:31" ht="12.75" customHeight="1" thickTop="1" thickBot="1" x14ac:dyDescent="0.25">
      <c r="A1516" s="8">
        <v>22547</v>
      </c>
      <c r="B1516" s="1" t="s">
        <v>37</v>
      </c>
      <c r="C1516" s="1">
        <v>0.01</v>
      </c>
      <c r="D1516" s="1">
        <v>5.94</v>
      </c>
      <c r="E1516" s="1">
        <v>9.92</v>
      </c>
      <c r="F1516" s="1">
        <v>871</v>
      </c>
      <c r="G1516" s="6" t="str">
        <f>IF(COUNTIF(Table1[Customer ID],Table1[[#This Row],[Customer ID]])&gt;1,"Repeat Customer","One-Time Customer")</f>
        <v>Repeat Customer</v>
      </c>
      <c r="H1516" s="1" t="s">
        <v>990</v>
      </c>
      <c r="I1516" s="1" t="s">
        <v>49</v>
      </c>
      <c r="J1516" s="1" t="s">
        <v>40</v>
      </c>
      <c r="K1516" s="1" t="s">
        <v>29</v>
      </c>
      <c r="L1516" s="1" t="s">
        <v>109</v>
      </c>
      <c r="M1516" s="1" t="s">
        <v>59</v>
      </c>
      <c r="N1516" s="1" t="s">
        <v>344</v>
      </c>
      <c r="O1516" s="1">
        <v>0.38</v>
      </c>
      <c r="P1516" s="6">
        <f>Table1[[#This Row],[Profit]]/Table1[[#This Row],[Sales]]</f>
        <v>-3.2006820917480274</v>
      </c>
      <c r="Q1516" s="1" t="s">
        <v>33</v>
      </c>
      <c r="R1516" s="1" t="s">
        <v>34</v>
      </c>
      <c r="S1516" s="1" t="s">
        <v>533</v>
      </c>
      <c r="T1516" s="1" t="s">
        <v>991</v>
      </c>
      <c r="U1516" s="1">
        <v>89502</v>
      </c>
      <c r="V1516" s="9">
        <v>42144</v>
      </c>
      <c r="W1516" s="13" t="str">
        <f>TEXT(Table1[[#This Row],[Order Date]],"mmmm")</f>
        <v>May</v>
      </c>
      <c r="X1516" s="7" t="str">
        <f>TEXT(Table1[[#This Row],[Order Date]],"yyyy")</f>
        <v>2015</v>
      </c>
      <c r="Y1516" s="9">
        <v>42147</v>
      </c>
      <c r="Z1516" s="1">
        <v>-239.315</v>
      </c>
      <c r="AA1516" s="1">
        <v>12</v>
      </c>
      <c r="AB1516" s="1">
        <v>74.77</v>
      </c>
      <c r="AC1516" s="1">
        <v>90578</v>
      </c>
      <c r="AD1516" s="6" t="e">
        <f>IF(COUNTIF(#REF!,Orders!AC487)&gt;0,"Returned","Not Returned")</f>
        <v>#REF!</v>
      </c>
      <c r="AE1516" s="37" t="str">
        <f>TEXT(Table1[[#This Row],[Order Date]],"mmmm-yyy")</f>
        <v>May-2015</v>
      </c>
    </row>
    <row r="1517" spans="1:31" ht="12.75" customHeight="1" thickTop="1" thickBot="1" x14ac:dyDescent="0.25">
      <c r="A1517" s="10">
        <v>22548</v>
      </c>
      <c r="B1517" s="11" t="s">
        <v>37</v>
      </c>
      <c r="C1517" s="11">
        <v>0</v>
      </c>
      <c r="D1517" s="11">
        <v>6.48</v>
      </c>
      <c r="E1517" s="11">
        <v>5.1100000000000003</v>
      </c>
      <c r="F1517" s="11">
        <v>871</v>
      </c>
      <c r="G1517" s="6" t="str">
        <f>IF(COUNTIF(Table1[Customer ID],Table1[[#This Row],[Customer ID]])&gt;1,"Repeat Customer","One-Time Customer")</f>
        <v>Repeat Customer</v>
      </c>
      <c r="H1517" s="11" t="s">
        <v>990</v>
      </c>
      <c r="I1517" s="11" t="s">
        <v>49</v>
      </c>
      <c r="J1517" s="11" t="s">
        <v>40</v>
      </c>
      <c r="K1517" s="11" t="s">
        <v>29</v>
      </c>
      <c r="L1517" s="11" t="s">
        <v>93</v>
      </c>
      <c r="M1517" s="11" t="s">
        <v>59</v>
      </c>
      <c r="N1517" s="11" t="s">
        <v>992</v>
      </c>
      <c r="O1517" s="11">
        <v>0.37</v>
      </c>
      <c r="P1517" s="6">
        <f>Table1[[#This Row],[Profit]]/Table1[[#This Row],[Sales]]</f>
        <v>-0.26062123464517645</v>
      </c>
      <c r="Q1517" s="11" t="s">
        <v>33</v>
      </c>
      <c r="R1517" s="11" t="s">
        <v>34</v>
      </c>
      <c r="S1517" s="11" t="s">
        <v>533</v>
      </c>
      <c r="T1517" s="11" t="s">
        <v>991</v>
      </c>
      <c r="U1517" s="11">
        <v>89502</v>
      </c>
      <c r="V1517" s="12">
        <v>42144</v>
      </c>
      <c r="W1517" s="13" t="str">
        <f>TEXT(Table1[[#This Row],[Order Date]],"mmmm")</f>
        <v>May</v>
      </c>
      <c r="X1517" s="7" t="str">
        <f>TEXT(Table1[[#This Row],[Order Date]],"yyyy")</f>
        <v>2015</v>
      </c>
      <c r="Y1517" s="12">
        <v>42146</v>
      </c>
      <c r="Z1517" s="11">
        <v>-33.31</v>
      </c>
      <c r="AA1517" s="11">
        <v>18</v>
      </c>
      <c r="AB1517" s="11">
        <v>127.81</v>
      </c>
      <c r="AC1517" s="11">
        <v>90578</v>
      </c>
      <c r="AD1517" s="6" t="e">
        <f>IF(COUNTIF(#REF!,Orders!AC488)&gt;0,"Returned","Not Returned")</f>
        <v>#REF!</v>
      </c>
      <c r="AE1517" s="37" t="str">
        <f>TEXT(Table1[[#This Row],[Order Date]],"mmmm-yyy")</f>
        <v>May-2015</v>
      </c>
    </row>
    <row r="1518" spans="1:31" ht="12.75" customHeight="1" thickTop="1" thickBot="1" x14ac:dyDescent="0.25">
      <c r="A1518" s="10">
        <v>19772</v>
      </c>
      <c r="B1518" s="11" t="s">
        <v>47</v>
      </c>
      <c r="C1518" s="11">
        <v>0.09</v>
      </c>
      <c r="D1518" s="11">
        <v>58.14</v>
      </c>
      <c r="E1518" s="11">
        <v>36.61</v>
      </c>
      <c r="F1518" s="11">
        <v>918</v>
      </c>
      <c r="G1518" s="6" t="str">
        <f>IF(COUNTIF(Table1[Customer ID],Table1[[#This Row],[Customer ID]])&gt;1,"Repeat Customer","One-Time Customer")</f>
        <v>Repeat Customer</v>
      </c>
      <c r="H1518" s="11" t="s">
        <v>1033</v>
      </c>
      <c r="I1518" s="11" t="s">
        <v>39</v>
      </c>
      <c r="J1518" s="11" t="s">
        <v>28</v>
      </c>
      <c r="K1518" s="11" t="s">
        <v>41</v>
      </c>
      <c r="L1518" s="11" t="s">
        <v>191</v>
      </c>
      <c r="M1518" s="11" t="s">
        <v>121</v>
      </c>
      <c r="N1518" s="11" t="s">
        <v>1035</v>
      </c>
      <c r="O1518" s="11">
        <v>0.61</v>
      </c>
      <c r="P1518" s="6">
        <f>Table1[[#This Row],[Profit]]/Table1[[#This Row],[Sales]]</f>
        <v>8.8608360992123283E-2</v>
      </c>
      <c r="Q1518" s="11" t="s">
        <v>33</v>
      </c>
      <c r="R1518" s="11" t="s">
        <v>34</v>
      </c>
      <c r="S1518" s="11" t="s">
        <v>45</v>
      </c>
      <c r="T1518" s="11" t="s">
        <v>773</v>
      </c>
      <c r="U1518" s="11">
        <v>91730</v>
      </c>
      <c r="V1518" s="12">
        <v>42144</v>
      </c>
      <c r="W1518" s="13" t="str">
        <f>TEXT(Table1[[#This Row],[Order Date]],"mmmm")</f>
        <v>May</v>
      </c>
      <c r="X1518" s="7" t="str">
        <f>TEXT(Table1[[#This Row],[Order Date]],"yyyy")</f>
        <v>2015</v>
      </c>
      <c r="Y1518" s="12">
        <v>42145</v>
      </c>
      <c r="Z1518" s="11">
        <v>187.41200000000026</v>
      </c>
      <c r="AA1518" s="11">
        <v>39</v>
      </c>
      <c r="AB1518" s="11">
        <v>2115.06</v>
      </c>
      <c r="AC1518" s="11">
        <v>90493</v>
      </c>
      <c r="AD1518" s="6" t="e">
        <f>IF(COUNTIF(#REF!,Orders!AC520)&gt;0,"Returned","Not Returned")</f>
        <v>#REF!</v>
      </c>
      <c r="AE1518" s="37" t="str">
        <f>TEXT(Table1[[#This Row],[Order Date]],"mmmm-yyy")</f>
        <v>May-2015</v>
      </c>
    </row>
    <row r="1519" spans="1:31" ht="12.75" customHeight="1" thickTop="1" thickBot="1" x14ac:dyDescent="0.25">
      <c r="A1519" s="10">
        <v>18395</v>
      </c>
      <c r="B1519" s="11" t="s">
        <v>37</v>
      </c>
      <c r="C1519" s="11">
        <v>0.01</v>
      </c>
      <c r="D1519" s="11">
        <v>65.989999999999995</v>
      </c>
      <c r="E1519" s="11">
        <v>8.99</v>
      </c>
      <c r="F1519" s="11">
        <v>922</v>
      </c>
      <c r="G1519" s="6" t="str">
        <f>IF(COUNTIF(Table1[Customer ID],Table1[[#This Row],[Customer ID]])&gt;1,"Repeat Customer","One-Time Customer")</f>
        <v>One-Time Customer</v>
      </c>
      <c r="H1519" s="11" t="s">
        <v>1041</v>
      </c>
      <c r="I1519" s="11" t="s">
        <v>27</v>
      </c>
      <c r="J1519" s="11" t="s">
        <v>58</v>
      </c>
      <c r="K1519" s="11" t="s">
        <v>77</v>
      </c>
      <c r="L1519" s="11" t="s">
        <v>78</v>
      </c>
      <c r="M1519" s="11" t="s">
        <v>59</v>
      </c>
      <c r="N1519" s="11" t="s">
        <v>1042</v>
      </c>
      <c r="O1519" s="11">
        <v>0.56000000000000005</v>
      </c>
      <c r="P1519" s="6">
        <f>Table1[[#This Row],[Profit]]/Table1[[#This Row],[Sales]]</f>
        <v>0.50763682864450121</v>
      </c>
      <c r="Q1519" s="11" t="s">
        <v>33</v>
      </c>
      <c r="R1519" s="11" t="s">
        <v>34</v>
      </c>
      <c r="S1519" s="11" t="s">
        <v>45</v>
      </c>
      <c r="T1519" s="11" t="s">
        <v>773</v>
      </c>
      <c r="U1519" s="11">
        <v>91730</v>
      </c>
      <c r="V1519" s="12">
        <v>42144</v>
      </c>
      <c r="W1519" s="13" t="str">
        <f>TEXT(Table1[[#This Row],[Order Date]],"mmmm")</f>
        <v>May</v>
      </c>
      <c r="X1519" s="7" t="str">
        <f>TEXT(Table1[[#This Row],[Order Date]],"yyyy")</f>
        <v>2015</v>
      </c>
      <c r="Y1519" s="12">
        <v>42145</v>
      </c>
      <c r="Z1519" s="11">
        <v>396.97199999999998</v>
      </c>
      <c r="AA1519" s="11">
        <v>14</v>
      </c>
      <c r="AB1519" s="11">
        <v>782</v>
      </c>
      <c r="AC1519" s="11">
        <v>87135</v>
      </c>
      <c r="AD1519" s="6" t="e">
        <f>IF(COUNTIF(#REF!,Orders!AC524)&gt;0,"Returned","Not Returned")</f>
        <v>#REF!</v>
      </c>
      <c r="AE1519" s="37" t="str">
        <f>TEXT(Table1[[#This Row],[Order Date]],"mmmm-yyy")</f>
        <v>May-2015</v>
      </c>
    </row>
    <row r="1520" spans="1:31" ht="12.75" customHeight="1" thickTop="1" thickBot="1" x14ac:dyDescent="0.25">
      <c r="A1520" s="8">
        <v>2808</v>
      </c>
      <c r="B1520" s="1" t="s">
        <v>56</v>
      </c>
      <c r="C1520" s="1">
        <v>0.04</v>
      </c>
      <c r="D1520" s="1">
        <v>6.35</v>
      </c>
      <c r="E1520" s="1">
        <v>1.02</v>
      </c>
      <c r="F1520" s="1">
        <v>1106</v>
      </c>
      <c r="G1520" s="6" t="str">
        <f>IF(COUNTIF(Table1[Customer ID],Table1[[#This Row],[Customer ID]])&gt;1,"Repeat Customer","One-Time Customer")</f>
        <v>Repeat Customer</v>
      </c>
      <c r="H1520" s="1" t="s">
        <v>1205</v>
      </c>
      <c r="I1520" s="1" t="s">
        <v>49</v>
      </c>
      <c r="J1520" s="1" t="s">
        <v>58</v>
      </c>
      <c r="K1520" s="1" t="s">
        <v>29</v>
      </c>
      <c r="L1520" s="1" t="s">
        <v>93</v>
      </c>
      <c r="M1520" s="1" t="s">
        <v>31</v>
      </c>
      <c r="N1520" s="1" t="s">
        <v>887</v>
      </c>
      <c r="O1520" s="1">
        <v>0.39</v>
      </c>
      <c r="P1520" s="6">
        <f>Table1[[#This Row],[Profit]]/Table1[[#This Row],[Sales]]</f>
        <v>0.25719848023361697</v>
      </c>
      <c r="Q1520" s="1" t="s">
        <v>33</v>
      </c>
      <c r="R1520" s="1" t="s">
        <v>61</v>
      </c>
      <c r="S1520" s="1" t="s">
        <v>130</v>
      </c>
      <c r="T1520" s="1" t="s">
        <v>787</v>
      </c>
      <c r="U1520" s="1">
        <v>75220</v>
      </c>
      <c r="V1520" s="9">
        <v>42144</v>
      </c>
      <c r="W1520" s="13" t="str">
        <f>TEXT(Table1[[#This Row],[Order Date]],"mmmm")</f>
        <v>May</v>
      </c>
      <c r="X1520" s="7" t="str">
        <f>TEXT(Table1[[#This Row],[Order Date]],"yyyy")</f>
        <v>2015</v>
      </c>
      <c r="Y1520" s="9">
        <v>42147</v>
      </c>
      <c r="Z1520" s="1">
        <v>81.91</v>
      </c>
      <c r="AA1520" s="1">
        <v>52</v>
      </c>
      <c r="AB1520" s="1">
        <v>318.47000000000003</v>
      </c>
      <c r="AC1520" s="1">
        <v>20261</v>
      </c>
      <c r="AD1520" s="6" t="e">
        <f>IF(COUNTIF(#REF!,Orders!AC615)&gt;0,"Returned","Not Returned")</f>
        <v>#REF!</v>
      </c>
      <c r="AE1520" s="37" t="str">
        <f>TEXT(Table1[[#This Row],[Order Date]],"mmmm-yyy")</f>
        <v>May-2015</v>
      </c>
    </row>
    <row r="1521" spans="1:31" ht="12.75" customHeight="1" thickTop="1" thickBot="1" x14ac:dyDescent="0.25">
      <c r="A1521" s="8">
        <v>20807</v>
      </c>
      <c r="B1521" s="1" t="s">
        <v>56</v>
      </c>
      <c r="C1521" s="1">
        <v>0.09</v>
      </c>
      <c r="D1521" s="1">
        <v>31.74</v>
      </c>
      <c r="E1521" s="1">
        <v>12.62</v>
      </c>
      <c r="F1521" s="1">
        <v>1108</v>
      </c>
      <c r="G1521" s="6" t="str">
        <f>IF(COUNTIF(Table1[Customer ID],Table1[[#This Row],[Customer ID]])&gt;1,"Repeat Customer","One-Time Customer")</f>
        <v>Repeat Customer</v>
      </c>
      <c r="H1521" s="1" t="s">
        <v>1210</v>
      </c>
      <c r="I1521" s="1" t="s">
        <v>27</v>
      </c>
      <c r="J1521" s="1" t="s">
        <v>58</v>
      </c>
      <c r="K1521" s="1" t="s">
        <v>29</v>
      </c>
      <c r="L1521" s="1" t="s">
        <v>109</v>
      </c>
      <c r="M1521" s="1" t="s">
        <v>59</v>
      </c>
      <c r="N1521" s="1" t="s">
        <v>1058</v>
      </c>
      <c r="O1521" s="1">
        <v>0.37</v>
      </c>
      <c r="P1521" s="6">
        <f>Table1[[#This Row],[Profit]]/Table1[[#This Row],[Sales]]</f>
        <v>0.24804102753649973</v>
      </c>
      <c r="Q1521" s="1" t="s">
        <v>33</v>
      </c>
      <c r="R1521" s="1" t="s">
        <v>61</v>
      </c>
      <c r="S1521" s="1" t="s">
        <v>130</v>
      </c>
      <c r="T1521" s="1" t="s">
        <v>1211</v>
      </c>
      <c r="U1521" s="1">
        <v>75146</v>
      </c>
      <c r="V1521" s="9">
        <v>42144</v>
      </c>
      <c r="W1521" s="13" t="str">
        <f>TEXT(Table1[[#This Row],[Order Date]],"mmmm")</f>
        <v>May</v>
      </c>
      <c r="X1521" s="7" t="str">
        <f>TEXT(Table1[[#This Row],[Order Date]],"yyyy")</f>
        <v>2015</v>
      </c>
      <c r="Y1521" s="9">
        <v>42144</v>
      </c>
      <c r="Z1521" s="1">
        <v>67.107500000000002</v>
      </c>
      <c r="AA1521" s="1">
        <v>9</v>
      </c>
      <c r="AB1521" s="1">
        <v>270.55</v>
      </c>
      <c r="AC1521" s="1">
        <v>86409</v>
      </c>
      <c r="AD1521" s="6" t="e">
        <f>IF(COUNTIF(#REF!,Orders!AC619)&gt;0,"Returned","Not Returned")</f>
        <v>#REF!</v>
      </c>
      <c r="AE1521" s="37" t="str">
        <f>TEXT(Table1[[#This Row],[Order Date]],"mmmm-yyy")</f>
        <v>May-2015</v>
      </c>
    </row>
    <row r="1522" spans="1:31" ht="12.75" customHeight="1" thickTop="1" thickBot="1" x14ac:dyDescent="0.25">
      <c r="A1522" s="10">
        <v>20808</v>
      </c>
      <c r="B1522" s="11" t="s">
        <v>56</v>
      </c>
      <c r="C1522" s="11">
        <v>0.04</v>
      </c>
      <c r="D1522" s="11">
        <v>6.35</v>
      </c>
      <c r="E1522" s="11">
        <v>1.02</v>
      </c>
      <c r="F1522" s="11">
        <v>1108</v>
      </c>
      <c r="G1522" s="6" t="str">
        <f>IF(COUNTIF(Table1[Customer ID],Table1[[#This Row],[Customer ID]])&gt;1,"Repeat Customer","One-Time Customer")</f>
        <v>Repeat Customer</v>
      </c>
      <c r="H1522" s="11" t="s">
        <v>1210</v>
      </c>
      <c r="I1522" s="11" t="s">
        <v>49</v>
      </c>
      <c r="J1522" s="11" t="s">
        <v>58</v>
      </c>
      <c r="K1522" s="11" t="s">
        <v>29</v>
      </c>
      <c r="L1522" s="11" t="s">
        <v>93</v>
      </c>
      <c r="M1522" s="11" t="s">
        <v>31</v>
      </c>
      <c r="N1522" s="11" t="s">
        <v>887</v>
      </c>
      <c r="O1522" s="11">
        <v>0.39</v>
      </c>
      <c r="P1522" s="6">
        <f>Table1[[#This Row],[Profit]]/Table1[[#This Row],[Sales]]</f>
        <v>0.69</v>
      </c>
      <c r="Q1522" s="11" t="s">
        <v>33</v>
      </c>
      <c r="R1522" s="11" t="s">
        <v>61</v>
      </c>
      <c r="S1522" s="11" t="s">
        <v>130</v>
      </c>
      <c r="T1522" s="11" t="s">
        <v>1211</v>
      </c>
      <c r="U1522" s="11">
        <v>75146</v>
      </c>
      <c r="V1522" s="12">
        <v>42144</v>
      </c>
      <c r="W1522" s="13" t="str">
        <f>TEXT(Table1[[#This Row],[Order Date]],"mmmm")</f>
        <v>May</v>
      </c>
      <c r="X1522" s="7" t="str">
        <f>TEXT(Table1[[#This Row],[Order Date]],"yyyy")</f>
        <v>2015</v>
      </c>
      <c r="Y1522" s="12">
        <v>42147</v>
      </c>
      <c r="Z1522" s="11">
        <v>54.937799999999996</v>
      </c>
      <c r="AA1522" s="11">
        <v>13</v>
      </c>
      <c r="AB1522" s="11">
        <v>79.62</v>
      </c>
      <c r="AC1522" s="11">
        <v>86409</v>
      </c>
      <c r="AD1522" s="6" t="e">
        <f>IF(COUNTIF(#REF!,Orders!AC620)&gt;0,"Returned","Not Returned")</f>
        <v>#REF!</v>
      </c>
      <c r="AE1522" s="37" t="str">
        <f>TEXT(Table1[[#This Row],[Order Date]],"mmmm-yyy")</f>
        <v>May-2015</v>
      </c>
    </row>
    <row r="1523" spans="1:31" ht="12.75" customHeight="1" thickTop="1" thickBot="1" x14ac:dyDescent="0.25">
      <c r="A1523" s="8">
        <v>20809</v>
      </c>
      <c r="B1523" s="1" t="s">
        <v>56</v>
      </c>
      <c r="C1523" s="1">
        <v>0.02</v>
      </c>
      <c r="D1523" s="1">
        <v>65.989999999999995</v>
      </c>
      <c r="E1523" s="1">
        <v>8.99</v>
      </c>
      <c r="F1523" s="1">
        <v>1108</v>
      </c>
      <c r="G1523" s="6" t="str">
        <f>IF(COUNTIF(Table1[Customer ID],Table1[[#This Row],[Customer ID]])&gt;1,"Repeat Customer","One-Time Customer")</f>
        <v>Repeat Customer</v>
      </c>
      <c r="H1523" s="1" t="s">
        <v>1210</v>
      </c>
      <c r="I1523" s="1" t="s">
        <v>27</v>
      </c>
      <c r="J1523" s="1" t="s">
        <v>58</v>
      </c>
      <c r="K1523" s="1" t="s">
        <v>77</v>
      </c>
      <c r="L1523" s="1" t="s">
        <v>78</v>
      </c>
      <c r="M1523" s="1" t="s">
        <v>59</v>
      </c>
      <c r="N1523" s="1" t="s">
        <v>615</v>
      </c>
      <c r="O1523" s="1">
        <v>0.56000000000000005</v>
      </c>
      <c r="P1523" s="6">
        <f>Table1[[#This Row],[Profit]]/Table1[[#This Row],[Sales]]</f>
        <v>0.35064715813168257</v>
      </c>
      <c r="Q1523" s="1" t="s">
        <v>33</v>
      </c>
      <c r="R1523" s="1" t="s">
        <v>61</v>
      </c>
      <c r="S1523" s="1" t="s">
        <v>130</v>
      </c>
      <c r="T1523" s="1" t="s">
        <v>1211</v>
      </c>
      <c r="U1523" s="1">
        <v>75146</v>
      </c>
      <c r="V1523" s="9">
        <v>42144</v>
      </c>
      <c r="W1523" s="13" t="str">
        <f>TEXT(Table1[[#This Row],[Order Date]],"mmmm")</f>
        <v>May</v>
      </c>
      <c r="X1523" s="7" t="str">
        <f>TEXT(Table1[[#This Row],[Order Date]],"yyyy")</f>
        <v>2015</v>
      </c>
      <c r="Y1523" s="9">
        <v>42145</v>
      </c>
      <c r="Z1523" s="1">
        <v>168.23699999999999</v>
      </c>
      <c r="AA1523" s="1">
        <v>8</v>
      </c>
      <c r="AB1523" s="1">
        <v>479.79</v>
      </c>
      <c r="AC1523" s="1">
        <v>86409</v>
      </c>
      <c r="AD1523" s="6" t="e">
        <f>IF(COUNTIF(#REF!,Orders!AC621)&gt;0,"Returned","Not Returned")</f>
        <v>#REF!</v>
      </c>
      <c r="AE1523" s="37" t="str">
        <f>TEXT(Table1[[#This Row],[Order Date]],"mmmm-yyy")</f>
        <v>May-2015</v>
      </c>
    </row>
    <row r="1524" spans="1:31" ht="12.75" customHeight="1" thickTop="1" thickBot="1" x14ac:dyDescent="0.25">
      <c r="A1524" s="10">
        <v>20897</v>
      </c>
      <c r="B1524" s="11" t="s">
        <v>25</v>
      </c>
      <c r="C1524" s="11">
        <v>0.04</v>
      </c>
      <c r="D1524" s="11">
        <v>100.98</v>
      </c>
      <c r="E1524" s="11">
        <v>35.840000000000003</v>
      </c>
      <c r="F1524" s="11">
        <v>1159</v>
      </c>
      <c r="G1524" s="6" t="str">
        <f>IF(COUNTIF(Table1[Customer ID],Table1[[#This Row],[Customer ID]])&gt;1,"Repeat Customer","One-Time Customer")</f>
        <v>One-Time Customer</v>
      </c>
      <c r="H1524" s="11" t="s">
        <v>1262</v>
      </c>
      <c r="I1524" s="11" t="s">
        <v>39</v>
      </c>
      <c r="J1524" s="11" t="s">
        <v>114</v>
      </c>
      <c r="K1524" s="11" t="s">
        <v>41</v>
      </c>
      <c r="L1524" s="11" t="s">
        <v>191</v>
      </c>
      <c r="M1524" s="11" t="s">
        <v>121</v>
      </c>
      <c r="N1524" s="11" t="s">
        <v>260</v>
      </c>
      <c r="O1524" s="11">
        <v>0.62</v>
      </c>
      <c r="P1524" s="6">
        <f>Table1[[#This Row],[Profit]]/Table1[[#This Row],[Sales]]</f>
        <v>-1.3793227990970653</v>
      </c>
      <c r="Q1524" s="11" t="s">
        <v>33</v>
      </c>
      <c r="R1524" s="11" t="s">
        <v>53</v>
      </c>
      <c r="S1524" s="11" t="s">
        <v>54</v>
      </c>
      <c r="T1524" s="11" t="s">
        <v>1263</v>
      </c>
      <c r="U1524" s="11">
        <v>7086</v>
      </c>
      <c r="V1524" s="12">
        <v>42144</v>
      </c>
      <c r="W1524" s="13" t="str">
        <f>TEXT(Table1[[#This Row],[Order Date]],"mmmm")</f>
        <v>May</v>
      </c>
      <c r="X1524" s="7" t="str">
        <f>TEXT(Table1[[#This Row],[Order Date]],"yyyy")</f>
        <v>2015</v>
      </c>
      <c r="Y1524" s="12">
        <v>42145</v>
      </c>
      <c r="Z1524" s="11">
        <v>-152.76</v>
      </c>
      <c r="AA1524" s="11">
        <v>1</v>
      </c>
      <c r="AB1524" s="11">
        <v>110.75</v>
      </c>
      <c r="AC1524" s="11">
        <v>90854</v>
      </c>
      <c r="AD1524" s="6" t="e">
        <f>IF(COUNTIF(#REF!,Orders!AC656)&gt;0,"Returned","Not Returned")</f>
        <v>#REF!</v>
      </c>
      <c r="AE1524" s="37" t="str">
        <f>TEXT(Table1[[#This Row],[Order Date]],"mmmm-yyy")</f>
        <v>May-2015</v>
      </c>
    </row>
    <row r="1525" spans="1:31" ht="12.75" customHeight="1" thickTop="1" thickBot="1" x14ac:dyDescent="0.25">
      <c r="A1525" s="8">
        <v>26037</v>
      </c>
      <c r="B1525" s="1" t="s">
        <v>37</v>
      </c>
      <c r="C1525" s="1">
        <v>0.03</v>
      </c>
      <c r="D1525" s="1">
        <v>205.99</v>
      </c>
      <c r="E1525" s="1">
        <v>3</v>
      </c>
      <c r="F1525" s="1">
        <v>1708</v>
      </c>
      <c r="G1525" s="6" t="str">
        <f>IF(COUNTIF(Table1[Customer ID],Table1[[#This Row],[Customer ID]])&gt;1,"Repeat Customer","One-Time Customer")</f>
        <v>Repeat Customer</v>
      </c>
      <c r="H1525" s="1" t="s">
        <v>1710</v>
      </c>
      <c r="I1525" s="1" t="s">
        <v>49</v>
      </c>
      <c r="J1525" s="1" t="s">
        <v>58</v>
      </c>
      <c r="K1525" s="1" t="s">
        <v>77</v>
      </c>
      <c r="L1525" s="1" t="s">
        <v>78</v>
      </c>
      <c r="M1525" s="1" t="s">
        <v>59</v>
      </c>
      <c r="N1525" s="1" t="s">
        <v>214</v>
      </c>
      <c r="O1525" s="1">
        <v>0.57999999999999996</v>
      </c>
      <c r="P1525" s="6">
        <f>Table1[[#This Row],[Profit]]/Table1[[#This Row],[Sales]]</f>
        <v>0.69</v>
      </c>
      <c r="Q1525" s="1" t="s">
        <v>33</v>
      </c>
      <c r="R1525" s="1" t="s">
        <v>53</v>
      </c>
      <c r="S1525" s="1" t="s">
        <v>154</v>
      </c>
      <c r="T1525" s="1" t="s">
        <v>1711</v>
      </c>
      <c r="U1525" s="1">
        <v>44118</v>
      </c>
      <c r="V1525" s="9">
        <v>42144</v>
      </c>
      <c r="W1525" s="13" t="str">
        <f>TEXT(Table1[[#This Row],[Order Date]],"mmmm")</f>
        <v>May</v>
      </c>
      <c r="X1525" s="7" t="str">
        <f>TEXT(Table1[[#This Row],[Order Date]],"yyyy")</f>
        <v>2015</v>
      </c>
      <c r="Y1525" s="9">
        <v>42145</v>
      </c>
      <c r="Z1525" s="1">
        <v>3670.3514999999998</v>
      </c>
      <c r="AA1525" s="1">
        <v>29</v>
      </c>
      <c r="AB1525" s="1">
        <v>5319.35</v>
      </c>
      <c r="AC1525" s="1">
        <v>88784</v>
      </c>
      <c r="AD1525" s="6" t="e">
        <f>IF(COUNTIF(#REF!,Orders!AC951)&gt;0,"Returned","Not Returned")</f>
        <v>#REF!</v>
      </c>
      <c r="AE1525" s="37" t="str">
        <f>TEXT(Table1[[#This Row],[Order Date]],"mmmm-yyy")</f>
        <v>May-2015</v>
      </c>
    </row>
    <row r="1526" spans="1:31" ht="12.75" customHeight="1" thickTop="1" thickBot="1" x14ac:dyDescent="0.25">
      <c r="A1526" s="10">
        <v>18795</v>
      </c>
      <c r="B1526" s="11" t="s">
        <v>56</v>
      </c>
      <c r="C1526" s="11">
        <v>0.09</v>
      </c>
      <c r="D1526" s="11">
        <v>20.48</v>
      </c>
      <c r="E1526" s="11">
        <v>6.32</v>
      </c>
      <c r="F1526" s="11">
        <v>1974</v>
      </c>
      <c r="G1526" s="6" t="str">
        <f>IF(COUNTIF(Table1[Customer ID],Table1[[#This Row],[Customer ID]])&gt;1,"Repeat Customer","One-Time Customer")</f>
        <v>Repeat Customer</v>
      </c>
      <c r="H1526" s="11" t="s">
        <v>1919</v>
      </c>
      <c r="I1526" s="11" t="s">
        <v>49</v>
      </c>
      <c r="J1526" s="11" t="s">
        <v>114</v>
      </c>
      <c r="K1526" s="11" t="s">
        <v>29</v>
      </c>
      <c r="L1526" s="11" t="s">
        <v>257</v>
      </c>
      <c r="M1526" s="11" t="s">
        <v>59</v>
      </c>
      <c r="N1526" s="11" t="s">
        <v>1920</v>
      </c>
      <c r="O1526" s="11">
        <v>0.57999999999999996</v>
      </c>
      <c r="P1526" s="6">
        <f>Table1[[#This Row],[Profit]]/Table1[[#This Row],[Sales]]</f>
        <v>-0.17057160169662697</v>
      </c>
      <c r="Q1526" s="11" t="s">
        <v>33</v>
      </c>
      <c r="R1526" s="11" t="s">
        <v>61</v>
      </c>
      <c r="S1526" s="11" t="s">
        <v>300</v>
      </c>
      <c r="T1526" s="11" t="s">
        <v>1921</v>
      </c>
      <c r="U1526" s="11">
        <v>48127</v>
      </c>
      <c r="V1526" s="12">
        <v>42144</v>
      </c>
      <c r="W1526" s="13" t="str">
        <f>TEXT(Table1[[#This Row],[Order Date]],"mmmm")</f>
        <v>May</v>
      </c>
      <c r="X1526" s="7" t="str">
        <f>TEXT(Table1[[#This Row],[Order Date]],"yyyy")</f>
        <v>2015</v>
      </c>
      <c r="Y1526" s="12">
        <v>42145</v>
      </c>
      <c r="Z1526" s="11">
        <v>-16.89</v>
      </c>
      <c r="AA1526" s="11">
        <v>5</v>
      </c>
      <c r="AB1526" s="11">
        <v>99.02</v>
      </c>
      <c r="AC1526" s="11">
        <v>89040</v>
      </c>
      <c r="AD1526" s="6" t="e">
        <f>IF(COUNTIF(#REF!,Orders!AC1092)&gt;0,"Returned","Not Returned")</f>
        <v>#REF!</v>
      </c>
      <c r="AE1526" s="37" t="str">
        <f>TEXT(Table1[[#This Row],[Order Date]],"mmmm-yyy")</f>
        <v>May-2015</v>
      </c>
    </row>
    <row r="1527" spans="1:31" ht="12.75" customHeight="1" thickTop="1" thickBot="1" x14ac:dyDescent="0.25">
      <c r="A1527" s="8">
        <v>18796</v>
      </c>
      <c r="B1527" s="1" t="s">
        <v>56</v>
      </c>
      <c r="C1527" s="1">
        <v>0.06</v>
      </c>
      <c r="D1527" s="1">
        <v>15.67</v>
      </c>
      <c r="E1527" s="1">
        <v>1.39</v>
      </c>
      <c r="F1527" s="1">
        <v>1974</v>
      </c>
      <c r="G1527" s="6" t="str">
        <f>IF(COUNTIF(Table1[Customer ID],Table1[[#This Row],[Customer ID]])&gt;1,"Repeat Customer","One-Time Customer")</f>
        <v>Repeat Customer</v>
      </c>
      <c r="H1527" s="1" t="s">
        <v>1919</v>
      </c>
      <c r="I1527" s="1" t="s">
        <v>49</v>
      </c>
      <c r="J1527" s="1" t="s">
        <v>114</v>
      </c>
      <c r="K1527" s="1" t="s">
        <v>29</v>
      </c>
      <c r="L1527" s="1" t="s">
        <v>69</v>
      </c>
      <c r="M1527" s="1" t="s">
        <v>59</v>
      </c>
      <c r="N1527" s="1" t="s">
        <v>1700</v>
      </c>
      <c r="O1527" s="1">
        <v>0.38</v>
      </c>
      <c r="P1527" s="6">
        <f>Table1[[#This Row],[Profit]]/Table1[[#This Row],[Sales]]</f>
        <v>0.54978448275862069</v>
      </c>
      <c r="Q1527" s="1" t="s">
        <v>33</v>
      </c>
      <c r="R1527" s="1" t="s">
        <v>61</v>
      </c>
      <c r="S1527" s="1" t="s">
        <v>300</v>
      </c>
      <c r="T1527" s="1" t="s">
        <v>1921</v>
      </c>
      <c r="U1527" s="1">
        <v>48127</v>
      </c>
      <c r="V1527" s="9">
        <v>42144</v>
      </c>
      <c r="W1527" s="13" t="str">
        <f>TEXT(Table1[[#This Row],[Order Date]],"mmmm")</f>
        <v>May</v>
      </c>
      <c r="X1527" s="7" t="str">
        <f>TEXT(Table1[[#This Row],[Order Date]],"yyyy")</f>
        <v>2015</v>
      </c>
      <c r="Y1527" s="9">
        <v>42145</v>
      </c>
      <c r="Z1527" s="1">
        <v>25.51</v>
      </c>
      <c r="AA1527" s="1">
        <v>3</v>
      </c>
      <c r="AB1527" s="1">
        <v>46.4</v>
      </c>
      <c r="AC1527" s="1">
        <v>89040</v>
      </c>
      <c r="AD1527" s="6" t="e">
        <f>IF(COUNTIF(#REF!,Orders!AC1093)&gt;0,"Returned","Not Returned")</f>
        <v>#REF!</v>
      </c>
      <c r="AE1527" s="37" t="str">
        <f>TEXT(Table1[[#This Row],[Order Date]],"mmmm-yyy")</f>
        <v>May-2015</v>
      </c>
    </row>
    <row r="1528" spans="1:31" ht="12.75" customHeight="1" thickTop="1" thickBot="1" x14ac:dyDescent="0.25">
      <c r="A1528" s="10">
        <v>23775</v>
      </c>
      <c r="B1528" s="11" t="s">
        <v>56</v>
      </c>
      <c r="C1528" s="11">
        <v>0.08</v>
      </c>
      <c r="D1528" s="11">
        <v>30.98</v>
      </c>
      <c r="E1528" s="11">
        <v>8.74</v>
      </c>
      <c r="F1528" s="11">
        <v>2159</v>
      </c>
      <c r="G1528" s="6" t="str">
        <f>IF(COUNTIF(Table1[Customer ID],Table1[[#This Row],[Customer ID]])&gt;1,"Repeat Customer","One-Time Customer")</f>
        <v>One-Time Customer</v>
      </c>
      <c r="H1528" s="11" t="s">
        <v>2065</v>
      </c>
      <c r="I1528" s="11" t="s">
        <v>49</v>
      </c>
      <c r="J1528" s="11" t="s">
        <v>28</v>
      </c>
      <c r="K1528" s="11" t="s">
        <v>29</v>
      </c>
      <c r="L1528" s="11" t="s">
        <v>93</v>
      </c>
      <c r="M1528" s="11" t="s">
        <v>59</v>
      </c>
      <c r="N1528" s="11" t="s">
        <v>2066</v>
      </c>
      <c r="O1528" s="11">
        <v>0.4</v>
      </c>
      <c r="P1528" s="6">
        <f>Table1[[#This Row],[Profit]]/Table1[[#This Row],[Sales]]</f>
        <v>0.51055005500550055</v>
      </c>
      <c r="Q1528" s="11" t="s">
        <v>33</v>
      </c>
      <c r="R1528" s="11" t="s">
        <v>61</v>
      </c>
      <c r="S1528" s="11" t="s">
        <v>300</v>
      </c>
      <c r="T1528" s="11" t="s">
        <v>2067</v>
      </c>
      <c r="U1528" s="11">
        <v>48185</v>
      </c>
      <c r="V1528" s="12">
        <v>42144</v>
      </c>
      <c r="W1528" s="13" t="str">
        <f>TEXT(Table1[[#This Row],[Order Date]],"mmmm")</f>
        <v>May</v>
      </c>
      <c r="X1528" s="7" t="str">
        <f>TEXT(Table1[[#This Row],[Order Date]],"yyyy")</f>
        <v>2015</v>
      </c>
      <c r="Y1528" s="12">
        <v>42145</v>
      </c>
      <c r="Z1528" s="11">
        <v>371.27200000000005</v>
      </c>
      <c r="AA1528" s="11">
        <v>25</v>
      </c>
      <c r="AB1528" s="11">
        <v>727.2</v>
      </c>
      <c r="AC1528" s="11">
        <v>90387</v>
      </c>
      <c r="AD1528" s="6" t="e">
        <f>IF(COUNTIF(#REF!,Orders!AC1198)&gt;0,"Returned","Not Returned")</f>
        <v>#REF!</v>
      </c>
      <c r="AE1528" s="37" t="str">
        <f>TEXT(Table1[[#This Row],[Order Date]],"mmmm-yyy")</f>
        <v>May-2015</v>
      </c>
    </row>
    <row r="1529" spans="1:31" ht="12.75" customHeight="1" thickTop="1" thickBot="1" x14ac:dyDescent="0.25">
      <c r="A1529" s="8">
        <v>23773</v>
      </c>
      <c r="B1529" s="1" t="s">
        <v>56</v>
      </c>
      <c r="C1529" s="1">
        <v>0.09</v>
      </c>
      <c r="D1529" s="1">
        <v>159.31</v>
      </c>
      <c r="E1529" s="1">
        <v>60</v>
      </c>
      <c r="F1529" s="1">
        <v>2162</v>
      </c>
      <c r="G1529" s="6" t="str">
        <f>IF(COUNTIF(Table1[Customer ID],Table1[[#This Row],[Customer ID]])&gt;1,"Repeat Customer","One-Time Customer")</f>
        <v>Repeat Customer</v>
      </c>
      <c r="H1529" s="1" t="s">
        <v>2068</v>
      </c>
      <c r="I1529" s="1" t="s">
        <v>39</v>
      </c>
      <c r="J1529" s="1" t="s">
        <v>28</v>
      </c>
      <c r="K1529" s="1" t="s">
        <v>41</v>
      </c>
      <c r="L1529" s="1" t="s">
        <v>152</v>
      </c>
      <c r="M1529" s="1" t="s">
        <v>43</v>
      </c>
      <c r="N1529" s="1" t="s">
        <v>2069</v>
      </c>
      <c r="O1529" s="1">
        <v>0.55000000000000004</v>
      </c>
      <c r="P1529" s="6">
        <f>Table1[[#This Row],[Profit]]/Table1[[#This Row],[Sales]]</f>
        <v>1.2472972096504062E-2</v>
      </c>
      <c r="Q1529" s="1" t="s">
        <v>33</v>
      </c>
      <c r="R1529" s="1" t="s">
        <v>53</v>
      </c>
      <c r="S1529" s="1" t="s">
        <v>234</v>
      </c>
      <c r="T1529" s="1" t="s">
        <v>2070</v>
      </c>
      <c r="U1529" s="1">
        <v>16146</v>
      </c>
      <c r="V1529" s="9">
        <v>42144</v>
      </c>
      <c r="W1529" s="13" t="str">
        <f>TEXT(Table1[[#This Row],[Order Date]],"mmmm")</f>
        <v>May</v>
      </c>
      <c r="X1529" s="7" t="str">
        <f>TEXT(Table1[[#This Row],[Order Date]],"yyyy")</f>
        <v>2015</v>
      </c>
      <c r="Y1529" s="9">
        <v>42146</v>
      </c>
      <c r="Z1529" s="1">
        <v>77.000895400000104</v>
      </c>
      <c r="AA1529" s="1">
        <v>41</v>
      </c>
      <c r="AB1529" s="1">
        <v>6173.42</v>
      </c>
      <c r="AC1529" s="1">
        <v>90387</v>
      </c>
      <c r="AD1529" s="6" t="e">
        <f>IF(COUNTIF(#REF!,Orders!AC1199)&gt;0,"Returned","Not Returned")</f>
        <v>#REF!</v>
      </c>
      <c r="AE1529" s="37" t="str">
        <f>TEXT(Table1[[#This Row],[Order Date]],"mmmm-yyy")</f>
        <v>May-2015</v>
      </c>
    </row>
    <row r="1530" spans="1:31" ht="12.75" customHeight="1" thickTop="1" thickBot="1" x14ac:dyDescent="0.25">
      <c r="A1530" s="10">
        <v>23774</v>
      </c>
      <c r="B1530" s="11" t="s">
        <v>56</v>
      </c>
      <c r="C1530" s="11">
        <v>0.06</v>
      </c>
      <c r="D1530" s="11">
        <v>55.99</v>
      </c>
      <c r="E1530" s="11">
        <v>5</v>
      </c>
      <c r="F1530" s="11">
        <v>2162</v>
      </c>
      <c r="G1530" s="6" t="str">
        <f>IF(COUNTIF(Table1[Customer ID],Table1[[#This Row],[Customer ID]])&gt;1,"Repeat Customer","One-Time Customer")</f>
        <v>Repeat Customer</v>
      </c>
      <c r="H1530" s="11" t="s">
        <v>2068</v>
      </c>
      <c r="I1530" s="11" t="s">
        <v>49</v>
      </c>
      <c r="J1530" s="11" t="s">
        <v>28</v>
      </c>
      <c r="K1530" s="11" t="s">
        <v>77</v>
      </c>
      <c r="L1530" s="11" t="s">
        <v>78</v>
      </c>
      <c r="M1530" s="11" t="s">
        <v>51</v>
      </c>
      <c r="N1530" s="11" t="s">
        <v>398</v>
      </c>
      <c r="O1530" s="11">
        <v>0.83</v>
      </c>
      <c r="P1530" s="6">
        <f>Table1[[#This Row],[Profit]]/Table1[[#This Row],[Sales]]</f>
        <v>1.8001287249790828E-2</v>
      </c>
      <c r="Q1530" s="11" t="s">
        <v>33</v>
      </c>
      <c r="R1530" s="11" t="s">
        <v>53</v>
      </c>
      <c r="S1530" s="11" t="s">
        <v>234</v>
      </c>
      <c r="T1530" s="11" t="s">
        <v>2070</v>
      </c>
      <c r="U1530" s="11">
        <v>16146</v>
      </c>
      <c r="V1530" s="12">
        <v>42144</v>
      </c>
      <c r="W1530" s="13" t="str">
        <f>TEXT(Table1[[#This Row],[Order Date]],"mmmm")</f>
        <v>May</v>
      </c>
      <c r="X1530" s="7" t="str">
        <f>TEXT(Table1[[#This Row],[Order Date]],"yyyy")</f>
        <v>2015</v>
      </c>
      <c r="Y1530" s="12">
        <v>42146</v>
      </c>
      <c r="Z1530" s="11">
        <v>27.968600000000009</v>
      </c>
      <c r="AA1530" s="11">
        <v>33</v>
      </c>
      <c r="AB1530" s="11">
        <v>1553.7</v>
      </c>
      <c r="AC1530" s="11">
        <v>90387</v>
      </c>
      <c r="AD1530" s="6" t="e">
        <f>IF(COUNTIF(#REF!,Orders!AC1200)&gt;0,"Returned","Not Returned")</f>
        <v>#REF!</v>
      </c>
      <c r="AE1530" s="37" t="str">
        <f>TEXT(Table1[[#This Row],[Order Date]],"mmmm-yyy")</f>
        <v>May-2015</v>
      </c>
    </row>
    <row r="1531" spans="1:31" ht="14.25" thickTop="1" thickBot="1" x14ac:dyDescent="0.25">
      <c r="A1531" s="10">
        <v>21627</v>
      </c>
      <c r="B1531" s="11" t="s">
        <v>25</v>
      </c>
      <c r="C1531" s="11">
        <v>0.1</v>
      </c>
      <c r="D1531" s="11">
        <v>218.75</v>
      </c>
      <c r="E1531" s="11">
        <v>69.64</v>
      </c>
      <c r="F1531" s="11">
        <v>2346</v>
      </c>
      <c r="G1531" s="6" t="str">
        <f>IF(COUNTIF(Table1[Customer ID],Table1[[#This Row],[Customer ID]])&gt;1,"Repeat Customer","One-Time Customer")</f>
        <v>Repeat Customer</v>
      </c>
      <c r="H1531" s="11" t="s">
        <v>2214</v>
      </c>
      <c r="I1531" s="11" t="s">
        <v>39</v>
      </c>
      <c r="J1531" s="11" t="s">
        <v>28</v>
      </c>
      <c r="K1531" s="11" t="s">
        <v>41</v>
      </c>
      <c r="L1531" s="11" t="s">
        <v>152</v>
      </c>
      <c r="M1531" s="11" t="s">
        <v>121</v>
      </c>
      <c r="N1531" s="11" t="s">
        <v>655</v>
      </c>
      <c r="O1531" s="11">
        <v>0.77</v>
      </c>
      <c r="P1531" s="6">
        <f>Table1[[#This Row],[Profit]]/Table1[[#This Row],[Sales]]</f>
        <v>2.2208200543280644E-2</v>
      </c>
      <c r="Q1531" s="11" t="s">
        <v>33</v>
      </c>
      <c r="R1531" s="11" t="s">
        <v>136</v>
      </c>
      <c r="S1531" s="11" t="s">
        <v>613</v>
      </c>
      <c r="T1531" s="11" t="s">
        <v>2215</v>
      </c>
      <c r="U1531" s="11">
        <v>40258</v>
      </c>
      <c r="V1531" s="12">
        <v>42144</v>
      </c>
      <c r="W1531" s="13" t="str">
        <f>TEXT(Table1[[#This Row],[Order Date]],"mmmm")</f>
        <v>May</v>
      </c>
      <c r="X1531" s="7" t="str">
        <f>TEXT(Table1[[#This Row],[Order Date]],"yyyy")</f>
        <v>2015</v>
      </c>
      <c r="Y1531" s="12">
        <v>42145</v>
      </c>
      <c r="Z1531" s="11">
        <v>62.297999999999995</v>
      </c>
      <c r="AA1531" s="11">
        <v>17</v>
      </c>
      <c r="AB1531" s="11">
        <v>2805.18</v>
      </c>
      <c r="AC1531" s="11">
        <v>89505</v>
      </c>
      <c r="AD1531" s="6" t="e">
        <f>IF(COUNTIF(#REF!,Orders!AC1304)&gt;0,"Returned","Not Returned")</f>
        <v>#REF!</v>
      </c>
      <c r="AE1531" s="37" t="str">
        <f>TEXT(Table1[[#This Row],[Order Date]],"mmmm-yyy")</f>
        <v>May-2015</v>
      </c>
    </row>
    <row r="1532" spans="1:31" ht="14.25" thickTop="1" thickBot="1" x14ac:dyDescent="0.25">
      <c r="A1532" s="10">
        <v>22660</v>
      </c>
      <c r="B1532" s="11" t="s">
        <v>106</v>
      </c>
      <c r="C1532" s="11">
        <v>0.02</v>
      </c>
      <c r="D1532" s="11">
        <v>27.48</v>
      </c>
      <c r="E1532" s="11">
        <v>4</v>
      </c>
      <c r="F1532" s="11">
        <v>2825</v>
      </c>
      <c r="G1532" s="6" t="str">
        <f>IF(COUNTIF(Table1[Customer ID],Table1[[#This Row],[Customer ID]])&gt;1,"Repeat Customer","One-Time Customer")</f>
        <v>Repeat Customer</v>
      </c>
      <c r="H1532" s="11" t="s">
        <v>2589</v>
      </c>
      <c r="I1532" s="11" t="s">
        <v>49</v>
      </c>
      <c r="J1532" s="11" t="s">
        <v>114</v>
      </c>
      <c r="K1532" s="11" t="s">
        <v>77</v>
      </c>
      <c r="L1532" s="11" t="s">
        <v>180</v>
      </c>
      <c r="M1532" s="11" t="s">
        <v>59</v>
      </c>
      <c r="N1532" s="11" t="s">
        <v>870</v>
      </c>
      <c r="O1532" s="11">
        <v>0.75</v>
      </c>
      <c r="P1532" s="6">
        <f>Table1[[#This Row],[Profit]]/Table1[[#This Row],[Sales]]</f>
        <v>0.22139662882696964</v>
      </c>
      <c r="Q1532" s="11" t="s">
        <v>33</v>
      </c>
      <c r="R1532" s="11" t="s">
        <v>34</v>
      </c>
      <c r="S1532" s="11" t="s">
        <v>1741</v>
      </c>
      <c r="T1532" s="11" t="s">
        <v>2454</v>
      </c>
      <c r="U1532" s="11">
        <v>83701</v>
      </c>
      <c r="V1532" s="12">
        <v>42144</v>
      </c>
      <c r="W1532" s="13" t="str">
        <f>TEXT(Table1[[#This Row],[Order Date]],"mmmm")</f>
        <v>May</v>
      </c>
      <c r="X1532" s="7" t="str">
        <f>TEXT(Table1[[#This Row],[Order Date]],"yyyy")</f>
        <v>2015</v>
      </c>
      <c r="Y1532" s="12">
        <v>42151</v>
      </c>
      <c r="Z1532" s="11">
        <v>19.308000000000021</v>
      </c>
      <c r="AA1532" s="11">
        <v>3</v>
      </c>
      <c r="AB1532" s="11">
        <v>87.21</v>
      </c>
      <c r="AC1532" s="11">
        <v>89497</v>
      </c>
      <c r="AD1532" s="6" t="e">
        <f>IF(COUNTIF(#REF!,Orders!AC1588)&gt;0,"Returned","Not Returned")</f>
        <v>#REF!</v>
      </c>
      <c r="AE1532" s="37" t="str">
        <f>TEXT(Table1[[#This Row],[Order Date]],"mmmm-yyy")</f>
        <v>May-2015</v>
      </c>
    </row>
    <row r="1533" spans="1:31" ht="12.75" customHeight="1" thickTop="1" thickBot="1" x14ac:dyDescent="0.25">
      <c r="A1533" s="8">
        <v>22661</v>
      </c>
      <c r="B1533" s="1" t="s">
        <v>106</v>
      </c>
      <c r="C1533" s="1">
        <v>0.08</v>
      </c>
      <c r="D1533" s="1">
        <v>10.06</v>
      </c>
      <c r="E1533" s="1">
        <v>2.06</v>
      </c>
      <c r="F1533" s="1">
        <v>2825</v>
      </c>
      <c r="G1533" s="6" t="str">
        <f>IF(COUNTIF(Table1[Customer ID],Table1[[#This Row],[Customer ID]])&gt;1,"Repeat Customer","One-Time Customer")</f>
        <v>Repeat Customer</v>
      </c>
      <c r="H1533" s="1" t="s">
        <v>2589</v>
      </c>
      <c r="I1533" s="1" t="s">
        <v>49</v>
      </c>
      <c r="J1533" s="1" t="s">
        <v>114</v>
      </c>
      <c r="K1533" s="1" t="s">
        <v>29</v>
      </c>
      <c r="L1533" s="1" t="s">
        <v>93</v>
      </c>
      <c r="M1533" s="1" t="s">
        <v>31</v>
      </c>
      <c r="N1533" s="1" t="s">
        <v>280</v>
      </c>
      <c r="O1533" s="1">
        <v>0.39</v>
      </c>
      <c r="P1533" s="6">
        <f>Table1[[#This Row],[Profit]]/Table1[[#This Row],[Sales]]</f>
        <v>8.2191780821917037E-3</v>
      </c>
      <c r="Q1533" s="1" t="s">
        <v>33</v>
      </c>
      <c r="R1533" s="1" t="s">
        <v>34</v>
      </c>
      <c r="S1533" s="1" t="s">
        <v>1741</v>
      </c>
      <c r="T1533" s="1" t="s">
        <v>2454</v>
      </c>
      <c r="U1533" s="1">
        <v>83701</v>
      </c>
      <c r="V1533" s="9">
        <v>42144</v>
      </c>
      <c r="W1533" s="13" t="str">
        <f>TEXT(Table1[[#This Row],[Order Date]],"mmmm")</f>
        <v>May</v>
      </c>
      <c r="X1533" s="7" t="str">
        <f>TEXT(Table1[[#This Row],[Order Date]],"yyyy")</f>
        <v>2015</v>
      </c>
      <c r="Y1533" s="9">
        <v>42148</v>
      </c>
      <c r="Z1533" s="1">
        <v>0.32999999999999691</v>
      </c>
      <c r="AA1533" s="1">
        <v>4</v>
      </c>
      <c r="AB1533" s="1">
        <v>40.15</v>
      </c>
      <c r="AC1533" s="1">
        <v>89497</v>
      </c>
      <c r="AD1533" s="6" t="e">
        <f>IF(COUNTIF(#REF!,Orders!AC1589)&gt;0,"Returned","Not Returned")</f>
        <v>#REF!</v>
      </c>
      <c r="AE1533" s="37" t="str">
        <f>TEXT(Table1[[#This Row],[Order Date]],"mmmm-yyy")</f>
        <v>May-2015</v>
      </c>
    </row>
    <row r="1534" spans="1:31" ht="12.75" customHeight="1" thickTop="1" thickBot="1" x14ac:dyDescent="0.25">
      <c r="A1534" s="10">
        <v>24770</v>
      </c>
      <c r="B1534" s="11" t="s">
        <v>47</v>
      </c>
      <c r="C1534" s="11">
        <v>0.1</v>
      </c>
      <c r="D1534" s="11">
        <v>442.14</v>
      </c>
      <c r="E1534" s="11">
        <v>14.7</v>
      </c>
      <c r="F1534" s="11">
        <v>2973</v>
      </c>
      <c r="G1534" s="6" t="str">
        <f>IF(COUNTIF(Table1[Customer ID],Table1[[#This Row],[Customer ID]])&gt;1,"Repeat Customer","One-Time Customer")</f>
        <v>Repeat Customer</v>
      </c>
      <c r="H1534" s="11" t="s">
        <v>2701</v>
      </c>
      <c r="I1534" s="11" t="s">
        <v>39</v>
      </c>
      <c r="J1534" s="11" t="s">
        <v>40</v>
      </c>
      <c r="K1534" s="11" t="s">
        <v>77</v>
      </c>
      <c r="L1534" s="11" t="s">
        <v>85</v>
      </c>
      <c r="M1534" s="11" t="s">
        <v>43</v>
      </c>
      <c r="N1534" s="11" t="s">
        <v>336</v>
      </c>
      <c r="O1534" s="11">
        <v>0.56000000000000005</v>
      </c>
      <c r="P1534" s="6">
        <f>Table1[[#This Row],[Profit]]/Table1[[#This Row],[Sales]]</f>
        <v>5.7098045558029942E-2</v>
      </c>
      <c r="Q1534" s="11" t="s">
        <v>33</v>
      </c>
      <c r="R1534" s="11" t="s">
        <v>61</v>
      </c>
      <c r="S1534" s="11" t="s">
        <v>1858</v>
      </c>
      <c r="T1534" s="11" t="s">
        <v>2703</v>
      </c>
      <c r="U1534" s="11">
        <v>53151</v>
      </c>
      <c r="V1534" s="12">
        <v>42144</v>
      </c>
      <c r="W1534" s="13" t="str">
        <f>TEXT(Table1[[#This Row],[Order Date]],"mmmm")</f>
        <v>May</v>
      </c>
      <c r="X1534" s="7" t="str">
        <f>TEXT(Table1[[#This Row],[Order Date]],"yyyy")</f>
        <v>2015</v>
      </c>
      <c r="Y1534" s="12">
        <v>42145</v>
      </c>
      <c r="Z1534" s="11">
        <v>137.68794000000014</v>
      </c>
      <c r="AA1534" s="11">
        <v>6</v>
      </c>
      <c r="AB1534" s="11">
        <v>2411.4299999999998</v>
      </c>
      <c r="AC1534" s="11">
        <v>87187</v>
      </c>
      <c r="AD1534" s="6" t="e">
        <f>IF(COUNTIF(#REF!,Orders!AC1686)&gt;0,"Returned","Not Returned")</f>
        <v>#REF!</v>
      </c>
      <c r="AE1534" s="37" t="str">
        <f>TEXT(Table1[[#This Row],[Order Date]],"mmmm-yyy")</f>
        <v>May-2015</v>
      </c>
    </row>
    <row r="1535" spans="1:31" ht="12.75" customHeight="1" thickTop="1" thickBot="1" x14ac:dyDescent="0.25">
      <c r="A1535" s="10">
        <v>24063</v>
      </c>
      <c r="B1535" s="11" t="s">
        <v>37</v>
      </c>
      <c r="C1535" s="11">
        <v>7.0000000000000007E-2</v>
      </c>
      <c r="D1535" s="11">
        <v>12.99</v>
      </c>
      <c r="E1535" s="11">
        <v>9.44</v>
      </c>
      <c r="F1535" s="11">
        <v>19</v>
      </c>
      <c r="G1535" s="6" t="str">
        <f>IF(COUNTIF(Table1[Customer ID],Table1[[#This Row],[Customer ID]])&gt;1,"Repeat Customer","One-Time Customer")</f>
        <v>One-Time Customer</v>
      </c>
      <c r="H1535" s="11" t="s">
        <v>84</v>
      </c>
      <c r="I1535" s="11" t="s">
        <v>49</v>
      </c>
      <c r="J1535" s="11" t="s">
        <v>58</v>
      </c>
      <c r="K1535" s="11" t="s">
        <v>77</v>
      </c>
      <c r="L1535" s="11" t="s">
        <v>85</v>
      </c>
      <c r="M1535" s="11" t="s">
        <v>86</v>
      </c>
      <c r="N1535" s="11" t="s">
        <v>87</v>
      </c>
      <c r="O1535" s="11">
        <v>0.39</v>
      </c>
      <c r="P1535" s="6">
        <f>Table1[[#This Row],[Profit]]/Table1[[#This Row],[Sales]]</f>
        <v>-0.4945851848656112</v>
      </c>
      <c r="Q1535" s="11" t="s">
        <v>33</v>
      </c>
      <c r="R1535" s="11" t="s">
        <v>34</v>
      </c>
      <c r="S1535" s="11" t="s">
        <v>82</v>
      </c>
      <c r="T1535" s="11" t="s">
        <v>88</v>
      </c>
      <c r="U1535" s="11">
        <v>59801</v>
      </c>
      <c r="V1535" s="12">
        <v>42145</v>
      </c>
      <c r="W1535" s="13" t="str">
        <f>TEXT(Table1[[#This Row],[Order Date]],"mmmm")</f>
        <v>May</v>
      </c>
      <c r="X1535" s="7" t="str">
        <f>TEXT(Table1[[#This Row],[Order Date]],"yyyy")</f>
        <v>2015</v>
      </c>
      <c r="Y1535" s="12">
        <v>42147</v>
      </c>
      <c r="Z1535" s="11">
        <v>-114.63990000000001</v>
      </c>
      <c r="AA1535" s="11">
        <v>18</v>
      </c>
      <c r="AB1535" s="11">
        <v>231.79</v>
      </c>
      <c r="AC1535" s="11">
        <v>90032</v>
      </c>
      <c r="AD1535" s="6" t="e">
        <f>IF(COUNTIF(#REF!,Orders!AC14)&gt;0,"Returned","Not Returned")</f>
        <v>#REF!</v>
      </c>
      <c r="AE1535" s="37" t="str">
        <f>TEXT(Table1[[#This Row],[Order Date]],"mmmm-yyy")</f>
        <v>May-2015</v>
      </c>
    </row>
    <row r="1536" spans="1:31" ht="12.75" customHeight="1" thickTop="1" thickBot="1" x14ac:dyDescent="0.25">
      <c r="A1536" s="10">
        <v>6062</v>
      </c>
      <c r="B1536" s="11" t="s">
        <v>37</v>
      </c>
      <c r="C1536" s="11">
        <v>0.08</v>
      </c>
      <c r="D1536" s="11">
        <v>5</v>
      </c>
      <c r="E1536" s="11">
        <v>3.39</v>
      </c>
      <c r="F1536" s="11">
        <v>21</v>
      </c>
      <c r="G1536" s="6" t="str">
        <f>IF(COUNTIF(Table1[Customer ID],Table1[[#This Row],[Customer ID]])&gt;1,"Repeat Customer","One-Time Customer")</f>
        <v>Repeat Customer</v>
      </c>
      <c r="H1536" s="11" t="s">
        <v>89</v>
      </c>
      <c r="I1536" s="11" t="s">
        <v>49</v>
      </c>
      <c r="J1536" s="11" t="s">
        <v>58</v>
      </c>
      <c r="K1536" s="11" t="s">
        <v>29</v>
      </c>
      <c r="L1536" s="11" t="s">
        <v>66</v>
      </c>
      <c r="M1536" s="11" t="s">
        <v>31</v>
      </c>
      <c r="N1536" s="11" t="s">
        <v>91</v>
      </c>
      <c r="O1536" s="11">
        <v>0.37</v>
      </c>
      <c r="P1536" s="6">
        <f>Table1[[#This Row],[Profit]]/Table1[[#This Row],[Sales]]</f>
        <v>-5.9680611478878043E-2</v>
      </c>
      <c r="Q1536" s="11" t="s">
        <v>33</v>
      </c>
      <c r="R1536" s="11" t="s">
        <v>53</v>
      </c>
      <c r="S1536" s="11" t="s">
        <v>71</v>
      </c>
      <c r="T1536" s="11" t="s">
        <v>90</v>
      </c>
      <c r="U1536" s="11">
        <v>10012</v>
      </c>
      <c r="V1536" s="12">
        <v>42145</v>
      </c>
      <c r="W1536" s="13" t="str">
        <f>TEXT(Table1[[#This Row],[Order Date]],"mmmm")</f>
        <v>May</v>
      </c>
      <c r="X1536" s="7" t="str">
        <f>TEXT(Table1[[#This Row],[Order Date]],"yyyy")</f>
        <v>2015</v>
      </c>
      <c r="Y1536" s="12">
        <v>42146</v>
      </c>
      <c r="Z1536" s="11">
        <v>-17.489999999999998</v>
      </c>
      <c r="AA1536" s="11">
        <v>58</v>
      </c>
      <c r="AB1536" s="11">
        <v>293.06</v>
      </c>
      <c r="AC1536" s="11">
        <v>42949</v>
      </c>
      <c r="AD1536" s="6" t="e">
        <f>IF(COUNTIF(#REF!,Orders!AC16)&gt;0,"Returned","Not Returned")</f>
        <v>#REF!</v>
      </c>
      <c r="AE1536" s="37" t="str">
        <f>TEXT(Table1[[#This Row],[Order Date]],"mmmm-yyy")</f>
        <v>May-2015</v>
      </c>
    </row>
    <row r="1537" spans="1:31" ht="12.75" customHeight="1" thickTop="1" thickBot="1" x14ac:dyDescent="0.25">
      <c r="A1537" s="8">
        <v>6063</v>
      </c>
      <c r="B1537" s="1" t="s">
        <v>37</v>
      </c>
      <c r="C1537" s="1">
        <v>7.0000000000000007E-2</v>
      </c>
      <c r="D1537" s="1">
        <v>12.99</v>
      </c>
      <c r="E1537" s="1">
        <v>9.44</v>
      </c>
      <c r="F1537" s="1">
        <v>21</v>
      </c>
      <c r="G1537" s="6" t="str">
        <f>IF(COUNTIF(Table1[Customer ID],Table1[[#This Row],[Customer ID]])&gt;1,"Repeat Customer","One-Time Customer")</f>
        <v>Repeat Customer</v>
      </c>
      <c r="H1537" s="1" t="s">
        <v>89</v>
      </c>
      <c r="I1537" s="1" t="s">
        <v>49</v>
      </c>
      <c r="J1537" s="1" t="s">
        <v>58</v>
      </c>
      <c r="K1537" s="1" t="s">
        <v>77</v>
      </c>
      <c r="L1537" s="1" t="s">
        <v>85</v>
      </c>
      <c r="M1537" s="1" t="s">
        <v>86</v>
      </c>
      <c r="N1537" s="1" t="s">
        <v>87</v>
      </c>
      <c r="O1537" s="1">
        <v>0.39</v>
      </c>
      <c r="P1537" s="6">
        <f>Table1[[#This Row],[Profit]]/Table1[[#This Row],[Sales]]</f>
        <v>-0.12538680287436155</v>
      </c>
      <c r="Q1537" s="1" t="s">
        <v>33</v>
      </c>
      <c r="R1537" s="1" t="s">
        <v>53</v>
      </c>
      <c r="S1537" s="1" t="s">
        <v>71</v>
      </c>
      <c r="T1537" s="1" t="s">
        <v>90</v>
      </c>
      <c r="U1537" s="1">
        <v>10012</v>
      </c>
      <c r="V1537" s="9">
        <v>42145</v>
      </c>
      <c r="W1537" s="13" t="str">
        <f>TEXT(Table1[[#This Row],[Order Date]],"mmmm")</f>
        <v>May</v>
      </c>
      <c r="X1537" s="7" t="str">
        <f>TEXT(Table1[[#This Row],[Order Date]],"yyyy")</f>
        <v>2015</v>
      </c>
      <c r="Y1537" s="9">
        <v>42147</v>
      </c>
      <c r="Z1537" s="1">
        <v>-114.63990000000001</v>
      </c>
      <c r="AA1537" s="1">
        <v>71</v>
      </c>
      <c r="AB1537" s="1">
        <v>914.29</v>
      </c>
      <c r="AC1537" s="1">
        <v>42949</v>
      </c>
      <c r="AD1537" s="6" t="e">
        <f>IF(COUNTIF(#REF!,Orders!AC17)&gt;0,"Returned","Not Returned")</f>
        <v>#REF!</v>
      </c>
      <c r="AE1537" s="37" t="str">
        <f>TEXT(Table1[[#This Row],[Order Date]],"mmmm-yyy")</f>
        <v>May-2015</v>
      </c>
    </row>
    <row r="1538" spans="1:31" ht="12.75" customHeight="1" thickTop="1" thickBot="1" x14ac:dyDescent="0.25">
      <c r="A1538" s="8">
        <v>23504</v>
      </c>
      <c r="B1538" s="1" t="s">
        <v>47</v>
      </c>
      <c r="C1538" s="1">
        <v>0.04</v>
      </c>
      <c r="D1538" s="1">
        <v>1.98</v>
      </c>
      <c r="E1538" s="1">
        <v>0.7</v>
      </c>
      <c r="F1538" s="1">
        <v>276</v>
      </c>
      <c r="G1538" s="6" t="str">
        <f>IF(COUNTIF(Table1[Customer ID],Table1[[#This Row],[Customer ID]])&gt;1,"Repeat Customer","One-Time Customer")</f>
        <v>One-Time Customer</v>
      </c>
      <c r="H1538" s="1" t="s">
        <v>394</v>
      </c>
      <c r="I1538" s="1" t="s">
        <v>27</v>
      </c>
      <c r="J1538" s="1" t="s">
        <v>28</v>
      </c>
      <c r="K1538" s="1" t="s">
        <v>29</v>
      </c>
      <c r="L1538" s="1" t="s">
        <v>66</v>
      </c>
      <c r="M1538" s="1" t="s">
        <v>31</v>
      </c>
      <c r="N1538" s="1" t="s">
        <v>395</v>
      </c>
      <c r="O1538" s="1">
        <v>0.83</v>
      </c>
      <c r="P1538" s="6">
        <f>Table1[[#This Row],[Profit]]/Table1[[#This Row],[Sales]]</f>
        <v>-0.12048192771084336</v>
      </c>
      <c r="Q1538" s="1" t="s">
        <v>33</v>
      </c>
      <c r="R1538" s="1" t="s">
        <v>53</v>
      </c>
      <c r="S1538" s="1" t="s">
        <v>228</v>
      </c>
      <c r="T1538" s="1" t="s">
        <v>396</v>
      </c>
      <c r="U1538" s="1">
        <v>6111</v>
      </c>
      <c r="V1538" s="9">
        <v>42145</v>
      </c>
      <c r="W1538" s="13" t="str">
        <f>TEXT(Table1[[#This Row],[Order Date]],"mmmm")</f>
        <v>May</v>
      </c>
      <c r="X1538" s="7" t="str">
        <f>TEXT(Table1[[#This Row],[Order Date]],"yyyy")</f>
        <v>2015</v>
      </c>
      <c r="Y1538" s="9">
        <v>42146</v>
      </c>
      <c r="Z1538" s="1">
        <v>-1</v>
      </c>
      <c r="AA1538" s="1">
        <v>3</v>
      </c>
      <c r="AB1538" s="1">
        <v>8.3000000000000007</v>
      </c>
      <c r="AC1538" s="1">
        <v>89291</v>
      </c>
      <c r="AD1538" s="6" t="e">
        <f>IF(COUNTIF(#REF!,Orders!AC163)&gt;0,"Returned","Not Returned")</f>
        <v>#REF!</v>
      </c>
      <c r="AE1538" s="37" t="str">
        <f>TEXT(Table1[[#This Row],[Order Date]],"mmmm-yyy")</f>
        <v>May-2015</v>
      </c>
    </row>
    <row r="1539" spans="1:31" ht="12.75" customHeight="1" thickTop="1" thickBot="1" x14ac:dyDescent="0.25">
      <c r="A1539" s="10">
        <v>23503</v>
      </c>
      <c r="B1539" s="11" t="s">
        <v>47</v>
      </c>
      <c r="C1539" s="11">
        <v>0.03</v>
      </c>
      <c r="D1539" s="11">
        <v>55.99</v>
      </c>
      <c r="E1539" s="11">
        <v>5</v>
      </c>
      <c r="F1539" s="11">
        <v>282</v>
      </c>
      <c r="G1539" s="6" t="str">
        <f>IF(COUNTIF(Table1[Customer ID],Table1[[#This Row],[Customer ID]])&gt;1,"Repeat Customer","One-Time Customer")</f>
        <v>One-Time Customer</v>
      </c>
      <c r="H1539" s="11" t="s">
        <v>397</v>
      </c>
      <c r="I1539" s="11" t="s">
        <v>49</v>
      </c>
      <c r="J1539" s="11" t="s">
        <v>28</v>
      </c>
      <c r="K1539" s="11" t="s">
        <v>77</v>
      </c>
      <c r="L1539" s="11" t="s">
        <v>78</v>
      </c>
      <c r="M1539" s="11" t="s">
        <v>51</v>
      </c>
      <c r="N1539" s="11" t="s">
        <v>398</v>
      </c>
      <c r="O1539" s="11">
        <v>0.83</v>
      </c>
      <c r="P1539" s="6">
        <f>Table1[[#This Row],[Profit]]/Table1[[#This Row],[Sales]]</f>
        <v>-0.5306487588439861</v>
      </c>
      <c r="Q1539" s="11" t="s">
        <v>33</v>
      </c>
      <c r="R1539" s="11" t="s">
        <v>53</v>
      </c>
      <c r="S1539" s="11" t="s">
        <v>54</v>
      </c>
      <c r="T1539" s="11" t="s">
        <v>399</v>
      </c>
      <c r="U1539" s="11">
        <v>7109</v>
      </c>
      <c r="V1539" s="12">
        <v>42145</v>
      </c>
      <c r="W1539" s="13" t="str">
        <f>TEXT(Table1[[#This Row],[Order Date]],"mmmm")</f>
        <v>May</v>
      </c>
      <c r="X1539" s="7" t="str">
        <f>TEXT(Table1[[#This Row],[Order Date]],"yyyy")</f>
        <v>2015</v>
      </c>
      <c r="Y1539" s="12">
        <v>42146</v>
      </c>
      <c r="Z1539" s="11">
        <v>-221.25399999999999</v>
      </c>
      <c r="AA1539" s="11">
        <v>9</v>
      </c>
      <c r="AB1539" s="11">
        <v>416.95</v>
      </c>
      <c r="AC1539" s="11">
        <v>89291</v>
      </c>
      <c r="AD1539" s="6" t="e">
        <f>IF(COUNTIF(#REF!,Orders!AC164)&gt;0,"Returned","Not Returned")</f>
        <v>#REF!</v>
      </c>
      <c r="AE1539" s="37" t="str">
        <f>TEXT(Table1[[#This Row],[Order Date]],"mmmm-yyy")</f>
        <v>May-2015</v>
      </c>
    </row>
    <row r="1540" spans="1:31" ht="12.75" customHeight="1" thickTop="1" thickBot="1" x14ac:dyDescent="0.25">
      <c r="A1540" s="10">
        <v>21570</v>
      </c>
      <c r="B1540" s="11" t="s">
        <v>25</v>
      </c>
      <c r="C1540" s="11">
        <v>0.03</v>
      </c>
      <c r="D1540" s="11">
        <v>4.9800000000000004</v>
      </c>
      <c r="E1540" s="11">
        <v>0.8</v>
      </c>
      <c r="F1540" s="11">
        <v>406</v>
      </c>
      <c r="G1540" s="6" t="str">
        <f>IF(COUNTIF(Table1[Customer ID],Table1[[#This Row],[Customer ID]])&gt;1,"Repeat Customer","One-Time Customer")</f>
        <v>One-Time Customer</v>
      </c>
      <c r="H1540" s="11" t="s">
        <v>521</v>
      </c>
      <c r="I1540" s="11" t="s">
        <v>49</v>
      </c>
      <c r="J1540" s="11" t="s">
        <v>58</v>
      </c>
      <c r="K1540" s="11" t="s">
        <v>29</v>
      </c>
      <c r="L1540" s="11" t="s">
        <v>93</v>
      </c>
      <c r="M1540" s="11" t="s">
        <v>31</v>
      </c>
      <c r="N1540" s="11" t="s">
        <v>522</v>
      </c>
      <c r="O1540" s="11">
        <v>0.36</v>
      </c>
      <c r="P1540" s="6">
        <f>Table1[[#This Row],[Profit]]/Table1[[#This Row],[Sales]]</f>
        <v>0.69</v>
      </c>
      <c r="Q1540" s="11" t="s">
        <v>33</v>
      </c>
      <c r="R1540" s="11" t="s">
        <v>53</v>
      </c>
      <c r="S1540" s="11" t="s">
        <v>54</v>
      </c>
      <c r="T1540" s="11" t="s">
        <v>523</v>
      </c>
      <c r="U1540" s="11">
        <v>8360</v>
      </c>
      <c r="V1540" s="12">
        <v>42145</v>
      </c>
      <c r="W1540" s="13" t="str">
        <f>TEXT(Table1[[#This Row],[Order Date]],"mmmm")</f>
        <v>May</v>
      </c>
      <c r="X1540" s="7" t="str">
        <f>TEXT(Table1[[#This Row],[Order Date]],"yyyy")</f>
        <v>2015</v>
      </c>
      <c r="Y1540" s="12">
        <v>42146</v>
      </c>
      <c r="Z1540" s="11">
        <v>50.2044</v>
      </c>
      <c r="AA1540" s="11">
        <v>15</v>
      </c>
      <c r="AB1540" s="11">
        <v>72.760000000000005</v>
      </c>
      <c r="AC1540" s="11">
        <v>87804</v>
      </c>
      <c r="AD1540" s="6" t="e">
        <f>IF(COUNTIF(#REF!,Orders!AC222)&gt;0,"Returned","Not Returned")</f>
        <v>#REF!</v>
      </c>
      <c r="AE1540" s="37" t="str">
        <f>TEXT(Table1[[#This Row],[Order Date]],"mmmm-yyy")</f>
        <v>May-2015</v>
      </c>
    </row>
    <row r="1541" spans="1:31" ht="12.75" customHeight="1" thickTop="1" thickBot="1" x14ac:dyDescent="0.25">
      <c r="A1541" s="8">
        <v>21942</v>
      </c>
      <c r="B1541" s="1" t="s">
        <v>106</v>
      </c>
      <c r="C1541" s="1">
        <v>0.09</v>
      </c>
      <c r="D1541" s="1">
        <v>5.84</v>
      </c>
      <c r="E1541" s="1">
        <v>0.83</v>
      </c>
      <c r="F1541" s="1">
        <v>820</v>
      </c>
      <c r="G1541" s="6" t="str">
        <f>IF(COUNTIF(Table1[Customer ID],Table1[[#This Row],[Customer ID]])&gt;1,"Repeat Customer","One-Time Customer")</f>
        <v>One-Time Customer</v>
      </c>
      <c r="H1541" s="1" t="s">
        <v>943</v>
      </c>
      <c r="I1541" s="1" t="s">
        <v>49</v>
      </c>
      <c r="J1541" s="1" t="s">
        <v>58</v>
      </c>
      <c r="K1541" s="1" t="s">
        <v>29</v>
      </c>
      <c r="L1541" s="1" t="s">
        <v>30</v>
      </c>
      <c r="M1541" s="1" t="s">
        <v>31</v>
      </c>
      <c r="N1541" s="1" t="s">
        <v>944</v>
      </c>
      <c r="O1541" s="1">
        <v>0.49</v>
      </c>
      <c r="P1541" s="6">
        <f>Table1[[#This Row],[Profit]]/Table1[[#This Row],[Sales]]</f>
        <v>-0.48644067796610169</v>
      </c>
      <c r="Q1541" s="1" t="s">
        <v>33</v>
      </c>
      <c r="R1541" s="1" t="s">
        <v>34</v>
      </c>
      <c r="S1541" s="1" t="s">
        <v>35</v>
      </c>
      <c r="T1541" s="1" t="s">
        <v>945</v>
      </c>
      <c r="U1541" s="1">
        <v>99362</v>
      </c>
      <c r="V1541" s="9">
        <v>42145</v>
      </c>
      <c r="W1541" s="13" t="str">
        <f>TEXT(Table1[[#This Row],[Order Date]],"mmmm")</f>
        <v>May</v>
      </c>
      <c r="X1541" s="7" t="str">
        <f>TEXT(Table1[[#This Row],[Order Date]],"yyyy")</f>
        <v>2015</v>
      </c>
      <c r="Y1541" s="9">
        <v>42149</v>
      </c>
      <c r="Z1541" s="1">
        <v>-2.87</v>
      </c>
      <c r="AA1541" s="1">
        <v>1</v>
      </c>
      <c r="AB1541" s="1">
        <v>5.9</v>
      </c>
      <c r="AC1541" s="1">
        <v>90244</v>
      </c>
      <c r="AD1541" s="6" t="e">
        <f>IF(COUNTIF(#REF!,Orders!AC463)&gt;0,"Returned","Not Returned")</f>
        <v>#REF!</v>
      </c>
      <c r="AE1541" s="37" t="str">
        <f>TEXT(Table1[[#This Row],[Order Date]],"mmmm-yyy")</f>
        <v>May-2015</v>
      </c>
    </row>
    <row r="1542" spans="1:31" ht="12.75" customHeight="1" thickTop="1" thickBot="1" x14ac:dyDescent="0.25">
      <c r="A1542" s="10">
        <v>21350</v>
      </c>
      <c r="B1542" s="11" t="s">
        <v>47</v>
      </c>
      <c r="C1542" s="11">
        <v>0</v>
      </c>
      <c r="D1542" s="11">
        <v>11.97</v>
      </c>
      <c r="E1542" s="11">
        <v>4.9800000000000004</v>
      </c>
      <c r="F1542" s="11">
        <v>825</v>
      </c>
      <c r="G1542" s="6" t="str">
        <f>IF(COUNTIF(Table1[Customer ID],Table1[[#This Row],[Customer ID]])&gt;1,"Repeat Customer","One-Time Customer")</f>
        <v>One-Time Customer</v>
      </c>
      <c r="H1542" s="11" t="s">
        <v>952</v>
      </c>
      <c r="I1542" s="11" t="s">
        <v>49</v>
      </c>
      <c r="J1542" s="11" t="s">
        <v>40</v>
      </c>
      <c r="K1542" s="11" t="s">
        <v>29</v>
      </c>
      <c r="L1542" s="11" t="s">
        <v>257</v>
      </c>
      <c r="M1542" s="11" t="s">
        <v>59</v>
      </c>
      <c r="N1542" s="11" t="s">
        <v>584</v>
      </c>
      <c r="O1542" s="11">
        <v>0.57999999999999996</v>
      </c>
      <c r="P1542" s="6">
        <f>Table1[[#This Row],[Profit]]/Table1[[#This Row],[Sales]]</f>
        <v>6.3489681050656735E-2</v>
      </c>
      <c r="Q1542" s="11" t="s">
        <v>33</v>
      </c>
      <c r="R1542" s="11" t="s">
        <v>61</v>
      </c>
      <c r="S1542" s="11" t="s">
        <v>130</v>
      </c>
      <c r="T1542" s="11" t="s">
        <v>953</v>
      </c>
      <c r="U1542" s="11">
        <v>79605</v>
      </c>
      <c r="V1542" s="12">
        <v>42145</v>
      </c>
      <c r="W1542" s="13" t="str">
        <f>TEXT(Table1[[#This Row],[Order Date]],"mmmm")</f>
        <v>May</v>
      </c>
      <c r="X1542" s="7" t="str">
        <f>TEXT(Table1[[#This Row],[Order Date]],"yyyy")</f>
        <v>2015</v>
      </c>
      <c r="Y1542" s="12">
        <v>42148</v>
      </c>
      <c r="Z1542" s="11">
        <v>3.3840000000000039</v>
      </c>
      <c r="AA1542" s="11">
        <v>4</v>
      </c>
      <c r="AB1542" s="11">
        <v>53.3</v>
      </c>
      <c r="AC1542" s="11">
        <v>89258</v>
      </c>
      <c r="AD1542" s="6" t="e">
        <f>IF(COUNTIF(#REF!,Orders!AC466)&gt;0,"Returned","Not Returned")</f>
        <v>#REF!</v>
      </c>
      <c r="AE1542" s="37" t="str">
        <f>TEXT(Table1[[#This Row],[Order Date]],"mmmm-yyy")</f>
        <v>May-2015</v>
      </c>
    </row>
    <row r="1543" spans="1:31" ht="12.75" customHeight="1" thickTop="1" thickBot="1" x14ac:dyDescent="0.25">
      <c r="A1543" s="10">
        <v>106</v>
      </c>
      <c r="B1543" s="11" t="s">
        <v>25</v>
      </c>
      <c r="C1543" s="11">
        <v>0.01</v>
      </c>
      <c r="D1543" s="11">
        <v>9.31</v>
      </c>
      <c r="E1543" s="11">
        <v>3.98</v>
      </c>
      <c r="F1543" s="11">
        <v>1106</v>
      </c>
      <c r="G1543" s="6" t="str">
        <f>IF(COUNTIF(Table1[Customer ID],Table1[[#This Row],[Customer ID]])&gt;1,"Repeat Customer","One-Time Customer")</f>
        <v>Repeat Customer</v>
      </c>
      <c r="H1543" s="11" t="s">
        <v>1205</v>
      </c>
      <c r="I1543" s="11" t="s">
        <v>49</v>
      </c>
      <c r="J1543" s="11" t="s">
        <v>58</v>
      </c>
      <c r="K1543" s="11" t="s">
        <v>29</v>
      </c>
      <c r="L1543" s="11" t="s">
        <v>174</v>
      </c>
      <c r="M1543" s="11" t="s">
        <v>51</v>
      </c>
      <c r="N1543" s="11" t="s">
        <v>1206</v>
      </c>
      <c r="O1543" s="11">
        <v>0.56000000000000005</v>
      </c>
      <c r="P1543" s="6">
        <f>Table1[[#This Row],[Profit]]/Table1[[#This Row],[Sales]]</f>
        <v>-1.8570260324383261E-2</v>
      </c>
      <c r="Q1543" s="11" t="s">
        <v>33</v>
      </c>
      <c r="R1543" s="11" t="s">
        <v>61</v>
      </c>
      <c r="S1543" s="11" t="s">
        <v>130</v>
      </c>
      <c r="T1543" s="11" t="s">
        <v>787</v>
      </c>
      <c r="U1543" s="11">
        <v>75220</v>
      </c>
      <c r="V1543" s="12">
        <v>42145</v>
      </c>
      <c r="W1543" s="13" t="str">
        <f>TEXT(Table1[[#This Row],[Order Date]],"mmmm")</f>
        <v>May</v>
      </c>
      <c r="X1543" s="7" t="str">
        <f>TEXT(Table1[[#This Row],[Order Date]],"yyyy")</f>
        <v>2015</v>
      </c>
      <c r="Y1543" s="12">
        <v>42146</v>
      </c>
      <c r="Z1543" s="11">
        <v>-10.9</v>
      </c>
      <c r="AA1543" s="11">
        <v>61</v>
      </c>
      <c r="AB1543" s="11">
        <v>586.96</v>
      </c>
      <c r="AC1543" s="11">
        <v>646</v>
      </c>
      <c r="AD1543" s="6" t="e">
        <f>IF(COUNTIF(#REF!,Orders!AC616)&gt;0,"Returned","Not Returned")</f>
        <v>#REF!</v>
      </c>
      <c r="AE1543" s="37" t="str">
        <f>TEXT(Table1[[#This Row],[Order Date]],"mmmm-yyy")</f>
        <v>May-2015</v>
      </c>
    </row>
    <row r="1544" spans="1:31" ht="12.75" customHeight="1" thickTop="1" thickBot="1" x14ac:dyDescent="0.25">
      <c r="A1544" s="10">
        <v>18106</v>
      </c>
      <c r="B1544" s="11" t="s">
        <v>25</v>
      </c>
      <c r="C1544" s="11">
        <v>0.01</v>
      </c>
      <c r="D1544" s="11">
        <v>9.31</v>
      </c>
      <c r="E1544" s="11">
        <v>3.98</v>
      </c>
      <c r="F1544" s="11">
        <v>1107</v>
      </c>
      <c r="G1544" s="6" t="str">
        <f>IF(COUNTIF(Table1[Customer ID],Table1[[#This Row],[Customer ID]])&gt;1,"Repeat Customer","One-Time Customer")</f>
        <v>One-Time Customer</v>
      </c>
      <c r="H1544" s="11" t="s">
        <v>1208</v>
      </c>
      <c r="I1544" s="11" t="s">
        <v>49</v>
      </c>
      <c r="J1544" s="11" t="s">
        <v>58</v>
      </c>
      <c r="K1544" s="11" t="s">
        <v>29</v>
      </c>
      <c r="L1544" s="11" t="s">
        <v>174</v>
      </c>
      <c r="M1544" s="11" t="s">
        <v>51</v>
      </c>
      <c r="N1544" s="11" t="s">
        <v>1206</v>
      </c>
      <c r="O1544" s="11">
        <v>0.56000000000000005</v>
      </c>
      <c r="P1544" s="6">
        <f>Table1[[#This Row],[Profit]]/Table1[[#This Row],[Sales]]</f>
        <v>1.510427492551792E-2</v>
      </c>
      <c r="Q1544" s="11" t="s">
        <v>33</v>
      </c>
      <c r="R1544" s="11" t="s">
        <v>61</v>
      </c>
      <c r="S1544" s="11" t="s">
        <v>130</v>
      </c>
      <c r="T1544" s="11" t="s">
        <v>1209</v>
      </c>
      <c r="U1544" s="11">
        <v>77566</v>
      </c>
      <c r="V1544" s="12">
        <v>42145</v>
      </c>
      <c r="W1544" s="13" t="str">
        <f>TEXT(Table1[[#This Row],[Order Date]],"mmmm")</f>
        <v>May</v>
      </c>
      <c r="X1544" s="7" t="str">
        <f>TEXT(Table1[[#This Row],[Order Date]],"yyyy")</f>
        <v>2015</v>
      </c>
      <c r="Y1544" s="12">
        <v>42146</v>
      </c>
      <c r="Z1544" s="11">
        <v>2.1800000000000015</v>
      </c>
      <c r="AA1544" s="11">
        <v>15</v>
      </c>
      <c r="AB1544" s="11">
        <v>144.33000000000001</v>
      </c>
      <c r="AC1544" s="11">
        <v>86411</v>
      </c>
      <c r="AD1544" s="6" t="e">
        <f>IF(COUNTIF(#REF!,Orders!AC618)&gt;0,"Returned","Not Returned")</f>
        <v>#REF!</v>
      </c>
      <c r="AE1544" s="37" t="str">
        <f>TEXT(Table1[[#This Row],[Order Date]],"mmmm-yyy")</f>
        <v>May-2015</v>
      </c>
    </row>
    <row r="1545" spans="1:31" ht="12.75" customHeight="1" thickTop="1" thickBot="1" x14ac:dyDescent="0.25">
      <c r="A1545" s="8">
        <v>1917</v>
      </c>
      <c r="B1545" s="1" t="s">
        <v>56</v>
      </c>
      <c r="C1545" s="1">
        <v>0.02</v>
      </c>
      <c r="D1545" s="1">
        <v>7.64</v>
      </c>
      <c r="E1545" s="1">
        <v>1.39</v>
      </c>
      <c r="F1545" s="1">
        <v>1129</v>
      </c>
      <c r="G1545" s="6" t="str">
        <f>IF(COUNTIF(Table1[Customer ID],Table1[[#This Row],[Customer ID]])&gt;1,"Repeat Customer","One-Time Customer")</f>
        <v>Repeat Customer</v>
      </c>
      <c r="H1545" s="1" t="s">
        <v>1236</v>
      </c>
      <c r="I1545" s="1" t="s">
        <v>49</v>
      </c>
      <c r="J1545" s="1" t="s">
        <v>40</v>
      </c>
      <c r="K1545" s="1" t="s">
        <v>29</v>
      </c>
      <c r="L1545" s="1" t="s">
        <v>69</v>
      </c>
      <c r="M1545" s="1" t="s">
        <v>59</v>
      </c>
      <c r="N1545" s="1" t="s">
        <v>1239</v>
      </c>
      <c r="O1545" s="1">
        <v>0.36</v>
      </c>
      <c r="P1545" s="6">
        <f>Table1[[#This Row],[Profit]]/Table1[[#This Row],[Sales]]</f>
        <v>0.2884667371163156</v>
      </c>
      <c r="Q1545" s="1" t="s">
        <v>33</v>
      </c>
      <c r="R1545" s="1" t="s">
        <v>53</v>
      </c>
      <c r="S1545" s="1" t="s">
        <v>193</v>
      </c>
      <c r="T1545" s="1" t="s">
        <v>194</v>
      </c>
      <c r="U1545" s="1">
        <v>2118</v>
      </c>
      <c r="V1545" s="9">
        <v>42145</v>
      </c>
      <c r="W1545" s="13" t="str">
        <f>TEXT(Table1[[#This Row],[Order Date]],"mmmm")</f>
        <v>May</v>
      </c>
      <c r="X1545" s="7" t="str">
        <f>TEXT(Table1[[#This Row],[Order Date]],"yyyy")</f>
        <v>2015</v>
      </c>
      <c r="Y1545" s="9">
        <v>42147</v>
      </c>
      <c r="Z1545" s="1">
        <v>117.38</v>
      </c>
      <c r="AA1545" s="1">
        <v>52</v>
      </c>
      <c r="AB1545" s="1">
        <v>406.91</v>
      </c>
      <c r="AC1545" s="1">
        <v>13735</v>
      </c>
      <c r="AD1545" s="6" t="e">
        <f>IF(COUNTIF(#REF!,Orders!AC639)&gt;0,"Returned","Not Returned")</f>
        <v>#REF!</v>
      </c>
      <c r="AE1545" s="37" t="str">
        <f>TEXT(Table1[[#This Row],[Order Date]],"mmmm-yyy")</f>
        <v>May-2015</v>
      </c>
    </row>
    <row r="1546" spans="1:31" ht="12.75" customHeight="1" thickTop="1" thickBot="1" x14ac:dyDescent="0.25">
      <c r="A1546" s="10">
        <v>19917</v>
      </c>
      <c r="B1546" s="11" t="s">
        <v>56</v>
      </c>
      <c r="C1546" s="11">
        <v>0.02</v>
      </c>
      <c r="D1546" s="11">
        <v>7.64</v>
      </c>
      <c r="E1546" s="11">
        <v>1.39</v>
      </c>
      <c r="F1546" s="11">
        <v>1131</v>
      </c>
      <c r="G1546" s="6" t="str">
        <f>IF(COUNTIF(Table1[Customer ID],Table1[[#This Row],[Customer ID]])&gt;1,"Repeat Customer","One-Time Customer")</f>
        <v>One-Time Customer</v>
      </c>
      <c r="H1546" s="11" t="s">
        <v>1241</v>
      </c>
      <c r="I1546" s="11" t="s">
        <v>49</v>
      </c>
      <c r="J1546" s="11" t="s">
        <v>40</v>
      </c>
      <c r="K1546" s="11" t="s">
        <v>29</v>
      </c>
      <c r="L1546" s="11" t="s">
        <v>69</v>
      </c>
      <c r="M1546" s="11" t="s">
        <v>59</v>
      </c>
      <c r="N1546" s="11" t="s">
        <v>1239</v>
      </c>
      <c r="O1546" s="11">
        <v>0.36</v>
      </c>
      <c r="P1546" s="6">
        <f>Table1[[#This Row],[Profit]]/Table1[[#This Row],[Sales]]</f>
        <v>0.69</v>
      </c>
      <c r="Q1546" s="11" t="s">
        <v>33</v>
      </c>
      <c r="R1546" s="11" t="s">
        <v>61</v>
      </c>
      <c r="S1546" s="11" t="s">
        <v>130</v>
      </c>
      <c r="T1546" s="11" t="s">
        <v>1242</v>
      </c>
      <c r="U1546" s="11">
        <v>79907</v>
      </c>
      <c r="V1546" s="12">
        <v>42145</v>
      </c>
      <c r="W1546" s="13" t="str">
        <f>TEXT(Table1[[#This Row],[Order Date]],"mmmm")</f>
        <v>May</v>
      </c>
      <c r="X1546" s="7" t="str">
        <f>TEXT(Table1[[#This Row],[Order Date]],"yyyy")</f>
        <v>2015</v>
      </c>
      <c r="Y1546" s="12">
        <v>42147</v>
      </c>
      <c r="Z1546" s="11">
        <v>70.193699999999993</v>
      </c>
      <c r="AA1546" s="11">
        <v>13</v>
      </c>
      <c r="AB1546" s="11">
        <v>101.73</v>
      </c>
      <c r="AC1546" s="11">
        <v>88103</v>
      </c>
      <c r="AD1546" s="6" t="e">
        <f>IF(COUNTIF(#REF!,Orders!AC642)&gt;0,"Returned","Not Returned")</f>
        <v>#REF!</v>
      </c>
      <c r="AE1546" s="37" t="str">
        <f>TEXT(Table1[[#This Row],[Order Date]],"mmmm-yyy")</f>
        <v>May-2015</v>
      </c>
    </row>
    <row r="1547" spans="1:31" ht="12.75" customHeight="1" thickTop="1" thickBot="1" x14ac:dyDescent="0.25">
      <c r="A1547" s="10">
        <v>23455</v>
      </c>
      <c r="B1547" s="11" t="s">
        <v>56</v>
      </c>
      <c r="C1547" s="11">
        <v>0.04</v>
      </c>
      <c r="D1547" s="11">
        <v>2.08</v>
      </c>
      <c r="E1547" s="11">
        <v>1.49</v>
      </c>
      <c r="F1547" s="11">
        <v>1254</v>
      </c>
      <c r="G1547" s="6" t="str">
        <f>IF(COUNTIF(Table1[Customer ID],Table1[[#This Row],[Customer ID]])&gt;1,"Repeat Customer","One-Time Customer")</f>
        <v>Repeat Customer</v>
      </c>
      <c r="H1547" s="11" t="s">
        <v>1349</v>
      </c>
      <c r="I1547" s="11" t="s">
        <v>49</v>
      </c>
      <c r="J1547" s="11" t="s">
        <v>40</v>
      </c>
      <c r="K1547" s="11" t="s">
        <v>29</v>
      </c>
      <c r="L1547" s="11" t="s">
        <v>109</v>
      </c>
      <c r="M1547" s="11" t="s">
        <v>59</v>
      </c>
      <c r="N1547" s="11" t="s">
        <v>1350</v>
      </c>
      <c r="O1547" s="11">
        <v>0.36</v>
      </c>
      <c r="P1547" s="6">
        <f>Table1[[#This Row],[Profit]]/Table1[[#This Row],[Sales]]</f>
        <v>-0.33406870002961209</v>
      </c>
      <c r="Q1547" s="11" t="s">
        <v>33</v>
      </c>
      <c r="R1547" s="11" t="s">
        <v>61</v>
      </c>
      <c r="S1547" s="11" t="s">
        <v>130</v>
      </c>
      <c r="T1547" s="11" t="s">
        <v>1351</v>
      </c>
      <c r="U1547" s="11">
        <v>77530</v>
      </c>
      <c r="V1547" s="12">
        <v>42145</v>
      </c>
      <c r="W1547" s="13" t="str">
        <f>TEXT(Table1[[#This Row],[Order Date]],"mmmm")</f>
        <v>May</v>
      </c>
      <c r="X1547" s="7" t="str">
        <f>TEXT(Table1[[#This Row],[Order Date]],"yyyy")</f>
        <v>2015</v>
      </c>
      <c r="Y1547" s="12">
        <v>42147</v>
      </c>
      <c r="Z1547" s="11">
        <v>-11.281500000000001</v>
      </c>
      <c r="AA1547" s="11">
        <v>16</v>
      </c>
      <c r="AB1547" s="11">
        <v>33.770000000000003</v>
      </c>
      <c r="AC1547" s="11">
        <v>89982</v>
      </c>
      <c r="AD1547" s="6" t="e">
        <f>IF(COUNTIF(#REF!,Orders!AC720)&gt;0,"Returned","Not Returned")</f>
        <v>#REF!</v>
      </c>
      <c r="AE1547" s="37" t="str">
        <f>TEXT(Table1[[#This Row],[Order Date]],"mmmm-yyy")</f>
        <v>May-2015</v>
      </c>
    </row>
    <row r="1548" spans="1:31" ht="12.75" customHeight="1" thickTop="1" thickBot="1" x14ac:dyDescent="0.25">
      <c r="A1548" s="10">
        <v>21455</v>
      </c>
      <c r="B1548" s="11" t="s">
        <v>106</v>
      </c>
      <c r="C1548" s="11">
        <v>0.09</v>
      </c>
      <c r="D1548" s="11">
        <v>50.98</v>
      </c>
      <c r="E1548" s="11">
        <v>6.5</v>
      </c>
      <c r="F1548" s="11">
        <v>1527</v>
      </c>
      <c r="G1548" s="6" t="str">
        <f>IF(COUNTIF(Table1[Customer ID],Table1[[#This Row],[Customer ID]])&gt;1,"Repeat Customer","One-Time Customer")</f>
        <v>Repeat Customer</v>
      </c>
      <c r="H1548" s="11" t="s">
        <v>1554</v>
      </c>
      <c r="I1548" s="11" t="s">
        <v>49</v>
      </c>
      <c r="J1548" s="11" t="s">
        <v>40</v>
      </c>
      <c r="K1548" s="11" t="s">
        <v>77</v>
      </c>
      <c r="L1548" s="11" t="s">
        <v>180</v>
      </c>
      <c r="M1548" s="11" t="s">
        <v>59</v>
      </c>
      <c r="N1548" s="11" t="s">
        <v>937</v>
      </c>
      <c r="O1548" s="11">
        <v>0.73</v>
      </c>
      <c r="P1548" s="6">
        <f>Table1[[#This Row],[Profit]]/Table1[[#This Row],[Sales]]</f>
        <v>5.0290595595559713E-2</v>
      </c>
      <c r="Q1548" s="11" t="s">
        <v>33</v>
      </c>
      <c r="R1548" s="11" t="s">
        <v>136</v>
      </c>
      <c r="S1548" s="11" t="s">
        <v>1278</v>
      </c>
      <c r="T1548" s="11" t="s">
        <v>1556</v>
      </c>
      <c r="U1548" s="11">
        <v>35601</v>
      </c>
      <c r="V1548" s="12">
        <v>42145</v>
      </c>
      <c r="W1548" s="13" t="str">
        <f>TEXT(Table1[[#This Row],[Order Date]],"mmmm")</f>
        <v>May</v>
      </c>
      <c r="X1548" s="7" t="str">
        <f>TEXT(Table1[[#This Row],[Order Date]],"yyyy")</f>
        <v>2015</v>
      </c>
      <c r="Y1548" s="12">
        <v>42152</v>
      </c>
      <c r="Z1548" s="11">
        <v>70.175999999999988</v>
      </c>
      <c r="AA1548" s="11">
        <v>28</v>
      </c>
      <c r="AB1548" s="11">
        <v>1395.41</v>
      </c>
      <c r="AC1548" s="11">
        <v>86815</v>
      </c>
      <c r="AD1548" s="6" t="e">
        <f>IF(COUNTIF(#REF!,Orders!AC860)&gt;0,"Returned","Not Returned")</f>
        <v>#REF!</v>
      </c>
      <c r="AE1548" s="37" t="str">
        <f>TEXT(Table1[[#This Row],[Order Date]],"mmmm-yyy")</f>
        <v>May-2015</v>
      </c>
    </row>
    <row r="1549" spans="1:31" ht="12.75" customHeight="1" thickTop="1" thickBot="1" x14ac:dyDescent="0.25">
      <c r="A1549" s="8">
        <v>21229</v>
      </c>
      <c r="B1549" s="1" t="s">
        <v>37</v>
      </c>
      <c r="C1549" s="1">
        <v>0.06</v>
      </c>
      <c r="D1549" s="1">
        <v>218.08</v>
      </c>
      <c r="E1549" s="1">
        <v>18.059999999999999</v>
      </c>
      <c r="F1549" s="1">
        <v>3206</v>
      </c>
      <c r="G1549" s="6" t="str">
        <f>IF(COUNTIF(Table1[Customer ID],Table1[[#This Row],[Customer ID]])&gt;1,"Repeat Customer","One-Time Customer")</f>
        <v>Repeat Customer</v>
      </c>
      <c r="H1549" s="1" t="s">
        <v>2877</v>
      </c>
      <c r="I1549" s="1" t="s">
        <v>27</v>
      </c>
      <c r="J1549" s="1" t="s">
        <v>114</v>
      </c>
      <c r="K1549" s="1" t="s">
        <v>41</v>
      </c>
      <c r="L1549" s="1" t="s">
        <v>42</v>
      </c>
      <c r="M1549" s="1" t="s">
        <v>236</v>
      </c>
      <c r="N1549" s="1" t="s">
        <v>1499</v>
      </c>
      <c r="O1549" s="1">
        <v>0.56999999999999995</v>
      </c>
      <c r="P1549" s="6">
        <f>Table1[[#This Row],[Profit]]/Table1[[#This Row],[Sales]]</f>
        <v>0.65126871838281231</v>
      </c>
      <c r="Q1549" s="1" t="s">
        <v>33</v>
      </c>
      <c r="R1549" s="1" t="s">
        <v>34</v>
      </c>
      <c r="S1549" s="1" t="s">
        <v>1741</v>
      </c>
      <c r="T1549" s="1" t="s">
        <v>2878</v>
      </c>
      <c r="U1549" s="1">
        <v>83301</v>
      </c>
      <c r="V1549" s="9">
        <v>42145</v>
      </c>
      <c r="W1549" s="13" t="str">
        <f>TEXT(Table1[[#This Row],[Order Date]],"mmmm")</f>
        <v>May</v>
      </c>
      <c r="X1549" s="7" t="str">
        <f>TEXT(Table1[[#This Row],[Order Date]],"yyyy")</f>
        <v>2015</v>
      </c>
      <c r="Y1549" s="9">
        <v>42147</v>
      </c>
      <c r="Z1549" s="1">
        <v>969.42</v>
      </c>
      <c r="AA1549" s="1">
        <v>7</v>
      </c>
      <c r="AB1549" s="1">
        <v>1488.51</v>
      </c>
      <c r="AC1549" s="1">
        <v>87934</v>
      </c>
      <c r="AD1549" s="6" t="e">
        <f>IF(COUNTIF(#REF!,Orders!AC1835)&gt;0,"Returned","Not Returned")</f>
        <v>#REF!</v>
      </c>
      <c r="AE1549" s="37" t="str">
        <f>TEXT(Table1[[#This Row],[Order Date]],"mmmm-yyy")</f>
        <v>May-2015</v>
      </c>
    </row>
    <row r="1550" spans="1:31" ht="14.25" thickTop="1" thickBot="1" x14ac:dyDescent="0.25">
      <c r="A1550" s="8">
        <v>19422</v>
      </c>
      <c r="B1550" s="1" t="s">
        <v>106</v>
      </c>
      <c r="C1550" s="1">
        <v>0.03</v>
      </c>
      <c r="D1550" s="1">
        <v>20.98</v>
      </c>
      <c r="E1550" s="1">
        <v>1.49</v>
      </c>
      <c r="F1550" s="1">
        <v>3319</v>
      </c>
      <c r="G1550" s="6" t="str">
        <f>IF(COUNTIF(Table1[Customer ID],Table1[[#This Row],[Customer ID]])&gt;1,"Repeat Customer","One-Time Customer")</f>
        <v>One-Time Customer</v>
      </c>
      <c r="H1550" s="1" t="s">
        <v>2957</v>
      </c>
      <c r="I1550" s="1" t="s">
        <v>49</v>
      </c>
      <c r="J1550" s="1" t="s">
        <v>58</v>
      </c>
      <c r="K1550" s="1" t="s">
        <v>29</v>
      </c>
      <c r="L1550" s="1" t="s">
        <v>109</v>
      </c>
      <c r="M1550" s="1" t="s">
        <v>59</v>
      </c>
      <c r="N1550" s="1" t="s">
        <v>1546</v>
      </c>
      <c r="O1550" s="1">
        <v>0.35</v>
      </c>
      <c r="P1550" s="6">
        <f>Table1[[#This Row],[Profit]]/Table1[[#This Row],[Sales]]</f>
        <v>6.9591822543633955E-2</v>
      </c>
      <c r="Q1550" s="1" t="s">
        <v>33</v>
      </c>
      <c r="R1550" s="1" t="s">
        <v>136</v>
      </c>
      <c r="S1550" s="1" t="s">
        <v>244</v>
      </c>
      <c r="T1550" s="1" t="s">
        <v>2894</v>
      </c>
      <c r="U1550" s="1">
        <v>37075</v>
      </c>
      <c r="V1550" s="9">
        <v>42145</v>
      </c>
      <c r="W1550" s="13" t="str">
        <f>TEXT(Table1[[#This Row],[Order Date]],"mmmm")</f>
        <v>May</v>
      </c>
      <c r="X1550" s="7" t="str">
        <f>TEXT(Table1[[#This Row],[Order Date]],"yyyy")</f>
        <v>2015</v>
      </c>
      <c r="Y1550" s="9">
        <v>42145</v>
      </c>
      <c r="Z1550" s="1">
        <v>30.023999999999997</v>
      </c>
      <c r="AA1550" s="1">
        <v>20</v>
      </c>
      <c r="AB1550" s="1">
        <v>431.43</v>
      </c>
      <c r="AC1550" s="1">
        <v>90104</v>
      </c>
      <c r="AD1550" s="6" t="e">
        <f>IF(COUNTIF(#REF!,Orders!AC1889)&gt;0,"Returned","Not Returned")</f>
        <v>#REF!</v>
      </c>
      <c r="AE1550" s="37" t="str">
        <f>TEXT(Table1[[#This Row],[Order Date]],"mmmm-yyy")</f>
        <v>May-2015</v>
      </c>
    </row>
    <row r="1551" spans="1:31" ht="12.75" customHeight="1" thickTop="1" thickBot="1" x14ac:dyDescent="0.25">
      <c r="A1551" s="10">
        <v>522</v>
      </c>
      <c r="B1551" s="11" t="s">
        <v>25</v>
      </c>
      <c r="C1551" s="11">
        <v>7.0000000000000007E-2</v>
      </c>
      <c r="D1551" s="11">
        <v>1.68</v>
      </c>
      <c r="E1551" s="11">
        <v>1.57</v>
      </c>
      <c r="F1551" s="11">
        <v>181</v>
      </c>
      <c r="G1551" s="6" t="str">
        <f>IF(COUNTIF(Table1[Customer ID],Table1[[#This Row],[Customer ID]])&gt;1,"Repeat Customer","One-Time Customer")</f>
        <v>Repeat Customer</v>
      </c>
      <c r="H1551" s="11" t="s">
        <v>274</v>
      </c>
      <c r="I1551" s="11" t="s">
        <v>49</v>
      </c>
      <c r="J1551" s="11" t="s">
        <v>28</v>
      </c>
      <c r="K1551" s="11" t="s">
        <v>29</v>
      </c>
      <c r="L1551" s="11" t="s">
        <v>30</v>
      </c>
      <c r="M1551" s="11" t="s">
        <v>31</v>
      </c>
      <c r="N1551" s="11" t="s">
        <v>96</v>
      </c>
      <c r="O1551" s="11">
        <v>0.59</v>
      </c>
      <c r="P1551" s="6">
        <f>Table1[[#This Row],[Profit]]/Table1[[#This Row],[Sales]]</f>
        <v>-0.19159654858245351</v>
      </c>
      <c r="Q1551" s="11" t="s">
        <v>33</v>
      </c>
      <c r="R1551" s="11" t="s">
        <v>34</v>
      </c>
      <c r="S1551" s="11" t="s">
        <v>45</v>
      </c>
      <c r="T1551" s="11" t="s">
        <v>276</v>
      </c>
      <c r="U1551" s="11">
        <v>94122</v>
      </c>
      <c r="V1551" s="12">
        <v>42146</v>
      </c>
      <c r="W1551" s="13" t="str">
        <f>TEXT(Table1[[#This Row],[Order Date]],"mmmm")</f>
        <v>May</v>
      </c>
      <c r="X1551" s="7" t="str">
        <f>TEXT(Table1[[#This Row],[Order Date]],"yyyy")</f>
        <v>2015</v>
      </c>
      <c r="Y1551" s="12">
        <v>42147</v>
      </c>
      <c r="Z1551" s="11">
        <v>-35.75</v>
      </c>
      <c r="AA1551" s="11">
        <v>116</v>
      </c>
      <c r="AB1551" s="11">
        <v>186.59</v>
      </c>
      <c r="AC1551" s="11">
        <v>3585</v>
      </c>
      <c r="AD1551" s="6" t="e">
        <f>IF(COUNTIF(#REF!,Orders!AC102)&gt;0,"Returned","Not Returned")</f>
        <v>#REF!</v>
      </c>
      <c r="AE1551" s="37" t="str">
        <f>TEXT(Table1[[#This Row],[Order Date]],"mmmm-yyy")</f>
        <v>May-2015</v>
      </c>
    </row>
    <row r="1552" spans="1:31" ht="12.75" customHeight="1" thickTop="1" thickBot="1" x14ac:dyDescent="0.25">
      <c r="A1552" s="10">
        <v>18521</v>
      </c>
      <c r="B1552" s="11" t="s">
        <v>25</v>
      </c>
      <c r="C1552" s="11">
        <v>7.0000000000000007E-2</v>
      </c>
      <c r="D1552" s="11">
        <v>10.06</v>
      </c>
      <c r="E1552" s="11">
        <v>2.06</v>
      </c>
      <c r="F1552" s="11">
        <v>188</v>
      </c>
      <c r="G1552" s="6" t="str">
        <f>IF(COUNTIF(Table1[Customer ID],Table1[[#This Row],[Customer ID]])&gt;1,"Repeat Customer","One-Time Customer")</f>
        <v>Repeat Customer</v>
      </c>
      <c r="H1552" s="11" t="s">
        <v>279</v>
      </c>
      <c r="I1552" s="11" t="s">
        <v>49</v>
      </c>
      <c r="J1552" s="11" t="s">
        <v>28</v>
      </c>
      <c r="K1552" s="11" t="s">
        <v>29</v>
      </c>
      <c r="L1552" s="11" t="s">
        <v>93</v>
      </c>
      <c r="M1552" s="11" t="s">
        <v>31</v>
      </c>
      <c r="N1552" s="11" t="s">
        <v>280</v>
      </c>
      <c r="O1552" s="11">
        <v>0.39</v>
      </c>
      <c r="P1552" s="6">
        <f>Table1[[#This Row],[Profit]]/Table1[[#This Row],[Sales]]</f>
        <v>0.69</v>
      </c>
      <c r="Q1552" s="11" t="s">
        <v>33</v>
      </c>
      <c r="R1552" s="11" t="s">
        <v>61</v>
      </c>
      <c r="S1552" s="11" t="s">
        <v>130</v>
      </c>
      <c r="T1552" s="11" t="s">
        <v>281</v>
      </c>
      <c r="U1552" s="11">
        <v>76240</v>
      </c>
      <c r="V1552" s="12">
        <v>42146</v>
      </c>
      <c r="W1552" s="13" t="str">
        <f>TEXT(Table1[[#This Row],[Order Date]],"mmmm")</f>
        <v>May</v>
      </c>
      <c r="X1552" s="7" t="str">
        <f>TEXT(Table1[[#This Row],[Order Date]],"yyyy")</f>
        <v>2015</v>
      </c>
      <c r="Y1552" s="12">
        <v>42146</v>
      </c>
      <c r="Z1552" s="11">
        <v>152.65559999999999</v>
      </c>
      <c r="AA1552" s="11">
        <v>23</v>
      </c>
      <c r="AB1552" s="11">
        <v>221.24</v>
      </c>
      <c r="AC1552" s="11">
        <v>88361</v>
      </c>
      <c r="AD1552" s="6" t="e">
        <f>IF(COUNTIF(#REF!,Orders!AC104)&gt;0,"Returned","Not Returned")</f>
        <v>#REF!</v>
      </c>
      <c r="AE1552" s="37" t="str">
        <f>TEXT(Table1[[#This Row],[Order Date]],"mmmm-yyy")</f>
        <v>May-2015</v>
      </c>
    </row>
    <row r="1553" spans="1:31" ht="12.75" customHeight="1" thickTop="1" thickBot="1" x14ac:dyDescent="0.25">
      <c r="A1553" s="8">
        <v>18522</v>
      </c>
      <c r="B1553" s="1" t="s">
        <v>25</v>
      </c>
      <c r="C1553" s="1">
        <v>7.0000000000000007E-2</v>
      </c>
      <c r="D1553" s="1">
        <v>1.68</v>
      </c>
      <c r="E1553" s="1">
        <v>1.57</v>
      </c>
      <c r="F1553" s="1">
        <v>188</v>
      </c>
      <c r="G1553" s="6" t="str">
        <f>IF(COUNTIF(Table1[Customer ID],Table1[[#This Row],[Customer ID]])&gt;1,"Repeat Customer","One-Time Customer")</f>
        <v>Repeat Customer</v>
      </c>
      <c r="H1553" s="1" t="s">
        <v>279</v>
      </c>
      <c r="I1553" s="1" t="s">
        <v>49</v>
      </c>
      <c r="J1553" s="1" t="s">
        <v>28</v>
      </c>
      <c r="K1553" s="1" t="s">
        <v>29</v>
      </c>
      <c r="L1553" s="1" t="s">
        <v>30</v>
      </c>
      <c r="M1553" s="1" t="s">
        <v>31</v>
      </c>
      <c r="N1553" s="1" t="s">
        <v>96</v>
      </c>
      <c r="O1553" s="1">
        <v>0.59</v>
      </c>
      <c r="P1553" s="6">
        <f>Table1[[#This Row],[Profit]]/Table1[[#This Row],[Sales]]</f>
        <v>0.15326902465166142</v>
      </c>
      <c r="Q1553" s="1" t="s">
        <v>33</v>
      </c>
      <c r="R1553" s="1" t="s">
        <v>61</v>
      </c>
      <c r="S1553" s="1" t="s">
        <v>130</v>
      </c>
      <c r="T1553" s="1" t="s">
        <v>281</v>
      </c>
      <c r="U1553" s="1">
        <v>76240</v>
      </c>
      <c r="V1553" s="9">
        <v>42146</v>
      </c>
      <c r="W1553" s="13" t="str">
        <f>TEXT(Table1[[#This Row],[Order Date]],"mmmm")</f>
        <v>May</v>
      </c>
      <c r="X1553" s="7" t="str">
        <f>TEXT(Table1[[#This Row],[Order Date]],"yyyy")</f>
        <v>2015</v>
      </c>
      <c r="Y1553" s="9">
        <v>42147</v>
      </c>
      <c r="Z1553" s="1">
        <v>7.1500000000000057</v>
      </c>
      <c r="AA1553" s="1">
        <v>29</v>
      </c>
      <c r="AB1553" s="1">
        <v>46.65</v>
      </c>
      <c r="AC1553" s="1">
        <v>88361</v>
      </c>
      <c r="AD1553" s="6" t="e">
        <f>IF(COUNTIF(#REF!,Orders!AC105)&gt;0,"Returned","Not Returned")</f>
        <v>#REF!</v>
      </c>
      <c r="AE1553" s="37" t="str">
        <f>TEXT(Table1[[#This Row],[Order Date]],"mmmm-yyy")</f>
        <v>May-2015</v>
      </c>
    </row>
    <row r="1554" spans="1:31" ht="12.75" customHeight="1" thickTop="1" thickBot="1" x14ac:dyDescent="0.25">
      <c r="A1554" s="8">
        <v>6581</v>
      </c>
      <c r="B1554" s="1" t="s">
        <v>106</v>
      </c>
      <c r="C1554" s="1">
        <v>0.03</v>
      </c>
      <c r="D1554" s="1">
        <v>256.99</v>
      </c>
      <c r="E1554" s="1">
        <v>11.25</v>
      </c>
      <c r="F1554" s="1">
        <v>1246</v>
      </c>
      <c r="G1554" s="6" t="str">
        <f>IF(COUNTIF(Table1[Customer ID],Table1[[#This Row],[Customer ID]])&gt;1,"Repeat Customer","One-Time Customer")</f>
        <v>Repeat Customer</v>
      </c>
      <c r="H1554" s="1" t="s">
        <v>1334</v>
      </c>
      <c r="I1554" s="1" t="s">
        <v>49</v>
      </c>
      <c r="J1554" s="1" t="s">
        <v>40</v>
      </c>
      <c r="K1554" s="1" t="s">
        <v>77</v>
      </c>
      <c r="L1554" s="1" t="s">
        <v>180</v>
      </c>
      <c r="M1554" s="1" t="s">
        <v>59</v>
      </c>
      <c r="N1554" s="1" t="s">
        <v>1336</v>
      </c>
      <c r="O1554" s="1">
        <v>0.51</v>
      </c>
      <c r="P1554" s="6">
        <f>Table1[[#This Row],[Profit]]/Table1[[#This Row],[Sales]]</f>
        <v>0.18132293446669293</v>
      </c>
      <c r="Q1554" s="1" t="s">
        <v>33</v>
      </c>
      <c r="R1554" s="1" t="s">
        <v>53</v>
      </c>
      <c r="S1554" s="1" t="s">
        <v>71</v>
      </c>
      <c r="T1554" s="1" t="s">
        <v>90</v>
      </c>
      <c r="U1554" s="1">
        <v>10009</v>
      </c>
      <c r="V1554" s="9">
        <v>42146</v>
      </c>
      <c r="W1554" s="13" t="str">
        <f>TEXT(Table1[[#This Row],[Order Date]],"mmmm")</f>
        <v>May</v>
      </c>
      <c r="X1554" s="7" t="str">
        <f>TEXT(Table1[[#This Row],[Order Date]],"yyyy")</f>
        <v>2015</v>
      </c>
      <c r="Y1554" s="9">
        <v>42146</v>
      </c>
      <c r="Z1554" s="1">
        <v>1489.8</v>
      </c>
      <c r="AA1554" s="1">
        <v>32</v>
      </c>
      <c r="AB1554" s="1">
        <v>8216.2800000000007</v>
      </c>
      <c r="AC1554" s="1">
        <v>46853</v>
      </c>
      <c r="AD1554" s="6" t="e">
        <f>IF(COUNTIF(#REF!,Orders!AC711)&gt;0,"Returned","Not Returned")</f>
        <v>#REF!</v>
      </c>
      <c r="AE1554" s="37" t="str">
        <f>TEXT(Table1[[#This Row],[Order Date]],"mmmm-yyy")</f>
        <v>May-2015</v>
      </c>
    </row>
    <row r="1555" spans="1:31" ht="12.75" customHeight="1" thickTop="1" thickBot="1" x14ac:dyDescent="0.25">
      <c r="A1555" s="8">
        <v>18131</v>
      </c>
      <c r="B1555" s="1" t="s">
        <v>56</v>
      </c>
      <c r="C1555" s="1">
        <v>0.01</v>
      </c>
      <c r="D1555" s="1">
        <v>115.99</v>
      </c>
      <c r="E1555" s="1">
        <v>56.14</v>
      </c>
      <c r="F1555" s="1">
        <v>1257</v>
      </c>
      <c r="G1555" s="6" t="str">
        <f>IF(COUNTIF(Table1[Customer ID],Table1[[#This Row],[Customer ID]])&gt;1,"Repeat Customer","One-Time Customer")</f>
        <v>Repeat Customer</v>
      </c>
      <c r="H1555" s="1" t="s">
        <v>1354</v>
      </c>
      <c r="I1555" s="1" t="s">
        <v>39</v>
      </c>
      <c r="J1555" s="1" t="s">
        <v>40</v>
      </c>
      <c r="K1555" s="1" t="s">
        <v>77</v>
      </c>
      <c r="L1555" s="1" t="s">
        <v>85</v>
      </c>
      <c r="M1555" s="1" t="s">
        <v>43</v>
      </c>
      <c r="N1555" s="1" t="s">
        <v>1355</v>
      </c>
      <c r="O1555" s="1">
        <v>0.4</v>
      </c>
      <c r="P1555" s="6">
        <f>Table1[[#This Row],[Profit]]/Table1[[#This Row],[Sales]]</f>
        <v>-0.27201985604368334</v>
      </c>
      <c r="Q1555" s="1" t="s">
        <v>33</v>
      </c>
      <c r="R1555" s="1" t="s">
        <v>34</v>
      </c>
      <c r="S1555" s="1" t="s">
        <v>255</v>
      </c>
      <c r="T1555" s="1" t="s">
        <v>287</v>
      </c>
      <c r="U1555" s="1">
        <v>80013</v>
      </c>
      <c r="V1555" s="9">
        <v>42146</v>
      </c>
      <c r="W1555" s="13" t="str">
        <f>TEXT(Table1[[#This Row],[Order Date]],"mmmm")</f>
        <v>May</v>
      </c>
      <c r="X1555" s="7" t="str">
        <f>TEXT(Table1[[#This Row],[Order Date]],"yyyy")</f>
        <v>2015</v>
      </c>
      <c r="Y1555" s="9">
        <v>42147</v>
      </c>
      <c r="Z1555" s="1">
        <v>-164.39520000000002</v>
      </c>
      <c r="AA1555" s="1">
        <v>5</v>
      </c>
      <c r="AB1555" s="1">
        <v>604.35</v>
      </c>
      <c r="AC1555" s="1">
        <v>86535</v>
      </c>
      <c r="AD1555" s="6" t="e">
        <f>IF(COUNTIF(#REF!,Orders!AC723)&gt;0,"Returned","Not Returned")</f>
        <v>#REF!</v>
      </c>
      <c r="AE1555" s="37" t="str">
        <f>TEXT(Table1[[#This Row],[Order Date]],"mmmm-yyy")</f>
        <v>May-2015</v>
      </c>
    </row>
    <row r="1556" spans="1:31" ht="12.75" customHeight="1" thickTop="1" thickBot="1" x14ac:dyDescent="0.25">
      <c r="A1556" s="8">
        <v>26083</v>
      </c>
      <c r="B1556" s="1" t="s">
        <v>37</v>
      </c>
      <c r="C1556" s="1">
        <v>0.03</v>
      </c>
      <c r="D1556" s="1">
        <v>25.98</v>
      </c>
      <c r="E1556" s="1">
        <v>4.08</v>
      </c>
      <c r="F1556" s="1">
        <v>2198</v>
      </c>
      <c r="G1556" s="6" t="str">
        <f>IF(COUNTIF(Table1[Customer ID],Table1[[#This Row],[Customer ID]])&gt;1,"Repeat Customer","One-Time Customer")</f>
        <v>Repeat Customer</v>
      </c>
      <c r="H1556" s="1" t="s">
        <v>2094</v>
      </c>
      <c r="I1556" s="1" t="s">
        <v>49</v>
      </c>
      <c r="J1556" s="1" t="s">
        <v>58</v>
      </c>
      <c r="K1556" s="1" t="s">
        <v>29</v>
      </c>
      <c r="L1556" s="1" t="s">
        <v>30</v>
      </c>
      <c r="M1556" s="1" t="s">
        <v>51</v>
      </c>
      <c r="N1556" s="1" t="s">
        <v>2095</v>
      </c>
      <c r="O1556" s="1">
        <v>0.56999999999999995</v>
      </c>
      <c r="P1556" s="6">
        <f>Table1[[#This Row],[Profit]]/Table1[[#This Row],[Sales]]</f>
        <v>0.69</v>
      </c>
      <c r="Q1556" s="1" t="s">
        <v>33</v>
      </c>
      <c r="R1556" s="1" t="s">
        <v>53</v>
      </c>
      <c r="S1556" s="1" t="s">
        <v>71</v>
      </c>
      <c r="T1556" s="1" t="s">
        <v>2096</v>
      </c>
      <c r="U1556" s="1">
        <v>11757</v>
      </c>
      <c r="V1556" s="9">
        <v>42146</v>
      </c>
      <c r="W1556" s="13" t="str">
        <f>TEXT(Table1[[#This Row],[Order Date]],"mmmm")</f>
        <v>May</v>
      </c>
      <c r="X1556" s="7" t="str">
        <f>TEXT(Table1[[#This Row],[Order Date]],"yyyy")</f>
        <v>2015</v>
      </c>
      <c r="Y1556" s="9">
        <v>42149</v>
      </c>
      <c r="Z1556" s="1">
        <v>295.90649999999999</v>
      </c>
      <c r="AA1556" s="1">
        <v>16</v>
      </c>
      <c r="AB1556" s="1">
        <v>428.85</v>
      </c>
      <c r="AC1556" s="1">
        <v>89174</v>
      </c>
      <c r="AD1556" s="6" t="e">
        <f>IF(COUNTIF(#REF!,Orders!AC1217)&gt;0,"Returned","Not Returned")</f>
        <v>#REF!</v>
      </c>
      <c r="AE1556" s="37" t="str">
        <f>TEXT(Table1[[#This Row],[Order Date]],"mmmm-yyy")</f>
        <v>May-2015</v>
      </c>
    </row>
    <row r="1557" spans="1:31" ht="12.75" customHeight="1" thickTop="1" thickBot="1" x14ac:dyDescent="0.25">
      <c r="A1557" s="10">
        <v>26084</v>
      </c>
      <c r="B1557" s="11" t="s">
        <v>37</v>
      </c>
      <c r="C1557" s="11">
        <v>0.1</v>
      </c>
      <c r="D1557" s="11">
        <v>20.98</v>
      </c>
      <c r="E1557" s="11">
        <v>53.03</v>
      </c>
      <c r="F1557" s="11">
        <v>2198</v>
      </c>
      <c r="G1557" s="6" t="str">
        <f>IF(COUNTIF(Table1[Customer ID],Table1[[#This Row],[Customer ID]])&gt;1,"Repeat Customer","One-Time Customer")</f>
        <v>Repeat Customer</v>
      </c>
      <c r="H1557" s="11" t="s">
        <v>2094</v>
      </c>
      <c r="I1557" s="11" t="s">
        <v>39</v>
      </c>
      <c r="J1557" s="11" t="s">
        <v>58</v>
      </c>
      <c r="K1557" s="11" t="s">
        <v>29</v>
      </c>
      <c r="L1557" s="11" t="s">
        <v>141</v>
      </c>
      <c r="M1557" s="11" t="s">
        <v>43</v>
      </c>
      <c r="N1557" s="11" t="s">
        <v>617</v>
      </c>
      <c r="O1557" s="11">
        <v>0.78</v>
      </c>
      <c r="P1557" s="6">
        <f>Table1[[#This Row],[Profit]]/Table1[[#This Row],[Sales]]</f>
        <v>-6.1638348805978866</v>
      </c>
      <c r="Q1557" s="11" t="s">
        <v>33</v>
      </c>
      <c r="R1557" s="11" t="s">
        <v>53</v>
      </c>
      <c r="S1557" s="11" t="s">
        <v>71</v>
      </c>
      <c r="T1557" s="11" t="s">
        <v>2096</v>
      </c>
      <c r="U1557" s="11">
        <v>11757</v>
      </c>
      <c r="V1557" s="12">
        <v>42146</v>
      </c>
      <c r="W1557" s="13" t="str">
        <f>TEXT(Table1[[#This Row],[Order Date]],"mmmm")</f>
        <v>May</v>
      </c>
      <c r="X1557" s="7" t="str">
        <f>TEXT(Table1[[#This Row],[Order Date]],"yyyy")</f>
        <v>2015</v>
      </c>
      <c r="Y1557" s="12">
        <v>42146</v>
      </c>
      <c r="Z1557" s="11">
        <v>-2111.36</v>
      </c>
      <c r="AA1557" s="11">
        <v>16</v>
      </c>
      <c r="AB1557" s="11">
        <v>342.54</v>
      </c>
      <c r="AC1557" s="11">
        <v>89174</v>
      </c>
      <c r="AD1557" s="6" t="e">
        <f>IF(COUNTIF(#REF!,Orders!AC1218)&gt;0,"Returned","Not Returned")</f>
        <v>#REF!</v>
      </c>
      <c r="AE1557" s="37" t="str">
        <f>TEXT(Table1[[#This Row],[Order Date]],"mmmm-yyy")</f>
        <v>May-2015</v>
      </c>
    </row>
    <row r="1558" spans="1:31" ht="12.75" customHeight="1" thickTop="1" thickBot="1" x14ac:dyDescent="0.25">
      <c r="A1558" s="8">
        <v>21171</v>
      </c>
      <c r="B1558" s="1" t="s">
        <v>47</v>
      </c>
      <c r="C1558" s="1">
        <v>0.1</v>
      </c>
      <c r="D1558" s="1">
        <v>130.97999999999999</v>
      </c>
      <c r="E1558" s="1">
        <v>30</v>
      </c>
      <c r="F1558" s="1">
        <v>2385</v>
      </c>
      <c r="G1558" s="6" t="str">
        <f>IF(COUNTIF(Table1[Customer ID],Table1[[#This Row],[Customer ID]])&gt;1,"Repeat Customer","One-Time Customer")</f>
        <v>One-Time Customer</v>
      </c>
      <c r="H1558" s="1" t="s">
        <v>2247</v>
      </c>
      <c r="I1558" s="1" t="s">
        <v>39</v>
      </c>
      <c r="J1558" s="1" t="s">
        <v>58</v>
      </c>
      <c r="K1558" s="1" t="s">
        <v>41</v>
      </c>
      <c r="L1558" s="1" t="s">
        <v>42</v>
      </c>
      <c r="M1558" s="1" t="s">
        <v>43</v>
      </c>
      <c r="N1558" s="1" t="s">
        <v>546</v>
      </c>
      <c r="O1558" s="1">
        <v>0.78</v>
      </c>
      <c r="P1558" s="6">
        <f>Table1[[#This Row],[Profit]]/Table1[[#This Row],[Sales]]</f>
        <v>0.88500834074487056</v>
      </c>
      <c r="Q1558" s="1" t="s">
        <v>33</v>
      </c>
      <c r="R1558" s="1" t="s">
        <v>34</v>
      </c>
      <c r="S1558" s="1" t="s">
        <v>366</v>
      </c>
      <c r="T1558" s="1" t="s">
        <v>2248</v>
      </c>
      <c r="U1558" s="1">
        <v>88001</v>
      </c>
      <c r="V1558" s="9">
        <v>42146</v>
      </c>
      <c r="W1558" s="13" t="str">
        <f>TEXT(Table1[[#This Row],[Order Date]],"mmmm")</f>
        <v>May</v>
      </c>
      <c r="X1558" s="7" t="str">
        <f>TEXT(Table1[[#This Row],[Order Date]],"yyyy")</f>
        <v>2015</v>
      </c>
      <c r="Y1558" s="9">
        <v>42148</v>
      </c>
      <c r="Z1558" s="1">
        <v>2000.11</v>
      </c>
      <c r="AA1558" s="1">
        <v>18</v>
      </c>
      <c r="AB1558" s="1">
        <v>2259.9899999999998</v>
      </c>
      <c r="AC1558" s="1">
        <v>89184</v>
      </c>
      <c r="AD1558" s="6" t="e">
        <f>IF(COUNTIF(#REF!,Orders!AC1329)&gt;0,"Returned","Not Returned")</f>
        <v>#REF!</v>
      </c>
      <c r="AE1558" s="37" t="str">
        <f>TEXT(Table1[[#This Row],[Order Date]],"mmmm-yyy")</f>
        <v>May-2015</v>
      </c>
    </row>
    <row r="1559" spans="1:31" ht="12.75" customHeight="1" thickTop="1" thickBot="1" x14ac:dyDescent="0.25">
      <c r="A1559" s="8">
        <v>21580</v>
      </c>
      <c r="B1559" s="1" t="s">
        <v>47</v>
      </c>
      <c r="C1559" s="1">
        <v>0.06</v>
      </c>
      <c r="D1559" s="1">
        <v>4.9800000000000004</v>
      </c>
      <c r="E1559" s="1">
        <v>4.95</v>
      </c>
      <c r="F1559" s="1">
        <v>2699</v>
      </c>
      <c r="G1559" s="6" t="str">
        <f>IF(COUNTIF(Table1[Customer ID],Table1[[#This Row],[Customer ID]])&gt;1,"Repeat Customer","One-Time Customer")</f>
        <v>Repeat Customer</v>
      </c>
      <c r="H1559" s="1" t="s">
        <v>2497</v>
      </c>
      <c r="I1559" s="1" t="s">
        <v>49</v>
      </c>
      <c r="J1559" s="1" t="s">
        <v>28</v>
      </c>
      <c r="K1559" s="1" t="s">
        <v>29</v>
      </c>
      <c r="L1559" s="1" t="s">
        <v>109</v>
      </c>
      <c r="M1559" s="1" t="s">
        <v>59</v>
      </c>
      <c r="N1559" s="1" t="s">
        <v>2498</v>
      </c>
      <c r="O1559" s="1">
        <v>0.37</v>
      </c>
      <c r="P1559" s="6">
        <f>Table1[[#This Row],[Profit]]/Table1[[#This Row],[Sales]]</f>
        <v>-1.3067983289023928</v>
      </c>
      <c r="Q1559" s="1" t="s">
        <v>33</v>
      </c>
      <c r="R1559" s="1" t="s">
        <v>34</v>
      </c>
      <c r="S1559" s="1" t="s">
        <v>378</v>
      </c>
      <c r="T1559" s="1" t="s">
        <v>2499</v>
      </c>
      <c r="U1559" s="1">
        <v>86442</v>
      </c>
      <c r="V1559" s="9">
        <v>42146</v>
      </c>
      <c r="W1559" s="13" t="str">
        <f>TEXT(Table1[[#This Row],[Order Date]],"mmmm")</f>
        <v>May</v>
      </c>
      <c r="X1559" s="7" t="str">
        <f>TEXT(Table1[[#This Row],[Order Date]],"yyyy")</f>
        <v>2015</v>
      </c>
      <c r="Y1559" s="9">
        <v>42148</v>
      </c>
      <c r="Z1559" s="1">
        <v>-103.224</v>
      </c>
      <c r="AA1559" s="1">
        <v>16</v>
      </c>
      <c r="AB1559" s="1">
        <v>78.989999999999995</v>
      </c>
      <c r="AC1559" s="1">
        <v>87677</v>
      </c>
      <c r="AD1559" s="6" t="e">
        <f>IF(COUNTIF(#REF!,Orders!AC1531)&gt;0,"Returned","Not Returned")</f>
        <v>#REF!</v>
      </c>
      <c r="AE1559" s="37" t="str">
        <f>TEXT(Table1[[#This Row],[Order Date]],"mmmm-yyy")</f>
        <v>May-2015</v>
      </c>
    </row>
    <row r="1560" spans="1:31" ht="12.75" customHeight="1" thickTop="1" thickBot="1" x14ac:dyDescent="0.25">
      <c r="A1560" s="8">
        <v>19599</v>
      </c>
      <c r="B1560" s="1" t="s">
        <v>56</v>
      </c>
      <c r="C1560" s="1">
        <v>0.01</v>
      </c>
      <c r="D1560" s="1">
        <v>35.99</v>
      </c>
      <c r="E1560" s="1">
        <v>0.99</v>
      </c>
      <c r="F1560" s="1">
        <v>2976</v>
      </c>
      <c r="G1560" s="6" t="str">
        <f>IF(COUNTIF(Table1[Customer ID],Table1[[#This Row],[Customer ID]])&gt;1,"Repeat Customer","One-Time Customer")</f>
        <v>One-Time Customer</v>
      </c>
      <c r="H1560" s="1" t="s">
        <v>2704</v>
      </c>
      <c r="I1560" s="1" t="s">
        <v>49</v>
      </c>
      <c r="J1560" s="1" t="s">
        <v>58</v>
      </c>
      <c r="K1560" s="1" t="s">
        <v>77</v>
      </c>
      <c r="L1560" s="1" t="s">
        <v>78</v>
      </c>
      <c r="M1560" s="1" t="s">
        <v>51</v>
      </c>
      <c r="N1560" s="1" t="s">
        <v>2385</v>
      </c>
      <c r="O1560" s="1">
        <v>0.35</v>
      </c>
      <c r="P1560" s="6">
        <f>Table1[[#This Row],[Profit]]/Table1[[#This Row],[Sales]]</f>
        <v>0.69</v>
      </c>
      <c r="Q1560" s="1" t="s">
        <v>33</v>
      </c>
      <c r="R1560" s="1" t="s">
        <v>61</v>
      </c>
      <c r="S1560" s="1" t="s">
        <v>1858</v>
      </c>
      <c r="T1560" s="1" t="s">
        <v>2705</v>
      </c>
      <c r="U1560" s="1">
        <v>53154</v>
      </c>
      <c r="V1560" s="9">
        <v>42146</v>
      </c>
      <c r="W1560" s="13" t="str">
        <f>TEXT(Table1[[#This Row],[Order Date]],"mmmm")</f>
        <v>May</v>
      </c>
      <c r="X1560" s="7" t="str">
        <f>TEXT(Table1[[#This Row],[Order Date]],"yyyy")</f>
        <v>2015</v>
      </c>
      <c r="Y1560" s="9">
        <v>42147</v>
      </c>
      <c r="Z1560" s="1">
        <v>882.48239999999998</v>
      </c>
      <c r="AA1560" s="1">
        <v>41</v>
      </c>
      <c r="AB1560" s="1">
        <v>1278.96</v>
      </c>
      <c r="AC1560" s="1">
        <v>89047</v>
      </c>
      <c r="AD1560" s="6" t="e">
        <f>IF(COUNTIF(#REF!,Orders!AC1687)&gt;0,"Returned","Not Returned")</f>
        <v>#REF!</v>
      </c>
      <c r="AE1560" s="37" t="str">
        <f>TEXT(Table1[[#This Row],[Order Date]],"mmmm-yyy")</f>
        <v>May-2015</v>
      </c>
    </row>
    <row r="1561" spans="1:31" ht="12.75" customHeight="1" thickTop="1" thickBot="1" x14ac:dyDescent="0.25">
      <c r="A1561" s="8">
        <v>24471</v>
      </c>
      <c r="B1561" s="1" t="s">
        <v>56</v>
      </c>
      <c r="C1561" s="1">
        <v>0.05</v>
      </c>
      <c r="D1561" s="1">
        <v>63.94</v>
      </c>
      <c r="E1561" s="1">
        <v>14.48</v>
      </c>
      <c r="F1561" s="1">
        <v>398</v>
      </c>
      <c r="G1561" s="6" t="str">
        <f>IF(COUNTIF(Table1[Customer ID],Table1[[#This Row],[Customer ID]])&gt;1,"Repeat Customer","One-Time Customer")</f>
        <v>One-Time Customer</v>
      </c>
      <c r="H1561" s="1" t="s">
        <v>518</v>
      </c>
      <c r="I1561" s="1" t="s">
        <v>49</v>
      </c>
      <c r="J1561" s="1" t="s">
        <v>28</v>
      </c>
      <c r="K1561" s="1" t="s">
        <v>41</v>
      </c>
      <c r="L1561" s="1" t="s">
        <v>50</v>
      </c>
      <c r="M1561" s="1" t="s">
        <v>59</v>
      </c>
      <c r="N1561" s="1" t="s">
        <v>519</v>
      </c>
      <c r="O1561" s="1">
        <v>0.46</v>
      </c>
      <c r="P1561" s="6">
        <f>Table1[[#This Row],[Profit]]/Table1[[#This Row],[Sales]]</f>
        <v>0.69</v>
      </c>
      <c r="Q1561" s="1" t="s">
        <v>33</v>
      </c>
      <c r="R1561" s="1" t="s">
        <v>53</v>
      </c>
      <c r="S1561" s="1" t="s">
        <v>154</v>
      </c>
      <c r="T1561" s="1" t="s">
        <v>520</v>
      </c>
      <c r="U1561" s="1">
        <v>45406</v>
      </c>
      <c r="V1561" s="9">
        <v>42147</v>
      </c>
      <c r="W1561" s="13" t="str">
        <f>TEXT(Table1[[#This Row],[Order Date]],"mmmm")</f>
        <v>May</v>
      </c>
      <c r="X1561" s="7" t="str">
        <f>TEXT(Table1[[#This Row],[Order Date]],"yyyy")</f>
        <v>2015</v>
      </c>
      <c r="Y1561" s="9">
        <v>42149</v>
      </c>
      <c r="Z1561" s="1">
        <v>1372.6307999999999</v>
      </c>
      <c r="AA1561" s="1">
        <v>31</v>
      </c>
      <c r="AB1561" s="1">
        <v>1989.32</v>
      </c>
      <c r="AC1561" s="1">
        <v>89320</v>
      </c>
      <c r="AD1561" s="6" t="e">
        <f>IF(COUNTIF(#REF!,Orders!AC221)&gt;0,"Returned","Not Returned")</f>
        <v>#REF!</v>
      </c>
      <c r="AE1561" s="37" t="str">
        <f>TEXT(Table1[[#This Row],[Order Date]],"mmmm-yyy")</f>
        <v>May-2015</v>
      </c>
    </row>
    <row r="1562" spans="1:31" ht="12.75" customHeight="1" thickTop="1" thickBot="1" x14ac:dyDescent="0.25">
      <c r="A1562" s="10">
        <v>22874</v>
      </c>
      <c r="B1562" s="11" t="s">
        <v>106</v>
      </c>
      <c r="C1562" s="11">
        <v>7.0000000000000007E-2</v>
      </c>
      <c r="D1562" s="11">
        <v>16.91</v>
      </c>
      <c r="E1562" s="11">
        <v>6.25</v>
      </c>
      <c r="F1562" s="11">
        <v>460</v>
      </c>
      <c r="G1562" s="6" t="str">
        <f>IF(COUNTIF(Table1[Customer ID],Table1[[#This Row],[Customer ID]])&gt;1,"Repeat Customer","One-Time Customer")</f>
        <v>One-Time Customer</v>
      </c>
      <c r="H1562" s="11" t="s">
        <v>558</v>
      </c>
      <c r="I1562" s="11" t="s">
        <v>49</v>
      </c>
      <c r="J1562" s="11" t="s">
        <v>40</v>
      </c>
      <c r="K1562" s="11" t="s">
        <v>29</v>
      </c>
      <c r="L1562" s="11" t="s">
        <v>141</v>
      </c>
      <c r="M1562" s="11" t="s">
        <v>59</v>
      </c>
      <c r="N1562" s="11" t="s">
        <v>559</v>
      </c>
      <c r="O1562" s="11">
        <v>0.57999999999999996</v>
      </c>
      <c r="P1562" s="6">
        <f>Table1[[#This Row],[Profit]]/Table1[[#This Row],[Sales]]</f>
        <v>1.6027591803611293E-2</v>
      </c>
      <c r="Q1562" s="11" t="s">
        <v>33</v>
      </c>
      <c r="R1562" s="11" t="s">
        <v>53</v>
      </c>
      <c r="S1562" s="11" t="s">
        <v>54</v>
      </c>
      <c r="T1562" s="11" t="s">
        <v>560</v>
      </c>
      <c r="U1562" s="11">
        <v>8332</v>
      </c>
      <c r="V1562" s="12">
        <v>42147</v>
      </c>
      <c r="W1562" s="13" t="str">
        <f>TEXT(Table1[[#This Row],[Order Date]],"mmmm")</f>
        <v>May</v>
      </c>
      <c r="X1562" s="7" t="str">
        <f>TEXT(Table1[[#This Row],[Order Date]],"yyyy")</f>
        <v>2015</v>
      </c>
      <c r="Y1562" s="12">
        <v>42154</v>
      </c>
      <c r="Z1562" s="11">
        <v>7.9000000000000057</v>
      </c>
      <c r="AA1562" s="11">
        <v>31</v>
      </c>
      <c r="AB1562" s="11">
        <v>492.9</v>
      </c>
      <c r="AC1562" s="11">
        <v>86014</v>
      </c>
      <c r="AD1562" s="6" t="e">
        <f>IF(COUNTIF(#REF!,Orders!AC242)&gt;0,"Returned","Not Returned")</f>
        <v>#REF!</v>
      </c>
      <c r="AE1562" s="37" t="str">
        <f>TEXT(Table1[[#This Row],[Order Date]],"mmmm-yyy")</f>
        <v>May-2015</v>
      </c>
    </row>
    <row r="1563" spans="1:31" ht="12.75" customHeight="1" thickTop="1" thickBot="1" x14ac:dyDescent="0.25">
      <c r="A1563" s="10">
        <v>24783</v>
      </c>
      <c r="B1563" s="11" t="s">
        <v>56</v>
      </c>
      <c r="C1563" s="11">
        <v>0.05</v>
      </c>
      <c r="D1563" s="11">
        <v>204.1</v>
      </c>
      <c r="E1563" s="11">
        <v>13.99</v>
      </c>
      <c r="F1563" s="11">
        <v>540</v>
      </c>
      <c r="G1563" s="6" t="str">
        <f>IF(COUNTIF(Table1[Customer ID],Table1[[#This Row],[Customer ID]])&gt;1,"Repeat Customer","One-Time Customer")</f>
        <v>Repeat Customer</v>
      </c>
      <c r="H1563" s="11" t="s">
        <v>642</v>
      </c>
      <c r="I1563" s="11" t="s">
        <v>49</v>
      </c>
      <c r="J1563" s="11" t="s">
        <v>58</v>
      </c>
      <c r="K1563" s="11" t="s">
        <v>77</v>
      </c>
      <c r="L1563" s="11" t="s">
        <v>85</v>
      </c>
      <c r="M1563" s="11" t="s">
        <v>86</v>
      </c>
      <c r="N1563" s="11" t="s">
        <v>645</v>
      </c>
      <c r="O1563" s="11">
        <v>0.37</v>
      </c>
      <c r="P1563" s="6">
        <f>Table1[[#This Row],[Profit]]/Table1[[#This Row],[Sales]]</f>
        <v>0.69</v>
      </c>
      <c r="Q1563" s="11" t="s">
        <v>33</v>
      </c>
      <c r="R1563" s="11" t="s">
        <v>61</v>
      </c>
      <c r="S1563" s="11" t="s">
        <v>178</v>
      </c>
      <c r="T1563" s="11" t="s">
        <v>644</v>
      </c>
      <c r="U1563" s="11">
        <v>60061</v>
      </c>
      <c r="V1563" s="12">
        <v>42147</v>
      </c>
      <c r="W1563" s="13" t="str">
        <f>TEXT(Table1[[#This Row],[Order Date]],"mmmm")</f>
        <v>May</v>
      </c>
      <c r="X1563" s="7" t="str">
        <f>TEXT(Table1[[#This Row],[Order Date]],"yyyy")</f>
        <v>2015</v>
      </c>
      <c r="Y1563" s="12">
        <v>42149</v>
      </c>
      <c r="Z1563" s="11">
        <v>5924.1122999999998</v>
      </c>
      <c r="AA1563" s="11">
        <v>41</v>
      </c>
      <c r="AB1563" s="11">
        <v>8585.67</v>
      </c>
      <c r="AC1563" s="11">
        <v>91175</v>
      </c>
      <c r="AD1563" s="6" t="e">
        <f>IF(COUNTIF(#REF!,Orders!AC288)&gt;0,"Returned","Not Returned")</f>
        <v>#REF!</v>
      </c>
      <c r="AE1563" s="37" t="str">
        <f>TEXT(Table1[[#This Row],[Order Date]],"mmmm-yyy")</f>
        <v>May-2015</v>
      </c>
    </row>
    <row r="1564" spans="1:31" ht="12.75" customHeight="1" thickTop="1" thickBot="1" x14ac:dyDescent="0.25">
      <c r="A1564" s="8">
        <v>19484</v>
      </c>
      <c r="B1564" s="1" t="s">
        <v>25</v>
      </c>
      <c r="C1564" s="1">
        <v>7.0000000000000007E-2</v>
      </c>
      <c r="D1564" s="1">
        <v>2.61</v>
      </c>
      <c r="E1564" s="1">
        <v>0.5</v>
      </c>
      <c r="F1564" s="1">
        <v>1182</v>
      </c>
      <c r="G1564" s="6" t="str">
        <f>IF(COUNTIF(Table1[Customer ID],Table1[[#This Row],[Customer ID]])&gt;1,"Repeat Customer","One-Time Customer")</f>
        <v>One-Time Customer</v>
      </c>
      <c r="H1564" s="1" t="s">
        <v>1271</v>
      </c>
      <c r="I1564" s="1" t="s">
        <v>49</v>
      </c>
      <c r="J1564" s="1" t="s">
        <v>40</v>
      </c>
      <c r="K1564" s="1" t="s">
        <v>29</v>
      </c>
      <c r="L1564" s="1" t="s">
        <v>134</v>
      </c>
      <c r="M1564" s="1" t="s">
        <v>59</v>
      </c>
      <c r="N1564" s="1" t="s">
        <v>1138</v>
      </c>
      <c r="O1564" s="1">
        <v>0.39</v>
      </c>
      <c r="P1564" s="6">
        <f>Table1[[#This Row],[Profit]]/Table1[[#This Row],[Sales]]</f>
        <v>0.69</v>
      </c>
      <c r="Q1564" s="1" t="s">
        <v>33</v>
      </c>
      <c r="R1564" s="1" t="s">
        <v>34</v>
      </c>
      <c r="S1564" s="1" t="s">
        <v>212</v>
      </c>
      <c r="T1564" s="1" t="s">
        <v>1272</v>
      </c>
      <c r="U1564" s="1">
        <v>84660</v>
      </c>
      <c r="V1564" s="9">
        <v>42147</v>
      </c>
      <c r="W1564" s="13" t="str">
        <f>TEXT(Table1[[#This Row],[Order Date]],"mmmm")</f>
        <v>May</v>
      </c>
      <c r="X1564" s="7" t="str">
        <f>TEXT(Table1[[#This Row],[Order Date]],"yyyy")</f>
        <v>2015</v>
      </c>
      <c r="Y1564" s="9">
        <v>42147</v>
      </c>
      <c r="Z1564" s="1">
        <v>27.013499999999997</v>
      </c>
      <c r="AA1564" s="1">
        <v>15</v>
      </c>
      <c r="AB1564" s="1">
        <v>39.15</v>
      </c>
      <c r="AC1564" s="1">
        <v>86913</v>
      </c>
      <c r="AD1564" s="6" t="e">
        <f>IF(COUNTIF(#REF!,Orders!AC663)&gt;0,"Returned","Not Returned")</f>
        <v>#REF!</v>
      </c>
      <c r="AE1564" s="37" t="str">
        <f>TEXT(Table1[[#This Row],[Order Date]],"mmmm-yyy")</f>
        <v>May-2015</v>
      </c>
    </row>
    <row r="1565" spans="1:31" ht="12.75" customHeight="1" thickTop="1" thickBot="1" x14ac:dyDescent="0.25">
      <c r="A1565" s="8">
        <v>21746</v>
      </c>
      <c r="B1565" s="1" t="s">
        <v>37</v>
      </c>
      <c r="C1565" s="1">
        <v>0.09</v>
      </c>
      <c r="D1565" s="1">
        <v>77.510000000000005</v>
      </c>
      <c r="E1565" s="1">
        <v>4</v>
      </c>
      <c r="F1565" s="1">
        <v>1814</v>
      </c>
      <c r="G1565" s="6" t="str">
        <f>IF(COUNTIF(Table1[Customer ID],Table1[[#This Row],[Customer ID]])&gt;1,"Repeat Customer","One-Time Customer")</f>
        <v>Repeat Customer</v>
      </c>
      <c r="H1565" s="1" t="s">
        <v>1801</v>
      </c>
      <c r="I1565" s="1" t="s">
        <v>27</v>
      </c>
      <c r="J1565" s="1" t="s">
        <v>40</v>
      </c>
      <c r="K1565" s="1" t="s">
        <v>77</v>
      </c>
      <c r="L1565" s="1" t="s">
        <v>180</v>
      </c>
      <c r="M1565" s="1" t="s">
        <v>59</v>
      </c>
      <c r="N1565" s="1" t="s">
        <v>1802</v>
      </c>
      <c r="O1565" s="1">
        <v>0.76</v>
      </c>
      <c r="P1565" s="6">
        <f>Table1[[#This Row],[Profit]]/Table1[[#This Row],[Sales]]</f>
        <v>-0.75854952558168143</v>
      </c>
      <c r="Q1565" s="1" t="s">
        <v>33</v>
      </c>
      <c r="R1565" s="1" t="s">
        <v>136</v>
      </c>
      <c r="S1565" s="1" t="s">
        <v>671</v>
      </c>
      <c r="T1565" s="1" t="s">
        <v>1803</v>
      </c>
      <c r="U1565" s="1">
        <v>38654</v>
      </c>
      <c r="V1565" s="9">
        <v>42147</v>
      </c>
      <c r="W1565" s="13" t="str">
        <f>TEXT(Table1[[#This Row],[Order Date]],"mmmm")</f>
        <v>May</v>
      </c>
      <c r="X1565" s="7" t="str">
        <f>TEXT(Table1[[#This Row],[Order Date]],"yyyy")</f>
        <v>2015</v>
      </c>
      <c r="Y1565" s="9">
        <v>42149</v>
      </c>
      <c r="Z1565" s="1">
        <v>-986.52399999999989</v>
      </c>
      <c r="AA1565" s="1">
        <v>17</v>
      </c>
      <c r="AB1565" s="1">
        <v>1300.54</v>
      </c>
      <c r="AC1565" s="1">
        <v>90524</v>
      </c>
      <c r="AD1565" s="6" t="e">
        <f>IF(COUNTIF(#REF!,Orders!AC1011)&gt;0,"Returned","Not Returned")</f>
        <v>#REF!</v>
      </c>
      <c r="AE1565" s="37" t="str">
        <f>TEXT(Table1[[#This Row],[Order Date]],"mmmm-yyy")</f>
        <v>May-2015</v>
      </c>
    </row>
    <row r="1566" spans="1:31" ht="12.75" customHeight="1" thickTop="1" thickBot="1" x14ac:dyDescent="0.25">
      <c r="A1566" s="10">
        <v>21747</v>
      </c>
      <c r="B1566" s="11" t="s">
        <v>37</v>
      </c>
      <c r="C1566" s="11">
        <v>0</v>
      </c>
      <c r="D1566" s="11">
        <v>2.88</v>
      </c>
      <c r="E1566" s="11">
        <v>0.7</v>
      </c>
      <c r="F1566" s="11">
        <v>1814</v>
      </c>
      <c r="G1566" s="6" t="str">
        <f>IF(COUNTIF(Table1[Customer ID],Table1[[#This Row],[Customer ID]])&gt;1,"Repeat Customer","One-Time Customer")</f>
        <v>Repeat Customer</v>
      </c>
      <c r="H1566" s="11" t="s">
        <v>1801</v>
      </c>
      <c r="I1566" s="11" t="s">
        <v>49</v>
      </c>
      <c r="J1566" s="11" t="s">
        <v>40</v>
      </c>
      <c r="K1566" s="11" t="s">
        <v>29</v>
      </c>
      <c r="L1566" s="11" t="s">
        <v>30</v>
      </c>
      <c r="M1566" s="11" t="s">
        <v>31</v>
      </c>
      <c r="N1566" s="11" t="s">
        <v>365</v>
      </c>
      <c r="O1566" s="11">
        <v>0.56000000000000005</v>
      </c>
      <c r="P1566" s="6">
        <f>Table1[[#This Row],[Profit]]/Table1[[#This Row],[Sales]]</f>
        <v>-3.7221755123489224</v>
      </c>
      <c r="Q1566" s="11" t="s">
        <v>33</v>
      </c>
      <c r="R1566" s="11" t="s">
        <v>136</v>
      </c>
      <c r="S1566" s="11" t="s">
        <v>671</v>
      </c>
      <c r="T1566" s="11" t="s">
        <v>1803</v>
      </c>
      <c r="U1566" s="11">
        <v>38654</v>
      </c>
      <c r="V1566" s="12">
        <v>42147</v>
      </c>
      <c r="W1566" s="13" t="str">
        <f>TEXT(Table1[[#This Row],[Order Date]],"mmmm")</f>
        <v>May</v>
      </c>
      <c r="X1566" s="7" t="str">
        <f>TEXT(Table1[[#This Row],[Order Date]],"yyyy")</f>
        <v>2015</v>
      </c>
      <c r="Y1566" s="12">
        <v>42149</v>
      </c>
      <c r="Z1566" s="11">
        <v>-141.666</v>
      </c>
      <c r="AA1566" s="11">
        <v>13</v>
      </c>
      <c r="AB1566" s="11">
        <v>38.06</v>
      </c>
      <c r="AC1566" s="11">
        <v>90524</v>
      </c>
      <c r="AD1566" s="6" t="e">
        <f>IF(COUNTIF(#REF!,Orders!AC1012)&gt;0,"Returned","Not Returned")</f>
        <v>#REF!</v>
      </c>
      <c r="AE1566" s="37" t="str">
        <f>TEXT(Table1[[#This Row],[Order Date]],"mmmm-yyy")</f>
        <v>May-2015</v>
      </c>
    </row>
    <row r="1567" spans="1:31" ht="12.75" customHeight="1" thickTop="1" thickBot="1" x14ac:dyDescent="0.25">
      <c r="A1567" s="10">
        <v>20687</v>
      </c>
      <c r="B1567" s="11" t="s">
        <v>37</v>
      </c>
      <c r="C1567" s="11">
        <v>0.08</v>
      </c>
      <c r="D1567" s="11">
        <v>4.13</v>
      </c>
      <c r="E1567" s="11">
        <v>1.17</v>
      </c>
      <c r="F1567" s="11">
        <v>2450</v>
      </c>
      <c r="G1567" s="6" t="str">
        <f>IF(COUNTIF(Table1[Customer ID],Table1[[#This Row],[Customer ID]])&gt;1,"Repeat Customer","One-Time Customer")</f>
        <v>One-Time Customer</v>
      </c>
      <c r="H1567" s="11" t="s">
        <v>2300</v>
      </c>
      <c r="I1567" s="11" t="s">
        <v>49</v>
      </c>
      <c r="J1567" s="11" t="s">
        <v>40</v>
      </c>
      <c r="K1567" s="11" t="s">
        <v>29</v>
      </c>
      <c r="L1567" s="11" t="s">
        <v>30</v>
      </c>
      <c r="M1567" s="11" t="s">
        <v>31</v>
      </c>
      <c r="N1567" s="11" t="s">
        <v>2301</v>
      </c>
      <c r="O1567" s="11">
        <v>0.56999999999999995</v>
      </c>
      <c r="P1567" s="6">
        <f>Table1[[#This Row],[Profit]]/Table1[[#This Row],[Sales]]</f>
        <v>-1.3159144893111638</v>
      </c>
      <c r="Q1567" s="11" t="s">
        <v>33</v>
      </c>
      <c r="R1567" s="11" t="s">
        <v>61</v>
      </c>
      <c r="S1567" s="11" t="s">
        <v>1858</v>
      </c>
      <c r="T1567" s="11" t="s">
        <v>2302</v>
      </c>
      <c r="U1567" s="11">
        <v>53545</v>
      </c>
      <c r="V1567" s="12">
        <v>42147</v>
      </c>
      <c r="W1567" s="13" t="str">
        <f>TEXT(Table1[[#This Row],[Order Date]],"mmmm")</f>
        <v>May</v>
      </c>
      <c r="X1567" s="7" t="str">
        <f>TEXT(Table1[[#This Row],[Order Date]],"yyyy")</f>
        <v>2015</v>
      </c>
      <c r="Y1567" s="12">
        <v>42149</v>
      </c>
      <c r="Z1567" s="11">
        <v>-5.54</v>
      </c>
      <c r="AA1567" s="11">
        <v>1</v>
      </c>
      <c r="AB1567" s="11">
        <v>4.21</v>
      </c>
      <c r="AC1567" s="11">
        <v>90322</v>
      </c>
      <c r="AD1567" s="6" t="e">
        <f>IF(COUNTIF(#REF!,Orders!AC1368)&gt;0,"Returned","Not Returned")</f>
        <v>#REF!</v>
      </c>
      <c r="AE1567" s="37" t="str">
        <f>TEXT(Table1[[#This Row],[Order Date]],"mmmm-yyy")</f>
        <v>May-2015</v>
      </c>
    </row>
    <row r="1568" spans="1:31" ht="12.75" customHeight="1" thickTop="1" thickBot="1" x14ac:dyDescent="0.25">
      <c r="A1568" s="10">
        <v>21190</v>
      </c>
      <c r="B1568" s="11" t="s">
        <v>56</v>
      </c>
      <c r="C1568" s="11">
        <v>0.05</v>
      </c>
      <c r="D1568" s="11">
        <v>12.88</v>
      </c>
      <c r="E1568" s="11">
        <v>4.59</v>
      </c>
      <c r="F1568" s="11">
        <v>2458</v>
      </c>
      <c r="G1568" s="6" t="str">
        <f>IF(COUNTIF(Table1[Customer ID],Table1[[#This Row],[Customer ID]])&gt;1,"Repeat Customer","One-Time Customer")</f>
        <v>Repeat Customer</v>
      </c>
      <c r="H1568" s="11" t="s">
        <v>2311</v>
      </c>
      <c r="I1568" s="11" t="s">
        <v>49</v>
      </c>
      <c r="J1568" s="11" t="s">
        <v>40</v>
      </c>
      <c r="K1568" s="11" t="s">
        <v>29</v>
      </c>
      <c r="L1568" s="11" t="s">
        <v>174</v>
      </c>
      <c r="M1568" s="11" t="s">
        <v>31</v>
      </c>
      <c r="N1568" s="11" t="s">
        <v>1622</v>
      </c>
      <c r="O1568" s="11">
        <v>0.82</v>
      </c>
      <c r="P1568" s="6">
        <f>Table1[[#This Row],[Profit]]/Table1[[#This Row],[Sales]]</f>
        <v>0.14120425029515948</v>
      </c>
      <c r="Q1568" s="11" t="s">
        <v>33</v>
      </c>
      <c r="R1568" s="11" t="s">
        <v>61</v>
      </c>
      <c r="S1568" s="11" t="s">
        <v>62</v>
      </c>
      <c r="T1568" s="11" t="s">
        <v>2299</v>
      </c>
      <c r="U1568" s="11">
        <v>55410</v>
      </c>
      <c r="V1568" s="12">
        <v>42147</v>
      </c>
      <c r="W1568" s="13" t="str">
        <f>TEXT(Table1[[#This Row],[Order Date]],"mmmm")</f>
        <v>May</v>
      </c>
      <c r="X1568" s="7" t="str">
        <f>TEXT(Table1[[#This Row],[Order Date]],"yyyy")</f>
        <v>2015</v>
      </c>
      <c r="Y1568" s="12">
        <v>42149</v>
      </c>
      <c r="Z1568" s="11">
        <v>5.980000000000004</v>
      </c>
      <c r="AA1568" s="11">
        <v>3</v>
      </c>
      <c r="AB1568" s="11">
        <v>42.35</v>
      </c>
      <c r="AC1568" s="11">
        <v>91286</v>
      </c>
      <c r="AD1568" s="6" t="e">
        <f>IF(COUNTIF(#REF!,Orders!AC1374)&gt;0,"Returned","Not Returned")</f>
        <v>#REF!</v>
      </c>
      <c r="AE1568" s="37" t="str">
        <f>TEXT(Table1[[#This Row],[Order Date]],"mmmm-yyy")</f>
        <v>May-2015</v>
      </c>
    </row>
    <row r="1569" spans="1:31" ht="12.75" customHeight="1" thickTop="1" thickBot="1" x14ac:dyDescent="0.25">
      <c r="A1569" s="10">
        <v>18866</v>
      </c>
      <c r="B1569" s="11" t="s">
        <v>47</v>
      </c>
      <c r="C1569" s="11">
        <v>0.01</v>
      </c>
      <c r="D1569" s="11">
        <v>2.16</v>
      </c>
      <c r="E1569" s="11">
        <v>6.05</v>
      </c>
      <c r="F1569" s="11">
        <v>2526</v>
      </c>
      <c r="G1569" s="6" t="str">
        <f>IF(COUNTIF(Table1[Customer ID],Table1[[#This Row],[Customer ID]])&gt;1,"Repeat Customer","One-Time Customer")</f>
        <v>One-Time Customer</v>
      </c>
      <c r="H1569" s="11" t="s">
        <v>2367</v>
      </c>
      <c r="I1569" s="11" t="s">
        <v>49</v>
      </c>
      <c r="J1569" s="11" t="s">
        <v>28</v>
      </c>
      <c r="K1569" s="11" t="s">
        <v>29</v>
      </c>
      <c r="L1569" s="11" t="s">
        <v>109</v>
      </c>
      <c r="M1569" s="11" t="s">
        <v>59</v>
      </c>
      <c r="N1569" s="11" t="s">
        <v>1536</v>
      </c>
      <c r="O1569" s="11">
        <v>0.37</v>
      </c>
      <c r="P1569" s="6">
        <f>Table1[[#This Row],[Profit]]/Table1[[#This Row],[Sales]]</f>
        <v>6.8175710594315246</v>
      </c>
      <c r="Q1569" s="11" t="s">
        <v>33</v>
      </c>
      <c r="R1569" s="11" t="s">
        <v>136</v>
      </c>
      <c r="S1569" s="11" t="s">
        <v>171</v>
      </c>
      <c r="T1569" s="11" t="s">
        <v>1479</v>
      </c>
      <c r="U1569" s="11">
        <v>70506</v>
      </c>
      <c r="V1569" s="12">
        <v>42147</v>
      </c>
      <c r="W1569" s="13" t="str">
        <f>TEXT(Table1[[#This Row],[Order Date]],"mmmm")</f>
        <v>May</v>
      </c>
      <c r="X1569" s="7" t="str">
        <f>TEXT(Table1[[#This Row],[Order Date]],"yyyy")</f>
        <v>2015</v>
      </c>
      <c r="Y1569" s="12">
        <v>42149</v>
      </c>
      <c r="Z1569" s="11">
        <v>395.76</v>
      </c>
      <c r="AA1569" s="11">
        <v>24</v>
      </c>
      <c r="AB1569" s="11">
        <v>58.05</v>
      </c>
      <c r="AC1569" s="11">
        <v>87208</v>
      </c>
      <c r="AD1569" s="6" t="e">
        <f>IF(COUNTIF(#REF!,Orders!AC1428)&gt;0,"Returned","Not Returned")</f>
        <v>#REF!</v>
      </c>
      <c r="AE1569" s="37" t="str">
        <f>TEXT(Table1[[#This Row],[Order Date]],"mmmm-yyy")</f>
        <v>May-2015</v>
      </c>
    </row>
    <row r="1570" spans="1:31" ht="12.75" customHeight="1" thickTop="1" thickBot="1" x14ac:dyDescent="0.25">
      <c r="A1570" s="8">
        <v>18867</v>
      </c>
      <c r="B1570" s="1" t="s">
        <v>47</v>
      </c>
      <c r="C1570" s="1">
        <v>7.0000000000000007E-2</v>
      </c>
      <c r="D1570" s="1">
        <v>21.38</v>
      </c>
      <c r="E1570" s="1">
        <v>8.99</v>
      </c>
      <c r="F1570" s="1">
        <v>2527</v>
      </c>
      <c r="G1570" s="6" t="str">
        <f>IF(COUNTIF(Table1[Customer ID],Table1[[#This Row],[Customer ID]])&gt;1,"Repeat Customer","One-Time Customer")</f>
        <v>One-Time Customer</v>
      </c>
      <c r="H1570" s="1" t="s">
        <v>2368</v>
      </c>
      <c r="I1570" s="1" t="s">
        <v>49</v>
      </c>
      <c r="J1570" s="1" t="s">
        <v>28</v>
      </c>
      <c r="K1570" s="1" t="s">
        <v>29</v>
      </c>
      <c r="L1570" s="1" t="s">
        <v>30</v>
      </c>
      <c r="M1570" s="1" t="s">
        <v>51</v>
      </c>
      <c r="N1570" s="1" t="s">
        <v>2199</v>
      </c>
      <c r="O1570" s="1">
        <v>0.59</v>
      </c>
      <c r="P1570" s="6">
        <f>Table1[[#This Row],[Profit]]/Table1[[#This Row],[Sales]]</f>
        <v>-0.57395104895104898</v>
      </c>
      <c r="Q1570" s="1" t="s">
        <v>33</v>
      </c>
      <c r="R1570" s="1" t="s">
        <v>136</v>
      </c>
      <c r="S1570" s="1" t="s">
        <v>171</v>
      </c>
      <c r="T1570" s="1" t="s">
        <v>2369</v>
      </c>
      <c r="U1570" s="1">
        <v>70601</v>
      </c>
      <c r="V1570" s="9">
        <v>42147</v>
      </c>
      <c r="W1570" s="13" t="str">
        <f>TEXT(Table1[[#This Row],[Order Date]],"mmmm")</f>
        <v>May</v>
      </c>
      <c r="X1570" s="7" t="str">
        <f>TEXT(Table1[[#This Row],[Order Date]],"yyyy")</f>
        <v>2015</v>
      </c>
      <c r="Y1570" s="9">
        <v>42149</v>
      </c>
      <c r="Z1570" s="1">
        <v>-39.396000000000001</v>
      </c>
      <c r="AA1570" s="1">
        <v>3</v>
      </c>
      <c r="AB1570" s="1">
        <v>68.64</v>
      </c>
      <c r="AC1570" s="1">
        <v>87208</v>
      </c>
      <c r="AD1570" s="6" t="e">
        <f>IF(COUNTIF(#REF!,Orders!AC1429)&gt;0,"Returned","Not Returned")</f>
        <v>#REF!</v>
      </c>
      <c r="AE1570" s="37" t="str">
        <f>TEXT(Table1[[#This Row],[Order Date]],"mmmm-yyy")</f>
        <v>May-2015</v>
      </c>
    </row>
    <row r="1571" spans="1:31" ht="12.75" customHeight="1" thickTop="1" thickBot="1" x14ac:dyDescent="0.25">
      <c r="A1571" s="8">
        <v>18506</v>
      </c>
      <c r="B1571" s="1" t="s">
        <v>106</v>
      </c>
      <c r="C1571" s="1">
        <v>0.04</v>
      </c>
      <c r="D1571" s="1">
        <v>67.28</v>
      </c>
      <c r="E1571" s="1">
        <v>19.989999999999998</v>
      </c>
      <c r="F1571" s="1">
        <v>2858</v>
      </c>
      <c r="G1571" s="6" t="str">
        <f>IF(COUNTIF(Table1[Customer ID],Table1[[#This Row],[Customer ID]])&gt;1,"Repeat Customer","One-Time Customer")</f>
        <v>Repeat Customer</v>
      </c>
      <c r="H1571" s="1" t="s">
        <v>2609</v>
      </c>
      <c r="I1571" s="1" t="s">
        <v>49</v>
      </c>
      <c r="J1571" s="1" t="s">
        <v>28</v>
      </c>
      <c r="K1571" s="1" t="s">
        <v>29</v>
      </c>
      <c r="L1571" s="1" t="s">
        <v>109</v>
      </c>
      <c r="M1571" s="1" t="s">
        <v>59</v>
      </c>
      <c r="N1571" s="1" t="s">
        <v>673</v>
      </c>
      <c r="O1571" s="1">
        <v>0.4</v>
      </c>
      <c r="P1571" s="6">
        <f>Table1[[#This Row],[Profit]]/Table1[[#This Row],[Sales]]</f>
        <v>7.1911799110972478E-3</v>
      </c>
      <c r="Q1571" s="1" t="s">
        <v>33</v>
      </c>
      <c r="R1571" s="1" t="s">
        <v>136</v>
      </c>
      <c r="S1571" s="1" t="s">
        <v>362</v>
      </c>
      <c r="T1571" s="1" t="s">
        <v>2233</v>
      </c>
      <c r="U1571" s="1">
        <v>32259</v>
      </c>
      <c r="V1571" s="9">
        <v>42147</v>
      </c>
      <c r="W1571" s="13" t="str">
        <f>TEXT(Table1[[#This Row],[Order Date]],"mmmm")</f>
        <v>May</v>
      </c>
      <c r="X1571" s="7" t="str">
        <f>TEXT(Table1[[#This Row],[Order Date]],"yyyy")</f>
        <v>2015</v>
      </c>
      <c r="Y1571" s="9">
        <v>42152</v>
      </c>
      <c r="Z1571" s="1">
        <v>14.754</v>
      </c>
      <c r="AA1571" s="1">
        <v>30</v>
      </c>
      <c r="AB1571" s="1">
        <v>2051.6799999999998</v>
      </c>
      <c r="AC1571" s="1">
        <v>88282</v>
      </c>
      <c r="AD1571" s="6" t="e">
        <f>IF(COUNTIF(#REF!,Orders!AC1609)&gt;0,"Returned","Not Returned")</f>
        <v>#REF!</v>
      </c>
      <c r="AE1571" s="37" t="str">
        <f>TEXT(Table1[[#This Row],[Order Date]],"mmmm-yyy")</f>
        <v>May-2015</v>
      </c>
    </row>
    <row r="1572" spans="1:31" ht="12.75" customHeight="1" thickTop="1" thickBot="1" x14ac:dyDescent="0.25">
      <c r="A1572" s="10">
        <v>18507</v>
      </c>
      <c r="B1572" s="11" t="s">
        <v>106</v>
      </c>
      <c r="C1572" s="11">
        <v>0.1</v>
      </c>
      <c r="D1572" s="11">
        <v>130.97999999999999</v>
      </c>
      <c r="E1572" s="11">
        <v>54.74</v>
      </c>
      <c r="F1572" s="11">
        <v>2858</v>
      </c>
      <c r="G1572" s="6" t="str">
        <f>IF(COUNTIF(Table1[Customer ID],Table1[[#This Row],[Customer ID]])&gt;1,"Repeat Customer","One-Time Customer")</f>
        <v>Repeat Customer</v>
      </c>
      <c r="H1572" s="11" t="s">
        <v>2609</v>
      </c>
      <c r="I1572" s="11" t="s">
        <v>39</v>
      </c>
      <c r="J1572" s="11" t="s">
        <v>28</v>
      </c>
      <c r="K1572" s="11" t="s">
        <v>41</v>
      </c>
      <c r="L1572" s="11" t="s">
        <v>191</v>
      </c>
      <c r="M1572" s="11" t="s">
        <v>121</v>
      </c>
      <c r="N1572" s="11" t="s">
        <v>405</v>
      </c>
      <c r="O1572" s="11">
        <v>0.69</v>
      </c>
      <c r="P1572" s="6">
        <f>Table1[[#This Row],[Profit]]/Table1[[#This Row],[Sales]]</f>
        <v>0.12646047331176594</v>
      </c>
      <c r="Q1572" s="11" t="s">
        <v>33</v>
      </c>
      <c r="R1572" s="11" t="s">
        <v>136</v>
      </c>
      <c r="S1572" s="11" t="s">
        <v>362</v>
      </c>
      <c r="T1572" s="11" t="s">
        <v>2233</v>
      </c>
      <c r="U1572" s="11">
        <v>32259</v>
      </c>
      <c r="V1572" s="12">
        <v>42147</v>
      </c>
      <c r="W1572" s="13" t="str">
        <f>TEXT(Table1[[#This Row],[Order Date]],"mmmm")</f>
        <v>May</v>
      </c>
      <c r="X1572" s="7" t="str">
        <f>TEXT(Table1[[#This Row],[Order Date]],"yyyy")</f>
        <v>2015</v>
      </c>
      <c r="Y1572" s="12">
        <v>42147</v>
      </c>
      <c r="Z1572" s="11">
        <v>669.61199999999997</v>
      </c>
      <c r="AA1572" s="11">
        <v>42</v>
      </c>
      <c r="AB1572" s="11">
        <v>5295.03</v>
      </c>
      <c r="AC1572" s="11">
        <v>88282</v>
      </c>
      <c r="AD1572" s="6" t="e">
        <f>IF(COUNTIF(#REF!,Orders!AC1610)&gt;0,"Returned","Not Returned")</f>
        <v>#REF!</v>
      </c>
      <c r="AE1572" s="37" t="str">
        <f>TEXT(Table1[[#This Row],[Order Date]],"mmmm-yyy")</f>
        <v>May-2015</v>
      </c>
    </row>
    <row r="1573" spans="1:31" ht="12.75" customHeight="1" thickTop="1" thickBot="1" x14ac:dyDescent="0.25">
      <c r="A1573" s="8">
        <v>18508</v>
      </c>
      <c r="B1573" s="1" t="s">
        <v>106</v>
      </c>
      <c r="C1573" s="1">
        <v>0.04</v>
      </c>
      <c r="D1573" s="1">
        <v>2.78</v>
      </c>
      <c r="E1573" s="1">
        <v>1.25</v>
      </c>
      <c r="F1573" s="1">
        <v>2858</v>
      </c>
      <c r="G1573" s="6" t="str">
        <f>IF(COUNTIF(Table1[Customer ID],Table1[[#This Row],[Customer ID]])&gt;1,"Repeat Customer","One-Time Customer")</f>
        <v>Repeat Customer</v>
      </c>
      <c r="H1573" s="1" t="s">
        <v>2609</v>
      </c>
      <c r="I1573" s="1" t="s">
        <v>49</v>
      </c>
      <c r="J1573" s="1" t="s">
        <v>28</v>
      </c>
      <c r="K1573" s="1" t="s">
        <v>29</v>
      </c>
      <c r="L1573" s="1" t="s">
        <v>30</v>
      </c>
      <c r="M1573" s="1" t="s">
        <v>31</v>
      </c>
      <c r="N1573" s="1" t="s">
        <v>2206</v>
      </c>
      <c r="O1573" s="1">
        <v>0.59</v>
      </c>
      <c r="P1573" s="6">
        <f>Table1[[#This Row],[Profit]]/Table1[[#This Row],[Sales]]</f>
        <v>2.6535442880279061</v>
      </c>
      <c r="Q1573" s="1" t="s">
        <v>33</v>
      </c>
      <c r="R1573" s="1" t="s">
        <v>136</v>
      </c>
      <c r="S1573" s="1" t="s">
        <v>362</v>
      </c>
      <c r="T1573" s="1" t="s">
        <v>2233</v>
      </c>
      <c r="U1573" s="1">
        <v>32259</v>
      </c>
      <c r="V1573" s="9">
        <v>42147</v>
      </c>
      <c r="W1573" s="13" t="str">
        <f>TEXT(Table1[[#This Row],[Order Date]],"mmmm")</f>
        <v>May</v>
      </c>
      <c r="X1573" s="7" t="str">
        <f>TEXT(Table1[[#This Row],[Order Date]],"yyyy")</f>
        <v>2015</v>
      </c>
      <c r="Y1573" s="9">
        <v>42147</v>
      </c>
      <c r="Z1573" s="1">
        <v>213</v>
      </c>
      <c r="AA1573" s="1">
        <v>28</v>
      </c>
      <c r="AB1573" s="1">
        <v>80.27</v>
      </c>
      <c r="AC1573" s="1">
        <v>88282</v>
      </c>
      <c r="AD1573" s="6" t="e">
        <f>IF(COUNTIF(#REF!,Orders!AC1611)&gt;0,"Returned","Not Returned")</f>
        <v>#REF!</v>
      </c>
      <c r="AE1573" s="37" t="str">
        <f>TEXT(Table1[[#This Row],[Order Date]],"mmmm-yyy")</f>
        <v>May-2015</v>
      </c>
    </row>
    <row r="1574" spans="1:31" ht="12.75" customHeight="1" thickTop="1" thickBot="1" x14ac:dyDescent="0.25">
      <c r="A1574" s="8">
        <v>25820</v>
      </c>
      <c r="B1574" s="1" t="s">
        <v>25</v>
      </c>
      <c r="C1574" s="1">
        <v>0.03</v>
      </c>
      <c r="D1574" s="1">
        <v>42.8</v>
      </c>
      <c r="E1574" s="1">
        <v>2.99</v>
      </c>
      <c r="F1574" s="1">
        <v>3249</v>
      </c>
      <c r="G1574" s="6" t="str">
        <f>IF(COUNTIF(Table1[Customer ID],Table1[[#This Row],[Customer ID]])&gt;1,"Repeat Customer","One-Time Customer")</f>
        <v>One-Time Customer</v>
      </c>
      <c r="H1574" s="1" t="s">
        <v>2911</v>
      </c>
      <c r="I1574" s="1" t="s">
        <v>49</v>
      </c>
      <c r="J1574" s="1" t="s">
        <v>28</v>
      </c>
      <c r="K1574" s="1" t="s">
        <v>29</v>
      </c>
      <c r="L1574" s="1" t="s">
        <v>109</v>
      </c>
      <c r="M1574" s="1" t="s">
        <v>59</v>
      </c>
      <c r="N1574" s="1" t="s">
        <v>2912</v>
      </c>
      <c r="O1574" s="1">
        <v>0.36</v>
      </c>
      <c r="P1574" s="6">
        <f>Table1[[#This Row],[Profit]]/Table1[[#This Row],[Sales]]</f>
        <v>0.69</v>
      </c>
      <c r="Q1574" s="1" t="s">
        <v>33</v>
      </c>
      <c r="R1574" s="1" t="s">
        <v>53</v>
      </c>
      <c r="S1574" s="1" t="s">
        <v>415</v>
      </c>
      <c r="T1574" s="1" t="s">
        <v>2913</v>
      </c>
      <c r="U1574" s="1">
        <v>21403</v>
      </c>
      <c r="V1574" s="9">
        <v>42147</v>
      </c>
      <c r="W1574" s="13" t="str">
        <f>TEXT(Table1[[#This Row],[Order Date]],"mmmm")</f>
        <v>May</v>
      </c>
      <c r="X1574" s="7" t="str">
        <f>TEXT(Table1[[#This Row],[Order Date]],"yyyy")</f>
        <v>2015</v>
      </c>
      <c r="Y1574" s="9">
        <v>42148</v>
      </c>
      <c r="Z1574" s="1">
        <v>462.92099999999994</v>
      </c>
      <c r="AA1574" s="1">
        <v>16</v>
      </c>
      <c r="AB1574" s="1">
        <v>670.9</v>
      </c>
      <c r="AC1574" s="1">
        <v>87298</v>
      </c>
      <c r="AD1574" s="6" t="e">
        <f>IF(COUNTIF(#REF!,Orders!AC1857)&gt;0,"Returned","Not Returned")</f>
        <v>#REF!</v>
      </c>
      <c r="AE1574" s="37" t="str">
        <f>TEXT(Table1[[#This Row],[Order Date]],"mmmm-yyy")</f>
        <v>May-2015</v>
      </c>
    </row>
    <row r="1575" spans="1:31" ht="12.75" customHeight="1" thickTop="1" thickBot="1" x14ac:dyDescent="0.25">
      <c r="A1575" s="10">
        <v>20760</v>
      </c>
      <c r="B1575" s="11" t="s">
        <v>47</v>
      </c>
      <c r="C1575" s="11">
        <v>7.0000000000000007E-2</v>
      </c>
      <c r="D1575" s="11">
        <v>124.49</v>
      </c>
      <c r="E1575" s="11">
        <v>51.94</v>
      </c>
      <c r="F1575" s="11">
        <v>357</v>
      </c>
      <c r="G1575" s="6" t="str">
        <f>IF(COUNTIF(Table1[Customer ID],Table1[[#This Row],[Customer ID]])&gt;1,"Repeat Customer","One-Time Customer")</f>
        <v>One-Time Customer</v>
      </c>
      <c r="H1575" s="11" t="s">
        <v>461</v>
      </c>
      <c r="I1575" s="11" t="s">
        <v>39</v>
      </c>
      <c r="J1575" s="11" t="s">
        <v>28</v>
      </c>
      <c r="K1575" s="11" t="s">
        <v>41</v>
      </c>
      <c r="L1575" s="11" t="s">
        <v>152</v>
      </c>
      <c r="M1575" s="11" t="s">
        <v>121</v>
      </c>
      <c r="N1575" s="11" t="s">
        <v>462</v>
      </c>
      <c r="O1575" s="11">
        <v>0.63</v>
      </c>
      <c r="P1575" s="6">
        <f>Table1[[#This Row],[Profit]]/Table1[[#This Row],[Sales]]</f>
        <v>0.62652119911599891</v>
      </c>
      <c r="Q1575" s="11" t="s">
        <v>33</v>
      </c>
      <c r="R1575" s="11" t="s">
        <v>34</v>
      </c>
      <c r="S1575" s="11" t="s">
        <v>378</v>
      </c>
      <c r="T1575" s="11" t="s">
        <v>463</v>
      </c>
      <c r="U1575" s="11">
        <v>86401</v>
      </c>
      <c r="V1575" s="12">
        <v>42148</v>
      </c>
      <c r="W1575" s="13" t="str">
        <f>TEXT(Table1[[#This Row],[Order Date]],"mmmm")</f>
        <v>May</v>
      </c>
      <c r="X1575" s="7" t="str">
        <f>TEXT(Table1[[#This Row],[Order Date]],"yyyy")</f>
        <v>2015</v>
      </c>
      <c r="Y1575" s="12">
        <v>42149</v>
      </c>
      <c r="Z1575" s="11">
        <v>1074.44</v>
      </c>
      <c r="AA1575" s="11">
        <v>14</v>
      </c>
      <c r="AB1575" s="11">
        <v>1714.93</v>
      </c>
      <c r="AC1575" s="11">
        <v>91131</v>
      </c>
      <c r="AD1575" s="6" t="e">
        <f>IF(COUNTIF(#REF!,Orders!AC196)&gt;0,"Returned","Not Returned")</f>
        <v>#REF!</v>
      </c>
      <c r="AE1575" s="37" t="str">
        <f>TEXT(Table1[[#This Row],[Order Date]],"mmmm-yyy")</f>
        <v>May-2015</v>
      </c>
    </row>
    <row r="1576" spans="1:31" ht="12.75" customHeight="1" thickTop="1" thickBot="1" x14ac:dyDescent="0.25">
      <c r="A1576" s="8">
        <v>19401</v>
      </c>
      <c r="B1576" s="1" t="s">
        <v>47</v>
      </c>
      <c r="C1576" s="1">
        <v>0.06</v>
      </c>
      <c r="D1576" s="1">
        <v>25.98</v>
      </c>
      <c r="E1576" s="1">
        <v>14.36</v>
      </c>
      <c r="F1576" s="1">
        <v>885</v>
      </c>
      <c r="G1576" s="6" t="str">
        <f>IF(COUNTIF(Table1[Customer ID],Table1[[#This Row],[Customer ID]])&gt;1,"Repeat Customer","One-Time Customer")</f>
        <v>One-Time Customer</v>
      </c>
      <c r="H1576" s="1" t="s">
        <v>1000</v>
      </c>
      <c r="I1576" s="1" t="s">
        <v>39</v>
      </c>
      <c r="J1576" s="1" t="s">
        <v>28</v>
      </c>
      <c r="K1576" s="1" t="s">
        <v>41</v>
      </c>
      <c r="L1576" s="1" t="s">
        <v>42</v>
      </c>
      <c r="M1576" s="1" t="s">
        <v>43</v>
      </c>
      <c r="N1576" s="1" t="s">
        <v>1001</v>
      </c>
      <c r="O1576" s="1">
        <v>0.6</v>
      </c>
      <c r="P1576" s="6">
        <f>Table1[[#This Row],[Profit]]/Table1[[#This Row],[Sales]]</f>
        <v>5.4073300050311579E-2</v>
      </c>
      <c r="Q1576" s="1" t="s">
        <v>33</v>
      </c>
      <c r="R1576" s="1" t="s">
        <v>61</v>
      </c>
      <c r="S1576" s="1" t="s">
        <v>130</v>
      </c>
      <c r="T1576" s="1" t="s">
        <v>956</v>
      </c>
      <c r="U1576" s="1">
        <v>79109</v>
      </c>
      <c r="V1576" s="9">
        <v>42148</v>
      </c>
      <c r="W1576" s="13" t="str">
        <f>TEXT(Table1[[#This Row],[Order Date]],"mmmm")</f>
        <v>May</v>
      </c>
      <c r="X1576" s="7" t="str">
        <f>TEXT(Table1[[#This Row],[Order Date]],"yyyy")</f>
        <v>2015</v>
      </c>
      <c r="Y1576" s="9">
        <v>42149</v>
      </c>
      <c r="Z1576" s="1">
        <v>55.888000000000034</v>
      </c>
      <c r="AA1576" s="1">
        <v>41</v>
      </c>
      <c r="AB1576" s="1">
        <v>1033.56</v>
      </c>
      <c r="AC1576" s="1">
        <v>89537</v>
      </c>
      <c r="AD1576" s="6" t="e">
        <f>IF(COUNTIF(#REF!,Orders!AC493)&gt;0,"Returned","Not Returned")</f>
        <v>#REF!</v>
      </c>
      <c r="AE1576" s="37" t="str">
        <f>TEXT(Table1[[#This Row],[Order Date]],"mmmm-yyy")</f>
        <v>May-2015</v>
      </c>
    </row>
    <row r="1577" spans="1:31" ht="12.75" customHeight="1" thickTop="1" thickBot="1" x14ac:dyDescent="0.25">
      <c r="A1577" s="10">
        <v>23793</v>
      </c>
      <c r="B1577" s="11" t="s">
        <v>56</v>
      </c>
      <c r="C1577" s="11">
        <v>0.1</v>
      </c>
      <c r="D1577" s="11">
        <v>218.08</v>
      </c>
      <c r="E1577" s="11">
        <v>18.059999999999999</v>
      </c>
      <c r="F1577" s="11">
        <v>1450</v>
      </c>
      <c r="G1577" s="6" t="str">
        <f>IF(COUNTIF(Table1[Customer ID],Table1[[#This Row],[Customer ID]])&gt;1,"Repeat Customer","One-Time Customer")</f>
        <v>One-Time Customer</v>
      </c>
      <c r="H1577" s="11" t="s">
        <v>1498</v>
      </c>
      <c r="I1577" s="11" t="s">
        <v>27</v>
      </c>
      <c r="J1577" s="11" t="s">
        <v>114</v>
      </c>
      <c r="K1577" s="11" t="s">
        <v>41</v>
      </c>
      <c r="L1577" s="11" t="s">
        <v>42</v>
      </c>
      <c r="M1577" s="11" t="s">
        <v>236</v>
      </c>
      <c r="N1577" s="11" t="s">
        <v>1499</v>
      </c>
      <c r="O1577" s="11">
        <v>0.56999999999999995</v>
      </c>
      <c r="P1577" s="6">
        <f>Table1[[#This Row],[Profit]]/Table1[[#This Row],[Sales]]</f>
        <v>0.55728900363826894</v>
      </c>
      <c r="Q1577" s="11" t="s">
        <v>33</v>
      </c>
      <c r="R1577" s="11" t="s">
        <v>34</v>
      </c>
      <c r="S1577" s="11" t="s">
        <v>45</v>
      </c>
      <c r="T1577" s="11" t="s">
        <v>1500</v>
      </c>
      <c r="U1577" s="11">
        <v>96150</v>
      </c>
      <c r="V1577" s="12">
        <v>42148</v>
      </c>
      <c r="W1577" s="13" t="str">
        <f>TEXT(Table1[[#This Row],[Order Date]],"mmmm")</f>
        <v>May</v>
      </c>
      <c r="X1577" s="7" t="str">
        <f>TEXT(Table1[[#This Row],[Order Date]],"yyyy")</f>
        <v>2015</v>
      </c>
      <c r="Y1577" s="12">
        <v>42149</v>
      </c>
      <c r="Z1577" s="11">
        <v>1318.83</v>
      </c>
      <c r="AA1577" s="11">
        <v>12</v>
      </c>
      <c r="AB1577" s="11">
        <v>2366.5100000000002</v>
      </c>
      <c r="AC1577" s="11">
        <v>86735</v>
      </c>
      <c r="AD1577" s="6" t="e">
        <f>IF(COUNTIF(#REF!,Orders!AC822)&gt;0,"Returned","Not Returned")</f>
        <v>#REF!</v>
      </c>
      <c r="AE1577" s="37" t="str">
        <f>TEXT(Table1[[#This Row],[Order Date]],"mmmm-yyy")</f>
        <v>May-2015</v>
      </c>
    </row>
    <row r="1578" spans="1:31" ht="12.75" customHeight="1" thickTop="1" thickBot="1" x14ac:dyDescent="0.25">
      <c r="A1578" s="10">
        <v>23750</v>
      </c>
      <c r="B1578" s="11" t="s">
        <v>25</v>
      </c>
      <c r="C1578" s="11">
        <v>0.06</v>
      </c>
      <c r="D1578" s="11">
        <v>15.01</v>
      </c>
      <c r="E1578" s="11">
        <v>8.4</v>
      </c>
      <c r="F1578" s="11">
        <v>1623</v>
      </c>
      <c r="G1578" s="6" t="str">
        <f>IF(COUNTIF(Table1[Customer ID],Table1[[#This Row],[Customer ID]])&gt;1,"Repeat Customer","One-Time Customer")</f>
        <v>Repeat Customer</v>
      </c>
      <c r="H1578" s="11" t="s">
        <v>1626</v>
      </c>
      <c r="I1578" s="11" t="s">
        <v>49</v>
      </c>
      <c r="J1578" s="11" t="s">
        <v>58</v>
      </c>
      <c r="K1578" s="11" t="s">
        <v>29</v>
      </c>
      <c r="L1578" s="11" t="s">
        <v>109</v>
      </c>
      <c r="M1578" s="11" t="s">
        <v>59</v>
      </c>
      <c r="N1578" s="11" t="s">
        <v>1627</v>
      </c>
      <c r="O1578" s="11">
        <v>0.39</v>
      </c>
      <c r="P1578" s="6">
        <f>Table1[[#This Row],[Profit]]/Table1[[#This Row],[Sales]]</f>
        <v>4.8549723756906105E-3</v>
      </c>
      <c r="Q1578" s="11" t="s">
        <v>33</v>
      </c>
      <c r="R1578" s="11" t="s">
        <v>61</v>
      </c>
      <c r="S1578" s="11" t="s">
        <v>703</v>
      </c>
      <c r="T1578" s="11" t="s">
        <v>1628</v>
      </c>
      <c r="U1578" s="11">
        <v>46375</v>
      </c>
      <c r="V1578" s="12">
        <v>42148</v>
      </c>
      <c r="W1578" s="13" t="str">
        <f>TEXT(Table1[[#This Row],[Order Date]],"mmmm")</f>
        <v>May</v>
      </c>
      <c r="X1578" s="7" t="str">
        <f>TEXT(Table1[[#This Row],[Order Date]],"yyyy")</f>
        <v>2015</v>
      </c>
      <c r="Y1578" s="12">
        <v>42150</v>
      </c>
      <c r="Z1578" s="11">
        <v>1.6169000000000011</v>
      </c>
      <c r="AA1578" s="11">
        <v>22</v>
      </c>
      <c r="AB1578" s="11">
        <v>333.04</v>
      </c>
      <c r="AC1578" s="11">
        <v>87611</v>
      </c>
      <c r="AD1578" s="6" t="e">
        <f>IF(COUNTIF(#REF!,Orders!AC898)&gt;0,"Returned","Not Returned")</f>
        <v>#REF!</v>
      </c>
      <c r="AE1578" s="37" t="str">
        <f>TEXT(Table1[[#This Row],[Order Date]],"mmmm-yyy")</f>
        <v>May-2015</v>
      </c>
    </row>
    <row r="1579" spans="1:31" ht="14.25" thickTop="1" thickBot="1" x14ac:dyDescent="0.25">
      <c r="A1579" s="8">
        <v>23751</v>
      </c>
      <c r="B1579" s="1" t="s">
        <v>25</v>
      </c>
      <c r="C1579" s="1">
        <v>0.09</v>
      </c>
      <c r="D1579" s="1">
        <v>40.479999999999997</v>
      </c>
      <c r="E1579" s="1">
        <v>19.989999999999998</v>
      </c>
      <c r="F1579" s="1">
        <v>1623</v>
      </c>
      <c r="G1579" s="6" t="str">
        <f>IF(COUNTIF(Table1[Customer ID],Table1[[#This Row],[Customer ID]])&gt;1,"Repeat Customer","One-Time Customer")</f>
        <v>Repeat Customer</v>
      </c>
      <c r="H1579" s="1" t="s">
        <v>1626</v>
      </c>
      <c r="I1579" s="1" t="s">
        <v>49</v>
      </c>
      <c r="J1579" s="1" t="s">
        <v>58</v>
      </c>
      <c r="K1579" s="1" t="s">
        <v>77</v>
      </c>
      <c r="L1579" s="1" t="s">
        <v>180</v>
      </c>
      <c r="M1579" s="1" t="s">
        <v>59</v>
      </c>
      <c r="N1579" s="1" t="s">
        <v>830</v>
      </c>
      <c r="O1579" s="1">
        <v>0.77</v>
      </c>
      <c r="P1579" s="6">
        <f>Table1[[#This Row],[Profit]]/Table1[[#This Row],[Sales]]</f>
        <v>0.13841757683515379</v>
      </c>
      <c r="Q1579" s="1" t="s">
        <v>33</v>
      </c>
      <c r="R1579" s="1" t="s">
        <v>61</v>
      </c>
      <c r="S1579" s="1" t="s">
        <v>703</v>
      </c>
      <c r="T1579" s="1" t="s">
        <v>1628</v>
      </c>
      <c r="U1579" s="1">
        <v>46375</v>
      </c>
      <c r="V1579" s="9">
        <v>42148</v>
      </c>
      <c r="W1579" s="13" t="str">
        <f>TEXT(Table1[[#This Row],[Order Date]],"mmmm")</f>
        <v>May</v>
      </c>
      <c r="X1579" s="7" t="str">
        <f>TEXT(Table1[[#This Row],[Order Date]],"yyyy")</f>
        <v>2015</v>
      </c>
      <c r="Y1579" s="9">
        <v>42150</v>
      </c>
      <c r="Z1579" s="1">
        <v>65.394000000000062</v>
      </c>
      <c r="AA1579" s="1">
        <v>12</v>
      </c>
      <c r="AB1579" s="1">
        <v>472.44</v>
      </c>
      <c r="AC1579" s="1">
        <v>87611</v>
      </c>
      <c r="AD1579" s="6" t="e">
        <f>IF(COUNTIF(#REF!,Orders!AC899)&gt;0,"Returned","Not Returned")</f>
        <v>#REF!</v>
      </c>
      <c r="AE1579" s="37" t="str">
        <f>TEXT(Table1[[#This Row],[Order Date]],"mmmm-yyy")</f>
        <v>May-2015</v>
      </c>
    </row>
    <row r="1580" spans="1:31" ht="12.75" customHeight="1" thickTop="1" thickBot="1" x14ac:dyDescent="0.25">
      <c r="A1580" s="10">
        <v>23752</v>
      </c>
      <c r="B1580" s="11" t="s">
        <v>25</v>
      </c>
      <c r="C1580" s="11">
        <v>0.05</v>
      </c>
      <c r="D1580" s="11">
        <v>12.28</v>
      </c>
      <c r="E1580" s="11">
        <v>6.13</v>
      </c>
      <c r="F1580" s="11">
        <v>1623</v>
      </c>
      <c r="G1580" s="6" t="str">
        <f>IF(COUNTIF(Table1[Customer ID],Table1[[#This Row],[Customer ID]])&gt;1,"Repeat Customer","One-Time Customer")</f>
        <v>Repeat Customer</v>
      </c>
      <c r="H1580" s="11" t="s">
        <v>1626</v>
      </c>
      <c r="I1580" s="11" t="s">
        <v>49</v>
      </c>
      <c r="J1580" s="11" t="s">
        <v>58</v>
      </c>
      <c r="K1580" s="11" t="s">
        <v>29</v>
      </c>
      <c r="L1580" s="11" t="s">
        <v>141</v>
      </c>
      <c r="M1580" s="11" t="s">
        <v>59</v>
      </c>
      <c r="N1580" s="11" t="s">
        <v>1461</v>
      </c>
      <c r="O1580" s="11">
        <v>0.56999999999999995</v>
      </c>
      <c r="P1580" s="6">
        <f>Table1[[#This Row],[Profit]]/Table1[[#This Row],[Sales]]</f>
        <v>7.1329418045915652E-2</v>
      </c>
      <c r="Q1580" s="11" t="s">
        <v>33</v>
      </c>
      <c r="R1580" s="11" t="s">
        <v>61</v>
      </c>
      <c r="S1580" s="11" t="s">
        <v>703</v>
      </c>
      <c r="T1580" s="11" t="s">
        <v>1628</v>
      </c>
      <c r="U1580" s="11">
        <v>46375</v>
      </c>
      <c r="V1580" s="12">
        <v>42148</v>
      </c>
      <c r="W1580" s="13" t="str">
        <f>TEXT(Table1[[#This Row],[Order Date]],"mmmm")</f>
        <v>May</v>
      </c>
      <c r="X1580" s="7" t="str">
        <f>TEXT(Table1[[#This Row],[Order Date]],"yyyy")</f>
        <v>2015</v>
      </c>
      <c r="Y1580" s="12">
        <v>42149</v>
      </c>
      <c r="Z1580" s="11">
        <v>1.3360000000000003</v>
      </c>
      <c r="AA1580" s="11">
        <v>1</v>
      </c>
      <c r="AB1580" s="11">
        <v>18.73</v>
      </c>
      <c r="AC1580" s="11">
        <v>87611</v>
      </c>
      <c r="AD1580" s="6" t="e">
        <f>IF(COUNTIF(#REF!,Orders!AC900)&gt;0,"Returned","Not Returned")</f>
        <v>#REF!</v>
      </c>
      <c r="AE1580" s="37" t="str">
        <f>TEXT(Table1[[#This Row],[Order Date]],"mmmm-yyy")</f>
        <v>May-2015</v>
      </c>
    </row>
    <row r="1581" spans="1:31" ht="12.75" customHeight="1" thickTop="1" thickBot="1" x14ac:dyDescent="0.25">
      <c r="A1581" s="8">
        <v>18802</v>
      </c>
      <c r="B1581" s="1" t="s">
        <v>37</v>
      </c>
      <c r="C1581" s="1">
        <v>0.05</v>
      </c>
      <c r="D1581" s="1">
        <v>150.97999999999999</v>
      </c>
      <c r="E1581" s="1">
        <v>43.71</v>
      </c>
      <c r="F1581" s="1">
        <v>2422</v>
      </c>
      <c r="G1581" s="6" t="str">
        <f>IF(COUNTIF(Table1[Customer ID],Table1[[#This Row],[Customer ID]])&gt;1,"Repeat Customer","One-Time Customer")</f>
        <v>Repeat Customer</v>
      </c>
      <c r="H1581" s="1" t="s">
        <v>2271</v>
      </c>
      <c r="I1581" s="1" t="s">
        <v>39</v>
      </c>
      <c r="J1581" s="1" t="s">
        <v>40</v>
      </c>
      <c r="K1581" s="1" t="s">
        <v>41</v>
      </c>
      <c r="L1581" s="1" t="s">
        <v>42</v>
      </c>
      <c r="M1581" s="1" t="s">
        <v>43</v>
      </c>
      <c r="N1581" s="1" t="s">
        <v>2272</v>
      </c>
      <c r="O1581" s="1">
        <v>0.55000000000000004</v>
      </c>
      <c r="P1581" s="6">
        <f>Table1[[#This Row],[Profit]]/Table1[[#This Row],[Sales]]</f>
        <v>0.3501733904839856</v>
      </c>
      <c r="Q1581" s="1" t="s">
        <v>33</v>
      </c>
      <c r="R1581" s="1" t="s">
        <v>61</v>
      </c>
      <c r="S1581" s="1" t="s">
        <v>130</v>
      </c>
      <c r="T1581" s="1" t="s">
        <v>2273</v>
      </c>
      <c r="U1581" s="1">
        <v>77340</v>
      </c>
      <c r="V1581" s="9">
        <v>42148</v>
      </c>
      <c r="W1581" s="13" t="str">
        <f>TEXT(Table1[[#This Row],[Order Date]],"mmmm")</f>
        <v>May</v>
      </c>
      <c r="X1581" s="7" t="str">
        <f>TEXT(Table1[[#This Row],[Order Date]],"yyyy")</f>
        <v>2015</v>
      </c>
      <c r="Y1581" s="9">
        <v>42149</v>
      </c>
      <c r="Z1581" s="1">
        <v>650.29999999999995</v>
      </c>
      <c r="AA1581" s="1">
        <v>12</v>
      </c>
      <c r="AB1581" s="1">
        <v>1857.08</v>
      </c>
      <c r="AC1581" s="1">
        <v>89053</v>
      </c>
      <c r="AD1581" s="6" t="e">
        <f>IF(COUNTIF(#REF!,Orders!AC1347)&gt;0,"Returned","Not Returned")</f>
        <v>#REF!</v>
      </c>
      <c r="AE1581" s="37" t="str">
        <f>TEXT(Table1[[#This Row],[Order Date]],"mmmm-yyy")</f>
        <v>May-2015</v>
      </c>
    </row>
    <row r="1582" spans="1:31" ht="12.75" customHeight="1" thickTop="1" thickBot="1" x14ac:dyDescent="0.25">
      <c r="A1582" s="8">
        <v>19652</v>
      </c>
      <c r="B1582" s="1" t="s">
        <v>37</v>
      </c>
      <c r="C1582" s="1">
        <v>0.03</v>
      </c>
      <c r="D1582" s="1">
        <v>20.99</v>
      </c>
      <c r="E1582" s="1">
        <v>0.99</v>
      </c>
      <c r="F1582" s="1">
        <v>3063</v>
      </c>
      <c r="G1582" s="6" t="str">
        <f>IF(COUNTIF(Table1[Customer ID],Table1[[#This Row],[Customer ID]])&gt;1,"Repeat Customer","One-Time Customer")</f>
        <v>Repeat Customer</v>
      </c>
      <c r="H1582" s="1" t="s">
        <v>2759</v>
      </c>
      <c r="I1582" s="1" t="s">
        <v>49</v>
      </c>
      <c r="J1582" s="1" t="s">
        <v>114</v>
      </c>
      <c r="K1582" s="1" t="s">
        <v>77</v>
      </c>
      <c r="L1582" s="1" t="s">
        <v>78</v>
      </c>
      <c r="M1582" s="1" t="s">
        <v>31</v>
      </c>
      <c r="N1582" s="1" t="s">
        <v>596</v>
      </c>
      <c r="O1582" s="1">
        <v>0.56999999999999995</v>
      </c>
      <c r="P1582" s="6">
        <f>Table1[[#This Row],[Profit]]/Table1[[#This Row],[Sales]]</f>
        <v>2.6324667967520646E-2</v>
      </c>
      <c r="Q1582" s="1" t="s">
        <v>33</v>
      </c>
      <c r="R1582" s="1" t="s">
        <v>34</v>
      </c>
      <c r="S1582" s="1" t="s">
        <v>35</v>
      </c>
      <c r="T1582" s="1" t="s">
        <v>2760</v>
      </c>
      <c r="U1582" s="1">
        <v>98034</v>
      </c>
      <c r="V1582" s="9">
        <v>42148</v>
      </c>
      <c r="W1582" s="13" t="str">
        <f>TEXT(Table1[[#This Row],[Order Date]],"mmmm")</f>
        <v>May</v>
      </c>
      <c r="X1582" s="7" t="str">
        <f>TEXT(Table1[[#This Row],[Order Date]],"yyyy")</f>
        <v>2015</v>
      </c>
      <c r="Y1582" s="9">
        <v>42150</v>
      </c>
      <c r="Z1582" s="1">
        <v>4.1822000000000052</v>
      </c>
      <c r="AA1582" s="1">
        <v>9</v>
      </c>
      <c r="AB1582" s="1">
        <v>158.87</v>
      </c>
      <c r="AC1582" s="1">
        <v>88449</v>
      </c>
      <c r="AD1582" s="6" t="e">
        <f>IF(COUNTIF(#REF!,Orders!AC1735)&gt;0,"Returned","Not Returned")</f>
        <v>#REF!</v>
      </c>
      <c r="AE1582" s="37" t="str">
        <f>TEXT(Table1[[#This Row],[Order Date]],"mmmm-yyy")</f>
        <v>May-2015</v>
      </c>
    </row>
    <row r="1583" spans="1:31" ht="12.75" customHeight="1" thickTop="1" thickBot="1" x14ac:dyDescent="0.25">
      <c r="A1583" s="8">
        <v>21235</v>
      </c>
      <c r="B1583" s="1" t="s">
        <v>25</v>
      </c>
      <c r="C1583" s="1">
        <v>0.08</v>
      </c>
      <c r="D1583" s="1">
        <v>40.98</v>
      </c>
      <c r="E1583" s="1">
        <v>7.2</v>
      </c>
      <c r="F1583" s="1">
        <v>3096</v>
      </c>
      <c r="G1583" s="6" t="str">
        <f>IF(COUNTIF(Table1[Customer ID],Table1[[#This Row],[Customer ID]])&gt;1,"Repeat Customer","One-Time Customer")</f>
        <v>Repeat Customer</v>
      </c>
      <c r="H1583" s="1" t="s">
        <v>2789</v>
      </c>
      <c r="I1583" s="1" t="s">
        <v>27</v>
      </c>
      <c r="J1583" s="1" t="s">
        <v>114</v>
      </c>
      <c r="K1583" s="1" t="s">
        <v>29</v>
      </c>
      <c r="L1583" s="1" t="s">
        <v>257</v>
      </c>
      <c r="M1583" s="1" t="s">
        <v>59</v>
      </c>
      <c r="N1583" s="1" t="s">
        <v>2790</v>
      </c>
      <c r="O1583" s="1">
        <v>0.6</v>
      </c>
      <c r="P1583" s="6">
        <f>Table1[[#This Row],[Profit]]/Table1[[#This Row],[Sales]]</f>
        <v>-0.13882863340563992</v>
      </c>
      <c r="Q1583" s="1" t="s">
        <v>33</v>
      </c>
      <c r="R1583" s="1" t="s">
        <v>53</v>
      </c>
      <c r="S1583" s="1" t="s">
        <v>154</v>
      </c>
      <c r="T1583" s="1" t="s">
        <v>1734</v>
      </c>
      <c r="U1583" s="1">
        <v>43026</v>
      </c>
      <c r="V1583" s="9">
        <v>42148</v>
      </c>
      <c r="W1583" s="13" t="str">
        <f>TEXT(Table1[[#This Row],[Order Date]],"mmmm")</f>
        <v>May</v>
      </c>
      <c r="X1583" s="7" t="str">
        <f>TEXT(Table1[[#This Row],[Order Date]],"yyyy")</f>
        <v>2015</v>
      </c>
      <c r="Y1583" s="9">
        <v>42149</v>
      </c>
      <c r="Z1583" s="1">
        <v>-16.64</v>
      </c>
      <c r="AA1583" s="1">
        <v>3</v>
      </c>
      <c r="AB1583" s="1">
        <v>119.86</v>
      </c>
      <c r="AC1583" s="1">
        <v>86221</v>
      </c>
      <c r="AD1583" s="6" t="e">
        <f>IF(COUNTIF(#REF!,Orders!AC1759)&gt;0,"Returned","Not Returned")</f>
        <v>#REF!</v>
      </c>
      <c r="AE1583" s="37" t="str">
        <f>TEXT(Table1[[#This Row],[Order Date]],"mmmm-yyy")</f>
        <v>May-2015</v>
      </c>
    </row>
    <row r="1584" spans="1:31" ht="12.75" customHeight="1" thickTop="1" thickBot="1" x14ac:dyDescent="0.25">
      <c r="A1584" s="10">
        <v>21236</v>
      </c>
      <c r="B1584" s="11" t="s">
        <v>25</v>
      </c>
      <c r="C1584" s="11">
        <v>0.08</v>
      </c>
      <c r="D1584" s="11">
        <v>8.1199999999999992</v>
      </c>
      <c r="E1584" s="11">
        <v>2.83</v>
      </c>
      <c r="F1584" s="11">
        <v>3096</v>
      </c>
      <c r="G1584" s="6" t="str">
        <f>IF(COUNTIF(Table1[Customer ID],Table1[[#This Row],[Customer ID]])&gt;1,"Repeat Customer","One-Time Customer")</f>
        <v>Repeat Customer</v>
      </c>
      <c r="H1584" s="11" t="s">
        <v>2789</v>
      </c>
      <c r="I1584" s="11" t="s">
        <v>27</v>
      </c>
      <c r="J1584" s="11" t="s">
        <v>114</v>
      </c>
      <c r="K1584" s="11" t="s">
        <v>77</v>
      </c>
      <c r="L1584" s="11" t="s">
        <v>180</v>
      </c>
      <c r="M1584" s="11" t="s">
        <v>51</v>
      </c>
      <c r="N1584" s="11" t="s">
        <v>827</v>
      </c>
      <c r="O1584" s="11">
        <v>0.77</v>
      </c>
      <c r="P1584" s="6">
        <f>Table1[[#This Row],[Profit]]/Table1[[#This Row],[Sales]]</f>
        <v>-0.60473828085451042</v>
      </c>
      <c r="Q1584" s="11" t="s">
        <v>33</v>
      </c>
      <c r="R1584" s="11" t="s">
        <v>53</v>
      </c>
      <c r="S1584" s="11" t="s">
        <v>154</v>
      </c>
      <c r="T1584" s="11" t="s">
        <v>1734</v>
      </c>
      <c r="U1584" s="11">
        <v>43026</v>
      </c>
      <c r="V1584" s="12">
        <v>42148</v>
      </c>
      <c r="W1584" s="13" t="str">
        <f>TEXT(Table1[[#This Row],[Order Date]],"mmmm")</f>
        <v>May</v>
      </c>
      <c r="X1584" s="7" t="str">
        <f>TEXT(Table1[[#This Row],[Order Date]],"yyyy")</f>
        <v>2015</v>
      </c>
      <c r="Y1584" s="12">
        <v>42149</v>
      </c>
      <c r="Z1584" s="11">
        <v>-59.73</v>
      </c>
      <c r="AA1584" s="11">
        <v>12</v>
      </c>
      <c r="AB1584" s="11">
        <v>98.77</v>
      </c>
      <c r="AC1584" s="11">
        <v>86221</v>
      </c>
      <c r="AD1584" s="6" t="e">
        <f>IF(COUNTIF(#REF!,Orders!AC1760)&gt;0,"Returned","Not Returned")</f>
        <v>#REF!</v>
      </c>
      <c r="AE1584" s="37" t="str">
        <f>TEXT(Table1[[#This Row],[Order Date]],"mmmm-yyy")</f>
        <v>May-2015</v>
      </c>
    </row>
    <row r="1585" spans="1:31" ht="12.75" customHeight="1" thickTop="1" thickBot="1" x14ac:dyDescent="0.25">
      <c r="A1585" s="8">
        <v>21237</v>
      </c>
      <c r="B1585" s="1" t="s">
        <v>25</v>
      </c>
      <c r="C1585" s="1">
        <v>0.02</v>
      </c>
      <c r="D1585" s="1">
        <v>262.11</v>
      </c>
      <c r="E1585" s="1">
        <v>62.74</v>
      </c>
      <c r="F1585" s="1">
        <v>3096</v>
      </c>
      <c r="G1585" s="6" t="str">
        <f>IF(COUNTIF(Table1[Customer ID],Table1[[#This Row],[Customer ID]])&gt;1,"Repeat Customer","One-Time Customer")</f>
        <v>Repeat Customer</v>
      </c>
      <c r="H1585" s="1" t="s">
        <v>2789</v>
      </c>
      <c r="I1585" s="1" t="s">
        <v>39</v>
      </c>
      <c r="J1585" s="1" t="s">
        <v>114</v>
      </c>
      <c r="K1585" s="1" t="s">
        <v>41</v>
      </c>
      <c r="L1585" s="1" t="s">
        <v>152</v>
      </c>
      <c r="M1585" s="1" t="s">
        <v>121</v>
      </c>
      <c r="N1585" s="1" t="s">
        <v>2791</v>
      </c>
      <c r="O1585" s="1">
        <v>0.75</v>
      </c>
      <c r="P1585" s="6">
        <f>Table1[[#This Row],[Profit]]/Table1[[#This Row],[Sales]]</f>
        <v>-0.25384865329512907</v>
      </c>
      <c r="Q1585" s="1" t="s">
        <v>33</v>
      </c>
      <c r="R1585" s="1" t="s">
        <v>53</v>
      </c>
      <c r="S1585" s="1" t="s">
        <v>154</v>
      </c>
      <c r="T1585" s="1" t="s">
        <v>1734</v>
      </c>
      <c r="U1585" s="1">
        <v>43026</v>
      </c>
      <c r="V1585" s="9">
        <v>42148</v>
      </c>
      <c r="W1585" s="13" t="str">
        <f>TEXT(Table1[[#This Row],[Order Date]],"mmmm")</f>
        <v>May</v>
      </c>
      <c r="X1585" s="7" t="str">
        <f>TEXT(Table1[[#This Row],[Order Date]],"yyyy")</f>
        <v>2015</v>
      </c>
      <c r="Y1585" s="9">
        <v>42149</v>
      </c>
      <c r="Z1585" s="1">
        <v>-633.44123700000023</v>
      </c>
      <c r="AA1585" s="1">
        <v>9</v>
      </c>
      <c r="AB1585" s="1">
        <v>2495.35</v>
      </c>
      <c r="AC1585" s="1">
        <v>86221</v>
      </c>
      <c r="AD1585" s="6" t="e">
        <f>IF(COUNTIF(#REF!,Orders!AC1761)&gt;0,"Returned","Not Returned")</f>
        <v>#REF!</v>
      </c>
      <c r="AE1585" s="37" t="str">
        <f>TEXT(Table1[[#This Row],[Order Date]],"mmmm-yyy")</f>
        <v>May-2015</v>
      </c>
    </row>
    <row r="1586" spans="1:31" ht="12.75" customHeight="1" thickTop="1" thickBot="1" x14ac:dyDescent="0.25">
      <c r="A1586" s="8">
        <v>19749</v>
      </c>
      <c r="B1586" s="1" t="s">
        <v>106</v>
      </c>
      <c r="C1586" s="1">
        <v>0.1</v>
      </c>
      <c r="D1586" s="1">
        <v>80.97</v>
      </c>
      <c r="E1586" s="1">
        <v>33.6</v>
      </c>
      <c r="F1586" s="1">
        <v>3366</v>
      </c>
      <c r="G1586" s="6" t="str">
        <f>IF(COUNTIF(Table1[Customer ID],Table1[[#This Row],[Customer ID]])&gt;1,"Repeat Customer","One-Time Customer")</f>
        <v>Repeat Customer</v>
      </c>
      <c r="H1586" s="1" t="s">
        <v>2998</v>
      </c>
      <c r="I1586" s="1" t="s">
        <v>39</v>
      </c>
      <c r="J1586" s="1" t="s">
        <v>40</v>
      </c>
      <c r="K1586" s="1" t="s">
        <v>77</v>
      </c>
      <c r="L1586" s="1" t="s">
        <v>85</v>
      </c>
      <c r="M1586" s="1" t="s">
        <v>43</v>
      </c>
      <c r="N1586" s="1" t="s">
        <v>2032</v>
      </c>
      <c r="O1586" s="1">
        <v>0.37</v>
      </c>
      <c r="P1586" s="6">
        <f>Table1[[#This Row],[Profit]]/Table1[[#This Row],[Sales]]</f>
        <v>7.9062048545196217E-2</v>
      </c>
      <c r="Q1586" s="1" t="s">
        <v>33</v>
      </c>
      <c r="R1586" s="1" t="s">
        <v>53</v>
      </c>
      <c r="S1586" s="1" t="s">
        <v>154</v>
      </c>
      <c r="T1586" s="1" t="s">
        <v>309</v>
      </c>
      <c r="U1586" s="1">
        <v>45373</v>
      </c>
      <c r="V1586" s="9">
        <v>42148</v>
      </c>
      <c r="W1586" s="13" t="str">
        <f>TEXT(Table1[[#This Row],[Order Date]],"mmmm")</f>
        <v>May</v>
      </c>
      <c r="X1586" s="7" t="str">
        <f>TEXT(Table1[[#This Row],[Order Date]],"yyyy")</f>
        <v>2015</v>
      </c>
      <c r="Y1586" s="9">
        <v>42153</v>
      </c>
      <c r="Z1586" s="1">
        <v>66.22</v>
      </c>
      <c r="AA1586" s="1">
        <v>11</v>
      </c>
      <c r="AB1586" s="1">
        <v>837.57</v>
      </c>
      <c r="AC1586" s="1">
        <v>90501</v>
      </c>
      <c r="AD1586" s="6" t="e">
        <f>IF(COUNTIF(#REF!,Orders!AC1925)&gt;0,"Returned","Not Returned")</f>
        <v>#REF!</v>
      </c>
      <c r="AE1586" s="37" t="str">
        <f>TEXT(Table1[[#This Row],[Order Date]],"mmmm-yyy")</f>
        <v>May-2015</v>
      </c>
    </row>
    <row r="1587" spans="1:31" ht="12.75" customHeight="1" thickTop="1" thickBot="1" x14ac:dyDescent="0.25">
      <c r="A1587" s="10">
        <v>19750</v>
      </c>
      <c r="B1587" s="11" t="s">
        <v>106</v>
      </c>
      <c r="C1587" s="11">
        <v>0.02</v>
      </c>
      <c r="D1587" s="11">
        <v>6.48</v>
      </c>
      <c r="E1587" s="11">
        <v>5.1100000000000003</v>
      </c>
      <c r="F1587" s="11">
        <v>3366</v>
      </c>
      <c r="G1587" s="6" t="str">
        <f>IF(COUNTIF(Table1[Customer ID],Table1[[#This Row],[Customer ID]])&gt;1,"Repeat Customer","One-Time Customer")</f>
        <v>Repeat Customer</v>
      </c>
      <c r="H1587" s="11" t="s">
        <v>2998</v>
      </c>
      <c r="I1587" s="11" t="s">
        <v>49</v>
      </c>
      <c r="J1587" s="11" t="s">
        <v>40</v>
      </c>
      <c r="K1587" s="11" t="s">
        <v>29</v>
      </c>
      <c r="L1587" s="11" t="s">
        <v>93</v>
      </c>
      <c r="M1587" s="11" t="s">
        <v>59</v>
      </c>
      <c r="N1587" s="11" t="s">
        <v>992</v>
      </c>
      <c r="O1587" s="11">
        <v>0.37</v>
      </c>
      <c r="P1587" s="6">
        <f>Table1[[#This Row],[Profit]]/Table1[[#This Row],[Sales]]</f>
        <v>-0.41853432942013519</v>
      </c>
      <c r="Q1587" s="11" t="s">
        <v>33</v>
      </c>
      <c r="R1587" s="11" t="s">
        <v>53</v>
      </c>
      <c r="S1587" s="11" t="s">
        <v>154</v>
      </c>
      <c r="T1587" s="11" t="s">
        <v>309</v>
      </c>
      <c r="U1587" s="11">
        <v>45373</v>
      </c>
      <c r="V1587" s="12">
        <v>42148</v>
      </c>
      <c r="W1587" s="13" t="str">
        <f>TEXT(Table1[[#This Row],[Order Date]],"mmmm")</f>
        <v>May</v>
      </c>
      <c r="X1587" s="7" t="str">
        <f>TEXT(Table1[[#This Row],[Order Date]],"yyyy")</f>
        <v>2015</v>
      </c>
      <c r="Y1587" s="12">
        <v>42152</v>
      </c>
      <c r="Z1587" s="11">
        <v>-23.53</v>
      </c>
      <c r="AA1587" s="11">
        <v>8</v>
      </c>
      <c r="AB1587" s="11">
        <v>56.22</v>
      </c>
      <c r="AC1587" s="11">
        <v>90501</v>
      </c>
      <c r="AD1587" s="6" t="e">
        <f>IF(COUNTIF(#REF!,Orders!AC1926)&gt;0,"Returned","Not Returned")</f>
        <v>#REF!</v>
      </c>
      <c r="AE1587" s="37" t="str">
        <f>TEXT(Table1[[#This Row],[Order Date]],"mmmm-yyy")</f>
        <v>May-2015</v>
      </c>
    </row>
    <row r="1588" spans="1:31" ht="12.75" customHeight="1" thickTop="1" thickBot="1" x14ac:dyDescent="0.25">
      <c r="A1588" s="8">
        <v>18161</v>
      </c>
      <c r="B1588" s="1" t="s">
        <v>37</v>
      </c>
      <c r="C1588" s="1">
        <v>7.0000000000000007E-2</v>
      </c>
      <c r="D1588" s="1">
        <v>15.74</v>
      </c>
      <c r="E1588" s="1">
        <v>1.39</v>
      </c>
      <c r="F1588" s="1">
        <v>129</v>
      </c>
      <c r="G1588" s="6" t="str">
        <f>IF(COUNTIF(Table1[Customer ID],Table1[[#This Row],[Customer ID]])&gt;1,"Repeat Customer","One-Time Customer")</f>
        <v>Repeat Customer</v>
      </c>
      <c r="H1588" s="1" t="s">
        <v>218</v>
      </c>
      <c r="I1588" s="1" t="s">
        <v>49</v>
      </c>
      <c r="J1588" s="1" t="s">
        <v>58</v>
      </c>
      <c r="K1588" s="1" t="s">
        <v>29</v>
      </c>
      <c r="L1588" s="1" t="s">
        <v>69</v>
      </c>
      <c r="M1588" s="1" t="s">
        <v>59</v>
      </c>
      <c r="N1588" s="1" t="s">
        <v>221</v>
      </c>
      <c r="O1588" s="1">
        <v>0.4</v>
      </c>
      <c r="P1588" s="6">
        <f>Table1[[#This Row],[Profit]]/Table1[[#This Row],[Sales]]</f>
        <v>0.69</v>
      </c>
      <c r="Q1588" s="1" t="s">
        <v>33</v>
      </c>
      <c r="R1588" s="1" t="s">
        <v>61</v>
      </c>
      <c r="S1588" s="1" t="s">
        <v>178</v>
      </c>
      <c r="T1588" s="1" t="s">
        <v>220</v>
      </c>
      <c r="U1588" s="1">
        <v>62002</v>
      </c>
      <c r="V1588" s="9">
        <v>42149</v>
      </c>
      <c r="W1588" s="13" t="str">
        <f>TEXT(Table1[[#This Row],[Order Date]],"mmmm")</f>
        <v>May</v>
      </c>
      <c r="X1588" s="7" t="str">
        <f>TEXT(Table1[[#This Row],[Order Date]],"yyyy")</f>
        <v>2015</v>
      </c>
      <c r="Y1588" s="9">
        <v>42150</v>
      </c>
      <c r="Z1588" s="1">
        <v>149.88869999999997</v>
      </c>
      <c r="AA1588" s="1">
        <v>14</v>
      </c>
      <c r="AB1588" s="1">
        <v>217.23</v>
      </c>
      <c r="AC1588" s="1">
        <v>86694</v>
      </c>
      <c r="AD1588" s="6" t="e">
        <f>IF(COUNTIF(#REF!,Orders!AC77)&gt;0,"Returned","Not Returned")</f>
        <v>#REF!</v>
      </c>
      <c r="AE1588" s="37" t="str">
        <f>TEXT(Table1[[#This Row],[Order Date]],"mmmm-yyy")</f>
        <v>May-2015</v>
      </c>
    </row>
    <row r="1589" spans="1:31" ht="12.75" customHeight="1" thickTop="1" thickBot="1" x14ac:dyDescent="0.25">
      <c r="A1589" s="10">
        <v>25813</v>
      </c>
      <c r="B1589" s="11" t="s">
        <v>47</v>
      </c>
      <c r="C1589" s="11">
        <v>0</v>
      </c>
      <c r="D1589" s="11">
        <v>7.59</v>
      </c>
      <c r="E1589" s="11">
        <v>4</v>
      </c>
      <c r="F1589" s="11">
        <v>444</v>
      </c>
      <c r="G1589" s="6" t="str">
        <f>IF(COUNTIF(Table1[Customer ID],Table1[[#This Row],[Customer ID]])&gt;1,"Repeat Customer","One-Time Customer")</f>
        <v>One-Time Customer</v>
      </c>
      <c r="H1589" s="11" t="s">
        <v>539</v>
      </c>
      <c r="I1589" s="11" t="s">
        <v>49</v>
      </c>
      <c r="J1589" s="11" t="s">
        <v>58</v>
      </c>
      <c r="K1589" s="11" t="s">
        <v>41</v>
      </c>
      <c r="L1589" s="11" t="s">
        <v>50</v>
      </c>
      <c r="M1589" s="11" t="s">
        <v>31</v>
      </c>
      <c r="N1589" s="11" t="s">
        <v>444</v>
      </c>
      <c r="O1589" s="11">
        <v>0.42</v>
      </c>
      <c r="P1589" s="6">
        <f>Table1[[#This Row],[Profit]]/Table1[[#This Row],[Sales]]</f>
        <v>0.24285794560575411</v>
      </c>
      <c r="Q1589" s="11" t="s">
        <v>33</v>
      </c>
      <c r="R1589" s="11" t="s">
        <v>61</v>
      </c>
      <c r="S1589" s="11" t="s">
        <v>178</v>
      </c>
      <c r="T1589" s="11" t="s">
        <v>540</v>
      </c>
      <c r="U1589" s="11">
        <v>61801</v>
      </c>
      <c r="V1589" s="12">
        <v>42149</v>
      </c>
      <c r="W1589" s="13" t="str">
        <f>TEXT(Table1[[#This Row],[Order Date]],"mmmm")</f>
        <v>May</v>
      </c>
      <c r="X1589" s="7" t="str">
        <f>TEXT(Table1[[#This Row],[Order Date]],"yyyy")</f>
        <v>2015</v>
      </c>
      <c r="Y1589" s="12">
        <v>42152</v>
      </c>
      <c r="Z1589" s="11">
        <v>86.438000000000002</v>
      </c>
      <c r="AA1589" s="11">
        <v>43</v>
      </c>
      <c r="AB1589" s="11">
        <v>355.92</v>
      </c>
      <c r="AC1589" s="11">
        <v>88085</v>
      </c>
      <c r="AD1589" s="6" t="e">
        <f>IF(COUNTIF(#REF!,Orders!AC230)&gt;0,"Returned","Not Returned")</f>
        <v>#REF!</v>
      </c>
      <c r="AE1589" s="37" t="str">
        <f>TEXT(Table1[[#This Row],[Order Date]],"mmmm-yyy")</f>
        <v>May-2015</v>
      </c>
    </row>
    <row r="1590" spans="1:31" ht="12.75" customHeight="1" thickTop="1" thickBot="1" x14ac:dyDescent="0.25">
      <c r="A1590" s="10">
        <v>22176</v>
      </c>
      <c r="B1590" s="11" t="s">
        <v>25</v>
      </c>
      <c r="C1590" s="11">
        <v>0.09</v>
      </c>
      <c r="D1590" s="11">
        <v>17.98</v>
      </c>
      <c r="E1590" s="11">
        <v>8.51</v>
      </c>
      <c r="F1590" s="11">
        <v>526</v>
      </c>
      <c r="G1590" s="6" t="str">
        <f>IF(COUNTIF(Table1[Customer ID],Table1[[#This Row],[Customer ID]])&gt;1,"Repeat Customer","One-Time Customer")</f>
        <v>Repeat Customer</v>
      </c>
      <c r="H1590" s="11" t="s">
        <v>634</v>
      </c>
      <c r="I1590" s="11" t="s">
        <v>49</v>
      </c>
      <c r="J1590" s="11" t="s">
        <v>40</v>
      </c>
      <c r="K1590" s="11" t="s">
        <v>77</v>
      </c>
      <c r="L1590" s="11" t="s">
        <v>85</v>
      </c>
      <c r="M1590" s="11" t="s">
        <v>86</v>
      </c>
      <c r="N1590" s="11" t="s">
        <v>104</v>
      </c>
      <c r="O1590" s="11">
        <v>0.4</v>
      </c>
      <c r="P1590" s="6">
        <f>Table1[[#This Row],[Profit]]/Table1[[#This Row],[Sales]]</f>
        <v>-3.1317197934921666E-2</v>
      </c>
      <c r="Q1590" s="11" t="s">
        <v>33</v>
      </c>
      <c r="R1590" s="11" t="s">
        <v>34</v>
      </c>
      <c r="S1590" s="11" t="s">
        <v>378</v>
      </c>
      <c r="T1590" s="11" t="s">
        <v>635</v>
      </c>
      <c r="U1590" s="11">
        <v>85204</v>
      </c>
      <c r="V1590" s="12">
        <v>42149</v>
      </c>
      <c r="W1590" s="13" t="str">
        <f>TEXT(Table1[[#This Row],[Order Date]],"mmmm")</f>
        <v>May</v>
      </c>
      <c r="X1590" s="7" t="str">
        <f>TEXT(Table1[[#This Row],[Order Date]],"yyyy")</f>
        <v>2015</v>
      </c>
      <c r="Y1590" s="12">
        <v>42151</v>
      </c>
      <c r="Z1590" s="11">
        <v>-6.6120000000000108</v>
      </c>
      <c r="AA1590" s="11">
        <v>12</v>
      </c>
      <c r="AB1590" s="11">
        <v>211.13</v>
      </c>
      <c r="AC1590" s="11">
        <v>90026</v>
      </c>
      <c r="AD1590" s="6" t="e">
        <f>IF(COUNTIF(#REF!,Orders!AC282)&gt;0,"Returned","Not Returned")</f>
        <v>#REF!</v>
      </c>
      <c r="AE1590" s="37" t="str">
        <f>TEXT(Table1[[#This Row],[Order Date]],"mmmm-yyy")</f>
        <v>May-2015</v>
      </c>
    </row>
    <row r="1591" spans="1:31" ht="12.75" customHeight="1" thickTop="1" thickBot="1" x14ac:dyDescent="0.25">
      <c r="A1591" s="10">
        <v>19505</v>
      </c>
      <c r="B1591" s="11" t="s">
        <v>106</v>
      </c>
      <c r="C1591" s="11">
        <v>0.09</v>
      </c>
      <c r="D1591" s="11">
        <v>125.99</v>
      </c>
      <c r="E1591" s="11">
        <v>8.99</v>
      </c>
      <c r="F1591" s="11">
        <v>744</v>
      </c>
      <c r="G1591" s="6" t="str">
        <f>IF(COUNTIF(Table1[Customer ID],Table1[[#This Row],[Customer ID]])&gt;1,"Repeat Customer","One-Time Customer")</f>
        <v>Repeat Customer</v>
      </c>
      <c r="H1591" s="11" t="s">
        <v>872</v>
      </c>
      <c r="I1591" s="11" t="s">
        <v>49</v>
      </c>
      <c r="J1591" s="11" t="s">
        <v>114</v>
      </c>
      <c r="K1591" s="11" t="s">
        <v>77</v>
      </c>
      <c r="L1591" s="11" t="s">
        <v>78</v>
      </c>
      <c r="M1591" s="11" t="s">
        <v>59</v>
      </c>
      <c r="N1591" s="11" t="s">
        <v>856</v>
      </c>
      <c r="O1591" s="11">
        <v>0.55000000000000004</v>
      </c>
      <c r="P1591" s="6">
        <f>Table1[[#This Row],[Profit]]/Table1[[#This Row],[Sales]]</f>
        <v>0.43547978850255831</v>
      </c>
      <c r="Q1591" s="11" t="s">
        <v>33</v>
      </c>
      <c r="R1591" s="11" t="s">
        <v>34</v>
      </c>
      <c r="S1591" s="11" t="s">
        <v>378</v>
      </c>
      <c r="T1591" s="11" t="s">
        <v>874</v>
      </c>
      <c r="U1591" s="11">
        <v>85737</v>
      </c>
      <c r="V1591" s="12">
        <v>42149</v>
      </c>
      <c r="W1591" s="13" t="str">
        <f>TEXT(Table1[[#This Row],[Order Date]],"mmmm")</f>
        <v>May</v>
      </c>
      <c r="X1591" s="7" t="str">
        <f>TEXT(Table1[[#This Row],[Order Date]],"yyyy")</f>
        <v>2015</v>
      </c>
      <c r="Y1591" s="12">
        <v>42157</v>
      </c>
      <c r="Z1591" s="11">
        <v>916.68060000000014</v>
      </c>
      <c r="AA1591" s="11">
        <v>20</v>
      </c>
      <c r="AB1591" s="11">
        <v>2104.9899999999998</v>
      </c>
      <c r="AC1591" s="11">
        <v>87727</v>
      </c>
      <c r="AD1591" s="6" t="e">
        <f>IF(COUNTIF(#REF!,Orders!AC428)&gt;0,"Returned","Not Returned")</f>
        <v>#REF!</v>
      </c>
      <c r="AE1591" s="37" t="str">
        <f>TEXT(Table1[[#This Row],[Order Date]],"mmmm-yyy")</f>
        <v>May-2015</v>
      </c>
    </row>
    <row r="1592" spans="1:31" ht="12.75" customHeight="1" thickTop="1" thickBot="1" x14ac:dyDescent="0.25">
      <c r="A1592" s="8">
        <v>24842</v>
      </c>
      <c r="B1592" s="1" t="s">
        <v>56</v>
      </c>
      <c r="C1592" s="1">
        <v>0.01</v>
      </c>
      <c r="D1592" s="1">
        <v>6.98</v>
      </c>
      <c r="E1592" s="1">
        <v>1.6</v>
      </c>
      <c r="F1592" s="1">
        <v>827</v>
      </c>
      <c r="G1592" s="6" t="str">
        <f>IF(COUNTIF(Table1[Customer ID],Table1[[#This Row],[Customer ID]])&gt;1,"Repeat Customer","One-Time Customer")</f>
        <v>One-Time Customer</v>
      </c>
      <c r="H1592" s="1" t="s">
        <v>954</v>
      </c>
      <c r="I1592" s="1" t="s">
        <v>49</v>
      </c>
      <c r="J1592" s="1" t="s">
        <v>40</v>
      </c>
      <c r="K1592" s="1" t="s">
        <v>29</v>
      </c>
      <c r="L1592" s="1" t="s">
        <v>93</v>
      </c>
      <c r="M1592" s="1" t="s">
        <v>31</v>
      </c>
      <c r="N1592" s="1" t="s">
        <v>955</v>
      </c>
      <c r="O1592" s="1">
        <v>0.38</v>
      </c>
      <c r="P1592" s="6">
        <f>Table1[[#This Row],[Profit]]/Table1[[#This Row],[Sales]]</f>
        <v>1.5777473780209762E-2</v>
      </c>
      <c r="Q1592" s="1" t="s">
        <v>33</v>
      </c>
      <c r="R1592" s="1" t="s">
        <v>61</v>
      </c>
      <c r="S1592" s="1" t="s">
        <v>130</v>
      </c>
      <c r="T1592" s="1" t="s">
        <v>956</v>
      </c>
      <c r="U1592" s="1">
        <v>79109</v>
      </c>
      <c r="V1592" s="9">
        <v>42149</v>
      </c>
      <c r="W1592" s="13" t="str">
        <f>TEXT(Table1[[#This Row],[Order Date]],"mmmm")</f>
        <v>May</v>
      </c>
      <c r="X1592" s="7" t="str">
        <f>TEXT(Table1[[#This Row],[Order Date]],"yyyy")</f>
        <v>2015</v>
      </c>
      <c r="Y1592" s="9">
        <v>42150</v>
      </c>
      <c r="Z1592" s="1">
        <v>0.34600000000000009</v>
      </c>
      <c r="AA1592" s="1">
        <v>3</v>
      </c>
      <c r="AB1592" s="1">
        <v>21.93</v>
      </c>
      <c r="AC1592" s="1">
        <v>89259</v>
      </c>
      <c r="AD1592" s="6" t="e">
        <f>IF(COUNTIF(#REF!,Orders!AC467)&gt;0,"Returned","Not Returned")</f>
        <v>#REF!</v>
      </c>
      <c r="AE1592" s="37" t="str">
        <f>TEXT(Table1[[#This Row],[Order Date]],"mmmm-yyy")</f>
        <v>May-2015</v>
      </c>
    </row>
    <row r="1593" spans="1:31" ht="12.75" customHeight="1" thickTop="1" thickBot="1" x14ac:dyDescent="0.25">
      <c r="A1593" s="10">
        <v>18529</v>
      </c>
      <c r="B1593" s="11" t="s">
        <v>25</v>
      </c>
      <c r="C1593" s="11">
        <v>0.01</v>
      </c>
      <c r="D1593" s="11">
        <v>3.15</v>
      </c>
      <c r="E1593" s="11">
        <v>0.49</v>
      </c>
      <c r="F1593" s="11">
        <v>1008</v>
      </c>
      <c r="G1593" s="6" t="str">
        <f>IF(COUNTIF(Table1[Customer ID],Table1[[#This Row],[Customer ID]])&gt;1,"Repeat Customer","One-Time Customer")</f>
        <v>One-Time Customer</v>
      </c>
      <c r="H1593" s="11" t="s">
        <v>1107</v>
      </c>
      <c r="I1593" s="11" t="s">
        <v>49</v>
      </c>
      <c r="J1593" s="11" t="s">
        <v>40</v>
      </c>
      <c r="K1593" s="11" t="s">
        <v>29</v>
      </c>
      <c r="L1593" s="11" t="s">
        <v>134</v>
      </c>
      <c r="M1593" s="11" t="s">
        <v>59</v>
      </c>
      <c r="N1593" s="11" t="s">
        <v>1108</v>
      </c>
      <c r="O1593" s="11">
        <v>0.37</v>
      </c>
      <c r="P1593" s="6">
        <f>Table1[[#This Row],[Profit]]/Table1[[#This Row],[Sales]]</f>
        <v>0.69</v>
      </c>
      <c r="Q1593" s="11" t="s">
        <v>33</v>
      </c>
      <c r="R1593" s="11" t="s">
        <v>53</v>
      </c>
      <c r="S1593" s="11" t="s">
        <v>188</v>
      </c>
      <c r="T1593" s="11" t="s">
        <v>1109</v>
      </c>
      <c r="U1593" s="11">
        <v>4038</v>
      </c>
      <c r="V1593" s="12">
        <v>42149</v>
      </c>
      <c r="W1593" s="13" t="str">
        <f>TEXT(Table1[[#This Row],[Order Date]],"mmmm")</f>
        <v>May</v>
      </c>
      <c r="X1593" s="7" t="str">
        <f>TEXT(Table1[[#This Row],[Order Date]],"yyyy")</f>
        <v>2015</v>
      </c>
      <c r="Y1593" s="12">
        <v>42151</v>
      </c>
      <c r="Z1593" s="11">
        <v>17.505299999999998</v>
      </c>
      <c r="AA1593" s="11">
        <v>8</v>
      </c>
      <c r="AB1593" s="11">
        <v>25.37</v>
      </c>
      <c r="AC1593" s="11">
        <v>88371</v>
      </c>
      <c r="AD1593" s="6" t="e">
        <f>IF(COUNTIF(#REF!,Orders!AC560)&gt;0,"Returned","Not Returned")</f>
        <v>#REF!</v>
      </c>
      <c r="AE1593" s="37" t="str">
        <f>TEXT(Table1[[#This Row],[Order Date]],"mmmm-yyy")</f>
        <v>May-2015</v>
      </c>
    </row>
    <row r="1594" spans="1:31" ht="12.75" customHeight="1" thickTop="1" thickBot="1" x14ac:dyDescent="0.25">
      <c r="A1594" s="10">
        <v>26259</v>
      </c>
      <c r="B1594" s="11" t="s">
        <v>37</v>
      </c>
      <c r="C1594" s="11">
        <v>0.03</v>
      </c>
      <c r="D1594" s="11">
        <v>5.44</v>
      </c>
      <c r="E1594" s="11">
        <v>7.46</v>
      </c>
      <c r="F1594" s="11">
        <v>1054</v>
      </c>
      <c r="G1594" s="6" t="str">
        <f>IF(COUNTIF(Table1[Customer ID],Table1[[#This Row],[Customer ID]])&gt;1,"Repeat Customer","One-Time Customer")</f>
        <v>Repeat Customer</v>
      </c>
      <c r="H1594" s="11" t="s">
        <v>1166</v>
      </c>
      <c r="I1594" s="11" t="s">
        <v>27</v>
      </c>
      <c r="J1594" s="11" t="s">
        <v>28</v>
      </c>
      <c r="K1594" s="11" t="s">
        <v>29</v>
      </c>
      <c r="L1594" s="11" t="s">
        <v>109</v>
      </c>
      <c r="M1594" s="11" t="s">
        <v>59</v>
      </c>
      <c r="N1594" s="11" t="s">
        <v>1167</v>
      </c>
      <c r="O1594" s="11">
        <v>0.36</v>
      </c>
      <c r="P1594" s="6">
        <f>Table1[[#This Row],[Profit]]/Table1[[#This Row],[Sales]]</f>
        <v>-1.9651843405549223</v>
      </c>
      <c r="Q1594" s="11" t="s">
        <v>33</v>
      </c>
      <c r="R1594" s="11" t="s">
        <v>34</v>
      </c>
      <c r="S1594" s="11" t="s">
        <v>378</v>
      </c>
      <c r="T1594" s="11" t="s">
        <v>1168</v>
      </c>
      <c r="U1594" s="11">
        <v>85374</v>
      </c>
      <c r="V1594" s="12">
        <v>42149</v>
      </c>
      <c r="W1594" s="13" t="str">
        <f>TEXT(Table1[[#This Row],[Order Date]],"mmmm")</f>
        <v>May</v>
      </c>
      <c r="X1594" s="7" t="str">
        <f>TEXT(Table1[[#This Row],[Order Date]],"yyyy")</f>
        <v>2015</v>
      </c>
      <c r="Y1594" s="12">
        <v>42151</v>
      </c>
      <c r="Z1594" s="11">
        <v>-51.704000000000001</v>
      </c>
      <c r="AA1594" s="11">
        <v>4</v>
      </c>
      <c r="AB1594" s="11">
        <v>26.31</v>
      </c>
      <c r="AC1594" s="11">
        <v>90069</v>
      </c>
      <c r="AD1594" s="6" t="e">
        <f>IF(COUNTIF(#REF!,Orders!AC592)&gt;0,"Returned","Not Returned")</f>
        <v>#REF!</v>
      </c>
      <c r="AE1594" s="37" t="str">
        <f>TEXT(Table1[[#This Row],[Order Date]],"mmmm-yyy")</f>
        <v>May-2015</v>
      </c>
    </row>
    <row r="1595" spans="1:31" ht="12.75" customHeight="1" thickTop="1" thickBot="1" x14ac:dyDescent="0.25">
      <c r="A1595" s="8">
        <v>26260</v>
      </c>
      <c r="B1595" s="1" t="s">
        <v>37</v>
      </c>
      <c r="C1595" s="1">
        <v>0.08</v>
      </c>
      <c r="D1595" s="1">
        <v>26.38</v>
      </c>
      <c r="E1595" s="1">
        <v>5.58</v>
      </c>
      <c r="F1595" s="1">
        <v>1054</v>
      </c>
      <c r="G1595" s="6" t="str">
        <f>IF(COUNTIF(Table1[Customer ID],Table1[[#This Row],[Customer ID]])&gt;1,"Repeat Customer","One-Time Customer")</f>
        <v>Repeat Customer</v>
      </c>
      <c r="H1595" s="1" t="s">
        <v>1166</v>
      </c>
      <c r="I1595" s="1" t="s">
        <v>49</v>
      </c>
      <c r="J1595" s="1" t="s">
        <v>28</v>
      </c>
      <c r="K1595" s="1" t="s">
        <v>29</v>
      </c>
      <c r="L1595" s="1" t="s">
        <v>93</v>
      </c>
      <c r="M1595" s="1" t="s">
        <v>59</v>
      </c>
      <c r="N1595" s="1" t="s">
        <v>1169</v>
      </c>
      <c r="O1595" s="1">
        <v>0.39</v>
      </c>
      <c r="P1595" s="6">
        <f>Table1[[#This Row],[Profit]]/Table1[[#This Row],[Sales]]</f>
        <v>0.69</v>
      </c>
      <c r="Q1595" s="1" t="s">
        <v>33</v>
      </c>
      <c r="R1595" s="1" t="s">
        <v>34</v>
      </c>
      <c r="S1595" s="1" t="s">
        <v>378</v>
      </c>
      <c r="T1595" s="1" t="s">
        <v>1168</v>
      </c>
      <c r="U1595" s="1">
        <v>85374</v>
      </c>
      <c r="V1595" s="9">
        <v>42149</v>
      </c>
      <c r="W1595" s="13" t="str">
        <f>TEXT(Table1[[#This Row],[Order Date]],"mmmm")</f>
        <v>May</v>
      </c>
      <c r="X1595" s="7" t="str">
        <f>TEXT(Table1[[#This Row],[Order Date]],"yyyy")</f>
        <v>2015</v>
      </c>
      <c r="Y1595" s="9">
        <v>42150</v>
      </c>
      <c r="Z1595" s="1">
        <v>144.7482</v>
      </c>
      <c r="AA1595" s="1">
        <v>8</v>
      </c>
      <c r="AB1595" s="1">
        <v>209.78</v>
      </c>
      <c r="AC1595" s="1">
        <v>90069</v>
      </c>
      <c r="AD1595" s="6" t="e">
        <f>IF(COUNTIF(#REF!,Orders!AC593)&gt;0,"Returned","Not Returned")</f>
        <v>#REF!</v>
      </c>
      <c r="AE1595" s="37" t="str">
        <f>TEXT(Table1[[#This Row],[Order Date]],"mmmm-yyy")</f>
        <v>May-2015</v>
      </c>
    </row>
    <row r="1596" spans="1:31" ht="12.75" customHeight="1" thickTop="1" thickBot="1" x14ac:dyDescent="0.25">
      <c r="A1596" s="10">
        <v>26261</v>
      </c>
      <c r="B1596" s="11" t="s">
        <v>37</v>
      </c>
      <c r="C1596" s="11">
        <v>0.06</v>
      </c>
      <c r="D1596" s="11">
        <v>20.99</v>
      </c>
      <c r="E1596" s="11">
        <v>2.5</v>
      </c>
      <c r="F1596" s="11">
        <v>1054</v>
      </c>
      <c r="G1596" s="6" t="str">
        <f>IF(COUNTIF(Table1[Customer ID],Table1[[#This Row],[Customer ID]])&gt;1,"Repeat Customer","One-Time Customer")</f>
        <v>Repeat Customer</v>
      </c>
      <c r="H1596" s="11" t="s">
        <v>1166</v>
      </c>
      <c r="I1596" s="11" t="s">
        <v>49</v>
      </c>
      <c r="J1596" s="11" t="s">
        <v>28</v>
      </c>
      <c r="K1596" s="11" t="s">
        <v>77</v>
      </c>
      <c r="L1596" s="11" t="s">
        <v>78</v>
      </c>
      <c r="M1596" s="11" t="s">
        <v>31</v>
      </c>
      <c r="N1596" s="11" t="s">
        <v>1170</v>
      </c>
      <c r="O1596" s="11">
        <v>0.81</v>
      </c>
      <c r="P1596" s="6">
        <f>Table1[[#This Row],[Profit]]/Table1[[#This Row],[Sales]]</f>
        <v>-6.2921480650588899</v>
      </c>
      <c r="Q1596" s="11" t="s">
        <v>33</v>
      </c>
      <c r="R1596" s="11" t="s">
        <v>34</v>
      </c>
      <c r="S1596" s="11" t="s">
        <v>378</v>
      </c>
      <c r="T1596" s="11" t="s">
        <v>1168</v>
      </c>
      <c r="U1596" s="11">
        <v>85374</v>
      </c>
      <c r="V1596" s="12">
        <v>42149</v>
      </c>
      <c r="W1596" s="13" t="str">
        <f>TEXT(Table1[[#This Row],[Order Date]],"mmmm")</f>
        <v>May</v>
      </c>
      <c r="X1596" s="7" t="str">
        <f>TEXT(Table1[[#This Row],[Order Date]],"yyyy")</f>
        <v>2015</v>
      </c>
      <c r="Y1596" s="12">
        <v>42151</v>
      </c>
      <c r="Z1596" s="11">
        <v>-112.18899999999999</v>
      </c>
      <c r="AA1596" s="11">
        <v>1</v>
      </c>
      <c r="AB1596" s="11">
        <v>17.829999999999998</v>
      </c>
      <c r="AC1596" s="11">
        <v>90069</v>
      </c>
      <c r="AD1596" s="6" t="e">
        <f>IF(COUNTIF(#REF!,Orders!AC594)&gt;0,"Returned","Not Returned")</f>
        <v>#REF!</v>
      </c>
      <c r="AE1596" s="37" t="str">
        <f>TEXT(Table1[[#This Row],[Order Date]],"mmmm-yyy")</f>
        <v>May-2015</v>
      </c>
    </row>
    <row r="1597" spans="1:31" ht="12.75" customHeight="1" thickTop="1" thickBot="1" x14ac:dyDescent="0.25">
      <c r="A1597" s="10">
        <v>20432</v>
      </c>
      <c r="B1597" s="11" t="s">
        <v>56</v>
      </c>
      <c r="C1597" s="11">
        <v>0.05</v>
      </c>
      <c r="D1597" s="11">
        <v>300.98</v>
      </c>
      <c r="E1597" s="11">
        <v>13.99</v>
      </c>
      <c r="F1597" s="11">
        <v>1237</v>
      </c>
      <c r="G1597" s="6" t="str">
        <f>IF(COUNTIF(Table1[Customer ID],Table1[[#This Row],[Customer ID]])&gt;1,"Repeat Customer","One-Time Customer")</f>
        <v>Repeat Customer</v>
      </c>
      <c r="H1597" s="11" t="s">
        <v>1325</v>
      </c>
      <c r="I1597" s="11" t="s">
        <v>49</v>
      </c>
      <c r="J1597" s="11" t="s">
        <v>28</v>
      </c>
      <c r="K1597" s="11" t="s">
        <v>77</v>
      </c>
      <c r="L1597" s="11" t="s">
        <v>85</v>
      </c>
      <c r="M1597" s="11" t="s">
        <v>86</v>
      </c>
      <c r="N1597" s="11" t="s">
        <v>1327</v>
      </c>
      <c r="O1597" s="11">
        <v>0.39</v>
      </c>
      <c r="P1597" s="6">
        <f>Table1[[#This Row],[Profit]]/Table1[[#This Row],[Sales]]</f>
        <v>0.69</v>
      </c>
      <c r="Q1597" s="11" t="s">
        <v>33</v>
      </c>
      <c r="R1597" s="11" t="s">
        <v>61</v>
      </c>
      <c r="S1597" s="11" t="s">
        <v>130</v>
      </c>
      <c r="T1597" s="11" t="s">
        <v>1326</v>
      </c>
      <c r="U1597" s="11">
        <v>75007</v>
      </c>
      <c r="V1597" s="12">
        <v>42149</v>
      </c>
      <c r="W1597" s="13" t="str">
        <f>TEXT(Table1[[#This Row],[Order Date]],"mmmm")</f>
        <v>May</v>
      </c>
      <c r="X1597" s="7" t="str">
        <f>TEXT(Table1[[#This Row],[Order Date]],"yyyy")</f>
        <v>2015</v>
      </c>
      <c r="Y1597" s="12">
        <v>42150</v>
      </c>
      <c r="Z1597" s="11">
        <v>3985.3089</v>
      </c>
      <c r="AA1597" s="11">
        <v>20</v>
      </c>
      <c r="AB1597" s="11">
        <v>5775.81</v>
      </c>
      <c r="AC1597" s="11">
        <v>86077</v>
      </c>
      <c r="AD1597" s="6" t="e">
        <f>IF(COUNTIF(#REF!,Orders!AC704)&gt;0,"Returned","Not Returned")</f>
        <v>#REF!</v>
      </c>
      <c r="AE1597" s="37" t="str">
        <f>TEXT(Table1[[#This Row],[Order Date]],"mmmm-yyy")</f>
        <v>May-2015</v>
      </c>
    </row>
    <row r="1598" spans="1:31" ht="12.75" customHeight="1" thickTop="1" thickBot="1" x14ac:dyDescent="0.25">
      <c r="A1598" s="8">
        <v>20433</v>
      </c>
      <c r="B1598" s="1" t="s">
        <v>56</v>
      </c>
      <c r="C1598" s="1">
        <v>0.04</v>
      </c>
      <c r="D1598" s="1">
        <v>205.99</v>
      </c>
      <c r="E1598" s="1">
        <v>5</v>
      </c>
      <c r="F1598" s="1">
        <v>1237</v>
      </c>
      <c r="G1598" s="6" t="str">
        <f>IF(COUNTIF(Table1[Customer ID],Table1[[#This Row],[Customer ID]])&gt;1,"Repeat Customer","One-Time Customer")</f>
        <v>Repeat Customer</v>
      </c>
      <c r="H1598" s="1" t="s">
        <v>1325</v>
      </c>
      <c r="I1598" s="1" t="s">
        <v>27</v>
      </c>
      <c r="J1598" s="1" t="s">
        <v>28</v>
      </c>
      <c r="K1598" s="1" t="s">
        <v>77</v>
      </c>
      <c r="L1598" s="1" t="s">
        <v>78</v>
      </c>
      <c r="M1598" s="1" t="s">
        <v>59</v>
      </c>
      <c r="N1598" s="1" t="s">
        <v>1328</v>
      </c>
      <c r="O1598" s="1">
        <v>0.59</v>
      </c>
      <c r="P1598" s="6">
        <f>Table1[[#This Row],[Profit]]/Table1[[#This Row],[Sales]]</f>
        <v>7.4307862679955788E-3</v>
      </c>
      <c r="Q1598" s="1" t="s">
        <v>33</v>
      </c>
      <c r="R1598" s="1" t="s">
        <v>61</v>
      </c>
      <c r="S1598" s="1" t="s">
        <v>130</v>
      </c>
      <c r="T1598" s="1" t="s">
        <v>1326</v>
      </c>
      <c r="U1598" s="1">
        <v>75007</v>
      </c>
      <c r="V1598" s="9">
        <v>42149</v>
      </c>
      <c r="W1598" s="13" t="str">
        <f>TEXT(Table1[[#This Row],[Order Date]],"mmmm")</f>
        <v>May</v>
      </c>
      <c r="X1598" s="7" t="str">
        <f>TEXT(Table1[[#This Row],[Order Date]],"yyyy")</f>
        <v>2015</v>
      </c>
      <c r="Y1598" s="9">
        <v>42150</v>
      </c>
      <c r="Z1598" s="1">
        <v>13.956800000000015</v>
      </c>
      <c r="AA1598" s="1">
        <v>11</v>
      </c>
      <c r="AB1598" s="1">
        <v>1878.24</v>
      </c>
      <c r="AC1598" s="1">
        <v>86077</v>
      </c>
      <c r="AD1598" s="6" t="e">
        <f>IF(COUNTIF(#REF!,Orders!AC705)&gt;0,"Returned","Not Returned")</f>
        <v>#REF!</v>
      </c>
      <c r="AE1598" s="37" t="str">
        <f>TEXT(Table1[[#This Row],[Order Date]],"mmmm-yyy")</f>
        <v>May-2015</v>
      </c>
    </row>
    <row r="1599" spans="1:31" ht="12.75" customHeight="1" thickTop="1" thickBot="1" x14ac:dyDescent="0.25">
      <c r="A1599" s="8">
        <v>22313</v>
      </c>
      <c r="B1599" s="1" t="s">
        <v>56</v>
      </c>
      <c r="C1599" s="1">
        <v>0.05</v>
      </c>
      <c r="D1599" s="1">
        <v>20.27</v>
      </c>
      <c r="E1599" s="1">
        <v>3.99</v>
      </c>
      <c r="F1599" s="1">
        <v>1472</v>
      </c>
      <c r="G1599" s="6" t="str">
        <f>IF(COUNTIF(Table1[Customer ID],Table1[[#This Row],[Customer ID]])&gt;1,"Repeat Customer","One-Time Customer")</f>
        <v>Repeat Customer</v>
      </c>
      <c r="H1599" s="1" t="s">
        <v>1512</v>
      </c>
      <c r="I1599" s="1" t="s">
        <v>49</v>
      </c>
      <c r="J1599" s="1" t="s">
        <v>40</v>
      </c>
      <c r="K1599" s="1" t="s">
        <v>29</v>
      </c>
      <c r="L1599" s="1" t="s">
        <v>257</v>
      </c>
      <c r="M1599" s="1" t="s">
        <v>59</v>
      </c>
      <c r="N1599" s="1" t="s">
        <v>1514</v>
      </c>
      <c r="O1599" s="1">
        <v>0.56999999999999995</v>
      </c>
      <c r="P1599" s="6">
        <f>Table1[[#This Row],[Profit]]/Table1[[#This Row],[Sales]]</f>
        <v>0.49754488705836936</v>
      </c>
      <c r="Q1599" s="1" t="s">
        <v>33</v>
      </c>
      <c r="R1599" s="1" t="s">
        <v>53</v>
      </c>
      <c r="S1599" s="1" t="s">
        <v>154</v>
      </c>
      <c r="T1599" s="1" t="s">
        <v>1513</v>
      </c>
      <c r="U1599" s="1">
        <v>44145</v>
      </c>
      <c r="V1599" s="9">
        <v>42149</v>
      </c>
      <c r="W1599" s="13" t="str">
        <f>TEXT(Table1[[#This Row],[Order Date]],"mmmm")</f>
        <v>May</v>
      </c>
      <c r="X1599" s="7" t="str">
        <f>TEXT(Table1[[#This Row],[Order Date]],"yyyy")</f>
        <v>2015</v>
      </c>
      <c r="Y1599" s="9">
        <v>42150</v>
      </c>
      <c r="Z1599" s="1">
        <v>309.25400000000002</v>
      </c>
      <c r="AA1599" s="1">
        <v>30</v>
      </c>
      <c r="AB1599" s="1">
        <v>621.55999999999995</v>
      </c>
      <c r="AC1599" s="1">
        <v>87079</v>
      </c>
      <c r="AD1599" s="6" t="e">
        <f>IF(COUNTIF(#REF!,Orders!AC831)&gt;0,"Returned","Not Returned")</f>
        <v>#REF!</v>
      </c>
      <c r="AE1599" s="37" t="str">
        <f>TEXT(Table1[[#This Row],[Order Date]],"mmmm-yyy")</f>
        <v>May-2015</v>
      </c>
    </row>
    <row r="1600" spans="1:31" ht="12.75" customHeight="1" thickTop="1" thickBot="1" x14ac:dyDescent="0.25">
      <c r="A1600" s="10">
        <v>22526</v>
      </c>
      <c r="B1600" s="11" t="s">
        <v>56</v>
      </c>
      <c r="C1600" s="11">
        <v>0.05</v>
      </c>
      <c r="D1600" s="11">
        <v>11.58</v>
      </c>
      <c r="E1600" s="11">
        <v>6.97</v>
      </c>
      <c r="F1600" s="11">
        <v>2339</v>
      </c>
      <c r="G1600" s="6" t="str">
        <f>IF(COUNTIF(Table1[Customer ID],Table1[[#This Row],[Customer ID]])&gt;1,"Repeat Customer","One-Time Customer")</f>
        <v>One-Time Customer</v>
      </c>
      <c r="H1600" s="11" t="s">
        <v>2210</v>
      </c>
      <c r="I1600" s="11" t="s">
        <v>49</v>
      </c>
      <c r="J1600" s="11" t="s">
        <v>40</v>
      </c>
      <c r="K1600" s="11" t="s">
        <v>29</v>
      </c>
      <c r="L1600" s="11" t="s">
        <v>69</v>
      </c>
      <c r="M1600" s="11" t="s">
        <v>59</v>
      </c>
      <c r="N1600" s="11" t="s">
        <v>686</v>
      </c>
      <c r="O1600" s="11">
        <v>0.35</v>
      </c>
      <c r="P1600" s="6">
        <f>Table1[[#This Row],[Profit]]/Table1[[#This Row],[Sales]]</f>
        <v>3.7939426717144439E-2</v>
      </c>
      <c r="Q1600" s="11" t="s">
        <v>33</v>
      </c>
      <c r="R1600" s="11" t="s">
        <v>61</v>
      </c>
      <c r="S1600" s="11" t="s">
        <v>130</v>
      </c>
      <c r="T1600" s="11" t="s">
        <v>2211</v>
      </c>
      <c r="U1600" s="11">
        <v>77015</v>
      </c>
      <c r="V1600" s="12">
        <v>42149</v>
      </c>
      <c r="W1600" s="13" t="str">
        <f>TEXT(Table1[[#This Row],[Order Date]],"mmmm")</f>
        <v>May</v>
      </c>
      <c r="X1600" s="7" t="str">
        <f>TEXT(Table1[[#This Row],[Order Date]],"yyyy")</f>
        <v>2015</v>
      </c>
      <c r="Y1600" s="12">
        <v>42152</v>
      </c>
      <c r="Z1600" s="11">
        <v>2.8060000000000027</v>
      </c>
      <c r="AA1600" s="11">
        <v>6</v>
      </c>
      <c r="AB1600" s="11">
        <v>73.959999999999994</v>
      </c>
      <c r="AC1600" s="11">
        <v>91482</v>
      </c>
      <c r="AD1600" s="6" t="e">
        <f>IF(COUNTIF(#REF!,Orders!AC1300)&gt;0,"Returned","Not Returned")</f>
        <v>#REF!</v>
      </c>
      <c r="AE1600" s="37" t="str">
        <f>TEXT(Table1[[#This Row],[Order Date]],"mmmm-yyy")</f>
        <v>May-2015</v>
      </c>
    </row>
    <row r="1601" spans="1:31" ht="12.75" customHeight="1" thickTop="1" thickBot="1" x14ac:dyDescent="0.25">
      <c r="A1601" s="10">
        <v>23557</v>
      </c>
      <c r="B1601" s="11" t="s">
        <v>37</v>
      </c>
      <c r="C1601" s="11">
        <v>0.06</v>
      </c>
      <c r="D1601" s="11">
        <v>4.7699999999999996</v>
      </c>
      <c r="E1601" s="11">
        <v>2.39</v>
      </c>
      <c r="F1601" s="11">
        <v>2391</v>
      </c>
      <c r="G1601" s="6" t="str">
        <f>IF(COUNTIF(Table1[Customer ID],Table1[[#This Row],[Customer ID]])&gt;1,"Repeat Customer","One-Time Customer")</f>
        <v>Repeat Customer</v>
      </c>
      <c r="H1601" s="11" t="s">
        <v>2249</v>
      </c>
      <c r="I1601" s="11" t="s">
        <v>49</v>
      </c>
      <c r="J1601" s="11" t="s">
        <v>28</v>
      </c>
      <c r="K1601" s="11" t="s">
        <v>77</v>
      </c>
      <c r="L1601" s="11" t="s">
        <v>180</v>
      </c>
      <c r="M1601" s="11" t="s">
        <v>51</v>
      </c>
      <c r="N1601" s="11" t="s">
        <v>2250</v>
      </c>
      <c r="O1601" s="11">
        <v>0.72</v>
      </c>
      <c r="P1601" s="6">
        <f>Table1[[#This Row],[Profit]]/Table1[[#This Row],[Sales]]</f>
        <v>-1.0748940178991993</v>
      </c>
      <c r="Q1601" s="11" t="s">
        <v>33</v>
      </c>
      <c r="R1601" s="11" t="s">
        <v>53</v>
      </c>
      <c r="S1601" s="11" t="s">
        <v>71</v>
      </c>
      <c r="T1601" s="11" t="s">
        <v>2251</v>
      </c>
      <c r="U1601" s="11">
        <v>11572</v>
      </c>
      <c r="V1601" s="12">
        <v>42149</v>
      </c>
      <c r="W1601" s="13" t="str">
        <f>TEXT(Table1[[#This Row],[Order Date]],"mmmm")</f>
        <v>May</v>
      </c>
      <c r="X1601" s="7" t="str">
        <f>TEXT(Table1[[#This Row],[Order Date]],"yyyy")</f>
        <v>2015</v>
      </c>
      <c r="Y1601" s="12">
        <v>42150</v>
      </c>
      <c r="Z1601" s="11">
        <v>-45.64</v>
      </c>
      <c r="AA1601" s="11">
        <v>9</v>
      </c>
      <c r="AB1601" s="11">
        <v>42.46</v>
      </c>
      <c r="AC1601" s="11">
        <v>91122</v>
      </c>
      <c r="AD1601" s="6" t="e">
        <f>IF(COUNTIF(#REF!,Orders!AC1330)&gt;0,"Returned","Not Returned")</f>
        <v>#REF!</v>
      </c>
      <c r="AE1601" s="37" t="str">
        <f>TEXT(Table1[[#This Row],[Order Date]],"mmmm-yyy")</f>
        <v>May-2015</v>
      </c>
    </row>
    <row r="1602" spans="1:31" ht="12.75" customHeight="1" thickTop="1" thickBot="1" x14ac:dyDescent="0.25">
      <c r="A1602" s="8">
        <v>23558</v>
      </c>
      <c r="B1602" s="1" t="s">
        <v>37</v>
      </c>
      <c r="C1602" s="1">
        <v>0.1</v>
      </c>
      <c r="D1602" s="1">
        <v>27.18</v>
      </c>
      <c r="E1602" s="1">
        <v>8.23</v>
      </c>
      <c r="F1602" s="1">
        <v>2391</v>
      </c>
      <c r="G1602" s="6" t="str">
        <f>IF(COUNTIF(Table1[Customer ID],Table1[[#This Row],[Customer ID]])&gt;1,"Repeat Customer","One-Time Customer")</f>
        <v>Repeat Customer</v>
      </c>
      <c r="H1602" s="1" t="s">
        <v>2249</v>
      </c>
      <c r="I1602" s="1" t="s">
        <v>49</v>
      </c>
      <c r="J1602" s="1" t="s">
        <v>28</v>
      </c>
      <c r="K1602" s="1" t="s">
        <v>29</v>
      </c>
      <c r="L1602" s="1" t="s">
        <v>69</v>
      </c>
      <c r="M1602" s="1" t="s">
        <v>59</v>
      </c>
      <c r="N1602" s="1" t="s">
        <v>2252</v>
      </c>
      <c r="O1602" s="1">
        <v>0.38</v>
      </c>
      <c r="P1602" s="6">
        <f>Table1[[#This Row],[Profit]]/Table1[[#This Row],[Sales]]</f>
        <v>0.65111762083678282</v>
      </c>
      <c r="Q1602" s="1" t="s">
        <v>33</v>
      </c>
      <c r="R1602" s="1" t="s">
        <v>53</v>
      </c>
      <c r="S1602" s="1" t="s">
        <v>71</v>
      </c>
      <c r="T1602" s="1" t="s">
        <v>2251</v>
      </c>
      <c r="U1602" s="1">
        <v>11572</v>
      </c>
      <c r="V1602" s="9">
        <v>42149</v>
      </c>
      <c r="W1602" s="13" t="str">
        <f>TEXT(Table1[[#This Row],[Order Date]],"mmmm")</f>
        <v>May</v>
      </c>
      <c r="X1602" s="7" t="str">
        <f>TEXT(Table1[[#This Row],[Order Date]],"yyyy")</f>
        <v>2015</v>
      </c>
      <c r="Y1602" s="9">
        <v>42151</v>
      </c>
      <c r="Z1602" s="1">
        <v>204.49</v>
      </c>
      <c r="AA1602" s="1">
        <v>12</v>
      </c>
      <c r="AB1602" s="1">
        <v>314.06</v>
      </c>
      <c r="AC1602" s="1">
        <v>91122</v>
      </c>
      <c r="AD1602" s="6" t="e">
        <f>IF(COUNTIF(#REF!,Orders!AC1331)&gt;0,"Returned","Not Returned")</f>
        <v>#REF!</v>
      </c>
      <c r="AE1602" s="37" t="str">
        <f>TEXT(Table1[[#This Row],[Order Date]],"mmmm-yyy")</f>
        <v>May-2015</v>
      </c>
    </row>
    <row r="1603" spans="1:31" ht="12.75" customHeight="1" thickTop="1" thickBot="1" x14ac:dyDescent="0.25">
      <c r="A1603" s="10">
        <v>18949</v>
      </c>
      <c r="B1603" s="11" t="s">
        <v>56</v>
      </c>
      <c r="C1603" s="11">
        <v>0.06</v>
      </c>
      <c r="D1603" s="11">
        <v>47.9</v>
      </c>
      <c r="E1603" s="11">
        <v>5.86</v>
      </c>
      <c r="F1603" s="11">
        <v>2652</v>
      </c>
      <c r="G1603" s="6" t="str">
        <f>IF(COUNTIF(Table1[Customer ID],Table1[[#This Row],[Customer ID]])&gt;1,"Repeat Customer","One-Time Customer")</f>
        <v>One-Time Customer</v>
      </c>
      <c r="H1603" s="11" t="s">
        <v>2462</v>
      </c>
      <c r="I1603" s="11" t="s">
        <v>49</v>
      </c>
      <c r="J1603" s="11" t="s">
        <v>114</v>
      </c>
      <c r="K1603" s="11" t="s">
        <v>29</v>
      </c>
      <c r="L1603" s="11" t="s">
        <v>93</v>
      </c>
      <c r="M1603" s="11" t="s">
        <v>59</v>
      </c>
      <c r="N1603" s="11" t="s">
        <v>1937</v>
      </c>
      <c r="O1603" s="11">
        <v>0.37</v>
      </c>
      <c r="P1603" s="6">
        <f>Table1[[#This Row],[Profit]]/Table1[[#This Row],[Sales]]</f>
        <v>0.23121019108280255</v>
      </c>
      <c r="Q1603" s="11" t="s">
        <v>33</v>
      </c>
      <c r="R1603" s="11" t="s">
        <v>34</v>
      </c>
      <c r="S1603" s="11" t="s">
        <v>45</v>
      </c>
      <c r="T1603" s="11" t="s">
        <v>2457</v>
      </c>
      <c r="U1603" s="11">
        <v>93309</v>
      </c>
      <c r="V1603" s="12">
        <v>42149</v>
      </c>
      <c r="W1603" s="13" t="str">
        <f>TEXT(Table1[[#This Row],[Order Date]],"mmmm")</f>
        <v>May</v>
      </c>
      <c r="X1603" s="7" t="str">
        <f>TEXT(Table1[[#This Row],[Order Date]],"yyyy")</f>
        <v>2015</v>
      </c>
      <c r="Y1603" s="12">
        <v>42151</v>
      </c>
      <c r="Z1603" s="11">
        <v>21.78</v>
      </c>
      <c r="AA1603" s="11">
        <v>2</v>
      </c>
      <c r="AB1603" s="11">
        <v>94.2</v>
      </c>
      <c r="AC1603" s="11">
        <v>89361</v>
      </c>
      <c r="AD1603" s="6" t="e">
        <f>IF(COUNTIF(#REF!,Orders!AC1504)&gt;0,"Returned","Not Returned")</f>
        <v>#REF!</v>
      </c>
      <c r="AE1603" s="37" t="str">
        <f>TEXT(Table1[[#This Row],[Order Date]],"mmmm-yyy")</f>
        <v>May-2015</v>
      </c>
    </row>
    <row r="1604" spans="1:31" ht="12.75" customHeight="1" thickTop="1" thickBot="1" x14ac:dyDescent="0.25">
      <c r="A1604" s="10">
        <v>19293</v>
      </c>
      <c r="B1604" s="11" t="s">
        <v>37</v>
      </c>
      <c r="C1604" s="11">
        <v>0.08</v>
      </c>
      <c r="D1604" s="11">
        <v>15.99</v>
      </c>
      <c r="E1604" s="11">
        <v>13.18</v>
      </c>
      <c r="F1604" s="11">
        <v>2868</v>
      </c>
      <c r="G1604" s="6" t="str">
        <f>IF(COUNTIF(Table1[Customer ID],Table1[[#This Row],[Customer ID]])&gt;1,"Repeat Customer","One-Time Customer")</f>
        <v>Repeat Customer</v>
      </c>
      <c r="H1604" s="11" t="s">
        <v>2619</v>
      </c>
      <c r="I1604" s="11" t="s">
        <v>27</v>
      </c>
      <c r="J1604" s="11" t="s">
        <v>28</v>
      </c>
      <c r="K1604" s="11" t="s">
        <v>29</v>
      </c>
      <c r="L1604" s="11" t="s">
        <v>109</v>
      </c>
      <c r="M1604" s="11" t="s">
        <v>59</v>
      </c>
      <c r="N1604" s="11" t="s">
        <v>638</v>
      </c>
      <c r="O1604" s="11">
        <v>0.37</v>
      </c>
      <c r="P1604" s="6">
        <f>Table1[[#This Row],[Profit]]/Table1[[#This Row],[Sales]]</f>
        <v>-1.0085580127234171</v>
      </c>
      <c r="Q1604" s="11" t="s">
        <v>33</v>
      </c>
      <c r="R1604" s="11" t="s">
        <v>34</v>
      </c>
      <c r="S1604" s="11" t="s">
        <v>35</v>
      </c>
      <c r="T1604" s="11" t="s">
        <v>2620</v>
      </c>
      <c r="U1604" s="11">
        <v>98026</v>
      </c>
      <c r="V1604" s="12">
        <v>42149</v>
      </c>
      <c r="W1604" s="13" t="str">
        <f>TEXT(Table1[[#This Row],[Order Date]],"mmmm")</f>
        <v>May</v>
      </c>
      <c r="X1604" s="7" t="str">
        <f>TEXT(Table1[[#This Row],[Order Date]],"yyyy")</f>
        <v>2015</v>
      </c>
      <c r="Y1604" s="12">
        <v>42151</v>
      </c>
      <c r="Z1604" s="11">
        <v>-66.584999999999994</v>
      </c>
      <c r="AA1604" s="11">
        <v>4</v>
      </c>
      <c r="AB1604" s="11">
        <v>66.02</v>
      </c>
      <c r="AC1604" s="11">
        <v>85828</v>
      </c>
      <c r="AD1604" s="6" t="e">
        <f>IF(COUNTIF(#REF!,Orders!AC1620)&gt;0,"Returned","Not Returned")</f>
        <v>#REF!</v>
      </c>
      <c r="AE1604" s="37" t="str">
        <f>TEXT(Table1[[#This Row],[Order Date]],"mmmm-yyy")</f>
        <v>May-2015</v>
      </c>
    </row>
    <row r="1605" spans="1:31" ht="12.75" customHeight="1" thickTop="1" thickBot="1" x14ac:dyDescent="0.25">
      <c r="A1605" s="8">
        <v>21567</v>
      </c>
      <c r="B1605" s="1" t="s">
        <v>106</v>
      </c>
      <c r="C1605" s="1">
        <v>0.08</v>
      </c>
      <c r="D1605" s="1">
        <v>30.56</v>
      </c>
      <c r="E1605" s="1">
        <v>2.99</v>
      </c>
      <c r="F1605" s="1">
        <v>3287</v>
      </c>
      <c r="G1605" s="6" t="str">
        <f>IF(COUNTIF(Table1[Customer ID],Table1[[#This Row],[Customer ID]])&gt;1,"Repeat Customer","One-Time Customer")</f>
        <v>One-Time Customer</v>
      </c>
      <c r="H1605" s="1" t="s">
        <v>2941</v>
      </c>
      <c r="I1605" s="1" t="s">
        <v>49</v>
      </c>
      <c r="J1605" s="1" t="s">
        <v>58</v>
      </c>
      <c r="K1605" s="1" t="s">
        <v>29</v>
      </c>
      <c r="L1605" s="1" t="s">
        <v>109</v>
      </c>
      <c r="M1605" s="1" t="s">
        <v>59</v>
      </c>
      <c r="N1605" s="1" t="s">
        <v>2580</v>
      </c>
      <c r="O1605" s="1">
        <v>0.35</v>
      </c>
      <c r="P1605" s="6">
        <f>Table1[[#This Row],[Profit]]/Table1[[#This Row],[Sales]]</f>
        <v>0.69</v>
      </c>
      <c r="Q1605" s="1" t="s">
        <v>33</v>
      </c>
      <c r="R1605" s="1" t="s">
        <v>34</v>
      </c>
      <c r="S1605" s="1" t="s">
        <v>45</v>
      </c>
      <c r="T1605" s="1" t="s">
        <v>2942</v>
      </c>
      <c r="U1605" s="1">
        <v>95746</v>
      </c>
      <c r="V1605" s="9">
        <v>42149</v>
      </c>
      <c r="W1605" s="13" t="str">
        <f>TEXT(Table1[[#This Row],[Order Date]],"mmmm")</f>
        <v>May</v>
      </c>
      <c r="X1605" s="7" t="str">
        <f>TEXT(Table1[[#This Row],[Order Date]],"yyyy")</f>
        <v>2015</v>
      </c>
      <c r="Y1605" s="9">
        <v>42151</v>
      </c>
      <c r="Z1605" s="1">
        <v>352.87979999999999</v>
      </c>
      <c r="AA1605" s="1">
        <v>17</v>
      </c>
      <c r="AB1605" s="1">
        <v>511.42</v>
      </c>
      <c r="AC1605" s="1">
        <v>89897</v>
      </c>
      <c r="AD1605" s="6" t="e">
        <f>IF(COUNTIF(#REF!,Orders!AC1881)&gt;0,"Returned","Not Returned")</f>
        <v>#REF!</v>
      </c>
      <c r="AE1605" s="37" t="str">
        <f>TEXT(Table1[[#This Row],[Order Date]],"mmmm-yyy")</f>
        <v>May-2015</v>
      </c>
    </row>
    <row r="1606" spans="1:31" ht="12.75" customHeight="1" thickTop="1" thickBot="1" x14ac:dyDescent="0.25">
      <c r="A1606" s="8">
        <v>25264</v>
      </c>
      <c r="B1606" s="1" t="s">
        <v>106</v>
      </c>
      <c r="C1606" s="1">
        <v>0.01</v>
      </c>
      <c r="D1606" s="1">
        <v>5.94</v>
      </c>
      <c r="E1606" s="1">
        <v>9.92</v>
      </c>
      <c r="F1606" s="1">
        <v>241</v>
      </c>
      <c r="G1606" s="6" t="str">
        <f>IF(COUNTIF(Table1[Customer ID],Table1[[#This Row],[Customer ID]])&gt;1,"Repeat Customer","One-Time Customer")</f>
        <v>Repeat Customer</v>
      </c>
      <c r="H1606" s="1" t="s">
        <v>341</v>
      </c>
      <c r="I1606" s="1" t="s">
        <v>49</v>
      </c>
      <c r="J1606" s="1" t="s">
        <v>58</v>
      </c>
      <c r="K1606" s="1" t="s">
        <v>29</v>
      </c>
      <c r="L1606" s="1" t="s">
        <v>109</v>
      </c>
      <c r="M1606" s="1" t="s">
        <v>59</v>
      </c>
      <c r="N1606" s="1" t="s">
        <v>344</v>
      </c>
      <c r="O1606" s="1">
        <v>0.38</v>
      </c>
      <c r="P1606" s="6">
        <f>Table1[[#This Row],[Profit]]/Table1[[#This Row],[Sales]]</f>
        <v>-3.2092956336794694</v>
      </c>
      <c r="Q1606" s="1" t="s">
        <v>33</v>
      </c>
      <c r="R1606" s="1" t="s">
        <v>34</v>
      </c>
      <c r="S1606" s="1" t="s">
        <v>255</v>
      </c>
      <c r="T1606" s="1" t="s">
        <v>343</v>
      </c>
      <c r="U1606" s="1">
        <v>81503</v>
      </c>
      <c r="V1606" s="9">
        <v>42150</v>
      </c>
      <c r="W1606" s="13" t="str">
        <f>TEXT(Table1[[#This Row],[Order Date]],"mmmm")</f>
        <v>May</v>
      </c>
      <c r="X1606" s="7" t="str">
        <f>TEXT(Table1[[#This Row],[Order Date]],"yyyy")</f>
        <v>2015</v>
      </c>
      <c r="Y1606" s="9">
        <v>42157</v>
      </c>
      <c r="Z1606" s="1">
        <v>-256.51900000000001</v>
      </c>
      <c r="AA1606" s="1">
        <v>13</v>
      </c>
      <c r="AB1606" s="1">
        <v>79.930000000000007</v>
      </c>
      <c r="AC1606" s="1">
        <v>90480</v>
      </c>
      <c r="AD1606" s="6" t="e">
        <f>IF(COUNTIF(#REF!,Orders!AC137)&gt;0,"Returned","Not Returned")</f>
        <v>#REF!</v>
      </c>
      <c r="AE1606" s="37" t="str">
        <f>TEXT(Table1[[#This Row],[Order Date]],"mmmm-yyy")</f>
        <v>May-2015</v>
      </c>
    </row>
    <row r="1607" spans="1:31" ht="12.75" customHeight="1" thickTop="1" thickBot="1" x14ac:dyDescent="0.25">
      <c r="A1607" s="10">
        <v>25265</v>
      </c>
      <c r="B1607" s="11" t="s">
        <v>106</v>
      </c>
      <c r="C1607" s="11">
        <v>0.02</v>
      </c>
      <c r="D1607" s="11">
        <v>125.99</v>
      </c>
      <c r="E1607" s="11">
        <v>3</v>
      </c>
      <c r="F1607" s="11">
        <v>241</v>
      </c>
      <c r="G1607" s="6" t="str">
        <f>IF(COUNTIF(Table1[Customer ID],Table1[[#This Row],[Customer ID]])&gt;1,"Repeat Customer","One-Time Customer")</f>
        <v>Repeat Customer</v>
      </c>
      <c r="H1607" s="11" t="s">
        <v>341</v>
      </c>
      <c r="I1607" s="11" t="s">
        <v>49</v>
      </c>
      <c r="J1607" s="11" t="s">
        <v>58</v>
      </c>
      <c r="K1607" s="11" t="s">
        <v>77</v>
      </c>
      <c r="L1607" s="11" t="s">
        <v>78</v>
      </c>
      <c r="M1607" s="11" t="s">
        <v>59</v>
      </c>
      <c r="N1607" s="11" t="s">
        <v>345</v>
      </c>
      <c r="O1607" s="11">
        <v>0.59</v>
      </c>
      <c r="P1607" s="6">
        <f>Table1[[#This Row],[Profit]]/Table1[[#This Row],[Sales]]</f>
        <v>0.45621521335807053</v>
      </c>
      <c r="Q1607" s="11" t="s">
        <v>33</v>
      </c>
      <c r="R1607" s="11" t="s">
        <v>34</v>
      </c>
      <c r="S1607" s="11" t="s">
        <v>255</v>
      </c>
      <c r="T1607" s="11" t="s">
        <v>343</v>
      </c>
      <c r="U1607" s="11">
        <v>81503</v>
      </c>
      <c r="V1607" s="12">
        <v>42150</v>
      </c>
      <c r="W1607" s="13" t="str">
        <f>TEXT(Table1[[#This Row],[Order Date]],"mmmm")</f>
        <v>May</v>
      </c>
      <c r="X1607" s="7" t="str">
        <f>TEXT(Table1[[#This Row],[Order Date]],"yyyy")</f>
        <v>2015</v>
      </c>
      <c r="Y1607" s="12">
        <v>42150</v>
      </c>
      <c r="Z1607" s="11">
        <v>398.358</v>
      </c>
      <c r="AA1607" s="11">
        <v>8</v>
      </c>
      <c r="AB1607" s="11">
        <v>873.18</v>
      </c>
      <c r="AC1607" s="11">
        <v>90480</v>
      </c>
      <c r="AD1607" s="6" t="e">
        <f>IF(COUNTIF(#REF!,Orders!AC138)&gt;0,"Returned","Not Returned")</f>
        <v>#REF!</v>
      </c>
      <c r="AE1607" s="37" t="str">
        <f>TEXT(Table1[[#This Row],[Order Date]],"mmmm-yyy")</f>
        <v>May-2015</v>
      </c>
    </row>
    <row r="1608" spans="1:31" ht="12.75" customHeight="1" thickTop="1" thickBot="1" x14ac:dyDescent="0.25">
      <c r="A1608" s="10">
        <v>25996</v>
      </c>
      <c r="B1608" s="11" t="s">
        <v>47</v>
      </c>
      <c r="C1608" s="11">
        <v>0.02</v>
      </c>
      <c r="D1608" s="11">
        <v>11.33</v>
      </c>
      <c r="E1608" s="11">
        <v>6.12</v>
      </c>
      <c r="F1608" s="11">
        <v>2266</v>
      </c>
      <c r="G1608" s="6" t="str">
        <f>IF(COUNTIF(Table1[Customer ID],Table1[[#This Row],[Customer ID]])&gt;1,"Repeat Customer","One-Time Customer")</f>
        <v>Repeat Customer</v>
      </c>
      <c r="H1608" s="11" t="s">
        <v>2148</v>
      </c>
      <c r="I1608" s="11" t="s">
        <v>49</v>
      </c>
      <c r="J1608" s="11" t="s">
        <v>28</v>
      </c>
      <c r="K1608" s="11" t="s">
        <v>29</v>
      </c>
      <c r="L1608" s="11" t="s">
        <v>257</v>
      </c>
      <c r="M1608" s="11" t="s">
        <v>86</v>
      </c>
      <c r="N1608" s="11" t="s">
        <v>2149</v>
      </c>
      <c r="O1608" s="11">
        <v>0.42</v>
      </c>
      <c r="P1608" s="6">
        <f>Table1[[#This Row],[Profit]]/Table1[[#This Row],[Sales]]</f>
        <v>-0.41074964639321071</v>
      </c>
      <c r="Q1608" s="11" t="s">
        <v>33</v>
      </c>
      <c r="R1608" s="11" t="s">
        <v>61</v>
      </c>
      <c r="S1608" s="11" t="s">
        <v>506</v>
      </c>
      <c r="T1608" s="11" t="s">
        <v>2150</v>
      </c>
      <c r="U1608" s="11">
        <v>63122</v>
      </c>
      <c r="V1608" s="12">
        <v>42150</v>
      </c>
      <c r="W1608" s="13" t="str">
        <f>TEXT(Table1[[#This Row],[Order Date]],"mmmm")</f>
        <v>May</v>
      </c>
      <c r="X1608" s="7" t="str">
        <f>TEXT(Table1[[#This Row],[Order Date]],"yyyy")</f>
        <v>2015</v>
      </c>
      <c r="Y1608" s="12">
        <v>42152</v>
      </c>
      <c r="Z1608" s="11">
        <v>-14.52</v>
      </c>
      <c r="AA1608" s="11">
        <v>3</v>
      </c>
      <c r="AB1608" s="11">
        <v>35.35</v>
      </c>
      <c r="AC1608" s="11">
        <v>86610</v>
      </c>
      <c r="AD1608" s="6" t="e">
        <f>IF(COUNTIF(#REF!,Orders!AC1254)&gt;0,"Returned","Not Returned")</f>
        <v>#REF!</v>
      </c>
      <c r="AE1608" s="37" t="str">
        <f>TEXT(Table1[[#This Row],[Order Date]],"mmmm-yyy")</f>
        <v>May-2015</v>
      </c>
    </row>
    <row r="1609" spans="1:31" ht="12.75" customHeight="1" thickTop="1" thickBot="1" x14ac:dyDescent="0.25">
      <c r="A1609" s="8">
        <v>25997</v>
      </c>
      <c r="B1609" s="1" t="s">
        <v>47</v>
      </c>
      <c r="C1609" s="1">
        <v>0.01</v>
      </c>
      <c r="D1609" s="1">
        <v>15.67</v>
      </c>
      <c r="E1609" s="1">
        <v>1.39</v>
      </c>
      <c r="F1609" s="1">
        <v>2266</v>
      </c>
      <c r="G1609" s="6" t="str">
        <f>IF(COUNTIF(Table1[Customer ID],Table1[[#This Row],[Customer ID]])&gt;1,"Repeat Customer","One-Time Customer")</f>
        <v>Repeat Customer</v>
      </c>
      <c r="H1609" s="1" t="s">
        <v>2148</v>
      </c>
      <c r="I1609" s="1" t="s">
        <v>49</v>
      </c>
      <c r="J1609" s="1" t="s">
        <v>28</v>
      </c>
      <c r="K1609" s="1" t="s">
        <v>29</v>
      </c>
      <c r="L1609" s="1" t="s">
        <v>69</v>
      </c>
      <c r="M1609" s="1" t="s">
        <v>59</v>
      </c>
      <c r="N1609" s="1" t="s">
        <v>1700</v>
      </c>
      <c r="O1609" s="1">
        <v>0.38</v>
      </c>
      <c r="P1609" s="6">
        <f>Table1[[#This Row],[Profit]]/Table1[[#This Row],[Sales]]</f>
        <v>0.69</v>
      </c>
      <c r="Q1609" s="1" t="s">
        <v>33</v>
      </c>
      <c r="R1609" s="1" t="s">
        <v>61</v>
      </c>
      <c r="S1609" s="1" t="s">
        <v>506</v>
      </c>
      <c r="T1609" s="1" t="s">
        <v>2150</v>
      </c>
      <c r="U1609" s="1">
        <v>63122</v>
      </c>
      <c r="V1609" s="9">
        <v>42150</v>
      </c>
      <c r="W1609" s="13" t="str">
        <f>TEXT(Table1[[#This Row],[Order Date]],"mmmm")</f>
        <v>May</v>
      </c>
      <c r="X1609" s="7" t="str">
        <f>TEXT(Table1[[#This Row],[Order Date]],"yyyy")</f>
        <v>2015</v>
      </c>
      <c r="Y1609" s="9">
        <v>42151</v>
      </c>
      <c r="Z1609" s="1">
        <v>171.26489999999998</v>
      </c>
      <c r="AA1609" s="1">
        <v>16</v>
      </c>
      <c r="AB1609" s="1">
        <v>248.21</v>
      </c>
      <c r="AC1609" s="1">
        <v>86610</v>
      </c>
      <c r="AD1609" s="6" t="e">
        <f>IF(COUNTIF(#REF!,Orders!AC1255)&gt;0,"Returned","Not Returned")</f>
        <v>#REF!</v>
      </c>
      <c r="AE1609" s="37" t="str">
        <f>TEXT(Table1[[#This Row],[Order Date]],"mmmm-yyy")</f>
        <v>May-2015</v>
      </c>
    </row>
    <row r="1610" spans="1:31" ht="12.75" customHeight="1" thickTop="1" thickBot="1" x14ac:dyDescent="0.25">
      <c r="A1610" s="10">
        <v>25817</v>
      </c>
      <c r="B1610" s="11" t="s">
        <v>47</v>
      </c>
      <c r="C1610" s="11">
        <v>0.02</v>
      </c>
      <c r="D1610" s="11">
        <v>5.58</v>
      </c>
      <c r="E1610" s="11">
        <v>2.99</v>
      </c>
      <c r="F1610" s="11">
        <v>2928</v>
      </c>
      <c r="G1610" s="6" t="str">
        <f>IF(COUNTIF(Table1[Customer ID],Table1[[#This Row],[Customer ID]])&gt;1,"Repeat Customer","One-Time Customer")</f>
        <v>Repeat Customer</v>
      </c>
      <c r="H1610" s="11" t="s">
        <v>2667</v>
      </c>
      <c r="I1610" s="11" t="s">
        <v>49</v>
      </c>
      <c r="J1610" s="11" t="s">
        <v>114</v>
      </c>
      <c r="K1610" s="11" t="s">
        <v>29</v>
      </c>
      <c r="L1610" s="11" t="s">
        <v>109</v>
      </c>
      <c r="M1610" s="11" t="s">
        <v>59</v>
      </c>
      <c r="N1610" s="11" t="s">
        <v>2668</v>
      </c>
      <c r="O1610" s="11">
        <v>0.37</v>
      </c>
      <c r="P1610" s="6">
        <f>Table1[[#This Row],[Profit]]/Table1[[#This Row],[Sales]]</f>
        <v>2.9106447662880544</v>
      </c>
      <c r="Q1610" s="11" t="s">
        <v>33</v>
      </c>
      <c r="R1610" s="11" t="s">
        <v>136</v>
      </c>
      <c r="S1610" s="11" t="s">
        <v>932</v>
      </c>
      <c r="T1610" s="11" t="s">
        <v>2669</v>
      </c>
      <c r="U1610" s="11">
        <v>29418</v>
      </c>
      <c r="V1610" s="12">
        <v>42150</v>
      </c>
      <c r="W1610" s="13" t="str">
        <f>TEXT(Table1[[#This Row],[Order Date]],"mmmm")</f>
        <v>May</v>
      </c>
      <c r="X1610" s="7" t="str">
        <f>TEXT(Table1[[#This Row],[Order Date]],"yyyy")</f>
        <v>2015</v>
      </c>
      <c r="Y1610" s="12">
        <v>42152</v>
      </c>
      <c r="Z1610" s="11">
        <v>689.32799999999997</v>
      </c>
      <c r="AA1610" s="11">
        <v>42</v>
      </c>
      <c r="AB1610" s="11">
        <v>236.83</v>
      </c>
      <c r="AC1610" s="11">
        <v>90218</v>
      </c>
      <c r="AD1610" s="6" t="e">
        <f>IF(COUNTIF(#REF!,Orders!AC1662)&gt;0,"Returned","Not Returned")</f>
        <v>#REF!</v>
      </c>
      <c r="AE1610" s="37" t="str">
        <f>TEXT(Table1[[#This Row],[Order Date]],"mmmm-yyy")</f>
        <v>May-2015</v>
      </c>
    </row>
    <row r="1611" spans="1:31" ht="12.75" customHeight="1" thickTop="1" thickBot="1" x14ac:dyDescent="0.25">
      <c r="A1611" s="8">
        <v>25819</v>
      </c>
      <c r="B1611" s="1" t="s">
        <v>47</v>
      </c>
      <c r="C1611" s="1">
        <v>0.02</v>
      </c>
      <c r="D1611" s="1">
        <v>54.1</v>
      </c>
      <c r="E1611" s="1">
        <v>19.989999999999998</v>
      </c>
      <c r="F1611" s="1">
        <v>2928</v>
      </c>
      <c r="G1611" s="6" t="str">
        <f>IF(COUNTIF(Table1[Customer ID],Table1[[#This Row],[Customer ID]])&gt;1,"Repeat Customer","One-Time Customer")</f>
        <v>Repeat Customer</v>
      </c>
      <c r="H1611" s="1" t="s">
        <v>2667</v>
      </c>
      <c r="I1611" s="1" t="s">
        <v>49</v>
      </c>
      <c r="J1611" s="1" t="s">
        <v>114</v>
      </c>
      <c r="K1611" s="1" t="s">
        <v>29</v>
      </c>
      <c r="L1611" s="1" t="s">
        <v>141</v>
      </c>
      <c r="M1611" s="1" t="s">
        <v>59</v>
      </c>
      <c r="N1611" s="1" t="s">
        <v>2181</v>
      </c>
      <c r="O1611" s="1">
        <v>0.59</v>
      </c>
      <c r="P1611" s="6">
        <f>Table1[[#This Row],[Profit]]/Table1[[#This Row],[Sales]]</f>
        <v>-1.7269020551502156E-2</v>
      </c>
      <c r="Q1611" s="1" t="s">
        <v>33</v>
      </c>
      <c r="R1611" s="1" t="s">
        <v>136</v>
      </c>
      <c r="S1611" s="1" t="s">
        <v>932</v>
      </c>
      <c r="T1611" s="1" t="s">
        <v>2669</v>
      </c>
      <c r="U1611" s="1">
        <v>29418</v>
      </c>
      <c r="V1611" s="9">
        <v>42150</v>
      </c>
      <c r="W1611" s="13" t="str">
        <f>TEXT(Table1[[#This Row],[Order Date]],"mmmm")</f>
        <v>May</v>
      </c>
      <c r="X1611" s="7" t="str">
        <f>TEXT(Table1[[#This Row],[Order Date]],"yyyy")</f>
        <v>2015</v>
      </c>
      <c r="Y1611" s="9">
        <v>42151</v>
      </c>
      <c r="Z1611" s="1">
        <v>-33.585999999999999</v>
      </c>
      <c r="AA1611" s="1">
        <v>36</v>
      </c>
      <c r="AB1611" s="1">
        <v>1944.87</v>
      </c>
      <c r="AC1611" s="1">
        <v>90218</v>
      </c>
      <c r="AD1611" s="6" t="e">
        <f>IF(COUNTIF(#REF!,Orders!AC1663)&gt;0,"Returned","Not Returned")</f>
        <v>#REF!</v>
      </c>
      <c r="AE1611" s="37" t="str">
        <f>TEXT(Table1[[#This Row],[Order Date]],"mmmm-yyy")</f>
        <v>May-2015</v>
      </c>
    </row>
    <row r="1612" spans="1:31" ht="12.75" customHeight="1" thickTop="1" thickBot="1" x14ac:dyDescent="0.25">
      <c r="A1612" s="10">
        <v>23567</v>
      </c>
      <c r="B1612" s="11" t="s">
        <v>47</v>
      </c>
      <c r="C1612" s="11">
        <v>0.05</v>
      </c>
      <c r="D1612" s="11">
        <v>2.62</v>
      </c>
      <c r="E1612" s="11">
        <v>0.8</v>
      </c>
      <c r="F1612" s="11">
        <v>2941</v>
      </c>
      <c r="G1612" s="6" t="str">
        <f>IF(COUNTIF(Table1[Customer ID],Table1[[#This Row],[Customer ID]])&gt;1,"Repeat Customer","One-Time Customer")</f>
        <v>One-Time Customer</v>
      </c>
      <c r="H1612" s="11" t="s">
        <v>2676</v>
      </c>
      <c r="I1612" s="11" t="s">
        <v>49</v>
      </c>
      <c r="J1612" s="11" t="s">
        <v>58</v>
      </c>
      <c r="K1612" s="11" t="s">
        <v>29</v>
      </c>
      <c r="L1612" s="11" t="s">
        <v>66</v>
      </c>
      <c r="M1612" s="11" t="s">
        <v>31</v>
      </c>
      <c r="N1612" s="11" t="s">
        <v>1409</v>
      </c>
      <c r="O1612" s="11">
        <v>0.39</v>
      </c>
      <c r="P1612" s="6">
        <f>Table1[[#This Row],[Profit]]/Table1[[#This Row],[Sales]]</f>
        <v>0.593647828117702</v>
      </c>
      <c r="Q1612" s="11" t="s">
        <v>33</v>
      </c>
      <c r="R1612" s="11" t="s">
        <v>53</v>
      </c>
      <c r="S1612" s="11" t="s">
        <v>54</v>
      </c>
      <c r="T1612" s="11" t="s">
        <v>484</v>
      </c>
      <c r="U1612" s="11">
        <v>7960</v>
      </c>
      <c r="V1612" s="12">
        <v>42150</v>
      </c>
      <c r="W1612" s="13" t="str">
        <f>TEXT(Table1[[#This Row],[Order Date]],"mmmm")</f>
        <v>May</v>
      </c>
      <c r="X1612" s="7" t="str">
        <f>TEXT(Table1[[#This Row],[Order Date]],"yyyy")</f>
        <v>2015</v>
      </c>
      <c r="Y1612" s="12">
        <v>42151</v>
      </c>
      <c r="Z1612" s="11">
        <v>12.71</v>
      </c>
      <c r="AA1612" s="11">
        <v>8</v>
      </c>
      <c r="AB1612" s="11">
        <v>21.41</v>
      </c>
      <c r="AC1612" s="11">
        <v>87618</v>
      </c>
      <c r="AD1612" s="6" t="e">
        <f>IF(COUNTIF(#REF!,Orders!AC1668)&gt;0,"Returned","Not Returned")</f>
        <v>#REF!</v>
      </c>
      <c r="AE1612" s="37" t="str">
        <f>TEXT(Table1[[#This Row],[Order Date]],"mmmm-yyy")</f>
        <v>May-2015</v>
      </c>
    </row>
    <row r="1613" spans="1:31" ht="12.75" customHeight="1" thickTop="1" thickBot="1" x14ac:dyDescent="0.25">
      <c r="A1613" s="10">
        <v>18728</v>
      </c>
      <c r="B1613" s="11" t="s">
        <v>37</v>
      </c>
      <c r="C1613" s="11">
        <v>0.01</v>
      </c>
      <c r="D1613" s="11">
        <v>349.45</v>
      </c>
      <c r="E1613" s="11">
        <v>60</v>
      </c>
      <c r="F1613" s="11">
        <v>3257</v>
      </c>
      <c r="G1613" s="6" t="str">
        <f>IF(COUNTIF(Table1[Customer ID],Table1[[#This Row],[Customer ID]])&gt;1,"Repeat Customer","One-Time Customer")</f>
        <v>Repeat Customer</v>
      </c>
      <c r="H1613" s="11" t="s">
        <v>2919</v>
      </c>
      <c r="I1613" s="11" t="s">
        <v>39</v>
      </c>
      <c r="J1613" s="11" t="s">
        <v>114</v>
      </c>
      <c r="K1613" s="11" t="s">
        <v>41</v>
      </c>
      <c r="L1613" s="11" t="s">
        <v>152</v>
      </c>
      <c r="M1613" s="11" t="s">
        <v>43</v>
      </c>
      <c r="N1613" s="11" t="s">
        <v>989</v>
      </c>
      <c r="O1613" s="11"/>
      <c r="P1613" s="6">
        <f>Table1[[#This Row],[Profit]]/Table1[[#This Row],[Sales]]</f>
        <v>0.69</v>
      </c>
      <c r="Q1613" s="11" t="s">
        <v>33</v>
      </c>
      <c r="R1613" s="11" t="s">
        <v>34</v>
      </c>
      <c r="S1613" s="11" t="s">
        <v>35</v>
      </c>
      <c r="T1613" s="11" t="s">
        <v>2920</v>
      </c>
      <c r="U1613" s="11">
        <v>98632</v>
      </c>
      <c r="V1613" s="12">
        <v>42150</v>
      </c>
      <c r="W1613" s="13" t="str">
        <f>TEXT(Table1[[#This Row],[Order Date]],"mmmm")</f>
        <v>May</v>
      </c>
      <c r="X1613" s="7" t="str">
        <f>TEXT(Table1[[#This Row],[Order Date]],"yyyy")</f>
        <v>2015</v>
      </c>
      <c r="Y1613" s="12">
        <v>42151</v>
      </c>
      <c r="Z1613" s="11">
        <v>3739.3928999999998</v>
      </c>
      <c r="AA1613" s="11">
        <v>15</v>
      </c>
      <c r="AB1613" s="11">
        <v>5419.41</v>
      </c>
      <c r="AC1613" s="11">
        <v>88825</v>
      </c>
      <c r="AD1613" s="6" t="e">
        <f>IF(COUNTIF(#REF!,Orders!AC1862)&gt;0,"Returned","Not Returned")</f>
        <v>#REF!</v>
      </c>
      <c r="AE1613" s="37" t="str">
        <f>TEXT(Table1[[#This Row],[Order Date]],"mmmm-yyy")</f>
        <v>May-2015</v>
      </c>
    </row>
    <row r="1614" spans="1:31" ht="12.75" customHeight="1" thickTop="1" thickBot="1" x14ac:dyDescent="0.25">
      <c r="A1614" s="10">
        <v>20401</v>
      </c>
      <c r="B1614" s="11" t="s">
        <v>37</v>
      </c>
      <c r="C1614" s="11">
        <v>0.02</v>
      </c>
      <c r="D1614" s="11">
        <v>20.99</v>
      </c>
      <c r="E1614" s="11">
        <v>4.8099999999999996</v>
      </c>
      <c r="F1614" s="11">
        <v>370</v>
      </c>
      <c r="G1614" s="6" t="str">
        <f>IF(COUNTIF(Table1[Customer ID],Table1[[#This Row],[Customer ID]])&gt;1,"Repeat Customer","One-Time Customer")</f>
        <v>One-Time Customer</v>
      </c>
      <c r="H1614" s="11" t="s">
        <v>474</v>
      </c>
      <c r="I1614" s="11" t="s">
        <v>49</v>
      </c>
      <c r="J1614" s="11" t="s">
        <v>28</v>
      </c>
      <c r="K1614" s="11" t="s">
        <v>77</v>
      </c>
      <c r="L1614" s="11" t="s">
        <v>78</v>
      </c>
      <c r="M1614" s="11" t="s">
        <v>86</v>
      </c>
      <c r="N1614" s="11" t="s">
        <v>475</v>
      </c>
      <c r="O1614" s="11">
        <v>0.57999999999999996</v>
      </c>
      <c r="P1614" s="6">
        <f>Table1[[#This Row],[Profit]]/Table1[[#This Row],[Sales]]</f>
        <v>0.18689890761665229</v>
      </c>
      <c r="Q1614" s="11" t="s">
        <v>33</v>
      </c>
      <c r="R1614" s="11" t="s">
        <v>53</v>
      </c>
      <c r="S1614" s="11" t="s">
        <v>188</v>
      </c>
      <c r="T1614" s="11" t="s">
        <v>476</v>
      </c>
      <c r="U1614" s="11">
        <v>4240</v>
      </c>
      <c r="V1614" s="12">
        <v>42151</v>
      </c>
      <c r="W1614" s="13" t="str">
        <f>TEXT(Table1[[#This Row],[Order Date]],"mmmm")</f>
        <v>May</v>
      </c>
      <c r="X1614" s="7" t="str">
        <f>TEXT(Table1[[#This Row],[Order Date]],"yyyy")</f>
        <v>2015</v>
      </c>
      <c r="Y1614" s="12">
        <v>42153</v>
      </c>
      <c r="Z1614" s="11">
        <v>49.787999999999997</v>
      </c>
      <c r="AA1614" s="11">
        <v>15</v>
      </c>
      <c r="AB1614" s="11">
        <v>266.39</v>
      </c>
      <c r="AC1614" s="11">
        <v>90291</v>
      </c>
      <c r="AD1614" s="6" t="e">
        <f>IF(COUNTIF(#REF!,Orders!AC200)&gt;0,"Returned","Not Returned")</f>
        <v>#REF!</v>
      </c>
      <c r="AE1614" s="37" t="str">
        <f>TEXT(Table1[[#This Row],[Order Date]],"mmmm-yyy")</f>
        <v>May-2015</v>
      </c>
    </row>
    <row r="1615" spans="1:31" ht="12.75" customHeight="1" thickTop="1" thickBot="1" x14ac:dyDescent="0.25">
      <c r="A1615" s="8">
        <v>20400</v>
      </c>
      <c r="B1615" s="1" t="s">
        <v>37</v>
      </c>
      <c r="C1615" s="1">
        <v>0.05</v>
      </c>
      <c r="D1615" s="1">
        <v>5.4</v>
      </c>
      <c r="E1615" s="1">
        <v>7.78</v>
      </c>
      <c r="F1615" s="1">
        <v>371</v>
      </c>
      <c r="G1615" s="6" t="str">
        <f>IF(COUNTIF(Table1[Customer ID],Table1[[#This Row],[Customer ID]])&gt;1,"Repeat Customer","One-Time Customer")</f>
        <v>One-Time Customer</v>
      </c>
      <c r="H1615" s="1" t="s">
        <v>477</v>
      </c>
      <c r="I1615" s="1" t="s">
        <v>27</v>
      </c>
      <c r="J1615" s="1" t="s">
        <v>28</v>
      </c>
      <c r="K1615" s="1" t="s">
        <v>29</v>
      </c>
      <c r="L1615" s="1" t="s">
        <v>109</v>
      </c>
      <c r="M1615" s="1" t="s">
        <v>59</v>
      </c>
      <c r="N1615" s="1" t="s">
        <v>310</v>
      </c>
      <c r="O1615" s="1">
        <v>0.37</v>
      </c>
      <c r="P1615" s="6">
        <f>Table1[[#This Row],[Profit]]/Table1[[#This Row],[Sales]]</f>
        <v>-2.5594268622153611</v>
      </c>
      <c r="Q1615" s="1" t="s">
        <v>33</v>
      </c>
      <c r="R1615" s="1" t="s">
        <v>53</v>
      </c>
      <c r="S1615" s="1" t="s">
        <v>193</v>
      </c>
      <c r="T1615" s="1" t="s">
        <v>478</v>
      </c>
      <c r="U1615" s="1">
        <v>2149</v>
      </c>
      <c r="V1615" s="9">
        <v>42151</v>
      </c>
      <c r="W1615" s="13" t="str">
        <f>TEXT(Table1[[#This Row],[Order Date]],"mmmm")</f>
        <v>May</v>
      </c>
      <c r="X1615" s="7" t="str">
        <f>TEXT(Table1[[#This Row],[Order Date]],"yyyy")</f>
        <v>2015</v>
      </c>
      <c r="Y1615" s="9">
        <v>42153</v>
      </c>
      <c r="Z1615" s="1">
        <v>-132.62950000000001</v>
      </c>
      <c r="AA1615" s="1">
        <v>9</v>
      </c>
      <c r="AB1615" s="1">
        <v>51.82</v>
      </c>
      <c r="AC1615" s="1">
        <v>90291</v>
      </c>
      <c r="AD1615" s="6" t="e">
        <f>IF(COUNTIF(#REF!,Orders!AC201)&gt;0,"Returned","Not Returned")</f>
        <v>#REF!</v>
      </c>
      <c r="AE1615" s="37" t="str">
        <f>TEXT(Table1[[#This Row],[Order Date]],"mmmm-yyy")</f>
        <v>May-2015</v>
      </c>
    </row>
    <row r="1616" spans="1:31" ht="12.75" customHeight="1" thickTop="1" thickBot="1" x14ac:dyDescent="0.25">
      <c r="A1616" s="8">
        <v>21117</v>
      </c>
      <c r="B1616" s="1" t="s">
        <v>47</v>
      </c>
      <c r="C1616" s="1">
        <v>0.04</v>
      </c>
      <c r="D1616" s="1">
        <v>37.700000000000003</v>
      </c>
      <c r="E1616" s="1">
        <v>2.99</v>
      </c>
      <c r="F1616" s="1">
        <v>451</v>
      </c>
      <c r="G1616" s="6" t="str">
        <f>IF(COUNTIF(Table1[Customer ID],Table1[[#This Row],[Customer ID]])&gt;1,"Repeat Customer","One-Time Customer")</f>
        <v>Repeat Customer</v>
      </c>
      <c r="H1616" s="1" t="s">
        <v>549</v>
      </c>
      <c r="I1616" s="1" t="s">
        <v>49</v>
      </c>
      <c r="J1616" s="1" t="s">
        <v>40</v>
      </c>
      <c r="K1616" s="1" t="s">
        <v>29</v>
      </c>
      <c r="L1616" s="1" t="s">
        <v>109</v>
      </c>
      <c r="M1616" s="1" t="s">
        <v>59</v>
      </c>
      <c r="N1616" s="1" t="s">
        <v>552</v>
      </c>
      <c r="O1616" s="1">
        <v>0.35</v>
      </c>
      <c r="P1616" s="6">
        <f>Table1[[#This Row],[Profit]]/Table1[[#This Row],[Sales]]</f>
        <v>0.69000000000000006</v>
      </c>
      <c r="Q1616" s="1" t="s">
        <v>33</v>
      </c>
      <c r="R1616" s="1" t="s">
        <v>34</v>
      </c>
      <c r="S1616" s="1" t="s">
        <v>45</v>
      </c>
      <c r="T1616" s="1" t="s">
        <v>551</v>
      </c>
      <c r="U1616" s="1">
        <v>94024</v>
      </c>
      <c r="V1616" s="9">
        <v>42151</v>
      </c>
      <c r="W1616" s="13" t="str">
        <f>TEXT(Table1[[#This Row],[Order Date]],"mmmm")</f>
        <v>May</v>
      </c>
      <c r="X1616" s="7" t="str">
        <f>TEXT(Table1[[#This Row],[Order Date]],"yyyy")</f>
        <v>2015</v>
      </c>
      <c r="Y1616" s="9">
        <v>42152</v>
      </c>
      <c r="Z1616" s="1">
        <v>299.6739</v>
      </c>
      <c r="AA1616" s="1">
        <v>12</v>
      </c>
      <c r="AB1616" s="1">
        <v>434.31</v>
      </c>
      <c r="AC1616" s="1">
        <v>86012</v>
      </c>
      <c r="AD1616" s="6" t="e">
        <f>IF(COUNTIF(#REF!,Orders!AC237)&gt;0,"Returned","Not Returned")</f>
        <v>#REF!</v>
      </c>
      <c r="AE1616" s="37" t="str">
        <f>TEXT(Table1[[#This Row],[Order Date]],"mmmm-yyy")</f>
        <v>May-2015</v>
      </c>
    </row>
    <row r="1617" spans="1:31" ht="12.75" customHeight="1" thickTop="1" thickBot="1" x14ac:dyDescent="0.25">
      <c r="A1617" s="10">
        <v>21118</v>
      </c>
      <c r="B1617" s="11" t="s">
        <v>47</v>
      </c>
      <c r="C1617" s="11">
        <v>0.01</v>
      </c>
      <c r="D1617" s="11">
        <v>55.99</v>
      </c>
      <c r="E1617" s="11">
        <v>5</v>
      </c>
      <c r="F1617" s="11">
        <v>452</v>
      </c>
      <c r="G1617" s="6" t="str">
        <f>IF(COUNTIF(Table1[Customer ID],Table1[[#This Row],[Customer ID]])&gt;1,"Repeat Customer","One-Time Customer")</f>
        <v>One-Time Customer</v>
      </c>
      <c r="H1617" s="11" t="s">
        <v>553</v>
      </c>
      <c r="I1617" s="11" t="s">
        <v>49</v>
      </c>
      <c r="J1617" s="11" t="s">
        <v>40</v>
      </c>
      <c r="K1617" s="11" t="s">
        <v>77</v>
      </c>
      <c r="L1617" s="11" t="s">
        <v>78</v>
      </c>
      <c r="M1617" s="11" t="s">
        <v>51</v>
      </c>
      <c r="N1617" s="11" t="s">
        <v>398</v>
      </c>
      <c r="O1617" s="11">
        <v>0.83</v>
      </c>
      <c r="P1617" s="6">
        <f>Table1[[#This Row],[Profit]]/Table1[[#This Row],[Sales]]</f>
        <v>-4.5513216284005402</v>
      </c>
      <c r="Q1617" s="11" t="s">
        <v>33</v>
      </c>
      <c r="R1617" s="11" t="s">
        <v>34</v>
      </c>
      <c r="S1617" s="11" t="s">
        <v>45</v>
      </c>
      <c r="T1617" s="11" t="s">
        <v>554</v>
      </c>
      <c r="U1617" s="11">
        <v>93635</v>
      </c>
      <c r="V1617" s="12">
        <v>42151</v>
      </c>
      <c r="W1617" s="13" t="str">
        <f>TEXT(Table1[[#This Row],[Order Date]],"mmmm")</f>
        <v>May</v>
      </c>
      <c r="X1617" s="7" t="str">
        <f>TEXT(Table1[[#This Row],[Order Date]],"yyyy")</f>
        <v>2015</v>
      </c>
      <c r="Y1617" s="12">
        <v>42152</v>
      </c>
      <c r="Z1617" s="11">
        <v>-235.89500000000001</v>
      </c>
      <c r="AA1617" s="11">
        <v>1</v>
      </c>
      <c r="AB1617" s="11">
        <v>51.83</v>
      </c>
      <c r="AC1617" s="11">
        <v>86012</v>
      </c>
      <c r="AD1617" s="6" t="e">
        <f>IF(COUNTIF(#REF!,Orders!AC240)&gt;0,"Returned","Not Returned")</f>
        <v>#REF!</v>
      </c>
      <c r="AE1617" s="37" t="str">
        <f>TEXT(Table1[[#This Row],[Order Date]],"mmmm-yyy")</f>
        <v>May-2015</v>
      </c>
    </row>
    <row r="1618" spans="1:31" ht="12.75" customHeight="1" thickTop="1" thickBot="1" x14ac:dyDescent="0.25">
      <c r="A1618" s="10">
        <v>21214</v>
      </c>
      <c r="B1618" s="11" t="s">
        <v>47</v>
      </c>
      <c r="C1618" s="11">
        <v>0.03</v>
      </c>
      <c r="D1618" s="11">
        <v>14.2</v>
      </c>
      <c r="E1618" s="11">
        <v>5.3</v>
      </c>
      <c r="F1618" s="11">
        <v>865</v>
      </c>
      <c r="G1618" s="6" t="str">
        <f>IF(COUNTIF(Table1[Customer ID],Table1[[#This Row],[Customer ID]])&gt;1,"Repeat Customer","One-Time Customer")</f>
        <v>Repeat Customer</v>
      </c>
      <c r="H1618" s="11" t="s">
        <v>982</v>
      </c>
      <c r="I1618" s="11" t="s">
        <v>49</v>
      </c>
      <c r="J1618" s="11" t="s">
        <v>28</v>
      </c>
      <c r="K1618" s="11" t="s">
        <v>41</v>
      </c>
      <c r="L1618" s="11" t="s">
        <v>50</v>
      </c>
      <c r="M1618" s="11" t="s">
        <v>31</v>
      </c>
      <c r="N1618" s="11" t="s">
        <v>730</v>
      </c>
      <c r="O1618" s="11">
        <v>0.46</v>
      </c>
      <c r="P1618" s="6">
        <f>Table1[[#This Row],[Profit]]/Table1[[#This Row],[Sales]]</f>
        <v>0.45737275449101794</v>
      </c>
      <c r="Q1618" s="11" t="s">
        <v>33</v>
      </c>
      <c r="R1618" s="11" t="s">
        <v>61</v>
      </c>
      <c r="S1618" s="11" t="s">
        <v>703</v>
      </c>
      <c r="T1618" s="11" t="s">
        <v>832</v>
      </c>
      <c r="U1618" s="11">
        <v>46312</v>
      </c>
      <c r="V1618" s="12">
        <v>42151</v>
      </c>
      <c r="W1618" s="13" t="str">
        <f>TEXT(Table1[[#This Row],[Order Date]],"mmmm")</f>
        <v>May</v>
      </c>
      <c r="X1618" s="7" t="str">
        <f>TEXT(Table1[[#This Row],[Order Date]],"yyyy")</f>
        <v>2015</v>
      </c>
      <c r="Y1618" s="12">
        <v>42152</v>
      </c>
      <c r="Z1618" s="11">
        <v>122.21</v>
      </c>
      <c r="AA1618" s="11">
        <v>18</v>
      </c>
      <c r="AB1618" s="11">
        <v>267.2</v>
      </c>
      <c r="AC1618" s="11">
        <v>90674</v>
      </c>
      <c r="AD1618" s="6" t="e">
        <f>IF(COUNTIF(#REF!,Orders!AC480)&gt;0,"Returned","Not Returned")</f>
        <v>#REF!</v>
      </c>
      <c r="AE1618" s="37" t="str">
        <f>TEXT(Table1[[#This Row],[Order Date]],"mmmm-yyy")</f>
        <v>May-2015</v>
      </c>
    </row>
    <row r="1619" spans="1:31" ht="12.75" customHeight="1" thickTop="1" thickBot="1" x14ac:dyDescent="0.25">
      <c r="A1619" s="10">
        <v>20925</v>
      </c>
      <c r="B1619" s="11" t="s">
        <v>56</v>
      </c>
      <c r="C1619" s="11">
        <v>0.01</v>
      </c>
      <c r="D1619" s="11">
        <v>35.94</v>
      </c>
      <c r="E1619" s="11">
        <v>6.66</v>
      </c>
      <c r="F1619" s="11">
        <v>15</v>
      </c>
      <c r="G1619" s="6" t="str">
        <f>IF(COUNTIF(Table1[Customer ID],Table1[[#This Row],[Customer ID]])&gt;1,"Repeat Customer","One-Time Customer")</f>
        <v>Repeat Customer</v>
      </c>
      <c r="H1619" s="11" t="s">
        <v>68</v>
      </c>
      <c r="I1619" s="11" t="s">
        <v>49</v>
      </c>
      <c r="J1619" s="11" t="s">
        <v>58</v>
      </c>
      <c r="K1619" s="11" t="s">
        <v>29</v>
      </c>
      <c r="L1619" s="11" t="s">
        <v>69</v>
      </c>
      <c r="M1619" s="11" t="s">
        <v>59</v>
      </c>
      <c r="N1619" s="11" t="s">
        <v>73</v>
      </c>
      <c r="O1619" s="11">
        <v>0.4</v>
      </c>
      <c r="P1619" s="6">
        <f>Table1[[#This Row],[Profit]]/Table1[[#This Row],[Sales]]</f>
        <v>0.68999999999999984</v>
      </c>
      <c r="Q1619" s="11" t="s">
        <v>33</v>
      </c>
      <c r="R1619" s="11" t="s">
        <v>53</v>
      </c>
      <c r="S1619" s="11" t="s">
        <v>71</v>
      </c>
      <c r="T1619" s="11" t="s">
        <v>72</v>
      </c>
      <c r="U1619" s="11">
        <v>11787</v>
      </c>
      <c r="V1619" s="12">
        <v>42152</v>
      </c>
      <c r="W1619" s="13" t="str">
        <f>TEXT(Table1[[#This Row],[Order Date]],"mmmm")</f>
        <v>May</v>
      </c>
      <c r="X1619" s="7" t="str">
        <f>TEXT(Table1[[#This Row],[Order Date]],"yyyy")</f>
        <v>2015</v>
      </c>
      <c r="Y1619" s="12">
        <v>42152</v>
      </c>
      <c r="Z1619" s="11">
        <v>261.87569999999994</v>
      </c>
      <c r="AA1619" s="11">
        <v>10</v>
      </c>
      <c r="AB1619" s="11">
        <v>379.53</v>
      </c>
      <c r="AC1619" s="11">
        <v>86839</v>
      </c>
      <c r="AD1619" s="6" t="e">
        <f>IF(COUNTIF(#REF!,Orders!AC10)&gt;0,"Returned","Not Returned")</f>
        <v>#REF!</v>
      </c>
      <c r="AE1619" s="37" t="str">
        <f>TEXT(Table1[[#This Row],[Order Date]],"mmmm-yyy")</f>
        <v>May-2015</v>
      </c>
    </row>
    <row r="1620" spans="1:31" ht="12.75" customHeight="1" thickTop="1" thickBot="1" x14ac:dyDescent="0.25">
      <c r="A1620" s="10">
        <v>18773</v>
      </c>
      <c r="B1620" s="11" t="s">
        <v>47</v>
      </c>
      <c r="C1620" s="11">
        <v>0.02</v>
      </c>
      <c r="D1620" s="11">
        <v>2.58</v>
      </c>
      <c r="E1620" s="11">
        <v>1.3</v>
      </c>
      <c r="F1620" s="11">
        <v>250</v>
      </c>
      <c r="G1620" s="6" t="str">
        <f>IF(COUNTIF(Table1[Customer ID],Table1[[#This Row],[Customer ID]])&gt;1,"Repeat Customer","One-Time Customer")</f>
        <v>Repeat Customer</v>
      </c>
      <c r="H1620" s="11" t="s">
        <v>350</v>
      </c>
      <c r="I1620" s="11" t="s">
        <v>27</v>
      </c>
      <c r="J1620" s="11" t="s">
        <v>28</v>
      </c>
      <c r="K1620" s="11" t="s">
        <v>29</v>
      </c>
      <c r="L1620" s="11" t="s">
        <v>30</v>
      </c>
      <c r="M1620" s="11" t="s">
        <v>31</v>
      </c>
      <c r="N1620" s="11" t="s">
        <v>351</v>
      </c>
      <c r="O1620" s="11">
        <v>0.59</v>
      </c>
      <c r="P1620" s="6">
        <f>Table1[[#This Row],[Profit]]/Table1[[#This Row],[Sales]]</f>
        <v>1.0096591944596332E-2</v>
      </c>
      <c r="Q1620" s="11" t="s">
        <v>33</v>
      </c>
      <c r="R1620" s="11" t="s">
        <v>61</v>
      </c>
      <c r="S1620" s="11" t="s">
        <v>62</v>
      </c>
      <c r="T1620" s="11" t="s">
        <v>352</v>
      </c>
      <c r="U1620" s="11">
        <v>55423</v>
      </c>
      <c r="V1620" s="12">
        <v>42152</v>
      </c>
      <c r="W1620" s="13" t="str">
        <f>TEXT(Table1[[#This Row],[Order Date]],"mmmm")</f>
        <v>May</v>
      </c>
      <c r="X1620" s="7" t="str">
        <f>TEXT(Table1[[#This Row],[Order Date]],"yyyy")</f>
        <v>2015</v>
      </c>
      <c r="Y1620" s="12">
        <v>42153</v>
      </c>
      <c r="Z1620" s="11">
        <v>1.1080000000000014</v>
      </c>
      <c r="AA1620" s="11">
        <v>39</v>
      </c>
      <c r="AB1620" s="11">
        <v>109.74</v>
      </c>
      <c r="AC1620" s="11">
        <v>87214</v>
      </c>
      <c r="AD1620" s="6" t="e">
        <f>IF(COUNTIF(#REF!,Orders!AC142)&gt;0,"Returned","Not Returned")</f>
        <v>#REF!</v>
      </c>
      <c r="AE1620" s="37" t="str">
        <f>TEXT(Table1[[#This Row],[Order Date]],"mmmm-yyy")</f>
        <v>May-2015</v>
      </c>
    </row>
    <row r="1621" spans="1:31" ht="12.75" customHeight="1" thickTop="1" thickBot="1" x14ac:dyDescent="0.25">
      <c r="A1621" s="8">
        <v>18774</v>
      </c>
      <c r="B1621" s="1" t="s">
        <v>47</v>
      </c>
      <c r="C1621" s="1">
        <v>0.02</v>
      </c>
      <c r="D1621" s="1">
        <v>65.989999999999995</v>
      </c>
      <c r="E1621" s="1">
        <v>3.9</v>
      </c>
      <c r="F1621" s="1">
        <v>250</v>
      </c>
      <c r="G1621" s="6" t="str">
        <f>IF(COUNTIF(Table1[Customer ID],Table1[[#This Row],[Customer ID]])&gt;1,"Repeat Customer","One-Time Customer")</f>
        <v>Repeat Customer</v>
      </c>
      <c r="H1621" s="1" t="s">
        <v>350</v>
      </c>
      <c r="I1621" s="1" t="s">
        <v>49</v>
      </c>
      <c r="J1621" s="1" t="s">
        <v>28</v>
      </c>
      <c r="K1621" s="1" t="s">
        <v>77</v>
      </c>
      <c r="L1621" s="1" t="s">
        <v>78</v>
      </c>
      <c r="M1621" s="1" t="s">
        <v>59</v>
      </c>
      <c r="N1621" s="1" t="s">
        <v>353</v>
      </c>
      <c r="O1621" s="1">
        <v>0.55000000000000004</v>
      </c>
      <c r="P1621" s="6">
        <f>Table1[[#This Row],[Profit]]/Table1[[#This Row],[Sales]]</f>
        <v>0.6876220401023615</v>
      </c>
      <c r="Q1621" s="1" t="s">
        <v>33</v>
      </c>
      <c r="R1621" s="1" t="s">
        <v>61</v>
      </c>
      <c r="S1621" s="1" t="s">
        <v>62</v>
      </c>
      <c r="T1621" s="1" t="s">
        <v>352</v>
      </c>
      <c r="U1621" s="1">
        <v>55423</v>
      </c>
      <c r="V1621" s="9">
        <v>42152</v>
      </c>
      <c r="W1621" s="13" t="str">
        <f>TEXT(Table1[[#This Row],[Order Date]],"mmmm")</f>
        <v>May</v>
      </c>
      <c r="X1621" s="7" t="str">
        <f>TEXT(Table1[[#This Row],[Order Date]],"yyyy")</f>
        <v>2015</v>
      </c>
      <c r="Y1621" s="9">
        <v>42153</v>
      </c>
      <c r="Z1621" s="1">
        <v>1061.3790000000001</v>
      </c>
      <c r="AA1621" s="1">
        <v>27</v>
      </c>
      <c r="AB1621" s="1">
        <v>1543.55</v>
      </c>
      <c r="AC1621" s="1">
        <v>87214</v>
      </c>
      <c r="AD1621" s="6" t="e">
        <f>IF(COUNTIF(#REF!,Orders!AC143)&gt;0,"Returned","Not Returned")</f>
        <v>#REF!</v>
      </c>
      <c r="AE1621" s="37" t="str">
        <f>TEXT(Table1[[#This Row],[Order Date]],"mmmm-yyy")</f>
        <v>May-2015</v>
      </c>
    </row>
    <row r="1622" spans="1:31" ht="12.75" customHeight="1" thickTop="1" thickBot="1" x14ac:dyDescent="0.25">
      <c r="A1622" s="8">
        <v>23604</v>
      </c>
      <c r="B1622" s="1" t="s">
        <v>25</v>
      </c>
      <c r="C1622" s="1">
        <v>0.06</v>
      </c>
      <c r="D1622" s="1">
        <v>43.57</v>
      </c>
      <c r="E1622" s="1">
        <v>16.36</v>
      </c>
      <c r="F1622" s="1">
        <v>1627</v>
      </c>
      <c r="G1622" s="6" t="str">
        <f>IF(COUNTIF(Table1[Customer ID],Table1[[#This Row],[Customer ID]])&gt;1,"Repeat Customer","One-Time Customer")</f>
        <v>One-Time Customer</v>
      </c>
      <c r="H1622" s="1" t="s">
        <v>1634</v>
      </c>
      <c r="I1622" s="1" t="s">
        <v>49</v>
      </c>
      <c r="J1622" s="1" t="s">
        <v>28</v>
      </c>
      <c r="K1622" s="1" t="s">
        <v>29</v>
      </c>
      <c r="L1622" s="1" t="s">
        <v>141</v>
      </c>
      <c r="M1622" s="1" t="s">
        <v>59</v>
      </c>
      <c r="N1622" s="1" t="s">
        <v>1635</v>
      </c>
      <c r="O1622" s="1">
        <v>0.55000000000000004</v>
      </c>
      <c r="P1622" s="6">
        <f>Table1[[#This Row],[Profit]]/Table1[[#This Row],[Sales]]</f>
        <v>-5.4646840148698889E-2</v>
      </c>
      <c r="Q1622" s="1" t="s">
        <v>33</v>
      </c>
      <c r="R1622" s="1" t="s">
        <v>136</v>
      </c>
      <c r="S1622" s="1" t="s">
        <v>244</v>
      </c>
      <c r="T1622" s="1" t="s">
        <v>1636</v>
      </c>
      <c r="U1622" s="1">
        <v>37743</v>
      </c>
      <c r="V1622" s="9">
        <v>42152</v>
      </c>
      <c r="W1622" s="13" t="str">
        <f>TEXT(Table1[[#This Row],[Order Date]],"mmmm")</f>
        <v>May</v>
      </c>
      <c r="X1622" s="7" t="str">
        <f>TEXT(Table1[[#This Row],[Order Date]],"yyyy")</f>
        <v>2015</v>
      </c>
      <c r="Y1622" s="9">
        <v>42154</v>
      </c>
      <c r="Z1622" s="1">
        <v>-38.808</v>
      </c>
      <c r="AA1622" s="1">
        <v>17</v>
      </c>
      <c r="AB1622" s="1">
        <v>710.16</v>
      </c>
      <c r="AC1622" s="1">
        <v>90602</v>
      </c>
      <c r="AD1622" s="6" t="e">
        <f>IF(COUNTIF(#REF!,Orders!AC905)&gt;0,"Returned","Not Returned")</f>
        <v>#REF!</v>
      </c>
      <c r="AE1622" s="37" t="str">
        <f>TEXT(Table1[[#This Row],[Order Date]],"mmmm-yyy")</f>
        <v>May-2015</v>
      </c>
    </row>
    <row r="1623" spans="1:31" ht="12.75" customHeight="1" thickTop="1" thickBot="1" x14ac:dyDescent="0.25">
      <c r="A1623" s="8">
        <v>18898</v>
      </c>
      <c r="B1623" s="1" t="s">
        <v>56</v>
      </c>
      <c r="C1623" s="1">
        <v>7.0000000000000007E-2</v>
      </c>
      <c r="D1623" s="1">
        <v>60.97</v>
      </c>
      <c r="E1623" s="1">
        <v>4.5</v>
      </c>
      <c r="F1623" s="1">
        <v>2709</v>
      </c>
      <c r="G1623" s="6" t="str">
        <f>IF(COUNTIF(Table1[Customer ID],Table1[[#This Row],[Customer ID]])&gt;1,"Repeat Customer","One-Time Customer")</f>
        <v>Repeat Customer</v>
      </c>
      <c r="H1623" s="1" t="s">
        <v>2504</v>
      </c>
      <c r="I1623" s="1" t="s">
        <v>49</v>
      </c>
      <c r="J1623" s="1" t="s">
        <v>114</v>
      </c>
      <c r="K1623" s="1" t="s">
        <v>29</v>
      </c>
      <c r="L1623" s="1" t="s">
        <v>257</v>
      </c>
      <c r="M1623" s="1" t="s">
        <v>59</v>
      </c>
      <c r="N1623" s="1" t="s">
        <v>2132</v>
      </c>
      <c r="O1623" s="1">
        <v>0.56000000000000005</v>
      </c>
      <c r="P1623" s="6">
        <f>Table1[[#This Row],[Profit]]/Table1[[#This Row],[Sales]]</f>
        <v>-0.72216459197786997</v>
      </c>
      <c r="Q1623" s="1" t="s">
        <v>33</v>
      </c>
      <c r="R1623" s="1" t="s">
        <v>53</v>
      </c>
      <c r="S1623" s="1" t="s">
        <v>415</v>
      </c>
      <c r="T1623" s="1" t="s">
        <v>2505</v>
      </c>
      <c r="U1623" s="1">
        <v>21042</v>
      </c>
      <c r="V1623" s="9">
        <v>42152</v>
      </c>
      <c r="W1623" s="13" t="str">
        <f>TEXT(Table1[[#This Row],[Order Date]],"mmmm")</f>
        <v>May</v>
      </c>
      <c r="X1623" s="7" t="str">
        <f>TEXT(Table1[[#This Row],[Order Date]],"yyyy")</f>
        <v>2015</v>
      </c>
      <c r="Y1623" s="9">
        <v>42154</v>
      </c>
      <c r="Z1623" s="1">
        <v>-41.77</v>
      </c>
      <c r="AA1623" s="1">
        <v>1</v>
      </c>
      <c r="AB1623" s="1">
        <v>57.84</v>
      </c>
      <c r="AC1623" s="1">
        <v>89240</v>
      </c>
      <c r="AD1623" s="6" t="e">
        <f>IF(COUNTIF(#REF!,Orders!AC1535)&gt;0,"Returned","Not Returned")</f>
        <v>#REF!</v>
      </c>
      <c r="AE1623" s="37" t="str">
        <f>TEXT(Table1[[#This Row],[Order Date]],"mmmm-yyy")</f>
        <v>May-2015</v>
      </c>
    </row>
    <row r="1624" spans="1:31" ht="12.75" customHeight="1" thickTop="1" thickBot="1" x14ac:dyDescent="0.25">
      <c r="A1624" s="10">
        <v>18899</v>
      </c>
      <c r="B1624" s="11" t="s">
        <v>56</v>
      </c>
      <c r="C1624" s="11">
        <v>0</v>
      </c>
      <c r="D1624" s="11">
        <v>90.98</v>
      </c>
      <c r="E1624" s="11">
        <v>56.2</v>
      </c>
      <c r="F1624" s="11">
        <v>2709</v>
      </c>
      <c r="G1624" s="6" t="str">
        <f>IF(COUNTIF(Table1[Customer ID],Table1[[#This Row],[Customer ID]])&gt;1,"Repeat Customer","One-Time Customer")</f>
        <v>Repeat Customer</v>
      </c>
      <c r="H1624" s="11" t="s">
        <v>2504</v>
      </c>
      <c r="I1624" s="11" t="s">
        <v>49</v>
      </c>
      <c r="J1624" s="11" t="s">
        <v>114</v>
      </c>
      <c r="K1624" s="11" t="s">
        <v>41</v>
      </c>
      <c r="L1624" s="11" t="s">
        <v>50</v>
      </c>
      <c r="M1624" s="11" t="s">
        <v>86</v>
      </c>
      <c r="N1624" s="11" t="s">
        <v>1061</v>
      </c>
      <c r="O1624" s="11">
        <v>0.74</v>
      </c>
      <c r="P1624" s="6">
        <f>Table1[[#This Row],[Profit]]/Table1[[#This Row],[Sales]]</f>
        <v>-0.71130173737997204</v>
      </c>
      <c r="Q1624" s="11" t="s">
        <v>33</v>
      </c>
      <c r="R1624" s="11" t="s">
        <v>53</v>
      </c>
      <c r="S1624" s="11" t="s">
        <v>415</v>
      </c>
      <c r="T1624" s="11" t="s">
        <v>2505</v>
      </c>
      <c r="U1624" s="11">
        <v>21042</v>
      </c>
      <c r="V1624" s="12">
        <v>42152</v>
      </c>
      <c r="W1624" s="13" t="str">
        <f>TEXT(Table1[[#This Row],[Order Date]],"mmmm")</f>
        <v>May</v>
      </c>
      <c r="X1624" s="7" t="str">
        <f>TEXT(Table1[[#This Row],[Order Date]],"yyyy")</f>
        <v>2015</v>
      </c>
      <c r="Y1624" s="12">
        <v>42154</v>
      </c>
      <c r="Z1624" s="11">
        <v>-1014.11</v>
      </c>
      <c r="AA1624" s="11">
        <v>15</v>
      </c>
      <c r="AB1624" s="11">
        <v>1425.71</v>
      </c>
      <c r="AC1624" s="11">
        <v>89240</v>
      </c>
      <c r="AD1624" s="6" t="e">
        <f>IF(COUNTIF(#REF!,Orders!AC1536)&gt;0,"Returned","Not Returned")</f>
        <v>#REF!</v>
      </c>
      <c r="AE1624" s="37" t="str">
        <f>TEXT(Table1[[#This Row],[Order Date]],"mmmm-yyy")</f>
        <v>May-2015</v>
      </c>
    </row>
    <row r="1625" spans="1:31" ht="12.75" customHeight="1" thickTop="1" thickBot="1" x14ac:dyDescent="0.25">
      <c r="A1625" s="10">
        <v>26156</v>
      </c>
      <c r="B1625" s="11" t="s">
        <v>106</v>
      </c>
      <c r="C1625" s="11">
        <v>0.03</v>
      </c>
      <c r="D1625" s="11">
        <v>5.85</v>
      </c>
      <c r="E1625" s="11">
        <v>2.27</v>
      </c>
      <c r="F1625" s="11">
        <v>2765</v>
      </c>
      <c r="G1625" s="6" t="str">
        <f>IF(COUNTIF(Table1[Customer ID],Table1[[#This Row],[Customer ID]])&gt;1,"Repeat Customer","One-Time Customer")</f>
        <v>One-Time Customer</v>
      </c>
      <c r="H1625" s="11" t="s">
        <v>2536</v>
      </c>
      <c r="I1625" s="11" t="s">
        <v>49</v>
      </c>
      <c r="J1625" s="11" t="s">
        <v>28</v>
      </c>
      <c r="K1625" s="11" t="s">
        <v>29</v>
      </c>
      <c r="L1625" s="11" t="s">
        <v>30</v>
      </c>
      <c r="M1625" s="11" t="s">
        <v>31</v>
      </c>
      <c r="N1625" s="11" t="s">
        <v>2537</v>
      </c>
      <c r="O1625" s="11">
        <v>0.56000000000000005</v>
      </c>
      <c r="P1625" s="6">
        <f>Table1[[#This Row],[Profit]]/Table1[[#This Row],[Sales]]</f>
        <v>-0.12270531400966184</v>
      </c>
      <c r="Q1625" s="11" t="s">
        <v>33</v>
      </c>
      <c r="R1625" s="11" t="s">
        <v>53</v>
      </c>
      <c r="S1625" s="11" t="s">
        <v>54</v>
      </c>
      <c r="T1625" s="11" t="s">
        <v>2538</v>
      </c>
      <c r="U1625" s="11">
        <v>8021</v>
      </c>
      <c r="V1625" s="12">
        <v>42152</v>
      </c>
      <c r="W1625" s="13" t="str">
        <f>TEXT(Table1[[#This Row],[Order Date]],"mmmm")</f>
        <v>May</v>
      </c>
      <c r="X1625" s="7" t="str">
        <f>TEXT(Table1[[#This Row],[Order Date]],"yyyy")</f>
        <v>2015</v>
      </c>
      <c r="Y1625" s="12">
        <v>42154</v>
      </c>
      <c r="Z1625" s="11">
        <v>-5.08</v>
      </c>
      <c r="AA1625" s="11">
        <v>7</v>
      </c>
      <c r="AB1625" s="11">
        <v>41.4</v>
      </c>
      <c r="AC1625" s="11">
        <v>90725</v>
      </c>
      <c r="AD1625" s="6" t="e">
        <f>IF(COUNTIF(#REF!,Orders!AC1556)&gt;0,"Returned","Not Returned")</f>
        <v>#REF!</v>
      </c>
      <c r="AE1625" s="37" t="str">
        <f>TEXT(Table1[[#This Row],[Order Date]],"mmmm-yyy")</f>
        <v>May-2015</v>
      </c>
    </row>
    <row r="1626" spans="1:31" ht="12.75" customHeight="1" thickTop="1" thickBot="1" x14ac:dyDescent="0.25">
      <c r="A1626" s="8">
        <v>7898</v>
      </c>
      <c r="B1626" s="1" t="s">
        <v>47</v>
      </c>
      <c r="C1626" s="1">
        <v>0.03</v>
      </c>
      <c r="D1626" s="1">
        <v>5.98</v>
      </c>
      <c r="E1626" s="1">
        <v>5.35</v>
      </c>
      <c r="F1626" s="1">
        <v>3011</v>
      </c>
      <c r="G1626" s="6" t="str">
        <f>IF(COUNTIF(Table1[Customer ID],Table1[[#This Row],[Customer ID]])&gt;1,"Repeat Customer","One-Time Customer")</f>
        <v>Repeat Customer</v>
      </c>
      <c r="H1626" s="1" t="s">
        <v>2733</v>
      </c>
      <c r="I1626" s="1" t="s">
        <v>49</v>
      </c>
      <c r="J1626" s="1" t="s">
        <v>28</v>
      </c>
      <c r="K1626" s="1" t="s">
        <v>29</v>
      </c>
      <c r="L1626" s="1" t="s">
        <v>93</v>
      </c>
      <c r="M1626" s="1" t="s">
        <v>59</v>
      </c>
      <c r="N1626" s="1" t="s">
        <v>1437</v>
      </c>
      <c r="O1626" s="1">
        <v>0.4</v>
      </c>
      <c r="P1626" s="6">
        <f>Table1[[#This Row],[Profit]]/Table1[[#This Row],[Sales]]</f>
        <v>-0.21946208442286141</v>
      </c>
      <c r="Q1626" s="1" t="s">
        <v>33</v>
      </c>
      <c r="R1626" s="1" t="s">
        <v>53</v>
      </c>
      <c r="S1626" s="1" t="s">
        <v>193</v>
      </c>
      <c r="T1626" s="1" t="s">
        <v>194</v>
      </c>
      <c r="U1626" s="1">
        <v>2113</v>
      </c>
      <c r="V1626" s="9">
        <v>42152</v>
      </c>
      <c r="W1626" s="13" t="str">
        <f>TEXT(Table1[[#This Row],[Order Date]],"mmmm")</f>
        <v>May</v>
      </c>
      <c r="X1626" s="7" t="str">
        <f>TEXT(Table1[[#This Row],[Order Date]],"yyyy")</f>
        <v>2015</v>
      </c>
      <c r="Y1626" s="9">
        <v>42153</v>
      </c>
      <c r="Z1626" s="1">
        <v>-23.5</v>
      </c>
      <c r="AA1626" s="1">
        <v>16</v>
      </c>
      <c r="AB1626" s="1">
        <v>107.08</v>
      </c>
      <c r="AC1626" s="1">
        <v>56486</v>
      </c>
      <c r="AD1626" s="6" t="e">
        <f>IF(COUNTIF(#REF!,Orders!AC1711)&gt;0,"Returned","Not Returned")</f>
        <v>#REF!</v>
      </c>
      <c r="AE1626" s="37" t="str">
        <f>TEXT(Table1[[#This Row],[Order Date]],"mmmm-yyy")</f>
        <v>May-2015</v>
      </c>
    </row>
    <row r="1627" spans="1:31" ht="12.75" customHeight="1" thickTop="1" thickBot="1" x14ac:dyDescent="0.25">
      <c r="A1627" s="8">
        <v>20253</v>
      </c>
      <c r="B1627" s="1" t="s">
        <v>47</v>
      </c>
      <c r="C1627" s="1">
        <v>0.03</v>
      </c>
      <c r="D1627" s="1">
        <v>17.7</v>
      </c>
      <c r="E1627" s="1">
        <v>9.4700000000000006</v>
      </c>
      <c r="F1627" s="1">
        <v>3154</v>
      </c>
      <c r="G1627" s="6" t="str">
        <f>IF(COUNTIF(Table1[Customer ID],Table1[[#This Row],[Customer ID]])&gt;1,"Repeat Customer","One-Time Customer")</f>
        <v>Repeat Customer</v>
      </c>
      <c r="H1627" s="1" t="s">
        <v>2848</v>
      </c>
      <c r="I1627" s="1" t="s">
        <v>49</v>
      </c>
      <c r="J1627" s="1" t="s">
        <v>114</v>
      </c>
      <c r="K1627" s="1" t="s">
        <v>29</v>
      </c>
      <c r="L1627" s="1" t="s">
        <v>141</v>
      </c>
      <c r="M1627" s="1" t="s">
        <v>59</v>
      </c>
      <c r="N1627" s="1" t="s">
        <v>1569</v>
      </c>
      <c r="O1627" s="1">
        <v>0.59</v>
      </c>
      <c r="P1627" s="6">
        <f>Table1[[#This Row],[Profit]]/Table1[[#This Row],[Sales]]</f>
        <v>0.13967685979085095</v>
      </c>
      <c r="Q1627" s="1" t="s">
        <v>33</v>
      </c>
      <c r="R1627" s="1" t="s">
        <v>136</v>
      </c>
      <c r="S1627" s="1" t="s">
        <v>362</v>
      </c>
      <c r="T1627" s="1" t="s">
        <v>2849</v>
      </c>
      <c r="U1627" s="1">
        <v>33710</v>
      </c>
      <c r="V1627" s="9">
        <v>42152</v>
      </c>
      <c r="W1627" s="13" t="str">
        <f>TEXT(Table1[[#This Row],[Order Date]],"mmmm")</f>
        <v>May</v>
      </c>
      <c r="X1627" s="7" t="str">
        <f>TEXT(Table1[[#This Row],[Order Date]],"yyyy")</f>
        <v>2015</v>
      </c>
      <c r="Y1627" s="9">
        <v>42154</v>
      </c>
      <c r="Z1627" s="1">
        <v>28.182599999999997</v>
      </c>
      <c r="AA1627" s="1">
        <v>11</v>
      </c>
      <c r="AB1627" s="1">
        <v>201.77</v>
      </c>
      <c r="AC1627" s="1">
        <v>86900</v>
      </c>
      <c r="AD1627" s="6" t="e">
        <f>IF(COUNTIF(#REF!,Orders!AC1809)&gt;0,"Returned","Not Returned")</f>
        <v>#REF!</v>
      </c>
      <c r="AE1627" s="37" t="str">
        <f>TEXT(Table1[[#This Row],[Order Date]],"mmmm-yyy")</f>
        <v>May-2015</v>
      </c>
    </row>
    <row r="1628" spans="1:31" ht="12.75" customHeight="1" thickTop="1" thickBot="1" x14ac:dyDescent="0.25">
      <c r="A1628" s="10">
        <v>20156</v>
      </c>
      <c r="B1628" s="11" t="s">
        <v>37</v>
      </c>
      <c r="C1628" s="11">
        <v>0.05</v>
      </c>
      <c r="D1628" s="11">
        <v>35.44</v>
      </c>
      <c r="E1628" s="11">
        <v>5.09</v>
      </c>
      <c r="F1628" s="11">
        <v>3206</v>
      </c>
      <c r="G1628" s="6" t="str">
        <f>IF(COUNTIF(Table1[Customer ID],Table1[[#This Row],[Customer ID]])&gt;1,"Repeat Customer","One-Time Customer")</f>
        <v>Repeat Customer</v>
      </c>
      <c r="H1628" s="11" t="s">
        <v>2877</v>
      </c>
      <c r="I1628" s="11" t="s">
        <v>49</v>
      </c>
      <c r="J1628" s="11" t="s">
        <v>114</v>
      </c>
      <c r="K1628" s="11" t="s">
        <v>29</v>
      </c>
      <c r="L1628" s="11" t="s">
        <v>93</v>
      </c>
      <c r="M1628" s="11" t="s">
        <v>59</v>
      </c>
      <c r="N1628" s="11" t="s">
        <v>2777</v>
      </c>
      <c r="O1628" s="11">
        <v>0.38</v>
      </c>
      <c r="P1628" s="6">
        <f>Table1[[#This Row],[Profit]]/Table1[[#This Row],[Sales]]</f>
        <v>0.69</v>
      </c>
      <c r="Q1628" s="11" t="s">
        <v>33</v>
      </c>
      <c r="R1628" s="11" t="s">
        <v>34</v>
      </c>
      <c r="S1628" s="11" t="s">
        <v>1741</v>
      </c>
      <c r="T1628" s="11" t="s">
        <v>2878</v>
      </c>
      <c r="U1628" s="11">
        <v>83301</v>
      </c>
      <c r="V1628" s="12">
        <v>42152</v>
      </c>
      <c r="W1628" s="13" t="str">
        <f>TEXT(Table1[[#This Row],[Order Date]],"mmmm")</f>
        <v>May</v>
      </c>
      <c r="X1628" s="7" t="str">
        <f>TEXT(Table1[[#This Row],[Order Date]],"yyyy")</f>
        <v>2015</v>
      </c>
      <c r="Y1628" s="12">
        <v>42153</v>
      </c>
      <c r="Z1628" s="11">
        <v>553.33169999999996</v>
      </c>
      <c r="AA1628" s="11">
        <v>23</v>
      </c>
      <c r="AB1628" s="11">
        <v>801.93</v>
      </c>
      <c r="AC1628" s="11">
        <v>87935</v>
      </c>
      <c r="AD1628" s="6" t="e">
        <f>IF(COUNTIF(#REF!,Orders!AC1836)&gt;0,"Returned","Not Returned")</f>
        <v>#REF!</v>
      </c>
      <c r="AE1628" s="37" t="str">
        <f>TEXT(Table1[[#This Row],[Order Date]],"mmmm-yyy")</f>
        <v>May-2015</v>
      </c>
    </row>
    <row r="1629" spans="1:31" ht="12.75" customHeight="1" thickTop="1" thickBot="1" x14ac:dyDescent="0.25">
      <c r="A1629" s="10">
        <v>23154</v>
      </c>
      <c r="B1629" s="11" t="s">
        <v>56</v>
      </c>
      <c r="C1629" s="11">
        <v>0.02</v>
      </c>
      <c r="D1629" s="11">
        <v>3.78</v>
      </c>
      <c r="E1629" s="11">
        <v>0.71</v>
      </c>
      <c r="F1629" s="11">
        <v>649</v>
      </c>
      <c r="G1629" s="6" t="str">
        <f>IF(COUNTIF(Table1[Customer ID],Table1[[#This Row],[Customer ID]])&gt;1,"Repeat Customer","One-Time Customer")</f>
        <v>One-Time Customer</v>
      </c>
      <c r="H1629" s="11" t="s">
        <v>764</v>
      </c>
      <c r="I1629" s="11" t="s">
        <v>49</v>
      </c>
      <c r="J1629" s="11" t="s">
        <v>40</v>
      </c>
      <c r="K1629" s="11" t="s">
        <v>29</v>
      </c>
      <c r="L1629" s="11" t="s">
        <v>66</v>
      </c>
      <c r="M1629" s="11" t="s">
        <v>31</v>
      </c>
      <c r="N1629" s="11" t="s">
        <v>765</v>
      </c>
      <c r="O1629" s="11">
        <v>0.39</v>
      </c>
      <c r="P1629" s="6">
        <f>Table1[[#This Row],[Profit]]/Table1[[#This Row],[Sales]]</f>
        <v>0.69</v>
      </c>
      <c r="Q1629" s="11" t="s">
        <v>33</v>
      </c>
      <c r="R1629" s="11" t="s">
        <v>61</v>
      </c>
      <c r="S1629" s="11" t="s">
        <v>178</v>
      </c>
      <c r="T1629" s="11" t="s">
        <v>766</v>
      </c>
      <c r="U1629" s="11">
        <v>60089</v>
      </c>
      <c r="V1629" s="12">
        <v>42153</v>
      </c>
      <c r="W1629" s="13" t="str">
        <f>TEXT(Table1[[#This Row],[Order Date]],"mmmm")</f>
        <v>May</v>
      </c>
      <c r="X1629" s="7" t="str">
        <f>TEXT(Table1[[#This Row],[Order Date]],"yyyy")</f>
        <v>2015</v>
      </c>
      <c r="Y1629" s="12">
        <v>42154</v>
      </c>
      <c r="Z1629" s="11">
        <v>106.7499</v>
      </c>
      <c r="AA1629" s="11">
        <v>40</v>
      </c>
      <c r="AB1629" s="11">
        <v>154.71</v>
      </c>
      <c r="AC1629" s="11">
        <v>91366</v>
      </c>
      <c r="AD1629" s="6" t="e">
        <f>IF(COUNTIF(#REF!,Orders!AC354)&gt;0,"Returned","Not Returned")</f>
        <v>#REF!</v>
      </c>
      <c r="AE1629" s="37" t="str">
        <f>TEXT(Table1[[#This Row],[Order Date]],"mmmm-yyy")</f>
        <v>May-2015</v>
      </c>
    </row>
    <row r="1630" spans="1:31" ht="12.75" customHeight="1" thickTop="1" thickBot="1" x14ac:dyDescent="0.25">
      <c r="A1630" s="10">
        <v>23487</v>
      </c>
      <c r="B1630" s="11" t="s">
        <v>47</v>
      </c>
      <c r="C1630" s="11">
        <v>0.02</v>
      </c>
      <c r="D1630" s="11">
        <v>14.58</v>
      </c>
      <c r="E1630" s="11">
        <v>7.4</v>
      </c>
      <c r="F1630" s="11">
        <v>663</v>
      </c>
      <c r="G1630" s="6" t="str">
        <f>IF(COUNTIF(Table1[Customer ID],Table1[[#This Row],[Customer ID]])&gt;1,"Repeat Customer","One-Time Customer")</f>
        <v>One-Time Customer</v>
      </c>
      <c r="H1630" s="11" t="s">
        <v>779</v>
      </c>
      <c r="I1630" s="11" t="s">
        <v>49</v>
      </c>
      <c r="J1630" s="11" t="s">
        <v>40</v>
      </c>
      <c r="K1630" s="11" t="s">
        <v>41</v>
      </c>
      <c r="L1630" s="11" t="s">
        <v>50</v>
      </c>
      <c r="M1630" s="11" t="s">
        <v>59</v>
      </c>
      <c r="N1630" s="11" t="s">
        <v>780</v>
      </c>
      <c r="O1630" s="11">
        <v>0.48</v>
      </c>
      <c r="P1630" s="6">
        <f>Table1[[#This Row],[Profit]]/Table1[[#This Row],[Sales]]</f>
        <v>4.1333129256906721E-2</v>
      </c>
      <c r="Q1630" s="11" t="s">
        <v>33</v>
      </c>
      <c r="R1630" s="11" t="s">
        <v>53</v>
      </c>
      <c r="S1630" s="11" t="s">
        <v>154</v>
      </c>
      <c r="T1630" s="11" t="s">
        <v>742</v>
      </c>
      <c r="U1630" s="11">
        <v>43952</v>
      </c>
      <c r="V1630" s="12">
        <v>42153</v>
      </c>
      <c r="W1630" s="13" t="str">
        <f>TEXT(Table1[[#This Row],[Order Date]],"mmmm")</f>
        <v>May</v>
      </c>
      <c r="X1630" s="7" t="str">
        <f>TEXT(Table1[[#This Row],[Order Date]],"yyyy")</f>
        <v>2015</v>
      </c>
      <c r="Y1630" s="12">
        <v>42156</v>
      </c>
      <c r="Z1630" s="11">
        <v>10.802000000000001</v>
      </c>
      <c r="AA1630" s="11">
        <v>17</v>
      </c>
      <c r="AB1630" s="11">
        <v>261.33999999999997</v>
      </c>
      <c r="AC1630" s="11">
        <v>90922</v>
      </c>
      <c r="AD1630" s="6" t="e">
        <f>IF(COUNTIF(#REF!,Orders!AC362)&gt;0,"Returned","Not Returned")</f>
        <v>#REF!</v>
      </c>
      <c r="AE1630" s="37" t="str">
        <f>TEXT(Table1[[#This Row],[Order Date]],"mmmm-yyy")</f>
        <v>May-2015</v>
      </c>
    </row>
    <row r="1631" spans="1:31" ht="12.75" customHeight="1" thickTop="1" thickBot="1" x14ac:dyDescent="0.25">
      <c r="A1631" s="8">
        <v>21110</v>
      </c>
      <c r="B1631" s="1" t="s">
        <v>106</v>
      </c>
      <c r="C1631" s="1">
        <v>0</v>
      </c>
      <c r="D1631" s="1">
        <v>20.99</v>
      </c>
      <c r="E1631" s="1">
        <v>3.3</v>
      </c>
      <c r="F1631" s="1">
        <v>759</v>
      </c>
      <c r="G1631" s="6" t="str">
        <f>IF(COUNTIF(Table1[Customer ID],Table1[[#This Row],[Customer ID]])&gt;1,"Repeat Customer","One-Time Customer")</f>
        <v>One-Time Customer</v>
      </c>
      <c r="H1631" s="1" t="s">
        <v>894</v>
      </c>
      <c r="I1631" s="1" t="s">
        <v>49</v>
      </c>
      <c r="J1631" s="1" t="s">
        <v>58</v>
      </c>
      <c r="K1631" s="1" t="s">
        <v>77</v>
      </c>
      <c r="L1631" s="1" t="s">
        <v>78</v>
      </c>
      <c r="M1631" s="1" t="s">
        <v>51</v>
      </c>
      <c r="N1631" s="1" t="s">
        <v>895</v>
      </c>
      <c r="O1631" s="1">
        <v>0.81</v>
      </c>
      <c r="P1631" s="6">
        <f>Table1[[#This Row],[Profit]]/Table1[[#This Row],[Sales]]</f>
        <v>-1.0000107573149744</v>
      </c>
      <c r="Q1631" s="1" t="s">
        <v>33</v>
      </c>
      <c r="R1631" s="1" t="s">
        <v>61</v>
      </c>
      <c r="S1631" s="1" t="s">
        <v>178</v>
      </c>
      <c r="T1631" s="1" t="s">
        <v>896</v>
      </c>
      <c r="U1631" s="1">
        <v>62301</v>
      </c>
      <c r="V1631" s="9">
        <v>42153</v>
      </c>
      <c r="W1631" s="13" t="str">
        <f>TEXT(Table1[[#This Row],[Order Date]],"mmmm")</f>
        <v>May</v>
      </c>
      <c r="X1631" s="7" t="str">
        <f>TEXT(Table1[[#This Row],[Order Date]],"yyyy")</f>
        <v>2015</v>
      </c>
      <c r="Y1631" s="9">
        <v>42160</v>
      </c>
      <c r="Z1631" s="1">
        <v>-92.961000000000013</v>
      </c>
      <c r="AA1631" s="1">
        <v>5</v>
      </c>
      <c r="AB1631" s="1">
        <v>92.96</v>
      </c>
      <c r="AC1631" s="1">
        <v>86639</v>
      </c>
      <c r="AD1631" s="6" t="e">
        <f>IF(COUNTIF(#REF!,Orders!AC437)&gt;0,"Returned","Not Returned")</f>
        <v>#REF!</v>
      </c>
      <c r="AE1631" s="37" t="str">
        <f>TEXT(Table1[[#This Row],[Order Date]],"mmmm-yyy")</f>
        <v>May-2015</v>
      </c>
    </row>
    <row r="1632" spans="1:31" ht="12.75" customHeight="1" thickTop="1" thickBot="1" x14ac:dyDescent="0.25">
      <c r="A1632" s="10">
        <v>20872</v>
      </c>
      <c r="B1632" s="11" t="s">
        <v>25</v>
      </c>
      <c r="C1632" s="11">
        <v>0.1</v>
      </c>
      <c r="D1632" s="11">
        <v>5.98</v>
      </c>
      <c r="E1632" s="11">
        <v>3.85</v>
      </c>
      <c r="F1632" s="11">
        <v>1026</v>
      </c>
      <c r="G1632" s="6" t="str">
        <f>IF(COUNTIF(Table1[Customer ID],Table1[[#This Row],[Customer ID]])&gt;1,"Repeat Customer","One-Time Customer")</f>
        <v>Repeat Customer</v>
      </c>
      <c r="H1632" s="11" t="s">
        <v>1134</v>
      </c>
      <c r="I1632" s="11" t="s">
        <v>49</v>
      </c>
      <c r="J1632" s="11" t="s">
        <v>58</v>
      </c>
      <c r="K1632" s="11" t="s">
        <v>77</v>
      </c>
      <c r="L1632" s="11" t="s">
        <v>180</v>
      </c>
      <c r="M1632" s="11" t="s">
        <v>51</v>
      </c>
      <c r="N1632" s="11" t="s">
        <v>1137</v>
      </c>
      <c r="O1632" s="11">
        <v>0.68</v>
      </c>
      <c r="P1632" s="6">
        <f>Table1[[#This Row],[Profit]]/Table1[[#This Row],[Sales]]</f>
        <v>0.12485648300890802</v>
      </c>
      <c r="Q1632" s="11" t="s">
        <v>33</v>
      </c>
      <c r="R1632" s="11" t="s">
        <v>53</v>
      </c>
      <c r="S1632" s="11" t="s">
        <v>71</v>
      </c>
      <c r="T1632" s="11" t="s">
        <v>1136</v>
      </c>
      <c r="U1632" s="11">
        <v>11722</v>
      </c>
      <c r="V1632" s="12">
        <v>42153</v>
      </c>
      <c r="W1632" s="13" t="str">
        <f>TEXT(Table1[[#This Row],[Order Date]],"mmmm")</f>
        <v>May</v>
      </c>
      <c r="X1632" s="7" t="str">
        <f>TEXT(Table1[[#This Row],[Order Date]],"yyyy")</f>
        <v>2015</v>
      </c>
      <c r="Y1632" s="12">
        <v>42154</v>
      </c>
      <c r="Z1632" s="11">
        <v>18.922000000000011</v>
      </c>
      <c r="AA1632" s="11">
        <v>26</v>
      </c>
      <c r="AB1632" s="11">
        <v>151.55000000000001</v>
      </c>
      <c r="AC1632" s="11">
        <v>89008</v>
      </c>
      <c r="AD1632" s="6" t="e">
        <f>IF(COUNTIF(#REF!,Orders!AC576)&gt;0,"Returned","Not Returned")</f>
        <v>#REF!</v>
      </c>
      <c r="AE1632" s="37" t="str">
        <f>TEXT(Table1[[#This Row],[Order Date]],"mmmm-yyy")</f>
        <v>May-2015</v>
      </c>
    </row>
    <row r="1633" spans="1:31" ht="12.75" customHeight="1" thickTop="1" thickBot="1" x14ac:dyDescent="0.25">
      <c r="A1633" s="8">
        <v>20873</v>
      </c>
      <c r="B1633" s="1" t="s">
        <v>25</v>
      </c>
      <c r="C1633" s="1">
        <v>7.0000000000000007E-2</v>
      </c>
      <c r="D1633" s="1">
        <v>2.61</v>
      </c>
      <c r="E1633" s="1">
        <v>0.5</v>
      </c>
      <c r="F1633" s="1">
        <v>1026</v>
      </c>
      <c r="G1633" s="6" t="str">
        <f>IF(COUNTIF(Table1[Customer ID],Table1[[#This Row],[Customer ID]])&gt;1,"Repeat Customer","One-Time Customer")</f>
        <v>Repeat Customer</v>
      </c>
      <c r="H1633" s="1" t="s">
        <v>1134</v>
      </c>
      <c r="I1633" s="1" t="s">
        <v>49</v>
      </c>
      <c r="J1633" s="1" t="s">
        <v>58</v>
      </c>
      <c r="K1633" s="1" t="s">
        <v>29</v>
      </c>
      <c r="L1633" s="1" t="s">
        <v>134</v>
      </c>
      <c r="M1633" s="1" t="s">
        <v>59</v>
      </c>
      <c r="N1633" s="1" t="s">
        <v>1138</v>
      </c>
      <c r="O1633" s="1">
        <v>0.39</v>
      </c>
      <c r="P1633" s="6">
        <f>Table1[[#This Row],[Profit]]/Table1[[#This Row],[Sales]]</f>
        <v>0.69</v>
      </c>
      <c r="Q1633" s="1" t="s">
        <v>33</v>
      </c>
      <c r="R1633" s="1" t="s">
        <v>53</v>
      </c>
      <c r="S1633" s="1" t="s">
        <v>71</v>
      </c>
      <c r="T1633" s="1" t="s">
        <v>1136</v>
      </c>
      <c r="U1633" s="1">
        <v>11722</v>
      </c>
      <c r="V1633" s="9">
        <v>42153</v>
      </c>
      <c r="W1633" s="13" t="str">
        <f>TEXT(Table1[[#This Row],[Order Date]],"mmmm")</f>
        <v>May</v>
      </c>
      <c r="X1633" s="7" t="str">
        <f>TEXT(Table1[[#This Row],[Order Date]],"yyyy")</f>
        <v>2015</v>
      </c>
      <c r="Y1633" s="9">
        <v>42156</v>
      </c>
      <c r="Z1633" s="1">
        <v>39.350699999999996</v>
      </c>
      <c r="AA1633" s="1">
        <v>22</v>
      </c>
      <c r="AB1633" s="1">
        <v>57.03</v>
      </c>
      <c r="AC1633" s="1">
        <v>89008</v>
      </c>
      <c r="AD1633" s="6" t="e">
        <f>IF(COUNTIF(#REF!,Orders!AC577)&gt;0,"Returned","Not Returned")</f>
        <v>#REF!</v>
      </c>
      <c r="AE1633" s="37" t="str">
        <f>TEXT(Table1[[#This Row],[Order Date]],"mmmm-yyy")</f>
        <v>May-2015</v>
      </c>
    </row>
    <row r="1634" spans="1:31" ht="12.75" customHeight="1" thickTop="1" thickBot="1" x14ac:dyDescent="0.25">
      <c r="A1634" s="10">
        <v>25078</v>
      </c>
      <c r="B1634" s="11" t="s">
        <v>25</v>
      </c>
      <c r="C1634" s="11">
        <v>0.01</v>
      </c>
      <c r="D1634" s="11">
        <v>23.99</v>
      </c>
      <c r="E1634" s="11">
        <v>6.3</v>
      </c>
      <c r="F1634" s="11">
        <v>1713</v>
      </c>
      <c r="G1634" s="6" t="str">
        <f>IF(COUNTIF(Table1[Customer ID],Table1[[#This Row],[Customer ID]])&gt;1,"Repeat Customer","One-Time Customer")</f>
        <v>One-Time Customer</v>
      </c>
      <c r="H1634" s="11" t="s">
        <v>1720</v>
      </c>
      <c r="I1634" s="11" t="s">
        <v>49</v>
      </c>
      <c r="J1634" s="11" t="s">
        <v>28</v>
      </c>
      <c r="K1634" s="11" t="s">
        <v>77</v>
      </c>
      <c r="L1634" s="11" t="s">
        <v>85</v>
      </c>
      <c r="M1634" s="11" t="s">
        <v>86</v>
      </c>
      <c r="N1634" s="11" t="s">
        <v>1721</v>
      </c>
      <c r="O1634" s="11">
        <v>0.38</v>
      </c>
      <c r="P1634" s="6">
        <f>Table1[[#This Row],[Profit]]/Table1[[#This Row],[Sales]]</f>
        <v>-2.1808080452899187E-2</v>
      </c>
      <c r="Q1634" s="11" t="s">
        <v>33</v>
      </c>
      <c r="R1634" s="11" t="s">
        <v>136</v>
      </c>
      <c r="S1634" s="11" t="s">
        <v>387</v>
      </c>
      <c r="T1634" s="11" t="s">
        <v>1722</v>
      </c>
      <c r="U1634" s="11">
        <v>30265</v>
      </c>
      <c r="V1634" s="12">
        <v>42153</v>
      </c>
      <c r="W1634" s="13" t="str">
        <f>TEXT(Table1[[#This Row],[Order Date]],"mmmm")</f>
        <v>May</v>
      </c>
      <c r="X1634" s="7" t="str">
        <f>TEXT(Table1[[#This Row],[Order Date]],"yyyy")</f>
        <v>2015</v>
      </c>
      <c r="Y1634" s="12">
        <v>42155</v>
      </c>
      <c r="Z1634" s="11">
        <v>-6.202</v>
      </c>
      <c r="AA1634" s="11">
        <v>11</v>
      </c>
      <c r="AB1634" s="11">
        <v>284.39</v>
      </c>
      <c r="AC1634" s="11">
        <v>87748</v>
      </c>
      <c r="AD1634" s="6" t="e">
        <f>IF(COUNTIF(#REF!,Orders!AC956)&gt;0,"Returned","Not Returned")</f>
        <v>#REF!</v>
      </c>
      <c r="AE1634" s="37" t="str">
        <f>TEXT(Table1[[#This Row],[Order Date]],"mmmm-yyy")</f>
        <v>May-2015</v>
      </c>
    </row>
    <row r="1635" spans="1:31" ht="12.75" customHeight="1" thickTop="1" thickBot="1" x14ac:dyDescent="0.25">
      <c r="A1635" s="10">
        <v>18277</v>
      </c>
      <c r="B1635" s="11" t="s">
        <v>56</v>
      </c>
      <c r="C1635" s="11">
        <v>0.02</v>
      </c>
      <c r="D1635" s="11">
        <v>6.48</v>
      </c>
      <c r="E1635" s="11">
        <v>7.91</v>
      </c>
      <c r="F1635" s="11">
        <v>2393</v>
      </c>
      <c r="G1635" s="6" t="str">
        <f>IF(COUNTIF(Table1[Customer ID],Table1[[#This Row],[Customer ID]])&gt;1,"Repeat Customer","One-Time Customer")</f>
        <v>Repeat Customer</v>
      </c>
      <c r="H1635" s="11" t="s">
        <v>2253</v>
      </c>
      <c r="I1635" s="11" t="s">
        <v>49</v>
      </c>
      <c r="J1635" s="11" t="s">
        <v>28</v>
      </c>
      <c r="K1635" s="11" t="s">
        <v>29</v>
      </c>
      <c r="L1635" s="11" t="s">
        <v>93</v>
      </c>
      <c r="M1635" s="11" t="s">
        <v>59</v>
      </c>
      <c r="N1635" s="11" t="s">
        <v>2254</v>
      </c>
      <c r="O1635" s="11">
        <v>0.37</v>
      </c>
      <c r="P1635" s="6">
        <f>Table1[[#This Row],[Profit]]/Table1[[#This Row],[Sales]]</f>
        <v>-72.213696969696969</v>
      </c>
      <c r="Q1635" s="11" t="s">
        <v>33</v>
      </c>
      <c r="R1635" s="11" t="s">
        <v>136</v>
      </c>
      <c r="S1635" s="11" t="s">
        <v>387</v>
      </c>
      <c r="T1635" s="11" t="s">
        <v>652</v>
      </c>
      <c r="U1635" s="11">
        <v>30076</v>
      </c>
      <c r="V1635" s="12">
        <v>42153</v>
      </c>
      <c r="W1635" s="13" t="str">
        <f>TEXT(Table1[[#This Row],[Order Date]],"mmmm")</f>
        <v>May</v>
      </c>
      <c r="X1635" s="7" t="str">
        <f>TEXT(Table1[[#This Row],[Order Date]],"yyyy")</f>
        <v>2015</v>
      </c>
      <c r="Y1635" s="12">
        <v>42155</v>
      </c>
      <c r="Z1635" s="11">
        <v>-1191.5260000000001</v>
      </c>
      <c r="AA1635" s="11">
        <v>2</v>
      </c>
      <c r="AB1635" s="11">
        <v>16.5</v>
      </c>
      <c r="AC1635" s="11">
        <v>86950</v>
      </c>
      <c r="AD1635" s="6" t="e">
        <f>IF(COUNTIF(#REF!,Orders!AC1334)&gt;0,"Returned","Not Returned")</f>
        <v>#REF!</v>
      </c>
      <c r="AE1635" s="37" t="str">
        <f>TEXT(Table1[[#This Row],[Order Date]],"mmmm-yyy")</f>
        <v>May-2015</v>
      </c>
    </row>
    <row r="1636" spans="1:31" ht="12.75" customHeight="1" thickTop="1" thickBot="1" x14ac:dyDescent="0.25">
      <c r="A1636" s="8">
        <v>5338</v>
      </c>
      <c r="B1636" s="1" t="s">
        <v>25</v>
      </c>
      <c r="C1636" s="1">
        <v>0.05</v>
      </c>
      <c r="D1636" s="1">
        <v>165.2</v>
      </c>
      <c r="E1636" s="1">
        <v>19.989999999999998</v>
      </c>
      <c r="F1636" s="1">
        <v>2670</v>
      </c>
      <c r="G1636" s="6" t="str">
        <f>IF(COUNTIF(Table1[Customer ID],Table1[[#This Row],[Customer ID]])&gt;1,"Repeat Customer","One-Time Customer")</f>
        <v>Repeat Customer</v>
      </c>
      <c r="H1636" s="1" t="s">
        <v>2477</v>
      </c>
      <c r="I1636" s="1" t="s">
        <v>49</v>
      </c>
      <c r="J1636" s="1" t="s">
        <v>40</v>
      </c>
      <c r="K1636" s="1" t="s">
        <v>29</v>
      </c>
      <c r="L1636" s="1" t="s">
        <v>141</v>
      </c>
      <c r="M1636" s="1" t="s">
        <v>59</v>
      </c>
      <c r="N1636" s="1" t="s">
        <v>562</v>
      </c>
      <c r="O1636" s="1">
        <v>0.59</v>
      </c>
      <c r="P1636" s="6">
        <f>Table1[[#This Row],[Profit]]/Table1[[#This Row],[Sales]]</f>
        <v>7.2812192456379779E-2</v>
      </c>
      <c r="Q1636" s="1" t="s">
        <v>33</v>
      </c>
      <c r="R1636" s="1" t="s">
        <v>34</v>
      </c>
      <c r="S1636" s="1" t="s">
        <v>45</v>
      </c>
      <c r="T1636" s="1" t="s">
        <v>663</v>
      </c>
      <c r="U1636" s="1">
        <v>90049</v>
      </c>
      <c r="V1636" s="9">
        <v>42153</v>
      </c>
      <c r="W1636" s="13" t="str">
        <f>TEXT(Table1[[#This Row],[Order Date]],"mmmm")</f>
        <v>May</v>
      </c>
      <c r="X1636" s="7" t="str">
        <f>TEXT(Table1[[#This Row],[Order Date]],"yyyy")</f>
        <v>2015</v>
      </c>
      <c r="Y1636" s="9">
        <v>42153</v>
      </c>
      <c r="Z1636" s="1">
        <v>2008.71</v>
      </c>
      <c r="AA1636" s="1">
        <v>167</v>
      </c>
      <c r="AB1636" s="1">
        <v>27587.55</v>
      </c>
      <c r="AC1636" s="1">
        <v>37924</v>
      </c>
      <c r="AD1636" s="6" t="e">
        <f>IF(COUNTIF(#REF!,Orders!AC1515)&gt;0,"Returned","Not Returned")</f>
        <v>#REF!</v>
      </c>
      <c r="AE1636" s="37" t="str">
        <f>TEXT(Table1[[#This Row],[Order Date]],"mmmm-yyy")</f>
        <v>May-2015</v>
      </c>
    </row>
    <row r="1637" spans="1:31" ht="12.75" customHeight="1" thickTop="1" thickBot="1" x14ac:dyDescent="0.25">
      <c r="A1637" s="10">
        <v>5339</v>
      </c>
      <c r="B1637" s="11" t="s">
        <v>25</v>
      </c>
      <c r="C1637" s="11">
        <v>0.09</v>
      </c>
      <c r="D1637" s="11">
        <v>17.989999999999998</v>
      </c>
      <c r="E1637" s="11">
        <v>8.65</v>
      </c>
      <c r="F1637" s="11">
        <v>2670</v>
      </c>
      <c r="G1637" s="6" t="str">
        <f>IF(COUNTIF(Table1[Customer ID],Table1[[#This Row],[Customer ID]])&gt;1,"Repeat Customer","One-Time Customer")</f>
        <v>Repeat Customer</v>
      </c>
      <c r="H1637" s="11" t="s">
        <v>2477</v>
      </c>
      <c r="I1637" s="11" t="s">
        <v>49</v>
      </c>
      <c r="J1637" s="11" t="s">
        <v>40</v>
      </c>
      <c r="K1637" s="11" t="s">
        <v>29</v>
      </c>
      <c r="L1637" s="11" t="s">
        <v>30</v>
      </c>
      <c r="M1637" s="11" t="s">
        <v>59</v>
      </c>
      <c r="N1637" s="11" t="s">
        <v>2478</v>
      </c>
      <c r="O1637" s="11">
        <v>0.56999999999999995</v>
      </c>
      <c r="P1637" s="6">
        <f>Table1[[#This Row],[Profit]]/Table1[[#This Row],[Sales]]</f>
        <v>-6.7582537471256657E-2</v>
      </c>
      <c r="Q1637" s="11" t="s">
        <v>33</v>
      </c>
      <c r="R1637" s="11" t="s">
        <v>34</v>
      </c>
      <c r="S1637" s="11" t="s">
        <v>45</v>
      </c>
      <c r="T1637" s="11" t="s">
        <v>663</v>
      </c>
      <c r="U1637" s="11">
        <v>90049</v>
      </c>
      <c r="V1637" s="12">
        <v>42153</v>
      </c>
      <c r="W1637" s="13" t="str">
        <f>TEXT(Table1[[#This Row],[Order Date]],"mmmm")</f>
        <v>May</v>
      </c>
      <c r="X1637" s="7" t="str">
        <f>TEXT(Table1[[#This Row],[Order Date]],"yyyy")</f>
        <v>2015</v>
      </c>
      <c r="Y1637" s="12">
        <v>42153</v>
      </c>
      <c r="Z1637" s="11">
        <v>-80.53</v>
      </c>
      <c r="AA1637" s="11">
        <v>71</v>
      </c>
      <c r="AB1637" s="11">
        <v>1191.58</v>
      </c>
      <c r="AC1637" s="11">
        <v>37924</v>
      </c>
      <c r="AD1637" s="6" t="e">
        <f>IF(COUNTIF(#REF!,Orders!AC1516)&gt;0,"Returned","Not Returned")</f>
        <v>#REF!</v>
      </c>
      <c r="AE1637" s="37" t="str">
        <f>TEXT(Table1[[#This Row],[Order Date]],"mmmm-yyy")</f>
        <v>May-2015</v>
      </c>
    </row>
    <row r="1638" spans="1:31" ht="12.75" customHeight="1" thickTop="1" thickBot="1" x14ac:dyDescent="0.25">
      <c r="A1638" s="8">
        <v>23338</v>
      </c>
      <c r="B1638" s="1" t="s">
        <v>25</v>
      </c>
      <c r="C1638" s="1">
        <v>0.05</v>
      </c>
      <c r="D1638" s="1">
        <v>165.2</v>
      </c>
      <c r="E1638" s="1">
        <v>19.989999999999998</v>
      </c>
      <c r="F1638" s="1">
        <v>2671</v>
      </c>
      <c r="G1638" s="6" t="str">
        <f>IF(COUNTIF(Table1[Customer ID],Table1[[#This Row],[Customer ID]])&gt;1,"Repeat Customer","One-Time Customer")</f>
        <v>One-Time Customer</v>
      </c>
      <c r="H1638" s="1" t="s">
        <v>2479</v>
      </c>
      <c r="I1638" s="1" t="s">
        <v>49</v>
      </c>
      <c r="J1638" s="1" t="s">
        <v>40</v>
      </c>
      <c r="K1638" s="1" t="s">
        <v>29</v>
      </c>
      <c r="L1638" s="1" t="s">
        <v>141</v>
      </c>
      <c r="M1638" s="1" t="s">
        <v>59</v>
      </c>
      <c r="N1638" s="1" t="s">
        <v>562</v>
      </c>
      <c r="O1638" s="1">
        <v>0.59</v>
      </c>
      <c r="P1638" s="6">
        <f>Table1[[#This Row],[Profit]]/Table1[[#This Row],[Sales]]</f>
        <v>-7.0563071925098626E-3</v>
      </c>
      <c r="Q1638" s="1" t="s">
        <v>33</v>
      </c>
      <c r="R1638" s="1" t="s">
        <v>136</v>
      </c>
      <c r="S1638" s="1" t="s">
        <v>244</v>
      </c>
      <c r="T1638" s="1" t="s">
        <v>2446</v>
      </c>
      <c r="U1638" s="1">
        <v>37027</v>
      </c>
      <c r="V1638" s="9">
        <v>42153</v>
      </c>
      <c r="W1638" s="13" t="str">
        <f>TEXT(Table1[[#This Row],[Order Date]],"mmmm")</f>
        <v>May</v>
      </c>
      <c r="X1638" s="7" t="str">
        <f>TEXT(Table1[[#This Row],[Order Date]],"yyyy")</f>
        <v>2015</v>
      </c>
      <c r="Y1638" s="9">
        <v>42153</v>
      </c>
      <c r="Z1638" s="1">
        <v>-48.957999999999998</v>
      </c>
      <c r="AA1638" s="1">
        <v>42</v>
      </c>
      <c r="AB1638" s="1">
        <v>6938.19</v>
      </c>
      <c r="AC1638" s="1">
        <v>90551</v>
      </c>
      <c r="AD1638" s="6" t="e">
        <f>IF(COUNTIF(#REF!,Orders!AC1517)&gt;0,"Returned","Not Returned")</f>
        <v>#REF!</v>
      </c>
      <c r="AE1638" s="37" t="str">
        <f>TEXT(Table1[[#This Row],[Order Date]],"mmmm-yyy")</f>
        <v>May-2015</v>
      </c>
    </row>
    <row r="1639" spans="1:31" ht="12.75" customHeight="1" thickTop="1" thickBot="1" x14ac:dyDescent="0.25">
      <c r="A1639" s="10">
        <v>7980</v>
      </c>
      <c r="B1639" s="11" t="s">
        <v>106</v>
      </c>
      <c r="C1639" s="11">
        <v>7.0000000000000007E-2</v>
      </c>
      <c r="D1639" s="11">
        <v>6.3</v>
      </c>
      <c r="E1639" s="11">
        <v>0.5</v>
      </c>
      <c r="F1639" s="11">
        <v>1060</v>
      </c>
      <c r="G1639" s="6" t="str">
        <f>IF(COUNTIF(Table1[Customer ID],Table1[[#This Row],[Customer ID]])&gt;1,"Repeat Customer","One-Time Customer")</f>
        <v>Repeat Customer</v>
      </c>
      <c r="H1639" s="11" t="s">
        <v>1171</v>
      </c>
      <c r="I1639" s="11" t="s">
        <v>49</v>
      </c>
      <c r="J1639" s="11" t="s">
        <v>58</v>
      </c>
      <c r="K1639" s="11" t="s">
        <v>29</v>
      </c>
      <c r="L1639" s="11" t="s">
        <v>134</v>
      </c>
      <c r="M1639" s="11" t="s">
        <v>59</v>
      </c>
      <c r="N1639" s="11" t="s">
        <v>211</v>
      </c>
      <c r="O1639" s="11">
        <v>0.39</v>
      </c>
      <c r="P1639" s="6">
        <f>Table1[[#This Row],[Profit]]/Table1[[#This Row],[Sales]]</f>
        <v>3.4195454172478865E-2</v>
      </c>
      <c r="Q1639" s="11" t="s">
        <v>33</v>
      </c>
      <c r="R1639" s="11" t="s">
        <v>136</v>
      </c>
      <c r="S1639" s="11" t="s">
        <v>387</v>
      </c>
      <c r="T1639" s="11" t="s">
        <v>580</v>
      </c>
      <c r="U1639" s="11">
        <v>30318</v>
      </c>
      <c r="V1639" s="12">
        <v>42154</v>
      </c>
      <c r="W1639" s="13" t="str">
        <f>TEXT(Table1[[#This Row],[Order Date]],"mmmm")</f>
        <v>May</v>
      </c>
      <c r="X1639" s="7" t="str">
        <f>TEXT(Table1[[#This Row],[Order Date]],"yyyy")</f>
        <v>2015</v>
      </c>
      <c r="Y1639" s="12">
        <v>42154</v>
      </c>
      <c r="Z1639" s="11">
        <v>4.1673999999999998</v>
      </c>
      <c r="AA1639" s="11">
        <v>20</v>
      </c>
      <c r="AB1639" s="11">
        <v>121.87</v>
      </c>
      <c r="AC1639" s="11">
        <v>57061</v>
      </c>
      <c r="AD1639" s="6" t="e">
        <f>IF(COUNTIF(#REF!,Orders!AC596)&gt;0,"Returned","Not Returned")</f>
        <v>#REF!</v>
      </c>
      <c r="AE1639" s="37" t="str">
        <f>TEXT(Table1[[#This Row],[Order Date]],"mmmm-yyy")</f>
        <v>May-2015</v>
      </c>
    </row>
    <row r="1640" spans="1:31" ht="12.75" customHeight="1" thickTop="1" thickBot="1" x14ac:dyDescent="0.25">
      <c r="A1640" s="10">
        <v>25979</v>
      </c>
      <c r="B1640" s="11" t="s">
        <v>106</v>
      </c>
      <c r="C1640" s="11">
        <v>0.04</v>
      </c>
      <c r="D1640" s="11">
        <v>22.38</v>
      </c>
      <c r="E1640" s="11">
        <v>15.1</v>
      </c>
      <c r="F1640" s="11">
        <v>1062</v>
      </c>
      <c r="G1640" s="6" t="str">
        <f>IF(COUNTIF(Table1[Customer ID],Table1[[#This Row],[Customer ID]])&gt;1,"Repeat Customer","One-Time Customer")</f>
        <v>Repeat Customer</v>
      </c>
      <c r="H1640" s="11" t="s">
        <v>1173</v>
      </c>
      <c r="I1640" s="11" t="s">
        <v>49</v>
      </c>
      <c r="J1640" s="11" t="s">
        <v>58</v>
      </c>
      <c r="K1640" s="11" t="s">
        <v>29</v>
      </c>
      <c r="L1640" s="11" t="s">
        <v>109</v>
      </c>
      <c r="M1640" s="11" t="s">
        <v>59</v>
      </c>
      <c r="N1640" s="11" t="s">
        <v>1175</v>
      </c>
      <c r="O1640" s="11">
        <v>0.38</v>
      </c>
      <c r="P1640" s="6">
        <f>Table1[[#This Row],[Profit]]/Table1[[#This Row],[Sales]]</f>
        <v>3.9704111218496804E-2</v>
      </c>
      <c r="Q1640" s="11" t="s">
        <v>33</v>
      </c>
      <c r="R1640" s="11" t="s">
        <v>53</v>
      </c>
      <c r="S1640" s="11" t="s">
        <v>71</v>
      </c>
      <c r="T1640" s="11" t="s">
        <v>1174</v>
      </c>
      <c r="U1640" s="11">
        <v>11727</v>
      </c>
      <c r="V1640" s="12">
        <v>42154</v>
      </c>
      <c r="W1640" s="13" t="str">
        <f>TEXT(Table1[[#This Row],[Order Date]],"mmmm")</f>
        <v>May</v>
      </c>
      <c r="X1640" s="7" t="str">
        <f>TEXT(Table1[[#This Row],[Order Date]],"yyyy")</f>
        <v>2015</v>
      </c>
      <c r="Y1640" s="12">
        <v>42162</v>
      </c>
      <c r="Z1640" s="11">
        <v>16.021800000000013</v>
      </c>
      <c r="AA1640" s="11">
        <v>18</v>
      </c>
      <c r="AB1640" s="11">
        <v>403.53</v>
      </c>
      <c r="AC1640" s="11">
        <v>91355</v>
      </c>
      <c r="AD1640" s="6" t="e">
        <f>IF(COUNTIF(#REF!,Orders!AC598)&gt;0,"Returned","Not Returned")</f>
        <v>#REF!</v>
      </c>
      <c r="AE1640" s="37" t="str">
        <f>TEXT(Table1[[#This Row],[Order Date]],"mmmm-yyy")</f>
        <v>May-2015</v>
      </c>
    </row>
    <row r="1641" spans="1:31" ht="12.75" customHeight="1" thickTop="1" thickBot="1" x14ac:dyDescent="0.25">
      <c r="A1641" s="8">
        <v>25981</v>
      </c>
      <c r="B1641" s="1" t="s">
        <v>106</v>
      </c>
      <c r="C1641" s="1">
        <v>0.06</v>
      </c>
      <c r="D1641" s="1">
        <v>17.78</v>
      </c>
      <c r="E1641" s="1">
        <v>5.03</v>
      </c>
      <c r="F1641" s="1">
        <v>1062</v>
      </c>
      <c r="G1641" s="6" t="str">
        <f>IF(COUNTIF(Table1[Customer ID],Table1[[#This Row],[Customer ID]])&gt;1,"Repeat Customer","One-Time Customer")</f>
        <v>Repeat Customer</v>
      </c>
      <c r="H1641" s="1" t="s">
        <v>1173</v>
      </c>
      <c r="I1641" s="1" t="s">
        <v>49</v>
      </c>
      <c r="J1641" s="1" t="s">
        <v>58</v>
      </c>
      <c r="K1641" s="1" t="s">
        <v>41</v>
      </c>
      <c r="L1641" s="1" t="s">
        <v>50</v>
      </c>
      <c r="M1641" s="1" t="s">
        <v>59</v>
      </c>
      <c r="N1641" s="1" t="s">
        <v>1176</v>
      </c>
      <c r="O1641" s="1">
        <v>0.54</v>
      </c>
      <c r="P1641" s="6">
        <f>Table1[[#This Row],[Profit]]/Table1[[#This Row],[Sales]]</f>
        <v>0.69</v>
      </c>
      <c r="Q1641" s="1" t="s">
        <v>33</v>
      </c>
      <c r="R1641" s="1" t="s">
        <v>53</v>
      </c>
      <c r="S1641" s="1" t="s">
        <v>71</v>
      </c>
      <c r="T1641" s="1" t="s">
        <v>1174</v>
      </c>
      <c r="U1641" s="1">
        <v>11727</v>
      </c>
      <c r="V1641" s="9">
        <v>42154</v>
      </c>
      <c r="W1641" s="13" t="str">
        <f>TEXT(Table1[[#This Row],[Order Date]],"mmmm")</f>
        <v>May</v>
      </c>
      <c r="X1641" s="7" t="str">
        <f>TEXT(Table1[[#This Row],[Order Date]],"yyyy")</f>
        <v>2015</v>
      </c>
      <c r="Y1641" s="9">
        <v>42157</v>
      </c>
      <c r="Z1641" s="1">
        <v>38.067299999999996</v>
      </c>
      <c r="AA1641" s="1">
        <v>3</v>
      </c>
      <c r="AB1641" s="1">
        <v>55.17</v>
      </c>
      <c r="AC1641" s="1">
        <v>91355</v>
      </c>
      <c r="AD1641" s="6" t="e">
        <f>IF(COUNTIF(#REF!,Orders!AC599)&gt;0,"Returned","Not Returned")</f>
        <v>#REF!</v>
      </c>
      <c r="AE1641" s="37" t="str">
        <f>TEXT(Table1[[#This Row],[Order Date]],"mmmm-yyy")</f>
        <v>May-2015</v>
      </c>
    </row>
    <row r="1642" spans="1:31" ht="12.75" customHeight="1" thickTop="1" thickBot="1" x14ac:dyDescent="0.25">
      <c r="A1642" s="10">
        <v>19697</v>
      </c>
      <c r="B1642" s="11" t="s">
        <v>106</v>
      </c>
      <c r="C1642" s="11">
        <v>0.04</v>
      </c>
      <c r="D1642" s="11">
        <v>180.98</v>
      </c>
      <c r="E1642" s="11">
        <v>30</v>
      </c>
      <c r="F1642" s="11">
        <v>1934</v>
      </c>
      <c r="G1642" s="6" t="str">
        <f>IF(COUNTIF(Table1[Customer ID],Table1[[#This Row],[Customer ID]])&gt;1,"Repeat Customer","One-Time Customer")</f>
        <v>One-Time Customer</v>
      </c>
      <c r="H1642" s="11" t="s">
        <v>1885</v>
      </c>
      <c r="I1642" s="11" t="s">
        <v>39</v>
      </c>
      <c r="J1642" s="11" t="s">
        <v>40</v>
      </c>
      <c r="K1642" s="11" t="s">
        <v>41</v>
      </c>
      <c r="L1642" s="11" t="s">
        <v>42</v>
      </c>
      <c r="M1642" s="11" t="s">
        <v>43</v>
      </c>
      <c r="N1642" s="11" t="s">
        <v>1886</v>
      </c>
      <c r="O1642" s="11">
        <v>0.69</v>
      </c>
      <c r="P1642" s="6">
        <f>Table1[[#This Row],[Profit]]/Table1[[#This Row],[Sales]]</f>
        <v>9.434345232796236E-2</v>
      </c>
      <c r="Q1642" s="11" t="s">
        <v>33</v>
      </c>
      <c r="R1642" s="11" t="s">
        <v>61</v>
      </c>
      <c r="S1642" s="11" t="s">
        <v>130</v>
      </c>
      <c r="T1642" s="11" t="s">
        <v>883</v>
      </c>
      <c r="U1642" s="11">
        <v>78626</v>
      </c>
      <c r="V1642" s="12">
        <v>42154</v>
      </c>
      <c r="W1642" s="13" t="str">
        <f>TEXT(Table1[[#This Row],[Order Date]],"mmmm")</f>
        <v>May</v>
      </c>
      <c r="X1642" s="7" t="str">
        <f>TEXT(Table1[[#This Row],[Order Date]],"yyyy")</f>
        <v>2015</v>
      </c>
      <c r="Y1642" s="12">
        <v>42154</v>
      </c>
      <c r="Z1642" s="11">
        <v>52.988000000000056</v>
      </c>
      <c r="AA1642" s="11">
        <v>3</v>
      </c>
      <c r="AB1642" s="11">
        <v>561.65</v>
      </c>
      <c r="AC1642" s="11">
        <v>86688</v>
      </c>
      <c r="AD1642" s="6" t="e">
        <f>IF(COUNTIF(#REF!,Orders!AC1066)&gt;0,"Returned","Not Returned")</f>
        <v>#REF!</v>
      </c>
      <c r="AE1642" s="37" t="str">
        <f>TEXT(Table1[[#This Row],[Order Date]],"mmmm-yyy")</f>
        <v>May-2015</v>
      </c>
    </row>
    <row r="1643" spans="1:31" ht="12.75" customHeight="1" thickTop="1" thickBot="1" x14ac:dyDescent="0.25">
      <c r="A1643" s="10">
        <v>19698</v>
      </c>
      <c r="B1643" s="11" t="s">
        <v>106</v>
      </c>
      <c r="C1643" s="11">
        <v>0.06</v>
      </c>
      <c r="D1643" s="11">
        <v>3.25</v>
      </c>
      <c r="E1643" s="11">
        <v>49</v>
      </c>
      <c r="F1643" s="11">
        <v>1935</v>
      </c>
      <c r="G1643" s="6" t="str">
        <f>IF(COUNTIF(Table1[Customer ID],Table1[[#This Row],[Customer ID]])&gt;1,"Repeat Customer","One-Time Customer")</f>
        <v>Repeat Customer</v>
      </c>
      <c r="H1643" s="11" t="s">
        <v>1887</v>
      </c>
      <c r="I1643" s="11" t="s">
        <v>49</v>
      </c>
      <c r="J1643" s="11" t="s">
        <v>40</v>
      </c>
      <c r="K1643" s="11" t="s">
        <v>29</v>
      </c>
      <c r="L1643" s="11" t="s">
        <v>257</v>
      </c>
      <c r="M1643" s="11" t="s">
        <v>236</v>
      </c>
      <c r="N1643" s="11" t="s">
        <v>1890</v>
      </c>
      <c r="O1643" s="11">
        <v>0.56000000000000005</v>
      </c>
      <c r="P1643" s="6">
        <f>Table1[[#This Row],[Profit]]/Table1[[#This Row],[Sales]]</f>
        <v>0.18899280575539584</v>
      </c>
      <c r="Q1643" s="11" t="s">
        <v>33</v>
      </c>
      <c r="R1643" s="11" t="s">
        <v>61</v>
      </c>
      <c r="S1643" s="11" t="s">
        <v>130</v>
      </c>
      <c r="T1643" s="11" t="s">
        <v>1889</v>
      </c>
      <c r="U1643" s="11">
        <v>75051</v>
      </c>
      <c r="V1643" s="12">
        <v>42154</v>
      </c>
      <c r="W1643" s="13" t="str">
        <f>TEXT(Table1[[#This Row],[Order Date]],"mmmm")</f>
        <v>May</v>
      </c>
      <c r="X1643" s="7" t="str">
        <f>TEXT(Table1[[#This Row],[Order Date]],"yyyy")</f>
        <v>2015</v>
      </c>
      <c r="Y1643" s="12">
        <v>42160</v>
      </c>
      <c r="Z1643" s="11">
        <v>10.50800000000001</v>
      </c>
      <c r="AA1643" s="11">
        <v>2</v>
      </c>
      <c r="AB1643" s="11">
        <v>55.6</v>
      </c>
      <c r="AC1643" s="11">
        <v>86688</v>
      </c>
      <c r="AD1643" s="6" t="e">
        <f>IF(COUNTIF(#REF!,Orders!AC1068)&gt;0,"Returned","Not Returned")</f>
        <v>#REF!</v>
      </c>
      <c r="AE1643" s="37" t="str">
        <f>TEXT(Table1[[#This Row],[Order Date]],"mmmm-yyy")</f>
        <v>May-2015</v>
      </c>
    </row>
    <row r="1644" spans="1:31" ht="12.75" customHeight="1" thickTop="1" thickBot="1" x14ac:dyDescent="0.25">
      <c r="A1644" s="8">
        <v>19699</v>
      </c>
      <c r="B1644" s="1" t="s">
        <v>106</v>
      </c>
      <c r="C1644" s="1">
        <v>0.01</v>
      </c>
      <c r="D1644" s="1">
        <v>110.98</v>
      </c>
      <c r="E1644" s="1">
        <v>13.99</v>
      </c>
      <c r="F1644" s="1">
        <v>1935</v>
      </c>
      <c r="G1644" s="6" t="str">
        <f>IF(COUNTIF(Table1[Customer ID],Table1[[#This Row],[Customer ID]])&gt;1,"Repeat Customer","One-Time Customer")</f>
        <v>Repeat Customer</v>
      </c>
      <c r="H1644" s="1" t="s">
        <v>1887</v>
      </c>
      <c r="I1644" s="1" t="s">
        <v>49</v>
      </c>
      <c r="J1644" s="1" t="s">
        <v>40</v>
      </c>
      <c r="K1644" s="1" t="s">
        <v>41</v>
      </c>
      <c r="L1644" s="1" t="s">
        <v>50</v>
      </c>
      <c r="M1644" s="1" t="s">
        <v>86</v>
      </c>
      <c r="N1644" s="1" t="s">
        <v>1891</v>
      </c>
      <c r="O1644" s="1">
        <v>0.69</v>
      </c>
      <c r="P1644" s="6">
        <f>Table1[[#This Row],[Profit]]/Table1[[#This Row],[Sales]]</f>
        <v>0.69</v>
      </c>
      <c r="Q1644" s="1" t="s">
        <v>33</v>
      </c>
      <c r="R1644" s="1" t="s">
        <v>61</v>
      </c>
      <c r="S1644" s="1" t="s">
        <v>130</v>
      </c>
      <c r="T1644" s="1" t="s">
        <v>1889</v>
      </c>
      <c r="U1644" s="1">
        <v>75051</v>
      </c>
      <c r="V1644" s="9">
        <v>42154</v>
      </c>
      <c r="W1644" s="13" t="str">
        <f>TEXT(Table1[[#This Row],[Order Date]],"mmmm")</f>
        <v>May</v>
      </c>
      <c r="X1644" s="7" t="str">
        <f>TEXT(Table1[[#This Row],[Order Date]],"yyyy")</f>
        <v>2015</v>
      </c>
      <c r="Y1644" s="9">
        <v>42159</v>
      </c>
      <c r="Z1644" s="1">
        <v>1448.7309</v>
      </c>
      <c r="AA1644" s="1">
        <v>19</v>
      </c>
      <c r="AB1644" s="1">
        <v>2099.61</v>
      </c>
      <c r="AC1644" s="1">
        <v>86688</v>
      </c>
      <c r="AD1644" s="6" t="e">
        <f>IF(COUNTIF(#REF!,Orders!AC1069)&gt;0,"Returned","Not Returned")</f>
        <v>#REF!</v>
      </c>
      <c r="AE1644" s="37" t="str">
        <f>TEXT(Table1[[#This Row],[Order Date]],"mmmm-yyy")</f>
        <v>May-2015</v>
      </c>
    </row>
    <row r="1645" spans="1:31" ht="12.75" customHeight="1" thickTop="1" thickBot="1" x14ac:dyDescent="0.25">
      <c r="A1645" s="10">
        <v>19700</v>
      </c>
      <c r="B1645" s="11" t="s">
        <v>106</v>
      </c>
      <c r="C1645" s="11">
        <v>0.05</v>
      </c>
      <c r="D1645" s="11">
        <v>3.95</v>
      </c>
      <c r="E1645" s="11">
        <v>2</v>
      </c>
      <c r="F1645" s="11">
        <v>1935</v>
      </c>
      <c r="G1645" s="6" t="str">
        <f>IF(COUNTIF(Table1[Customer ID],Table1[[#This Row],[Customer ID]])&gt;1,"Repeat Customer","One-Time Customer")</f>
        <v>Repeat Customer</v>
      </c>
      <c r="H1645" s="11" t="s">
        <v>1887</v>
      </c>
      <c r="I1645" s="11" t="s">
        <v>27</v>
      </c>
      <c r="J1645" s="11" t="s">
        <v>40</v>
      </c>
      <c r="K1645" s="11" t="s">
        <v>29</v>
      </c>
      <c r="L1645" s="11" t="s">
        <v>66</v>
      </c>
      <c r="M1645" s="11" t="s">
        <v>31</v>
      </c>
      <c r="N1645" s="11" t="s">
        <v>1353</v>
      </c>
      <c r="O1645" s="11">
        <v>0.53</v>
      </c>
      <c r="P1645" s="6">
        <f>Table1[[#This Row],[Profit]]/Table1[[#This Row],[Sales]]</f>
        <v>1.0393374741200834E-2</v>
      </c>
      <c r="Q1645" s="11" t="s">
        <v>33</v>
      </c>
      <c r="R1645" s="11" t="s">
        <v>61</v>
      </c>
      <c r="S1645" s="11" t="s">
        <v>130</v>
      </c>
      <c r="T1645" s="11" t="s">
        <v>1889</v>
      </c>
      <c r="U1645" s="11">
        <v>75051</v>
      </c>
      <c r="V1645" s="12">
        <v>42154</v>
      </c>
      <c r="W1645" s="13" t="str">
        <f>TEXT(Table1[[#This Row],[Order Date]],"mmmm")</f>
        <v>May</v>
      </c>
      <c r="X1645" s="7" t="str">
        <f>TEXT(Table1[[#This Row],[Order Date]],"yyyy")</f>
        <v>2015</v>
      </c>
      <c r="Y1645" s="12">
        <v>42162</v>
      </c>
      <c r="Z1645" s="11">
        <v>1.0040000000000004</v>
      </c>
      <c r="AA1645" s="11">
        <v>23</v>
      </c>
      <c r="AB1645" s="11">
        <v>96.6</v>
      </c>
      <c r="AC1645" s="11">
        <v>86688</v>
      </c>
      <c r="AD1645" s="6" t="e">
        <f>IF(COUNTIF(#REF!,Orders!AC1070)&gt;0,"Returned","Not Returned")</f>
        <v>#REF!</v>
      </c>
      <c r="AE1645" s="37" t="str">
        <f>TEXT(Table1[[#This Row],[Order Date]],"mmmm-yyy")</f>
        <v>May-2015</v>
      </c>
    </row>
    <row r="1646" spans="1:31" ht="12.75" customHeight="1" thickTop="1" thickBot="1" x14ac:dyDescent="0.25">
      <c r="A1646" s="8">
        <v>23110</v>
      </c>
      <c r="B1646" s="1" t="s">
        <v>106</v>
      </c>
      <c r="C1646" s="1">
        <v>0.04</v>
      </c>
      <c r="D1646" s="1">
        <v>2.88</v>
      </c>
      <c r="E1646" s="1">
        <v>1.01</v>
      </c>
      <c r="F1646" s="1">
        <v>2980</v>
      </c>
      <c r="G1646" s="6" t="str">
        <f>IF(COUNTIF(Table1[Customer ID],Table1[[#This Row],[Customer ID]])&gt;1,"Repeat Customer","One-Time Customer")</f>
        <v>Repeat Customer</v>
      </c>
      <c r="H1646" s="1" t="s">
        <v>2708</v>
      </c>
      <c r="I1646" s="1" t="s">
        <v>49</v>
      </c>
      <c r="J1646" s="1" t="s">
        <v>28</v>
      </c>
      <c r="K1646" s="1" t="s">
        <v>29</v>
      </c>
      <c r="L1646" s="1" t="s">
        <v>30</v>
      </c>
      <c r="M1646" s="1" t="s">
        <v>31</v>
      </c>
      <c r="N1646" s="1" t="s">
        <v>794</v>
      </c>
      <c r="O1646" s="1">
        <v>0.55000000000000004</v>
      </c>
      <c r="P1646" s="6">
        <f>Table1[[#This Row],[Profit]]/Table1[[#This Row],[Sales]]</f>
        <v>0.13622230164403146</v>
      </c>
      <c r="Q1646" s="1" t="s">
        <v>33</v>
      </c>
      <c r="R1646" s="1" t="s">
        <v>53</v>
      </c>
      <c r="S1646" s="1" t="s">
        <v>154</v>
      </c>
      <c r="T1646" s="1" t="s">
        <v>2709</v>
      </c>
      <c r="U1646" s="1">
        <v>44870</v>
      </c>
      <c r="V1646" s="9">
        <v>42154</v>
      </c>
      <c r="W1646" s="13" t="str">
        <f>TEXT(Table1[[#This Row],[Order Date]],"mmmm")</f>
        <v>May</v>
      </c>
      <c r="X1646" s="7" t="str">
        <f>TEXT(Table1[[#This Row],[Order Date]],"yyyy")</f>
        <v>2015</v>
      </c>
      <c r="Y1646" s="9">
        <v>42159</v>
      </c>
      <c r="Z1646" s="1">
        <v>15.246</v>
      </c>
      <c r="AA1646" s="1">
        <v>39</v>
      </c>
      <c r="AB1646" s="1">
        <v>111.92</v>
      </c>
      <c r="AC1646" s="1">
        <v>86548</v>
      </c>
      <c r="AD1646" s="6" t="e">
        <f>IF(COUNTIF(#REF!,Orders!AC1695)&gt;0,"Returned","Not Returned")</f>
        <v>#REF!</v>
      </c>
      <c r="AE1646" s="37" t="str">
        <f>TEXT(Table1[[#This Row],[Order Date]],"mmmm-yyy")</f>
        <v>May-2015</v>
      </c>
    </row>
    <row r="1647" spans="1:31" ht="12.75" customHeight="1" thickTop="1" thickBot="1" x14ac:dyDescent="0.25">
      <c r="A1647" s="8">
        <v>25060</v>
      </c>
      <c r="B1647" s="1" t="s">
        <v>37</v>
      </c>
      <c r="C1647" s="1">
        <v>0.05</v>
      </c>
      <c r="D1647" s="1">
        <v>120.98</v>
      </c>
      <c r="E1647" s="1">
        <v>9.07</v>
      </c>
      <c r="F1647" s="1">
        <v>3124</v>
      </c>
      <c r="G1647" s="6" t="str">
        <f>IF(COUNTIF(Table1[Customer ID],Table1[[#This Row],[Customer ID]])&gt;1,"Repeat Customer","One-Time Customer")</f>
        <v>One-Time Customer</v>
      </c>
      <c r="H1647" s="1" t="s">
        <v>2811</v>
      </c>
      <c r="I1647" s="1" t="s">
        <v>49</v>
      </c>
      <c r="J1647" s="1" t="s">
        <v>40</v>
      </c>
      <c r="K1647" s="1" t="s">
        <v>29</v>
      </c>
      <c r="L1647" s="1" t="s">
        <v>109</v>
      </c>
      <c r="M1647" s="1" t="s">
        <v>59</v>
      </c>
      <c r="N1647" s="1" t="s">
        <v>1323</v>
      </c>
      <c r="O1647" s="1">
        <v>0.35</v>
      </c>
      <c r="P1647" s="6">
        <f>Table1[[#This Row],[Profit]]/Table1[[#This Row],[Sales]]</f>
        <v>0.69</v>
      </c>
      <c r="Q1647" s="1" t="s">
        <v>33</v>
      </c>
      <c r="R1647" s="1" t="s">
        <v>61</v>
      </c>
      <c r="S1647" s="1" t="s">
        <v>178</v>
      </c>
      <c r="T1647" s="1" t="s">
        <v>2812</v>
      </c>
      <c r="U1647" s="1">
        <v>61265</v>
      </c>
      <c r="V1647" s="9">
        <v>42154</v>
      </c>
      <c r="W1647" s="13" t="str">
        <f>TEXT(Table1[[#This Row],[Order Date]],"mmmm")</f>
        <v>May</v>
      </c>
      <c r="X1647" s="7" t="str">
        <f>TEXT(Table1[[#This Row],[Order Date]],"yyyy")</f>
        <v>2015</v>
      </c>
      <c r="Y1647" s="9">
        <v>42155</v>
      </c>
      <c r="Z1647" s="1">
        <v>881.04719999999998</v>
      </c>
      <c r="AA1647" s="1">
        <v>11</v>
      </c>
      <c r="AB1647" s="1">
        <v>1276.8800000000001</v>
      </c>
      <c r="AC1647" s="1">
        <v>87286</v>
      </c>
      <c r="AD1647" s="6" t="e">
        <f>IF(COUNTIF(#REF!,Orders!AC1779)&gt;0,"Returned","Not Returned")</f>
        <v>#REF!</v>
      </c>
      <c r="AE1647" s="37" t="str">
        <f>TEXT(Table1[[#This Row],[Order Date]],"mmmm-yyy")</f>
        <v>May-2015</v>
      </c>
    </row>
    <row r="1648" spans="1:31" ht="12.75" customHeight="1" thickTop="1" thickBot="1" x14ac:dyDescent="0.25">
      <c r="A1648" s="8">
        <v>19011</v>
      </c>
      <c r="B1648" s="1" t="s">
        <v>37</v>
      </c>
      <c r="C1648" s="1">
        <v>0.04</v>
      </c>
      <c r="D1648" s="1">
        <v>9.11</v>
      </c>
      <c r="E1648" s="1">
        <v>2.25</v>
      </c>
      <c r="F1648" s="1">
        <v>797</v>
      </c>
      <c r="G1648" s="6" t="str">
        <f>IF(COUNTIF(Table1[Customer ID],Table1[[#This Row],[Customer ID]])&gt;1,"Repeat Customer","One-Time Customer")</f>
        <v>Repeat Customer</v>
      </c>
      <c r="H1648" s="1" t="s">
        <v>925</v>
      </c>
      <c r="I1648" s="1" t="s">
        <v>49</v>
      </c>
      <c r="J1648" s="1" t="s">
        <v>28</v>
      </c>
      <c r="K1648" s="1" t="s">
        <v>29</v>
      </c>
      <c r="L1648" s="1" t="s">
        <v>30</v>
      </c>
      <c r="M1648" s="1" t="s">
        <v>31</v>
      </c>
      <c r="N1648" s="1" t="s">
        <v>926</v>
      </c>
      <c r="O1648" s="1">
        <v>0.52</v>
      </c>
      <c r="P1648" s="6">
        <f>Table1[[#This Row],[Profit]]/Table1[[#This Row],[Sales]]</f>
        <v>-0.18805809575040344</v>
      </c>
      <c r="Q1648" s="1" t="s">
        <v>33</v>
      </c>
      <c r="R1648" s="1" t="s">
        <v>34</v>
      </c>
      <c r="S1648" s="1" t="s">
        <v>212</v>
      </c>
      <c r="T1648" s="1" t="s">
        <v>927</v>
      </c>
      <c r="U1648" s="1">
        <v>84067</v>
      </c>
      <c r="V1648" s="9">
        <v>42156</v>
      </c>
      <c r="W1648" s="13" t="str">
        <f>TEXT(Table1[[#This Row],[Order Date]],"mmmm")</f>
        <v>June</v>
      </c>
      <c r="X1648" s="7" t="str">
        <f>TEXT(Table1[[#This Row],[Order Date]],"yyyy")</f>
        <v>2015</v>
      </c>
      <c r="Y1648" s="9">
        <v>42159</v>
      </c>
      <c r="Z1648" s="1">
        <v>-3.496</v>
      </c>
      <c r="AA1648" s="1">
        <v>2</v>
      </c>
      <c r="AB1648" s="1">
        <v>18.59</v>
      </c>
      <c r="AC1648" s="1">
        <v>86868</v>
      </c>
      <c r="AD1648" s="6" t="e">
        <f>IF(COUNTIF(#REF!,Orders!AC453)&gt;0,"Returned","Not Returned")</f>
        <v>#REF!</v>
      </c>
      <c r="AE1648" s="37" t="str">
        <f>TEXT(Table1[[#This Row],[Order Date]],"mmmm-yyy")</f>
        <v>June-2015</v>
      </c>
    </row>
    <row r="1649" spans="1:31" ht="12.75" customHeight="1" thickTop="1" thickBot="1" x14ac:dyDescent="0.25">
      <c r="A1649" s="10">
        <v>19012</v>
      </c>
      <c r="B1649" s="11" t="s">
        <v>37</v>
      </c>
      <c r="C1649" s="11">
        <v>7.0000000000000007E-2</v>
      </c>
      <c r="D1649" s="11">
        <v>64.650000000000006</v>
      </c>
      <c r="E1649" s="11">
        <v>35</v>
      </c>
      <c r="F1649" s="11">
        <v>797</v>
      </c>
      <c r="G1649" s="6" t="str">
        <f>IF(COUNTIF(Table1[Customer ID],Table1[[#This Row],[Customer ID]])&gt;1,"Repeat Customer","One-Time Customer")</f>
        <v>Repeat Customer</v>
      </c>
      <c r="H1649" s="11" t="s">
        <v>925</v>
      </c>
      <c r="I1649" s="11" t="s">
        <v>49</v>
      </c>
      <c r="J1649" s="11" t="s">
        <v>28</v>
      </c>
      <c r="K1649" s="11" t="s">
        <v>29</v>
      </c>
      <c r="L1649" s="11" t="s">
        <v>141</v>
      </c>
      <c r="M1649" s="11" t="s">
        <v>236</v>
      </c>
      <c r="N1649" s="11" t="s">
        <v>928</v>
      </c>
      <c r="O1649" s="11">
        <v>0.8</v>
      </c>
      <c r="P1649" s="6">
        <f>Table1[[#This Row],[Profit]]/Table1[[#This Row],[Sales]]</f>
        <v>-0.85971609437943597</v>
      </c>
      <c r="Q1649" s="11" t="s">
        <v>33</v>
      </c>
      <c r="R1649" s="11" t="s">
        <v>34</v>
      </c>
      <c r="S1649" s="11" t="s">
        <v>212</v>
      </c>
      <c r="T1649" s="11" t="s">
        <v>927</v>
      </c>
      <c r="U1649" s="11">
        <v>84067</v>
      </c>
      <c r="V1649" s="12">
        <v>42156</v>
      </c>
      <c r="W1649" s="13" t="str">
        <f>TEXT(Table1[[#This Row],[Order Date]],"mmmm")</f>
        <v>June</v>
      </c>
      <c r="X1649" s="7" t="str">
        <f>TEXT(Table1[[#This Row],[Order Date]],"yyyy")</f>
        <v>2015</v>
      </c>
      <c r="Y1649" s="12">
        <v>42158</v>
      </c>
      <c r="Z1649" s="11">
        <v>-717.072</v>
      </c>
      <c r="AA1649" s="11">
        <v>13</v>
      </c>
      <c r="AB1649" s="11">
        <v>834.08</v>
      </c>
      <c r="AC1649" s="11">
        <v>86868</v>
      </c>
      <c r="AD1649" s="6" t="e">
        <f>IF(COUNTIF(#REF!,Orders!AC454)&gt;0,"Returned","Not Returned")</f>
        <v>#REF!</v>
      </c>
      <c r="AE1649" s="37" t="str">
        <f>TEXT(Table1[[#This Row],[Order Date]],"mmmm-yyy")</f>
        <v>June-2015</v>
      </c>
    </row>
    <row r="1650" spans="1:31" ht="12.75" customHeight="1" thickTop="1" thickBot="1" x14ac:dyDescent="0.25">
      <c r="A1650" s="8">
        <v>18294</v>
      </c>
      <c r="B1650" s="1" t="s">
        <v>37</v>
      </c>
      <c r="C1650" s="1">
        <v>0.06</v>
      </c>
      <c r="D1650" s="1">
        <v>2.89</v>
      </c>
      <c r="E1650" s="1">
        <v>0.99</v>
      </c>
      <c r="F1650" s="1">
        <v>1556</v>
      </c>
      <c r="G1650" s="6" t="str">
        <f>IF(COUNTIF(Table1[Customer ID],Table1[[#This Row],[Customer ID]])&gt;1,"Repeat Customer","One-Time Customer")</f>
        <v>Repeat Customer</v>
      </c>
      <c r="H1650" s="1" t="s">
        <v>1580</v>
      </c>
      <c r="I1650" s="1" t="s">
        <v>49</v>
      </c>
      <c r="J1650" s="1" t="s">
        <v>114</v>
      </c>
      <c r="K1650" s="1" t="s">
        <v>29</v>
      </c>
      <c r="L1650" s="1" t="s">
        <v>134</v>
      </c>
      <c r="M1650" s="1" t="s">
        <v>59</v>
      </c>
      <c r="N1650" s="1" t="s">
        <v>1581</v>
      </c>
      <c r="O1650" s="1">
        <v>0.38</v>
      </c>
      <c r="P1650" s="6">
        <f>Table1[[#This Row],[Profit]]/Table1[[#This Row],[Sales]]</f>
        <v>-0.12055788842231553</v>
      </c>
      <c r="Q1650" s="1" t="s">
        <v>33</v>
      </c>
      <c r="R1650" s="1" t="s">
        <v>136</v>
      </c>
      <c r="S1650" s="1" t="s">
        <v>137</v>
      </c>
      <c r="T1650" s="1" t="s">
        <v>1454</v>
      </c>
      <c r="U1650" s="1">
        <v>22304</v>
      </c>
      <c r="V1650" s="9">
        <v>42156</v>
      </c>
      <c r="W1650" s="13" t="str">
        <f>TEXT(Table1[[#This Row],[Order Date]],"mmmm")</f>
        <v>June</v>
      </c>
      <c r="X1650" s="7" t="str">
        <f>TEXT(Table1[[#This Row],[Order Date]],"yyyy")</f>
        <v>2015</v>
      </c>
      <c r="Y1650" s="9">
        <v>42158</v>
      </c>
      <c r="Z1650" s="1">
        <v>-2.0097</v>
      </c>
      <c r="AA1650" s="1">
        <v>6</v>
      </c>
      <c r="AB1650" s="1">
        <v>16.670000000000002</v>
      </c>
      <c r="AC1650" s="1">
        <v>87425</v>
      </c>
      <c r="AD1650" s="6" t="e">
        <f>IF(COUNTIF(#REF!,Orders!AC871)&gt;0,"Returned","Not Returned")</f>
        <v>#REF!</v>
      </c>
      <c r="AE1650" s="37" t="str">
        <f>TEXT(Table1[[#This Row],[Order Date]],"mmmm-yyy")</f>
        <v>June-2015</v>
      </c>
    </row>
    <row r="1651" spans="1:31" ht="12.75" customHeight="1" thickTop="1" thickBot="1" x14ac:dyDescent="0.25">
      <c r="A1651" s="10">
        <v>18295</v>
      </c>
      <c r="B1651" s="11" t="s">
        <v>37</v>
      </c>
      <c r="C1651" s="11">
        <v>0.08</v>
      </c>
      <c r="D1651" s="11">
        <v>22.84</v>
      </c>
      <c r="E1651" s="11">
        <v>11.54</v>
      </c>
      <c r="F1651" s="11">
        <v>1556</v>
      </c>
      <c r="G1651" s="6" t="str">
        <f>IF(COUNTIF(Table1[Customer ID],Table1[[#This Row],[Customer ID]])&gt;1,"Repeat Customer","One-Time Customer")</f>
        <v>Repeat Customer</v>
      </c>
      <c r="H1651" s="11" t="s">
        <v>1580</v>
      </c>
      <c r="I1651" s="11" t="s">
        <v>49</v>
      </c>
      <c r="J1651" s="11" t="s">
        <v>114</v>
      </c>
      <c r="K1651" s="11" t="s">
        <v>29</v>
      </c>
      <c r="L1651" s="11" t="s">
        <v>93</v>
      </c>
      <c r="M1651" s="11" t="s">
        <v>59</v>
      </c>
      <c r="N1651" s="11" t="s">
        <v>227</v>
      </c>
      <c r="O1651" s="11">
        <v>0.39</v>
      </c>
      <c r="P1651" s="6">
        <f>Table1[[#This Row],[Profit]]/Table1[[#This Row],[Sales]]</f>
        <v>-2.4460545193687233</v>
      </c>
      <c r="Q1651" s="11" t="s">
        <v>33</v>
      </c>
      <c r="R1651" s="11" t="s">
        <v>136</v>
      </c>
      <c r="S1651" s="11" t="s">
        <v>137</v>
      </c>
      <c r="T1651" s="11" t="s">
        <v>1454</v>
      </c>
      <c r="U1651" s="11">
        <v>22304</v>
      </c>
      <c r="V1651" s="12">
        <v>42156</v>
      </c>
      <c r="W1651" s="13" t="str">
        <f>TEXT(Table1[[#This Row],[Order Date]],"mmmm")</f>
        <v>June</v>
      </c>
      <c r="X1651" s="7" t="str">
        <f>TEXT(Table1[[#This Row],[Order Date]],"yyyy")</f>
        <v>2015</v>
      </c>
      <c r="Y1651" s="12">
        <v>42158</v>
      </c>
      <c r="Z1651" s="11">
        <v>-477.37200000000007</v>
      </c>
      <c r="AA1651" s="11">
        <v>9</v>
      </c>
      <c r="AB1651" s="11">
        <v>195.16</v>
      </c>
      <c r="AC1651" s="11">
        <v>87425</v>
      </c>
      <c r="AD1651" s="6" t="e">
        <f>IF(COUNTIF(#REF!,Orders!AC872)&gt;0,"Returned","Not Returned")</f>
        <v>#REF!</v>
      </c>
      <c r="AE1651" s="37" t="str">
        <f>TEXT(Table1[[#This Row],[Order Date]],"mmmm-yyy")</f>
        <v>June-2015</v>
      </c>
    </row>
    <row r="1652" spans="1:31" ht="12.75" customHeight="1" thickTop="1" thickBot="1" x14ac:dyDescent="0.25">
      <c r="A1652" s="8">
        <v>23626</v>
      </c>
      <c r="B1652" s="1" t="s">
        <v>37</v>
      </c>
      <c r="C1652" s="1">
        <v>0.09</v>
      </c>
      <c r="D1652" s="1">
        <v>95.43</v>
      </c>
      <c r="E1652" s="1">
        <v>19.989999999999998</v>
      </c>
      <c r="F1652" s="1">
        <v>1690</v>
      </c>
      <c r="G1652" s="6" t="str">
        <f>IF(COUNTIF(Table1[Customer ID],Table1[[#This Row],[Customer ID]])&gt;1,"Repeat Customer","One-Time Customer")</f>
        <v>Repeat Customer</v>
      </c>
      <c r="H1652" s="1" t="s">
        <v>1693</v>
      </c>
      <c r="I1652" s="1" t="s">
        <v>49</v>
      </c>
      <c r="J1652" s="1" t="s">
        <v>28</v>
      </c>
      <c r="K1652" s="1" t="s">
        <v>29</v>
      </c>
      <c r="L1652" s="1" t="s">
        <v>141</v>
      </c>
      <c r="M1652" s="1" t="s">
        <v>59</v>
      </c>
      <c r="N1652" s="1" t="s">
        <v>849</v>
      </c>
      <c r="O1652" s="1">
        <v>0.79</v>
      </c>
      <c r="P1652" s="6">
        <f>Table1[[#This Row],[Profit]]/Table1[[#This Row],[Sales]]</f>
        <v>-6.9748246980911574E-2</v>
      </c>
      <c r="Q1652" s="1" t="s">
        <v>33</v>
      </c>
      <c r="R1652" s="1" t="s">
        <v>53</v>
      </c>
      <c r="S1652" s="1" t="s">
        <v>234</v>
      </c>
      <c r="T1652" s="1" t="s">
        <v>1695</v>
      </c>
      <c r="U1652" s="1">
        <v>17112</v>
      </c>
      <c r="V1652" s="9">
        <v>42156</v>
      </c>
      <c r="W1652" s="13" t="str">
        <f>TEXT(Table1[[#This Row],[Order Date]],"mmmm")</f>
        <v>June</v>
      </c>
      <c r="X1652" s="7" t="str">
        <f>TEXT(Table1[[#This Row],[Order Date]],"yyyy")</f>
        <v>2015</v>
      </c>
      <c r="Y1652" s="9">
        <v>42157</v>
      </c>
      <c r="Z1652" s="1">
        <v>-143.23500000000001</v>
      </c>
      <c r="AA1652" s="1">
        <v>22</v>
      </c>
      <c r="AB1652" s="1">
        <v>2053.6</v>
      </c>
      <c r="AC1652" s="1">
        <v>91078</v>
      </c>
      <c r="AD1652" s="6" t="e">
        <f>IF(COUNTIF(#REF!,Orders!AC941)&gt;0,"Returned","Not Returned")</f>
        <v>#REF!</v>
      </c>
      <c r="AE1652" s="37" t="str">
        <f>TEXT(Table1[[#This Row],[Order Date]],"mmmm-yyy")</f>
        <v>June-2015</v>
      </c>
    </row>
    <row r="1653" spans="1:31" ht="12.75" customHeight="1" thickTop="1" thickBot="1" x14ac:dyDescent="0.25">
      <c r="A1653" s="8">
        <v>22986</v>
      </c>
      <c r="B1653" s="1" t="s">
        <v>47</v>
      </c>
      <c r="C1653" s="1">
        <v>0.04</v>
      </c>
      <c r="D1653" s="1">
        <v>3.68</v>
      </c>
      <c r="E1653" s="1">
        <v>1.32</v>
      </c>
      <c r="F1653" s="1">
        <v>1802</v>
      </c>
      <c r="G1653" s="6" t="str">
        <f>IF(COUNTIF(Table1[Customer ID],Table1[[#This Row],[Customer ID]])&gt;1,"Repeat Customer","One-Time Customer")</f>
        <v>One-Time Customer</v>
      </c>
      <c r="H1653" s="1" t="s">
        <v>1798</v>
      </c>
      <c r="I1653" s="1" t="s">
        <v>49</v>
      </c>
      <c r="J1653" s="1" t="s">
        <v>28</v>
      </c>
      <c r="K1653" s="1" t="s">
        <v>29</v>
      </c>
      <c r="L1653" s="1" t="s">
        <v>174</v>
      </c>
      <c r="M1653" s="1" t="s">
        <v>31</v>
      </c>
      <c r="N1653" s="1" t="s">
        <v>839</v>
      </c>
      <c r="O1653" s="1">
        <v>0.83</v>
      </c>
      <c r="P1653" s="6">
        <f>Table1[[#This Row],[Profit]]/Table1[[#This Row],[Sales]]</f>
        <v>7.2881036570598203</v>
      </c>
      <c r="Q1653" s="1" t="s">
        <v>33</v>
      </c>
      <c r="R1653" s="1" t="s">
        <v>136</v>
      </c>
      <c r="S1653" s="1" t="s">
        <v>362</v>
      </c>
      <c r="T1653" s="1" t="s">
        <v>1773</v>
      </c>
      <c r="U1653" s="1">
        <v>34698</v>
      </c>
      <c r="V1653" s="9">
        <v>42156</v>
      </c>
      <c r="W1653" s="13" t="str">
        <f>TEXT(Table1[[#This Row],[Order Date]],"mmmm")</f>
        <v>June</v>
      </c>
      <c r="X1653" s="7" t="str">
        <f>TEXT(Table1[[#This Row],[Order Date]],"yyyy")</f>
        <v>2015</v>
      </c>
      <c r="Y1653" s="9">
        <v>42157</v>
      </c>
      <c r="Z1653" s="1">
        <v>300.92579999999998</v>
      </c>
      <c r="AA1653" s="1">
        <v>11</v>
      </c>
      <c r="AB1653" s="1">
        <v>41.29</v>
      </c>
      <c r="AC1653" s="1">
        <v>91543</v>
      </c>
      <c r="AD1653" s="6" t="e">
        <f>IF(COUNTIF(#REF!,Orders!AC1009)&gt;0,"Returned","Not Returned")</f>
        <v>#REF!</v>
      </c>
      <c r="AE1653" s="37" t="str">
        <f>TEXT(Table1[[#This Row],[Order Date]],"mmmm-yyy")</f>
        <v>June-2015</v>
      </c>
    </row>
    <row r="1654" spans="1:31" ht="12.75" customHeight="1" thickTop="1" thickBot="1" x14ac:dyDescent="0.25">
      <c r="A1654" s="10">
        <v>25304</v>
      </c>
      <c r="B1654" s="11" t="s">
        <v>37</v>
      </c>
      <c r="C1654" s="11">
        <v>0.06</v>
      </c>
      <c r="D1654" s="11">
        <v>2.2799999999999998</v>
      </c>
      <c r="E1654" s="11">
        <v>5.2</v>
      </c>
      <c r="F1654" s="11">
        <v>2443</v>
      </c>
      <c r="G1654" s="6" t="str">
        <f>IF(COUNTIF(Table1[Customer ID],Table1[[#This Row],[Customer ID]])&gt;1,"Repeat Customer","One-Time Customer")</f>
        <v>Repeat Customer</v>
      </c>
      <c r="H1654" s="11" t="s">
        <v>2296</v>
      </c>
      <c r="I1654" s="11" t="s">
        <v>49</v>
      </c>
      <c r="J1654" s="11" t="s">
        <v>28</v>
      </c>
      <c r="K1654" s="11" t="s">
        <v>29</v>
      </c>
      <c r="L1654" s="11" t="s">
        <v>30</v>
      </c>
      <c r="M1654" s="11" t="s">
        <v>31</v>
      </c>
      <c r="N1654" s="11" t="s">
        <v>2297</v>
      </c>
      <c r="O1654" s="11">
        <v>0.41</v>
      </c>
      <c r="P1654" s="6">
        <f>Table1[[#This Row],[Profit]]/Table1[[#This Row],[Sales]]</f>
        <v>-65.72469314079423</v>
      </c>
      <c r="Q1654" s="11" t="s">
        <v>33</v>
      </c>
      <c r="R1654" s="11" t="s">
        <v>136</v>
      </c>
      <c r="S1654" s="11" t="s">
        <v>362</v>
      </c>
      <c r="T1654" s="11" t="s">
        <v>447</v>
      </c>
      <c r="U1654" s="11">
        <v>33142</v>
      </c>
      <c r="V1654" s="12">
        <v>42156</v>
      </c>
      <c r="W1654" s="13" t="str">
        <f>TEXT(Table1[[#This Row],[Order Date]],"mmmm")</f>
        <v>June</v>
      </c>
      <c r="X1654" s="7" t="str">
        <f>TEXT(Table1[[#This Row],[Order Date]],"yyyy")</f>
        <v>2015</v>
      </c>
      <c r="Y1654" s="12">
        <v>42158</v>
      </c>
      <c r="Z1654" s="11">
        <v>-2002.6314000000002</v>
      </c>
      <c r="AA1654" s="11">
        <v>13</v>
      </c>
      <c r="AB1654" s="11">
        <v>30.47</v>
      </c>
      <c r="AC1654" s="11">
        <v>89301</v>
      </c>
      <c r="AD1654" s="6" t="e">
        <f>IF(COUNTIF(#REF!,Orders!AC1366)&gt;0,"Returned","Not Returned")</f>
        <v>#REF!</v>
      </c>
      <c r="AE1654" s="37" t="str">
        <f>TEXT(Table1[[#This Row],[Order Date]],"mmmm-yyy")</f>
        <v>June-2015</v>
      </c>
    </row>
    <row r="1655" spans="1:31" ht="12.75" customHeight="1" thickTop="1" thickBot="1" x14ac:dyDescent="0.25">
      <c r="A1655" s="8">
        <v>18790</v>
      </c>
      <c r="B1655" s="1" t="s">
        <v>56</v>
      </c>
      <c r="C1655" s="1">
        <v>0.03</v>
      </c>
      <c r="D1655" s="1">
        <v>15.31</v>
      </c>
      <c r="E1655" s="1">
        <v>8.7799999999999994</v>
      </c>
      <c r="F1655" s="1">
        <v>2737</v>
      </c>
      <c r="G1655" s="6" t="str">
        <f>IF(COUNTIF(Table1[Customer ID],Table1[[#This Row],[Customer ID]])&gt;1,"Repeat Customer","One-Time Customer")</f>
        <v>Repeat Customer</v>
      </c>
      <c r="H1655" s="1" t="s">
        <v>2520</v>
      </c>
      <c r="I1655" s="1" t="s">
        <v>49</v>
      </c>
      <c r="J1655" s="1" t="s">
        <v>58</v>
      </c>
      <c r="K1655" s="1" t="s">
        <v>29</v>
      </c>
      <c r="L1655" s="1" t="s">
        <v>141</v>
      </c>
      <c r="M1655" s="1" t="s">
        <v>59</v>
      </c>
      <c r="N1655" s="1" t="s">
        <v>1928</v>
      </c>
      <c r="O1655" s="1">
        <v>0.56999999999999995</v>
      </c>
      <c r="P1655" s="6">
        <f>Table1[[#This Row],[Profit]]/Table1[[#This Row],[Sales]]</f>
        <v>-0.29657873042044519</v>
      </c>
      <c r="Q1655" s="1" t="s">
        <v>33</v>
      </c>
      <c r="R1655" s="1" t="s">
        <v>53</v>
      </c>
      <c r="S1655" s="1" t="s">
        <v>149</v>
      </c>
      <c r="T1655" s="1" t="s">
        <v>739</v>
      </c>
      <c r="U1655" s="1">
        <v>5701</v>
      </c>
      <c r="V1655" s="9">
        <v>42156</v>
      </c>
      <c r="W1655" s="13" t="str">
        <f>TEXT(Table1[[#This Row],[Order Date]],"mmmm")</f>
        <v>June</v>
      </c>
      <c r="X1655" s="7" t="str">
        <f>TEXT(Table1[[#This Row],[Order Date]],"yyyy")</f>
        <v>2015</v>
      </c>
      <c r="Y1655" s="9">
        <v>42157</v>
      </c>
      <c r="Z1655" s="1">
        <v>-57.56</v>
      </c>
      <c r="AA1655" s="1">
        <v>12</v>
      </c>
      <c r="AB1655" s="1">
        <v>194.08</v>
      </c>
      <c r="AC1655" s="1">
        <v>89019</v>
      </c>
      <c r="AD1655" s="6" t="e">
        <f>IF(COUNTIF(#REF!,Orders!AC1547)&gt;0,"Returned","Not Returned")</f>
        <v>#REF!</v>
      </c>
      <c r="AE1655" s="37" t="str">
        <f>TEXT(Table1[[#This Row],[Order Date]],"mmmm-yyy")</f>
        <v>June-2015</v>
      </c>
    </row>
    <row r="1656" spans="1:31" ht="12.75" customHeight="1" thickTop="1" thickBot="1" x14ac:dyDescent="0.25">
      <c r="A1656" s="8">
        <v>24044</v>
      </c>
      <c r="B1656" s="1" t="s">
        <v>25</v>
      </c>
      <c r="C1656" s="1">
        <v>0.05</v>
      </c>
      <c r="D1656" s="1">
        <v>4.71</v>
      </c>
      <c r="E1656" s="1">
        <v>0.7</v>
      </c>
      <c r="F1656" s="1">
        <v>2817</v>
      </c>
      <c r="G1656" s="6" t="str">
        <f>IF(COUNTIF(Table1[Customer ID],Table1[[#This Row],[Customer ID]])&gt;1,"Repeat Customer","One-Time Customer")</f>
        <v>Repeat Customer</v>
      </c>
      <c r="H1656" s="1" t="s">
        <v>2582</v>
      </c>
      <c r="I1656" s="1" t="s">
        <v>27</v>
      </c>
      <c r="J1656" s="1" t="s">
        <v>28</v>
      </c>
      <c r="K1656" s="1" t="s">
        <v>29</v>
      </c>
      <c r="L1656" s="1" t="s">
        <v>66</v>
      </c>
      <c r="M1656" s="1" t="s">
        <v>31</v>
      </c>
      <c r="N1656" s="1" t="s">
        <v>1232</v>
      </c>
      <c r="O1656" s="1">
        <v>0.8</v>
      </c>
      <c r="P1656" s="6">
        <f>Table1[[#This Row],[Profit]]/Table1[[#This Row],[Sales]]</f>
        <v>-0.19539473684210529</v>
      </c>
      <c r="Q1656" s="1" t="s">
        <v>33</v>
      </c>
      <c r="R1656" s="1" t="s">
        <v>53</v>
      </c>
      <c r="S1656" s="1" t="s">
        <v>154</v>
      </c>
      <c r="T1656" s="1" t="s">
        <v>401</v>
      </c>
      <c r="U1656" s="1">
        <v>43055</v>
      </c>
      <c r="V1656" s="9">
        <v>42156</v>
      </c>
      <c r="W1656" s="13" t="str">
        <f>TEXT(Table1[[#This Row],[Order Date]],"mmmm")</f>
        <v>June</v>
      </c>
      <c r="X1656" s="7" t="str">
        <f>TEXT(Table1[[#This Row],[Order Date]],"yyyy")</f>
        <v>2015</v>
      </c>
      <c r="Y1656" s="9">
        <v>42157</v>
      </c>
      <c r="Z1656" s="1">
        <v>-2.3760000000000003</v>
      </c>
      <c r="AA1656" s="1">
        <v>2</v>
      </c>
      <c r="AB1656" s="1">
        <v>12.16</v>
      </c>
      <c r="AC1656" s="1">
        <v>89743</v>
      </c>
      <c r="AD1656" s="6" t="e">
        <f>IF(COUNTIF(#REF!,Orders!AC1583)&gt;0,"Returned","Not Returned")</f>
        <v>#REF!</v>
      </c>
      <c r="AE1656" s="37" t="str">
        <f>TEXT(Table1[[#This Row],[Order Date]],"mmmm-yyy")</f>
        <v>June-2015</v>
      </c>
    </row>
    <row r="1657" spans="1:31" ht="12.75" customHeight="1" thickTop="1" thickBot="1" x14ac:dyDescent="0.25">
      <c r="A1657" s="10">
        <v>24045</v>
      </c>
      <c r="B1657" s="11" t="s">
        <v>25</v>
      </c>
      <c r="C1657" s="11">
        <v>0.04</v>
      </c>
      <c r="D1657" s="11">
        <v>55.99</v>
      </c>
      <c r="E1657" s="11">
        <v>1.25</v>
      </c>
      <c r="F1657" s="11">
        <v>2817</v>
      </c>
      <c r="G1657" s="6" t="str">
        <f>IF(COUNTIF(Table1[Customer ID],Table1[[#This Row],[Customer ID]])&gt;1,"Repeat Customer","One-Time Customer")</f>
        <v>Repeat Customer</v>
      </c>
      <c r="H1657" s="11" t="s">
        <v>2582</v>
      </c>
      <c r="I1657" s="11" t="s">
        <v>27</v>
      </c>
      <c r="J1657" s="11" t="s">
        <v>28</v>
      </c>
      <c r="K1657" s="11" t="s">
        <v>77</v>
      </c>
      <c r="L1657" s="11" t="s">
        <v>78</v>
      </c>
      <c r="M1657" s="11" t="s">
        <v>51</v>
      </c>
      <c r="N1657" s="11" t="s">
        <v>2583</v>
      </c>
      <c r="O1657" s="11">
        <v>0.35</v>
      </c>
      <c r="P1657" s="6">
        <f>Table1[[#This Row],[Profit]]/Table1[[#This Row],[Sales]]</f>
        <v>-0.12416373000813229</v>
      </c>
      <c r="Q1657" s="11" t="s">
        <v>33</v>
      </c>
      <c r="R1657" s="11" t="s">
        <v>53</v>
      </c>
      <c r="S1657" s="11" t="s">
        <v>154</v>
      </c>
      <c r="T1657" s="11" t="s">
        <v>401</v>
      </c>
      <c r="U1657" s="11">
        <v>43055</v>
      </c>
      <c r="V1657" s="12">
        <v>42156</v>
      </c>
      <c r="W1657" s="13" t="str">
        <f>TEXT(Table1[[#This Row],[Order Date]],"mmmm")</f>
        <v>June</v>
      </c>
      <c r="X1657" s="7" t="str">
        <f>TEXT(Table1[[#This Row],[Order Date]],"yyyy")</f>
        <v>2015</v>
      </c>
      <c r="Y1657" s="12">
        <v>42157</v>
      </c>
      <c r="Z1657" s="11">
        <v>-18.3216</v>
      </c>
      <c r="AA1657" s="11">
        <v>3</v>
      </c>
      <c r="AB1657" s="11">
        <v>147.56</v>
      </c>
      <c r="AC1657" s="11">
        <v>89743</v>
      </c>
      <c r="AD1657" s="6" t="e">
        <f>IF(COUNTIF(#REF!,Orders!AC1584)&gt;0,"Returned","Not Returned")</f>
        <v>#REF!</v>
      </c>
      <c r="AE1657" s="37" t="str">
        <f>TEXT(Table1[[#This Row],[Order Date]],"mmmm-yyy")</f>
        <v>June-2015</v>
      </c>
    </row>
    <row r="1658" spans="1:31" ht="12.75" customHeight="1" thickTop="1" thickBot="1" x14ac:dyDescent="0.25">
      <c r="A1658" s="8">
        <v>23431</v>
      </c>
      <c r="B1658" s="1" t="s">
        <v>56</v>
      </c>
      <c r="C1658" s="1">
        <v>7.0000000000000007E-2</v>
      </c>
      <c r="D1658" s="1">
        <v>39.479999999999997</v>
      </c>
      <c r="E1658" s="1">
        <v>1.99</v>
      </c>
      <c r="F1658" s="1">
        <v>2828</v>
      </c>
      <c r="G1658" s="6" t="str">
        <f>IF(COUNTIF(Table1[Customer ID],Table1[[#This Row],[Customer ID]])&gt;1,"Repeat Customer","One-Time Customer")</f>
        <v>Repeat Customer</v>
      </c>
      <c r="H1658" s="1" t="s">
        <v>2590</v>
      </c>
      <c r="I1658" s="1" t="s">
        <v>49</v>
      </c>
      <c r="J1658" s="1" t="s">
        <v>28</v>
      </c>
      <c r="K1658" s="1" t="s">
        <v>77</v>
      </c>
      <c r="L1658" s="1" t="s">
        <v>180</v>
      </c>
      <c r="M1658" s="1" t="s">
        <v>51</v>
      </c>
      <c r="N1658" s="1" t="s">
        <v>705</v>
      </c>
      <c r="O1658" s="1">
        <v>0.54</v>
      </c>
      <c r="P1658" s="6">
        <f>Table1[[#This Row],[Profit]]/Table1[[#This Row],[Sales]]</f>
        <v>0.69</v>
      </c>
      <c r="Q1658" s="1" t="s">
        <v>33</v>
      </c>
      <c r="R1658" s="1" t="s">
        <v>34</v>
      </c>
      <c r="S1658" s="1" t="s">
        <v>45</v>
      </c>
      <c r="T1658" s="1" t="s">
        <v>2591</v>
      </c>
      <c r="U1658" s="1">
        <v>92243</v>
      </c>
      <c r="V1658" s="9">
        <v>42156</v>
      </c>
      <c r="W1658" s="13" t="str">
        <f>TEXT(Table1[[#This Row],[Order Date]],"mmmm")</f>
        <v>June</v>
      </c>
      <c r="X1658" s="7" t="str">
        <f>TEXT(Table1[[#This Row],[Order Date]],"yyyy")</f>
        <v>2015</v>
      </c>
      <c r="Y1658" s="9">
        <v>42157</v>
      </c>
      <c r="Z1658" s="1">
        <v>322.25069999999994</v>
      </c>
      <c r="AA1658" s="1">
        <v>12</v>
      </c>
      <c r="AB1658" s="1">
        <v>467.03</v>
      </c>
      <c r="AC1658" s="1">
        <v>87721</v>
      </c>
      <c r="AD1658" s="6" t="e">
        <f>IF(COUNTIF(#REF!,Orders!AC1591)&gt;0,"Returned","Not Returned")</f>
        <v>#REF!</v>
      </c>
      <c r="AE1658" s="37" t="str">
        <f>TEXT(Table1[[#This Row],[Order Date]],"mmmm-yyy")</f>
        <v>June-2015</v>
      </c>
    </row>
    <row r="1659" spans="1:31" ht="12.75" customHeight="1" thickTop="1" thickBot="1" x14ac:dyDescent="0.25">
      <c r="A1659" s="10">
        <v>21027</v>
      </c>
      <c r="B1659" s="11" t="s">
        <v>25</v>
      </c>
      <c r="C1659" s="11">
        <v>0.03</v>
      </c>
      <c r="D1659" s="11">
        <v>120.98</v>
      </c>
      <c r="E1659" s="11">
        <v>30</v>
      </c>
      <c r="F1659" s="11">
        <v>3069</v>
      </c>
      <c r="G1659" s="6" t="str">
        <f>IF(COUNTIF(Table1[Customer ID],Table1[[#This Row],[Customer ID]])&gt;1,"Repeat Customer","One-Time Customer")</f>
        <v>Repeat Customer</v>
      </c>
      <c r="H1659" s="11" t="s">
        <v>2767</v>
      </c>
      <c r="I1659" s="11" t="s">
        <v>39</v>
      </c>
      <c r="J1659" s="11" t="s">
        <v>114</v>
      </c>
      <c r="K1659" s="11" t="s">
        <v>41</v>
      </c>
      <c r="L1659" s="11" t="s">
        <v>42</v>
      </c>
      <c r="M1659" s="11" t="s">
        <v>43</v>
      </c>
      <c r="N1659" s="11" t="s">
        <v>1342</v>
      </c>
      <c r="O1659" s="11">
        <v>0.64</v>
      </c>
      <c r="P1659" s="6">
        <f>Table1[[#This Row],[Profit]]/Table1[[#This Row],[Sales]]</f>
        <v>0.33678798595898546</v>
      </c>
      <c r="Q1659" s="11" t="s">
        <v>33</v>
      </c>
      <c r="R1659" s="11" t="s">
        <v>61</v>
      </c>
      <c r="S1659" s="11" t="s">
        <v>62</v>
      </c>
      <c r="T1659" s="11" t="s">
        <v>2768</v>
      </c>
      <c r="U1659" s="11">
        <v>55128</v>
      </c>
      <c r="V1659" s="12">
        <v>42156</v>
      </c>
      <c r="W1659" s="13" t="str">
        <f>TEXT(Table1[[#This Row],[Order Date]],"mmmm")</f>
        <v>June</v>
      </c>
      <c r="X1659" s="7" t="str">
        <f>TEXT(Table1[[#This Row],[Order Date]],"yyyy")</f>
        <v>2015</v>
      </c>
      <c r="Y1659" s="12">
        <v>42158</v>
      </c>
      <c r="Z1659" s="11">
        <v>638.02800000000002</v>
      </c>
      <c r="AA1659" s="11">
        <v>15</v>
      </c>
      <c r="AB1659" s="11">
        <v>1894.45</v>
      </c>
      <c r="AC1659" s="11">
        <v>88191</v>
      </c>
      <c r="AD1659" s="6" t="e">
        <f>IF(COUNTIF(#REF!,Orders!AC1738)&gt;0,"Returned","Not Returned")</f>
        <v>#REF!</v>
      </c>
      <c r="AE1659" s="37" t="str">
        <f>TEXT(Table1[[#This Row],[Order Date]],"mmmm-yyy")</f>
        <v>June-2015</v>
      </c>
    </row>
    <row r="1660" spans="1:31" ht="12.75" customHeight="1" thickTop="1" thickBot="1" x14ac:dyDescent="0.25">
      <c r="A1660" s="8">
        <v>21028</v>
      </c>
      <c r="B1660" s="1" t="s">
        <v>25</v>
      </c>
      <c r="C1660" s="1">
        <v>0.01</v>
      </c>
      <c r="D1660" s="1">
        <v>15.68</v>
      </c>
      <c r="E1660" s="1">
        <v>3.73</v>
      </c>
      <c r="F1660" s="1">
        <v>3069</v>
      </c>
      <c r="G1660" s="6" t="str">
        <f>IF(COUNTIF(Table1[Customer ID],Table1[[#This Row],[Customer ID]])&gt;1,"Repeat Customer","One-Time Customer")</f>
        <v>Repeat Customer</v>
      </c>
      <c r="H1660" s="1" t="s">
        <v>2767</v>
      </c>
      <c r="I1660" s="1" t="s">
        <v>49</v>
      </c>
      <c r="J1660" s="1" t="s">
        <v>114</v>
      </c>
      <c r="K1660" s="1" t="s">
        <v>41</v>
      </c>
      <c r="L1660" s="1" t="s">
        <v>50</v>
      </c>
      <c r="M1660" s="1" t="s">
        <v>51</v>
      </c>
      <c r="N1660" s="1" t="s">
        <v>2380</v>
      </c>
      <c r="O1660" s="1">
        <v>0.46</v>
      </c>
      <c r="P1660" s="6">
        <f>Table1[[#This Row],[Profit]]/Table1[[#This Row],[Sales]]</f>
        <v>0.69</v>
      </c>
      <c r="Q1660" s="1" t="s">
        <v>33</v>
      </c>
      <c r="R1660" s="1" t="s">
        <v>61</v>
      </c>
      <c r="S1660" s="1" t="s">
        <v>62</v>
      </c>
      <c r="T1660" s="1" t="s">
        <v>2768</v>
      </c>
      <c r="U1660" s="1">
        <v>55128</v>
      </c>
      <c r="V1660" s="9">
        <v>42156</v>
      </c>
      <c r="W1660" s="13" t="str">
        <f>TEXT(Table1[[#This Row],[Order Date]],"mmmm")</f>
        <v>June</v>
      </c>
      <c r="X1660" s="7" t="str">
        <f>TEXT(Table1[[#This Row],[Order Date]],"yyyy")</f>
        <v>2015</v>
      </c>
      <c r="Y1660" s="9">
        <v>42158</v>
      </c>
      <c r="Z1660" s="1">
        <v>138.49679999999998</v>
      </c>
      <c r="AA1660" s="1">
        <v>12</v>
      </c>
      <c r="AB1660" s="1">
        <v>200.72</v>
      </c>
      <c r="AC1660" s="1">
        <v>88191</v>
      </c>
      <c r="AD1660" s="6" t="e">
        <f>IF(COUNTIF(#REF!,Orders!AC1739)&gt;0,"Returned","Not Returned")</f>
        <v>#REF!</v>
      </c>
      <c r="AE1660" s="37" t="str">
        <f>TEXT(Table1[[#This Row],[Order Date]],"mmmm-yyy")</f>
        <v>June-2015</v>
      </c>
    </row>
    <row r="1661" spans="1:31" ht="12.75" customHeight="1" thickTop="1" thickBot="1" x14ac:dyDescent="0.25">
      <c r="A1661" s="10">
        <v>18917</v>
      </c>
      <c r="B1661" s="11" t="s">
        <v>106</v>
      </c>
      <c r="C1661" s="11">
        <v>0.09</v>
      </c>
      <c r="D1661" s="11">
        <v>6.84</v>
      </c>
      <c r="E1661" s="11">
        <v>8.3699999999999992</v>
      </c>
      <c r="F1661" s="11">
        <v>3141</v>
      </c>
      <c r="G1661" s="6" t="str">
        <f>IF(COUNTIF(Table1[Customer ID],Table1[[#This Row],[Customer ID]])&gt;1,"Repeat Customer","One-Time Customer")</f>
        <v>Repeat Customer</v>
      </c>
      <c r="H1661" s="11" t="s">
        <v>2832</v>
      </c>
      <c r="I1661" s="11" t="s">
        <v>49</v>
      </c>
      <c r="J1661" s="11" t="s">
        <v>114</v>
      </c>
      <c r="K1661" s="11" t="s">
        <v>29</v>
      </c>
      <c r="L1661" s="11" t="s">
        <v>174</v>
      </c>
      <c r="M1661" s="11" t="s">
        <v>51</v>
      </c>
      <c r="N1661" s="11" t="s">
        <v>1697</v>
      </c>
      <c r="O1661" s="11">
        <v>0.57999999999999996</v>
      </c>
      <c r="P1661" s="6">
        <f>Table1[[#This Row],[Profit]]/Table1[[#This Row],[Sales]]</f>
        <v>-1.0170493685419058</v>
      </c>
      <c r="Q1661" s="11" t="s">
        <v>33</v>
      </c>
      <c r="R1661" s="11" t="s">
        <v>61</v>
      </c>
      <c r="S1661" s="11" t="s">
        <v>130</v>
      </c>
      <c r="T1661" s="11" t="s">
        <v>2073</v>
      </c>
      <c r="U1661" s="11">
        <v>77506</v>
      </c>
      <c r="V1661" s="12">
        <v>42156</v>
      </c>
      <c r="W1661" s="13" t="str">
        <f>TEXT(Table1[[#This Row],[Order Date]],"mmmm")</f>
        <v>June</v>
      </c>
      <c r="X1661" s="7" t="str">
        <f>TEXT(Table1[[#This Row],[Order Date]],"yyyy")</f>
        <v>2015</v>
      </c>
      <c r="Y1661" s="12">
        <v>42163</v>
      </c>
      <c r="Z1661" s="11">
        <v>-88.584999999999994</v>
      </c>
      <c r="AA1661" s="11">
        <v>13</v>
      </c>
      <c r="AB1661" s="11">
        <v>87.1</v>
      </c>
      <c r="AC1661" s="11">
        <v>86369</v>
      </c>
      <c r="AD1661" s="6" t="e">
        <f>IF(COUNTIF(#REF!,Orders!AC1794)&gt;0,"Returned","Not Returned")</f>
        <v>#REF!</v>
      </c>
      <c r="AE1661" s="37" t="str">
        <f>TEXT(Table1[[#This Row],[Order Date]],"mmmm-yyy")</f>
        <v>June-2015</v>
      </c>
    </row>
    <row r="1662" spans="1:31" ht="12.75" customHeight="1" thickTop="1" thickBot="1" x14ac:dyDescent="0.25">
      <c r="A1662" s="8">
        <v>18918</v>
      </c>
      <c r="B1662" s="1" t="s">
        <v>106</v>
      </c>
      <c r="C1662" s="1">
        <v>7.0000000000000007E-2</v>
      </c>
      <c r="D1662" s="1">
        <v>48.91</v>
      </c>
      <c r="E1662" s="1">
        <v>35</v>
      </c>
      <c r="F1662" s="1">
        <v>3141</v>
      </c>
      <c r="G1662" s="6" t="str">
        <f>IF(COUNTIF(Table1[Customer ID],Table1[[#This Row],[Customer ID]])&gt;1,"Repeat Customer","One-Time Customer")</f>
        <v>Repeat Customer</v>
      </c>
      <c r="H1662" s="1" t="s">
        <v>2832</v>
      </c>
      <c r="I1662" s="1" t="s">
        <v>27</v>
      </c>
      <c r="J1662" s="1" t="s">
        <v>114</v>
      </c>
      <c r="K1662" s="1" t="s">
        <v>29</v>
      </c>
      <c r="L1662" s="1" t="s">
        <v>141</v>
      </c>
      <c r="M1662" s="1" t="s">
        <v>236</v>
      </c>
      <c r="N1662" s="1" t="s">
        <v>1692</v>
      </c>
      <c r="O1662" s="1">
        <v>0.83</v>
      </c>
      <c r="P1662" s="6">
        <f>Table1[[#This Row],[Profit]]/Table1[[#This Row],[Sales]]</f>
        <v>-0.65912113562956332</v>
      </c>
      <c r="Q1662" s="1" t="s">
        <v>33</v>
      </c>
      <c r="R1662" s="1" t="s">
        <v>61</v>
      </c>
      <c r="S1662" s="1" t="s">
        <v>130</v>
      </c>
      <c r="T1662" s="1" t="s">
        <v>2073</v>
      </c>
      <c r="U1662" s="1">
        <v>77506</v>
      </c>
      <c r="V1662" s="9">
        <v>42156</v>
      </c>
      <c r="W1662" s="13" t="str">
        <f>TEXT(Table1[[#This Row],[Order Date]],"mmmm")</f>
        <v>June</v>
      </c>
      <c r="X1662" s="7" t="str">
        <f>TEXT(Table1[[#This Row],[Order Date]],"yyyy")</f>
        <v>2015</v>
      </c>
      <c r="Y1662" s="9">
        <v>42158</v>
      </c>
      <c r="Z1662" s="1">
        <v>-485.68</v>
      </c>
      <c r="AA1662" s="1">
        <v>15</v>
      </c>
      <c r="AB1662" s="1">
        <v>736.86</v>
      </c>
      <c r="AC1662" s="1">
        <v>86369</v>
      </c>
      <c r="AD1662" s="6" t="e">
        <f>IF(COUNTIF(#REF!,Orders!AC1795)&gt;0,"Returned","Not Returned")</f>
        <v>#REF!</v>
      </c>
      <c r="AE1662" s="37" t="str">
        <f>TEXT(Table1[[#This Row],[Order Date]],"mmmm-yyy")</f>
        <v>June-2015</v>
      </c>
    </row>
    <row r="1663" spans="1:31" ht="12.75" customHeight="1" thickTop="1" thickBot="1" x14ac:dyDescent="0.25">
      <c r="A1663" s="10">
        <v>24803</v>
      </c>
      <c r="B1663" s="11" t="s">
        <v>47</v>
      </c>
      <c r="C1663" s="11">
        <v>0.03</v>
      </c>
      <c r="D1663" s="11">
        <v>22.84</v>
      </c>
      <c r="E1663" s="11">
        <v>11.54</v>
      </c>
      <c r="F1663" s="11">
        <v>142</v>
      </c>
      <c r="G1663" s="6" t="str">
        <f>IF(COUNTIF(Table1[Customer ID],Table1[[#This Row],[Customer ID]])&gt;1,"Repeat Customer","One-Time Customer")</f>
        <v>One-Time Customer</v>
      </c>
      <c r="H1663" s="11" t="s">
        <v>226</v>
      </c>
      <c r="I1663" s="11" t="s">
        <v>49</v>
      </c>
      <c r="J1663" s="11" t="s">
        <v>58</v>
      </c>
      <c r="K1663" s="11" t="s">
        <v>29</v>
      </c>
      <c r="L1663" s="11" t="s">
        <v>93</v>
      </c>
      <c r="M1663" s="11" t="s">
        <v>59</v>
      </c>
      <c r="N1663" s="11" t="s">
        <v>227</v>
      </c>
      <c r="O1663" s="11">
        <v>0.39</v>
      </c>
      <c r="P1663" s="6">
        <f>Table1[[#This Row],[Profit]]/Table1[[#This Row],[Sales]]</f>
        <v>0.29417447775040789</v>
      </c>
      <c r="Q1663" s="11" t="s">
        <v>33</v>
      </c>
      <c r="R1663" s="11" t="s">
        <v>53</v>
      </c>
      <c r="S1663" s="11" t="s">
        <v>228</v>
      </c>
      <c r="T1663" s="11" t="s">
        <v>229</v>
      </c>
      <c r="U1663" s="11">
        <v>6401</v>
      </c>
      <c r="V1663" s="12">
        <v>42157</v>
      </c>
      <c r="W1663" s="13" t="str">
        <f>TEXT(Table1[[#This Row],[Order Date]],"mmmm")</f>
        <v>June</v>
      </c>
      <c r="X1663" s="7" t="str">
        <f>TEXT(Table1[[#This Row],[Order Date]],"yyyy")</f>
        <v>2015</v>
      </c>
      <c r="Y1663" s="12">
        <v>42158</v>
      </c>
      <c r="Z1663" s="11">
        <v>91.955999999999989</v>
      </c>
      <c r="AA1663" s="11">
        <v>13</v>
      </c>
      <c r="AB1663" s="11">
        <v>312.58999999999997</v>
      </c>
      <c r="AC1663" s="11">
        <v>91087</v>
      </c>
      <c r="AD1663" s="6" t="e">
        <f>IF(COUNTIF(#REF!,Orders!AC80)&gt;0,"Returned","Not Returned")</f>
        <v>#REF!</v>
      </c>
      <c r="AE1663" s="37" t="str">
        <f>TEXT(Table1[[#This Row],[Order Date]],"mmmm-yyy")</f>
        <v>June-2015</v>
      </c>
    </row>
    <row r="1664" spans="1:31" ht="12.75" customHeight="1" thickTop="1" thickBot="1" x14ac:dyDescent="0.25">
      <c r="A1664" s="8">
        <v>24805</v>
      </c>
      <c r="B1664" s="1" t="s">
        <v>47</v>
      </c>
      <c r="C1664" s="1">
        <v>0.05</v>
      </c>
      <c r="D1664" s="1">
        <v>10.98</v>
      </c>
      <c r="E1664" s="1">
        <v>3.37</v>
      </c>
      <c r="F1664" s="1">
        <v>144</v>
      </c>
      <c r="G1664" s="6" t="str">
        <f>IF(COUNTIF(Table1[Customer ID],Table1[[#This Row],[Customer ID]])&gt;1,"Repeat Customer","One-Time Customer")</f>
        <v>One-Time Customer</v>
      </c>
      <c r="H1664" s="1" t="s">
        <v>230</v>
      </c>
      <c r="I1664" s="1" t="s">
        <v>49</v>
      </c>
      <c r="J1664" s="1" t="s">
        <v>58</v>
      </c>
      <c r="K1664" s="1" t="s">
        <v>29</v>
      </c>
      <c r="L1664" s="1" t="s">
        <v>174</v>
      </c>
      <c r="M1664" s="1" t="s">
        <v>51</v>
      </c>
      <c r="N1664" s="1" t="s">
        <v>225</v>
      </c>
      <c r="O1664" s="1">
        <v>0.56999999999999995</v>
      </c>
      <c r="P1664" s="6">
        <f>Table1[[#This Row],[Profit]]/Table1[[#This Row],[Sales]]</f>
        <v>-3.9503105590062107E-2</v>
      </c>
      <c r="Q1664" s="1" t="s">
        <v>33</v>
      </c>
      <c r="R1664" s="1" t="s">
        <v>53</v>
      </c>
      <c r="S1664" s="1" t="s">
        <v>193</v>
      </c>
      <c r="T1664" s="1" t="s">
        <v>231</v>
      </c>
      <c r="U1664" s="1">
        <v>2664</v>
      </c>
      <c r="V1664" s="9">
        <v>42157</v>
      </c>
      <c r="W1664" s="13" t="str">
        <f>TEXT(Table1[[#This Row],[Order Date]],"mmmm")</f>
        <v>June</v>
      </c>
      <c r="X1664" s="7" t="str">
        <f>TEXT(Table1[[#This Row],[Order Date]],"yyyy")</f>
        <v>2015</v>
      </c>
      <c r="Y1664" s="9">
        <v>42158</v>
      </c>
      <c r="Z1664" s="1">
        <v>-2.544</v>
      </c>
      <c r="AA1664" s="1">
        <v>6</v>
      </c>
      <c r="AB1664" s="1">
        <v>64.400000000000006</v>
      </c>
      <c r="AC1664" s="1">
        <v>91087</v>
      </c>
      <c r="AD1664" s="6" t="e">
        <f>IF(COUNTIF(#REF!,Orders!AC81)&gt;0,"Returned","Not Returned")</f>
        <v>#REF!</v>
      </c>
      <c r="AE1664" s="37" t="str">
        <f>TEXT(Table1[[#This Row],[Order Date]],"mmmm-yyy")</f>
        <v>June-2015</v>
      </c>
    </row>
    <row r="1665" spans="1:31" ht="12.75" customHeight="1" thickTop="1" thickBot="1" x14ac:dyDescent="0.25">
      <c r="A1665" s="10">
        <v>23097</v>
      </c>
      <c r="B1665" s="11" t="s">
        <v>56</v>
      </c>
      <c r="C1665" s="11">
        <v>0.09</v>
      </c>
      <c r="D1665" s="11">
        <v>5.4</v>
      </c>
      <c r="E1665" s="11">
        <v>7.78</v>
      </c>
      <c r="F1665" s="11">
        <v>210</v>
      </c>
      <c r="G1665" s="6" t="str">
        <f>IF(COUNTIF(Table1[Customer ID],Table1[[#This Row],[Customer ID]])&gt;1,"Repeat Customer","One-Time Customer")</f>
        <v>Repeat Customer</v>
      </c>
      <c r="H1665" s="11" t="s">
        <v>307</v>
      </c>
      <c r="I1665" s="11" t="s">
        <v>27</v>
      </c>
      <c r="J1665" s="11" t="s">
        <v>40</v>
      </c>
      <c r="K1665" s="11" t="s">
        <v>29</v>
      </c>
      <c r="L1665" s="11" t="s">
        <v>109</v>
      </c>
      <c r="M1665" s="11" t="s">
        <v>59</v>
      </c>
      <c r="N1665" s="11" t="s">
        <v>310</v>
      </c>
      <c r="O1665" s="11">
        <v>0.37</v>
      </c>
      <c r="P1665" s="6">
        <f>Table1[[#This Row],[Profit]]/Table1[[#This Row],[Sales]]</f>
        <v>-0.78709706959706949</v>
      </c>
      <c r="Q1665" s="11" t="s">
        <v>33</v>
      </c>
      <c r="R1665" s="11" t="s">
        <v>53</v>
      </c>
      <c r="S1665" s="11" t="s">
        <v>71</v>
      </c>
      <c r="T1665" s="11" t="s">
        <v>309</v>
      </c>
      <c r="U1665" s="11">
        <v>12180</v>
      </c>
      <c r="V1665" s="12">
        <v>42157</v>
      </c>
      <c r="W1665" s="13" t="str">
        <f>TEXT(Table1[[#This Row],[Order Date]],"mmmm")</f>
        <v>June</v>
      </c>
      <c r="X1665" s="7" t="str">
        <f>TEXT(Table1[[#This Row],[Order Date]],"yyyy")</f>
        <v>2015</v>
      </c>
      <c r="Y1665" s="12">
        <v>42157</v>
      </c>
      <c r="Z1665" s="11">
        <v>-21.487749999999998</v>
      </c>
      <c r="AA1665" s="11">
        <v>4</v>
      </c>
      <c r="AB1665" s="11">
        <v>27.3</v>
      </c>
      <c r="AC1665" s="11">
        <v>85966</v>
      </c>
      <c r="AD1665" s="6" t="e">
        <f>IF(COUNTIF(#REF!,Orders!AC120)&gt;0,"Returned","Not Returned")</f>
        <v>#REF!</v>
      </c>
      <c r="AE1665" s="37" t="str">
        <f>TEXT(Table1[[#This Row],[Order Date]],"mmmm-yyy")</f>
        <v>June-2015</v>
      </c>
    </row>
    <row r="1666" spans="1:31" ht="12.75" customHeight="1" thickTop="1" thickBot="1" x14ac:dyDescent="0.25">
      <c r="A1666" s="8">
        <v>23098</v>
      </c>
      <c r="B1666" s="1" t="s">
        <v>56</v>
      </c>
      <c r="C1666" s="1">
        <v>0.02</v>
      </c>
      <c r="D1666" s="1">
        <v>20.28</v>
      </c>
      <c r="E1666" s="1">
        <v>6.68</v>
      </c>
      <c r="F1666" s="1">
        <v>210</v>
      </c>
      <c r="G1666" s="6" t="str">
        <f>IF(COUNTIF(Table1[Customer ID],Table1[[#This Row],[Customer ID]])&gt;1,"Repeat Customer","One-Time Customer")</f>
        <v>Repeat Customer</v>
      </c>
      <c r="H1666" s="1" t="s">
        <v>307</v>
      </c>
      <c r="I1666" s="1" t="s">
        <v>49</v>
      </c>
      <c r="J1666" s="1" t="s">
        <v>40</v>
      </c>
      <c r="K1666" s="1" t="s">
        <v>41</v>
      </c>
      <c r="L1666" s="1" t="s">
        <v>50</v>
      </c>
      <c r="M1666" s="1" t="s">
        <v>59</v>
      </c>
      <c r="N1666" s="1" t="s">
        <v>311</v>
      </c>
      <c r="O1666" s="1">
        <v>0.53</v>
      </c>
      <c r="P1666" s="6">
        <f>Table1[[#This Row],[Profit]]/Table1[[#This Row],[Sales]]</f>
        <v>0.69</v>
      </c>
      <c r="Q1666" s="1" t="s">
        <v>33</v>
      </c>
      <c r="R1666" s="1" t="s">
        <v>53</v>
      </c>
      <c r="S1666" s="1" t="s">
        <v>71</v>
      </c>
      <c r="T1666" s="1" t="s">
        <v>309</v>
      </c>
      <c r="U1666" s="1">
        <v>12180</v>
      </c>
      <c r="V1666" s="9">
        <v>42157</v>
      </c>
      <c r="W1666" s="13" t="str">
        <f>TEXT(Table1[[#This Row],[Order Date]],"mmmm")</f>
        <v>June</v>
      </c>
      <c r="X1666" s="7" t="str">
        <f>TEXT(Table1[[#This Row],[Order Date]],"yyyy")</f>
        <v>2015</v>
      </c>
      <c r="Y1666" s="9">
        <v>42157</v>
      </c>
      <c r="Z1666" s="1">
        <v>44.677499999999995</v>
      </c>
      <c r="AA1666" s="1">
        <v>3</v>
      </c>
      <c r="AB1666" s="1">
        <v>64.75</v>
      </c>
      <c r="AC1666" s="1">
        <v>85966</v>
      </c>
      <c r="AD1666" s="6" t="e">
        <f>IF(COUNTIF(#REF!,Orders!AC121)&gt;0,"Returned","Not Returned")</f>
        <v>#REF!</v>
      </c>
      <c r="AE1666" s="37" t="str">
        <f>TEXT(Table1[[#This Row],[Order Date]],"mmmm-yyy")</f>
        <v>June-2015</v>
      </c>
    </row>
    <row r="1667" spans="1:31" ht="12.75" customHeight="1" thickTop="1" thickBot="1" x14ac:dyDescent="0.25">
      <c r="A1667" s="10">
        <v>23099</v>
      </c>
      <c r="B1667" s="11" t="s">
        <v>56</v>
      </c>
      <c r="C1667" s="11">
        <v>0</v>
      </c>
      <c r="D1667" s="11">
        <v>11.55</v>
      </c>
      <c r="E1667" s="11">
        <v>2.36</v>
      </c>
      <c r="F1667" s="11">
        <v>210</v>
      </c>
      <c r="G1667" s="6" t="str">
        <f>IF(COUNTIF(Table1[Customer ID],Table1[[#This Row],[Customer ID]])&gt;1,"Repeat Customer","One-Time Customer")</f>
        <v>Repeat Customer</v>
      </c>
      <c r="H1667" s="11" t="s">
        <v>307</v>
      </c>
      <c r="I1667" s="11" t="s">
        <v>49</v>
      </c>
      <c r="J1667" s="11" t="s">
        <v>40</v>
      </c>
      <c r="K1667" s="11" t="s">
        <v>29</v>
      </c>
      <c r="L1667" s="11" t="s">
        <v>30</v>
      </c>
      <c r="M1667" s="11" t="s">
        <v>31</v>
      </c>
      <c r="N1667" s="11" t="s">
        <v>312</v>
      </c>
      <c r="O1667" s="11">
        <v>0.55000000000000004</v>
      </c>
      <c r="P1667" s="6">
        <f>Table1[[#This Row],[Profit]]/Table1[[#This Row],[Sales]]</f>
        <v>0.37464274372816769</v>
      </c>
      <c r="Q1667" s="11" t="s">
        <v>33</v>
      </c>
      <c r="R1667" s="11" t="s">
        <v>53</v>
      </c>
      <c r="S1667" s="11" t="s">
        <v>71</v>
      </c>
      <c r="T1667" s="11" t="s">
        <v>309</v>
      </c>
      <c r="U1667" s="11">
        <v>12180</v>
      </c>
      <c r="V1667" s="12">
        <v>42157</v>
      </c>
      <c r="W1667" s="13" t="str">
        <f>TEXT(Table1[[#This Row],[Order Date]],"mmmm")</f>
        <v>June</v>
      </c>
      <c r="X1667" s="7" t="str">
        <f>TEXT(Table1[[#This Row],[Order Date]],"yyyy")</f>
        <v>2015</v>
      </c>
      <c r="Y1667" s="12">
        <v>42158</v>
      </c>
      <c r="Z1667" s="11">
        <v>23.594999999999999</v>
      </c>
      <c r="AA1667" s="11">
        <v>5</v>
      </c>
      <c r="AB1667" s="11">
        <v>62.98</v>
      </c>
      <c r="AC1667" s="11">
        <v>85966</v>
      </c>
      <c r="AD1667" s="6" t="e">
        <f>IF(COUNTIF(#REF!,Orders!AC122)&gt;0,"Returned","Not Returned")</f>
        <v>#REF!</v>
      </c>
      <c r="AE1667" s="37" t="str">
        <f>TEXT(Table1[[#This Row],[Order Date]],"mmmm-yyy")</f>
        <v>June-2015</v>
      </c>
    </row>
    <row r="1668" spans="1:31" ht="12.75" customHeight="1" thickTop="1" thickBot="1" x14ac:dyDescent="0.25">
      <c r="A1668" s="8">
        <v>23100</v>
      </c>
      <c r="B1668" s="1" t="s">
        <v>56</v>
      </c>
      <c r="C1668" s="1">
        <v>0.05</v>
      </c>
      <c r="D1668" s="1">
        <v>2.08</v>
      </c>
      <c r="E1668" s="1">
        <v>2.56</v>
      </c>
      <c r="F1668" s="1">
        <v>211</v>
      </c>
      <c r="G1668" s="6" t="str">
        <f>IF(COUNTIF(Table1[Customer ID],Table1[[#This Row],[Customer ID]])&gt;1,"Repeat Customer","One-Time Customer")</f>
        <v>Repeat Customer</v>
      </c>
      <c r="H1668" s="1" t="s">
        <v>313</v>
      </c>
      <c r="I1668" s="1" t="s">
        <v>49</v>
      </c>
      <c r="J1668" s="1" t="s">
        <v>40</v>
      </c>
      <c r="K1668" s="1" t="s">
        <v>29</v>
      </c>
      <c r="L1668" s="1" t="s">
        <v>174</v>
      </c>
      <c r="M1668" s="1" t="s">
        <v>51</v>
      </c>
      <c r="N1668" s="1" t="s">
        <v>316</v>
      </c>
      <c r="O1668" s="1">
        <v>0.55000000000000004</v>
      </c>
      <c r="P1668" s="6">
        <f>Table1[[#This Row],[Profit]]/Table1[[#This Row],[Sales]]</f>
        <v>-0.85717663750295581</v>
      </c>
      <c r="Q1668" s="1" t="s">
        <v>33</v>
      </c>
      <c r="R1668" s="1" t="s">
        <v>53</v>
      </c>
      <c r="S1668" s="1" t="s">
        <v>71</v>
      </c>
      <c r="T1668" s="1" t="s">
        <v>314</v>
      </c>
      <c r="U1668" s="1">
        <v>13501</v>
      </c>
      <c r="V1668" s="9">
        <v>42157</v>
      </c>
      <c r="W1668" s="13" t="str">
        <f>TEXT(Table1[[#This Row],[Order Date]],"mmmm")</f>
        <v>June</v>
      </c>
      <c r="X1668" s="7" t="str">
        <f>TEXT(Table1[[#This Row],[Order Date]],"yyyy")</f>
        <v>2015</v>
      </c>
      <c r="Y1668" s="9">
        <v>42158</v>
      </c>
      <c r="Z1668" s="1">
        <v>-36.25</v>
      </c>
      <c r="AA1668" s="1">
        <v>20</v>
      </c>
      <c r="AB1668" s="1">
        <v>42.29</v>
      </c>
      <c r="AC1668" s="1">
        <v>85966</v>
      </c>
      <c r="AD1668" s="6" t="e">
        <f>IF(COUNTIF(#REF!,Orders!AC125)&gt;0,"Returned","Not Returned")</f>
        <v>#REF!</v>
      </c>
      <c r="AE1668" s="37" t="str">
        <f>TEXT(Table1[[#This Row],[Order Date]],"mmmm-yyy")</f>
        <v>June-2015</v>
      </c>
    </row>
    <row r="1669" spans="1:31" ht="12.75" customHeight="1" thickTop="1" thickBot="1" x14ac:dyDescent="0.25">
      <c r="A1669" s="8">
        <v>18860</v>
      </c>
      <c r="B1669" s="1" t="s">
        <v>37</v>
      </c>
      <c r="C1669" s="1">
        <v>0.09</v>
      </c>
      <c r="D1669" s="1">
        <v>9.7799999999999994</v>
      </c>
      <c r="E1669" s="1">
        <v>1.39</v>
      </c>
      <c r="F1669" s="1">
        <v>1170</v>
      </c>
      <c r="G1669" s="6" t="str">
        <f>IF(COUNTIF(Table1[Customer ID],Table1[[#This Row],[Customer ID]])&gt;1,"Repeat Customer","One-Time Customer")</f>
        <v>Repeat Customer</v>
      </c>
      <c r="H1669" s="1" t="s">
        <v>1264</v>
      </c>
      <c r="I1669" s="1" t="s">
        <v>49</v>
      </c>
      <c r="J1669" s="1" t="s">
        <v>114</v>
      </c>
      <c r="K1669" s="1" t="s">
        <v>29</v>
      </c>
      <c r="L1669" s="1" t="s">
        <v>69</v>
      </c>
      <c r="M1669" s="1" t="s">
        <v>59</v>
      </c>
      <c r="N1669" s="1" t="s">
        <v>1265</v>
      </c>
      <c r="O1669" s="1">
        <v>0.39</v>
      </c>
      <c r="P1669" s="6">
        <f>Table1[[#This Row],[Profit]]/Table1[[#This Row],[Sales]]</f>
        <v>0.69</v>
      </c>
      <c r="Q1669" s="1" t="s">
        <v>33</v>
      </c>
      <c r="R1669" s="1" t="s">
        <v>53</v>
      </c>
      <c r="S1669" s="1" t="s">
        <v>1149</v>
      </c>
      <c r="T1669" s="1" t="s">
        <v>401</v>
      </c>
      <c r="U1669" s="1">
        <v>19711</v>
      </c>
      <c r="V1669" s="9">
        <v>42157</v>
      </c>
      <c r="W1669" s="13" t="str">
        <f>TEXT(Table1[[#This Row],[Order Date]],"mmmm")</f>
        <v>June</v>
      </c>
      <c r="X1669" s="7" t="str">
        <f>TEXT(Table1[[#This Row],[Order Date]],"yyyy")</f>
        <v>2015</v>
      </c>
      <c r="Y1669" s="9">
        <v>42158</v>
      </c>
      <c r="Z1669" s="1">
        <v>125.20739999999999</v>
      </c>
      <c r="AA1669" s="1">
        <v>19</v>
      </c>
      <c r="AB1669" s="1">
        <v>181.46</v>
      </c>
      <c r="AC1669" s="1">
        <v>87520</v>
      </c>
      <c r="AD1669" s="6" t="e">
        <f>IF(COUNTIF(#REF!,Orders!AC657)&gt;0,"Returned","Not Returned")</f>
        <v>#REF!</v>
      </c>
      <c r="AE1669" s="37" t="str">
        <f>TEXT(Table1[[#This Row],[Order Date]],"mmmm-yyy")</f>
        <v>June-2015</v>
      </c>
    </row>
    <row r="1670" spans="1:31" ht="12.75" customHeight="1" thickTop="1" thickBot="1" x14ac:dyDescent="0.25">
      <c r="A1670" s="10">
        <v>18861</v>
      </c>
      <c r="B1670" s="11" t="s">
        <v>37</v>
      </c>
      <c r="C1670" s="11">
        <v>0</v>
      </c>
      <c r="D1670" s="11">
        <v>200.99</v>
      </c>
      <c r="E1670" s="11">
        <v>8.08</v>
      </c>
      <c r="F1670" s="11">
        <v>1170</v>
      </c>
      <c r="G1670" s="6" t="str">
        <f>IF(COUNTIF(Table1[Customer ID],Table1[[#This Row],[Customer ID]])&gt;1,"Repeat Customer","One-Time Customer")</f>
        <v>Repeat Customer</v>
      </c>
      <c r="H1670" s="11" t="s">
        <v>1264</v>
      </c>
      <c r="I1670" s="11" t="s">
        <v>49</v>
      </c>
      <c r="J1670" s="11" t="s">
        <v>114</v>
      </c>
      <c r="K1670" s="11" t="s">
        <v>77</v>
      </c>
      <c r="L1670" s="11" t="s">
        <v>78</v>
      </c>
      <c r="M1670" s="11" t="s">
        <v>59</v>
      </c>
      <c r="N1670" s="11" t="s">
        <v>1266</v>
      </c>
      <c r="O1670" s="11">
        <v>0.59</v>
      </c>
      <c r="P1670" s="6">
        <f>Table1[[#This Row],[Profit]]/Table1[[#This Row],[Sales]]</f>
        <v>0.26157614048127847</v>
      </c>
      <c r="Q1670" s="11" t="s">
        <v>33</v>
      </c>
      <c r="R1670" s="11" t="s">
        <v>53</v>
      </c>
      <c r="S1670" s="11" t="s">
        <v>1149</v>
      </c>
      <c r="T1670" s="11" t="s">
        <v>401</v>
      </c>
      <c r="U1670" s="11">
        <v>19711</v>
      </c>
      <c r="V1670" s="12">
        <v>42157</v>
      </c>
      <c r="W1670" s="13" t="str">
        <f>TEXT(Table1[[#This Row],[Order Date]],"mmmm")</f>
        <v>June</v>
      </c>
      <c r="X1670" s="7" t="str">
        <f>TEXT(Table1[[#This Row],[Order Date]],"yyyy")</f>
        <v>2015</v>
      </c>
      <c r="Y1670" s="12">
        <v>42159</v>
      </c>
      <c r="Z1670" s="11">
        <v>281.53440000000001</v>
      </c>
      <c r="AA1670" s="11">
        <v>6</v>
      </c>
      <c r="AB1670" s="11">
        <v>1076.3</v>
      </c>
      <c r="AC1670" s="11">
        <v>87520</v>
      </c>
      <c r="AD1670" s="6" t="e">
        <f>IF(COUNTIF(#REF!,Orders!AC658)&gt;0,"Returned","Not Returned")</f>
        <v>#REF!</v>
      </c>
      <c r="AE1670" s="37" t="str">
        <f>TEXT(Table1[[#This Row],[Order Date]],"mmmm-yyy")</f>
        <v>June-2015</v>
      </c>
    </row>
    <row r="1671" spans="1:31" ht="12.75" customHeight="1" thickTop="1" thickBot="1" x14ac:dyDescent="0.25">
      <c r="A1671" s="10">
        <v>18105</v>
      </c>
      <c r="B1671" s="11" t="s">
        <v>25</v>
      </c>
      <c r="C1671" s="11">
        <v>0.05</v>
      </c>
      <c r="D1671" s="11">
        <v>12.95</v>
      </c>
      <c r="E1671" s="11">
        <v>4.9800000000000004</v>
      </c>
      <c r="F1671" s="11">
        <v>1461</v>
      </c>
      <c r="G1671" s="6" t="str">
        <f>IF(COUNTIF(Table1[Customer ID],Table1[[#This Row],[Customer ID]])&gt;1,"Repeat Customer","One-Time Customer")</f>
        <v>One-Time Customer</v>
      </c>
      <c r="H1671" s="11" t="s">
        <v>1503</v>
      </c>
      <c r="I1671" s="11" t="s">
        <v>49</v>
      </c>
      <c r="J1671" s="11" t="s">
        <v>114</v>
      </c>
      <c r="K1671" s="11" t="s">
        <v>29</v>
      </c>
      <c r="L1671" s="11" t="s">
        <v>109</v>
      </c>
      <c r="M1671" s="11" t="s">
        <v>59</v>
      </c>
      <c r="N1671" s="11" t="s">
        <v>1504</v>
      </c>
      <c r="O1671" s="11">
        <v>0.4</v>
      </c>
      <c r="P1671" s="6">
        <f>Table1[[#This Row],[Profit]]/Table1[[#This Row],[Sales]]</f>
        <v>0.53165418449833568</v>
      </c>
      <c r="Q1671" s="11" t="s">
        <v>33</v>
      </c>
      <c r="R1671" s="11" t="s">
        <v>61</v>
      </c>
      <c r="S1671" s="11" t="s">
        <v>703</v>
      </c>
      <c r="T1671" s="11" t="s">
        <v>1479</v>
      </c>
      <c r="U1671" s="11">
        <v>47905</v>
      </c>
      <c r="V1671" s="12">
        <v>42157</v>
      </c>
      <c r="W1671" s="13" t="str">
        <f>TEXT(Table1[[#This Row],[Order Date]],"mmmm")</f>
        <v>June</v>
      </c>
      <c r="X1671" s="7" t="str">
        <f>TEXT(Table1[[#This Row],[Order Date]],"yyyy")</f>
        <v>2015</v>
      </c>
      <c r="Y1671" s="12">
        <v>42159</v>
      </c>
      <c r="Z1671" s="11">
        <v>134.16825</v>
      </c>
      <c r="AA1671" s="11">
        <v>19</v>
      </c>
      <c r="AB1671" s="11">
        <v>252.36</v>
      </c>
      <c r="AC1671" s="11">
        <v>86397</v>
      </c>
      <c r="AD1671" s="6" t="e">
        <f>IF(COUNTIF(#REF!,Orders!AC824)&gt;0,"Returned","Not Returned")</f>
        <v>#REF!</v>
      </c>
      <c r="AE1671" s="37" t="str">
        <f>TEXT(Table1[[#This Row],[Order Date]],"mmmm-yyy")</f>
        <v>June-2015</v>
      </c>
    </row>
    <row r="1672" spans="1:31" ht="12.75" customHeight="1" thickTop="1" thickBot="1" x14ac:dyDescent="0.25">
      <c r="A1672" s="10">
        <v>21003</v>
      </c>
      <c r="B1672" s="11" t="s">
        <v>106</v>
      </c>
      <c r="C1672" s="11">
        <v>0</v>
      </c>
      <c r="D1672" s="11">
        <v>24.92</v>
      </c>
      <c r="E1672" s="11">
        <v>12.98</v>
      </c>
      <c r="F1672" s="11">
        <v>1997</v>
      </c>
      <c r="G1672" s="6" t="str">
        <f>IF(COUNTIF(Table1[Customer ID],Table1[[#This Row],[Customer ID]])&gt;1,"Repeat Customer","One-Time Customer")</f>
        <v>Repeat Customer</v>
      </c>
      <c r="H1672" s="11" t="s">
        <v>1939</v>
      </c>
      <c r="I1672" s="11" t="s">
        <v>49</v>
      </c>
      <c r="J1672" s="11" t="s">
        <v>114</v>
      </c>
      <c r="K1672" s="11" t="s">
        <v>29</v>
      </c>
      <c r="L1672" s="11" t="s">
        <v>109</v>
      </c>
      <c r="M1672" s="11" t="s">
        <v>59</v>
      </c>
      <c r="N1672" s="11" t="s">
        <v>1940</v>
      </c>
      <c r="O1672" s="11">
        <v>0.39</v>
      </c>
      <c r="P1672" s="6">
        <f>Table1[[#This Row],[Profit]]/Table1[[#This Row],[Sales]]</f>
        <v>-0.70900183710961429</v>
      </c>
      <c r="Q1672" s="11" t="s">
        <v>33</v>
      </c>
      <c r="R1672" s="11" t="s">
        <v>136</v>
      </c>
      <c r="S1672" s="11" t="s">
        <v>932</v>
      </c>
      <c r="T1672" s="11" t="s">
        <v>933</v>
      </c>
      <c r="U1672" s="11">
        <v>29915</v>
      </c>
      <c r="V1672" s="12">
        <v>42157</v>
      </c>
      <c r="W1672" s="13" t="str">
        <f>TEXT(Table1[[#This Row],[Order Date]],"mmmm")</f>
        <v>June</v>
      </c>
      <c r="X1672" s="7" t="str">
        <f>TEXT(Table1[[#This Row],[Order Date]],"yyyy")</f>
        <v>2015</v>
      </c>
      <c r="Y1672" s="12">
        <v>42157</v>
      </c>
      <c r="Z1672" s="11">
        <v>-23.155999999999999</v>
      </c>
      <c r="AA1672" s="11">
        <v>1</v>
      </c>
      <c r="AB1672" s="11">
        <v>32.659999999999997</v>
      </c>
      <c r="AC1672" s="11">
        <v>90335</v>
      </c>
      <c r="AD1672" s="6" t="e">
        <f>IF(COUNTIF(#REF!,Orders!AC1110)&gt;0,"Returned","Not Returned")</f>
        <v>#REF!</v>
      </c>
      <c r="AE1672" s="37" t="str">
        <f>TEXT(Table1[[#This Row],[Order Date]],"mmmm-yyy")</f>
        <v>June-2015</v>
      </c>
    </row>
    <row r="1673" spans="1:31" ht="12.75" customHeight="1" thickTop="1" thickBot="1" x14ac:dyDescent="0.25">
      <c r="A1673" s="8">
        <v>24952</v>
      </c>
      <c r="B1673" s="1" t="s">
        <v>106</v>
      </c>
      <c r="C1673" s="1">
        <v>0.06</v>
      </c>
      <c r="D1673" s="1">
        <v>3.74</v>
      </c>
      <c r="E1673" s="1">
        <v>0.94</v>
      </c>
      <c r="F1673" s="1">
        <v>2334</v>
      </c>
      <c r="G1673" s="6" t="str">
        <f>IF(COUNTIF(Table1[Customer ID],Table1[[#This Row],[Customer ID]])&gt;1,"Repeat Customer","One-Time Customer")</f>
        <v>Repeat Customer</v>
      </c>
      <c r="H1673" s="1" t="s">
        <v>2204</v>
      </c>
      <c r="I1673" s="1" t="s">
        <v>49</v>
      </c>
      <c r="J1673" s="1" t="s">
        <v>40</v>
      </c>
      <c r="K1673" s="1" t="s">
        <v>29</v>
      </c>
      <c r="L1673" s="1" t="s">
        <v>66</v>
      </c>
      <c r="M1673" s="1" t="s">
        <v>31</v>
      </c>
      <c r="N1673" s="1" t="s">
        <v>2207</v>
      </c>
      <c r="O1673" s="1">
        <v>0.83</v>
      </c>
      <c r="P1673" s="6">
        <f>Table1[[#This Row],[Profit]]/Table1[[#This Row],[Sales]]</f>
        <v>-0.17173184357541899</v>
      </c>
      <c r="Q1673" s="1" t="s">
        <v>33</v>
      </c>
      <c r="R1673" s="1" t="s">
        <v>61</v>
      </c>
      <c r="S1673" s="1" t="s">
        <v>1858</v>
      </c>
      <c r="T1673" s="1" t="s">
        <v>2205</v>
      </c>
      <c r="U1673" s="1">
        <v>53220</v>
      </c>
      <c r="V1673" s="9">
        <v>42157</v>
      </c>
      <c r="W1673" s="13" t="str">
        <f>TEXT(Table1[[#This Row],[Order Date]],"mmmm")</f>
        <v>June</v>
      </c>
      <c r="X1673" s="7" t="str">
        <f>TEXT(Table1[[#This Row],[Order Date]],"yyyy")</f>
        <v>2015</v>
      </c>
      <c r="Y1673" s="9">
        <v>42164</v>
      </c>
      <c r="Z1673" s="1">
        <v>-7.6849999999999996</v>
      </c>
      <c r="AA1673" s="1">
        <v>12</v>
      </c>
      <c r="AB1673" s="1">
        <v>44.75</v>
      </c>
      <c r="AC1673" s="1">
        <v>89610</v>
      </c>
      <c r="AD1673" s="6" t="e">
        <f>IF(COUNTIF(#REF!,Orders!AC1297)&gt;0,"Returned","Not Returned")</f>
        <v>#REF!</v>
      </c>
      <c r="AE1673" s="37" t="str">
        <f>TEXT(Table1[[#This Row],[Order Date]],"mmmm-yyy")</f>
        <v>June-2015</v>
      </c>
    </row>
    <row r="1674" spans="1:31" ht="12.75" customHeight="1" thickTop="1" thickBot="1" x14ac:dyDescent="0.25">
      <c r="A1674" s="8">
        <v>24476</v>
      </c>
      <c r="B1674" s="1" t="s">
        <v>37</v>
      </c>
      <c r="C1674" s="1">
        <v>0.02</v>
      </c>
      <c r="D1674" s="1">
        <v>136.97999999999999</v>
      </c>
      <c r="E1674" s="1">
        <v>24.49</v>
      </c>
      <c r="F1674" s="1">
        <v>2487</v>
      </c>
      <c r="G1674" s="6" t="str">
        <f>IF(COUNTIF(Table1[Customer ID],Table1[[#This Row],[Customer ID]])&gt;1,"Repeat Customer","One-Time Customer")</f>
        <v>Repeat Customer</v>
      </c>
      <c r="H1674" s="1" t="s">
        <v>2333</v>
      </c>
      <c r="I1674" s="1" t="s">
        <v>27</v>
      </c>
      <c r="J1674" s="1" t="s">
        <v>58</v>
      </c>
      <c r="K1674" s="1" t="s">
        <v>41</v>
      </c>
      <c r="L1674" s="1" t="s">
        <v>50</v>
      </c>
      <c r="M1674" s="1" t="s">
        <v>236</v>
      </c>
      <c r="N1674" s="1" t="s">
        <v>1648</v>
      </c>
      <c r="O1674" s="1">
        <v>0.59</v>
      </c>
      <c r="P1674" s="6">
        <f>Table1[[#This Row],[Profit]]/Table1[[#This Row],[Sales]]</f>
        <v>7.7619527586660242E-2</v>
      </c>
      <c r="Q1674" s="1" t="s">
        <v>33</v>
      </c>
      <c r="R1674" s="1" t="s">
        <v>136</v>
      </c>
      <c r="S1674" s="1" t="s">
        <v>387</v>
      </c>
      <c r="T1674" s="1" t="s">
        <v>2334</v>
      </c>
      <c r="U1674" s="1">
        <v>30084</v>
      </c>
      <c r="V1674" s="9">
        <v>42157</v>
      </c>
      <c r="W1674" s="13" t="str">
        <f>TEXT(Table1[[#This Row],[Order Date]],"mmmm")</f>
        <v>June</v>
      </c>
      <c r="X1674" s="7" t="str">
        <f>TEXT(Table1[[#This Row],[Order Date]],"yyyy")</f>
        <v>2015</v>
      </c>
      <c r="Y1674" s="9">
        <v>42158</v>
      </c>
      <c r="Z1674" s="1">
        <v>88.56</v>
      </c>
      <c r="AA1674" s="1">
        <v>8</v>
      </c>
      <c r="AB1674" s="1">
        <v>1140.95</v>
      </c>
      <c r="AC1674" s="1">
        <v>91417</v>
      </c>
      <c r="AD1674" s="6" t="e">
        <f>IF(COUNTIF(#REF!,Orders!AC1395)&gt;0,"Returned","Not Returned")</f>
        <v>#REF!</v>
      </c>
      <c r="AE1674" s="37" t="str">
        <f>TEXT(Table1[[#This Row],[Order Date]],"mmmm-yyy")</f>
        <v>June-2015</v>
      </c>
    </row>
    <row r="1675" spans="1:31" ht="12.75" customHeight="1" thickTop="1" thickBot="1" x14ac:dyDescent="0.25">
      <c r="A1675" s="10">
        <v>18311</v>
      </c>
      <c r="B1675" s="11" t="s">
        <v>56</v>
      </c>
      <c r="C1675" s="11">
        <v>0.01</v>
      </c>
      <c r="D1675" s="11">
        <v>179.29</v>
      </c>
      <c r="E1675" s="11">
        <v>29.21</v>
      </c>
      <c r="F1675" s="11">
        <v>3374</v>
      </c>
      <c r="G1675" s="6" t="str">
        <f>IF(COUNTIF(Table1[Customer ID],Table1[[#This Row],[Customer ID]])&gt;1,"Repeat Customer","One-Time Customer")</f>
        <v>Repeat Customer</v>
      </c>
      <c r="H1675" s="11" t="s">
        <v>3003</v>
      </c>
      <c r="I1675" s="11" t="s">
        <v>39</v>
      </c>
      <c r="J1675" s="11" t="s">
        <v>28</v>
      </c>
      <c r="K1675" s="11" t="s">
        <v>41</v>
      </c>
      <c r="L1675" s="11" t="s">
        <v>152</v>
      </c>
      <c r="M1675" s="11" t="s">
        <v>121</v>
      </c>
      <c r="N1675" s="11" t="s">
        <v>629</v>
      </c>
      <c r="O1675" s="11">
        <v>0.76</v>
      </c>
      <c r="P1675" s="6">
        <f>Table1[[#This Row],[Profit]]/Table1[[#This Row],[Sales]]</f>
        <v>4.4601263525774586E-2</v>
      </c>
      <c r="Q1675" s="11" t="s">
        <v>33</v>
      </c>
      <c r="R1675" s="11" t="s">
        <v>53</v>
      </c>
      <c r="S1675" s="11" t="s">
        <v>415</v>
      </c>
      <c r="T1675" s="11" t="s">
        <v>3004</v>
      </c>
      <c r="U1675" s="11">
        <v>21113</v>
      </c>
      <c r="V1675" s="12">
        <v>42157</v>
      </c>
      <c r="W1675" s="13" t="str">
        <f>TEXT(Table1[[#This Row],[Order Date]],"mmmm")</f>
        <v>June</v>
      </c>
      <c r="X1675" s="7" t="str">
        <f>TEXT(Table1[[#This Row],[Order Date]],"yyyy")</f>
        <v>2015</v>
      </c>
      <c r="Y1675" s="12">
        <v>42159</v>
      </c>
      <c r="Z1675" s="11">
        <v>66.362220000000008</v>
      </c>
      <c r="AA1675" s="11">
        <v>8</v>
      </c>
      <c r="AB1675" s="11">
        <v>1487.9</v>
      </c>
      <c r="AC1675" s="11">
        <v>87473</v>
      </c>
      <c r="AD1675" s="6" t="e">
        <f>IF(COUNTIF(#REF!,Orders!AC1930)&gt;0,"Returned","Not Returned")</f>
        <v>#REF!</v>
      </c>
      <c r="AE1675" s="37" t="str">
        <f>TEXT(Table1[[#This Row],[Order Date]],"mmmm-yyy")</f>
        <v>June-2015</v>
      </c>
    </row>
    <row r="1676" spans="1:31" ht="12.75" customHeight="1" thickTop="1" thickBot="1" x14ac:dyDescent="0.25">
      <c r="A1676" s="10">
        <v>24663</v>
      </c>
      <c r="B1676" s="11" t="s">
        <v>106</v>
      </c>
      <c r="C1676" s="11">
        <v>0.05</v>
      </c>
      <c r="D1676" s="11">
        <v>161.55000000000001</v>
      </c>
      <c r="E1676" s="11">
        <v>19.989999999999998</v>
      </c>
      <c r="F1676" s="11">
        <v>87</v>
      </c>
      <c r="G1676" s="6" t="str">
        <f>IF(COUNTIF(Table1[Customer ID],Table1[[#This Row],[Customer ID]])&gt;1,"Repeat Customer","One-Time Customer")</f>
        <v>Repeat Customer</v>
      </c>
      <c r="H1676" s="11" t="s">
        <v>160</v>
      </c>
      <c r="I1676" s="11" t="s">
        <v>49</v>
      </c>
      <c r="J1676" s="11" t="s">
        <v>28</v>
      </c>
      <c r="K1676" s="11" t="s">
        <v>29</v>
      </c>
      <c r="L1676" s="11" t="s">
        <v>141</v>
      </c>
      <c r="M1676" s="11" t="s">
        <v>59</v>
      </c>
      <c r="N1676" s="11" t="s">
        <v>161</v>
      </c>
      <c r="O1676" s="11">
        <v>0.66</v>
      </c>
      <c r="P1676" s="6">
        <f>Table1[[#This Row],[Profit]]/Table1[[#This Row],[Sales]]</f>
        <v>0.60505484878616489</v>
      </c>
      <c r="Q1676" s="11" t="s">
        <v>33</v>
      </c>
      <c r="R1676" s="11" t="s">
        <v>34</v>
      </c>
      <c r="S1676" s="11" t="s">
        <v>45</v>
      </c>
      <c r="T1676" s="11" t="s">
        <v>162</v>
      </c>
      <c r="U1676" s="11">
        <v>95687</v>
      </c>
      <c r="V1676" s="12">
        <v>42158</v>
      </c>
      <c r="W1676" s="13" t="str">
        <f>TEXT(Table1[[#This Row],[Order Date]],"mmmm")</f>
        <v>June</v>
      </c>
      <c r="X1676" s="7" t="str">
        <f>TEXT(Table1[[#This Row],[Order Date]],"yyyy")</f>
        <v>2015</v>
      </c>
      <c r="Y1676" s="12">
        <v>42163</v>
      </c>
      <c r="Z1676" s="11">
        <v>1892.424</v>
      </c>
      <c r="AA1676" s="11">
        <v>19</v>
      </c>
      <c r="AB1676" s="11">
        <v>3127.69</v>
      </c>
      <c r="AC1676" s="11">
        <v>90596</v>
      </c>
      <c r="AD1676" s="6" t="e">
        <f>IF(COUNTIF(#REF!,Orders!AC46)&gt;0,"Returned","Not Returned")</f>
        <v>#REF!</v>
      </c>
      <c r="AE1676" s="37" t="str">
        <f>TEXT(Table1[[#This Row],[Order Date]],"mmmm-yyy")</f>
        <v>June-2015</v>
      </c>
    </row>
    <row r="1677" spans="1:31" ht="12.75" customHeight="1" thickTop="1" thickBot="1" x14ac:dyDescent="0.25">
      <c r="A1677" s="10">
        <v>18733</v>
      </c>
      <c r="B1677" s="11" t="s">
        <v>56</v>
      </c>
      <c r="C1677" s="11">
        <v>0.03</v>
      </c>
      <c r="D1677" s="11">
        <v>125.99</v>
      </c>
      <c r="E1677" s="11">
        <v>7.69</v>
      </c>
      <c r="F1677" s="11">
        <v>1357</v>
      </c>
      <c r="G1677" s="6" t="str">
        <f>IF(COUNTIF(Table1[Customer ID],Table1[[#This Row],[Customer ID]])&gt;1,"Repeat Customer","One-Time Customer")</f>
        <v>Repeat Customer</v>
      </c>
      <c r="H1677" s="11" t="s">
        <v>1423</v>
      </c>
      <c r="I1677" s="11" t="s">
        <v>49</v>
      </c>
      <c r="J1677" s="11" t="s">
        <v>40</v>
      </c>
      <c r="K1677" s="11" t="s">
        <v>77</v>
      </c>
      <c r="L1677" s="11" t="s">
        <v>78</v>
      </c>
      <c r="M1677" s="11" t="s">
        <v>59</v>
      </c>
      <c r="N1677" s="11" t="s">
        <v>1225</v>
      </c>
      <c r="O1677" s="11">
        <v>0.57999999999999996</v>
      </c>
      <c r="P1677" s="6">
        <f>Table1[[#This Row],[Profit]]/Table1[[#This Row],[Sales]]</f>
        <v>0.51032241633983599</v>
      </c>
      <c r="Q1677" s="11" t="s">
        <v>33</v>
      </c>
      <c r="R1677" s="11" t="s">
        <v>61</v>
      </c>
      <c r="S1677" s="11" t="s">
        <v>130</v>
      </c>
      <c r="T1677" s="11" t="s">
        <v>1424</v>
      </c>
      <c r="U1677" s="11">
        <v>78596</v>
      </c>
      <c r="V1677" s="12">
        <v>42158</v>
      </c>
      <c r="W1677" s="13" t="str">
        <f>TEXT(Table1[[#This Row],[Order Date]],"mmmm")</f>
        <v>June</v>
      </c>
      <c r="X1677" s="7" t="str">
        <f>TEXT(Table1[[#This Row],[Order Date]],"yyyy")</f>
        <v>2015</v>
      </c>
      <c r="Y1677" s="12">
        <v>42160</v>
      </c>
      <c r="Z1677" s="11">
        <v>500.95799999999997</v>
      </c>
      <c r="AA1677" s="11">
        <v>9</v>
      </c>
      <c r="AB1677" s="11">
        <v>981.65</v>
      </c>
      <c r="AC1677" s="11">
        <v>88184</v>
      </c>
      <c r="AD1677" s="6" t="e">
        <f>IF(COUNTIF(#REF!,Orders!AC770)&gt;0,"Returned","Not Returned")</f>
        <v>#REF!</v>
      </c>
      <c r="AE1677" s="37" t="str">
        <f>TEXT(Table1[[#This Row],[Order Date]],"mmmm-yyy")</f>
        <v>June-2015</v>
      </c>
    </row>
    <row r="1678" spans="1:31" ht="12.75" customHeight="1" thickTop="1" thickBot="1" x14ac:dyDescent="0.25">
      <c r="A1678" s="8">
        <v>19111</v>
      </c>
      <c r="B1678" s="1" t="s">
        <v>25</v>
      </c>
      <c r="C1678" s="1">
        <v>0.09</v>
      </c>
      <c r="D1678" s="1">
        <v>2.61</v>
      </c>
      <c r="E1678" s="1">
        <v>0.5</v>
      </c>
      <c r="F1678" s="1">
        <v>1389</v>
      </c>
      <c r="G1678" s="6" t="str">
        <f>IF(COUNTIF(Table1[Customer ID],Table1[[#This Row],[Customer ID]])&gt;1,"Repeat Customer","One-Time Customer")</f>
        <v>Repeat Customer</v>
      </c>
      <c r="H1678" s="1" t="s">
        <v>1455</v>
      </c>
      <c r="I1678" s="1" t="s">
        <v>49</v>
      </c>
      <c r="J1678" s="1" t="s">
        <v>114</v>
      </c>
      <c r="K1678" s="1" t="s">
        <v>29</v>
      </c>
      <c r="L1678" s="1" t="s">
        <v>134</v>
      </c>
      <c r="M1678" s="1" t="s">
        <v>59</v>
      </c>
      <c r="N1678" s="1" t="s">
        <v>1138</v>
      </c>
      <c r="O1678" s="1">
        <v>0.39</v>
      </c>
      <c r="P1678" s="6">
        <f>Table1[[#This Row],[Profit]]/Table1[[#This Row],[Sales]]</f>
        <v>0.69</v>
      </c>
      <c r="Q1678" s="1" t="s">
        <v>33</v>
      </c>
      <c r="R1678" s="1" t="s">
        <v>34</v>
      </c>
      <c r="S1678" s="1" t="s">
        <v>45</v>
      </c>
      <c r="T1678" s="1" t="s">
        <v>1456</v>
      </c>
      <c r="U1678" s="1">
        <v>94025</v>
      </c>
      <c r="V1678" s="9">
        <v>42158</v>
      </c>
      <c r="W1678" s="13" t="str">
        <f>TEXT(Table1[[#This Row],[Order Date]],"mmmm")</f>
        <v>June</v>
      </c>
      <c r="X1678" s="7" t="str">
        <f>TEXT(Table1[[#This Row],[Order Date]],"yyyy")</f>
        <v>2015</v>
      </c>
      <c r="Y1678" s="9">
        <v>42160</v>
      </c>
      <c r="Z1678" s="1">
        <v>29.380199999999995</v>
      </c>
      <c r="AA1678" s="1">
        <v>17</v>
      </c>
      <c r="AB1678" s="1">
        <v>42.58</v>
      </c>
      <c r="AC1678" s="1">
        <v>88729</v>
      </c>
      <c r="AD1678" s="6" t="e">
        <f>IF(COUNTIF(#REF!,Orders!AC789)&gt;0,"Returned","Not Returned")</f>
        <v>#REF!</v>
      </c>
      <c r="AE1678" s="37" t="str">
        <f>TEXT(Table1[[#This Row],[Order Date]],"mmmm-yyy")</f>
        <v>June-2015</v>
      </c>
    </row>
    <row r="1679" spans="1:31" ht="12.75" customHeight="1" thickTop="1" thickBot="1" x14ac:dyDescent="0.25">
      <c r="A1679" s="8">
        <v>18012</v>
      </c>
      <c r="B1679" s="1" t="s">
        <v>37</v>
      </c>
      <c r="C1679" s="1">
        <v>0.09</v>
      </c>
      <c r="D1679" s="1">
        <v>30.93</v>
      </c>
      <c r="E1679" s="1">
        <v>3.92</v>
      </c>
      <c r="F1679" s="1">
        <v>1737</v>
      </c>
      <c r="G1679" s="6" t="str">
        <f>IF(COUNTIF(Table1[Customer ID],Table1[[#This Row],[Customer ID]])&gt;1,"Repeat Customer","One-Time Customer")</f>
        <v>Repeat Customer</v>
      </c>
      <c r="H1679" s="1" t="s">
        <v>1749</v>
      </c>
      <c r="I1679" s="1" t="s">
        <v>49</v>
      </c>
      <c r="J1679" s="1" t="s">
        <v>28</v>
      </c>
      <c r="K1679" s="1" t="s">
        <v>41</v>
      </c>
      <c r="L1679" s="1" t="s">
        <v>50</v>
      </c>
      <c r="M1679" s="1" t="s">
        <v>51</v>
      </c>
      <c r="N1679" s="1" t="s">
        <v>1750</v>
      </c>
      <c r="O1679" s="1">
        <v>0.44</v>
      </c>
      <c r="P1679" s="6">
        <f>Table1[[#This Row],[Profit]]/Table1[[#This Row],[Sales]]</f>
        <v>-0.28865723834185425</v>
      </c>
      <c r="Q1679" s="1" t="s">
        <v>33</v>
      </c>
      <c r="R1679" s="1" t="s">
        <v>136</v>
      </c>
      <c r="S1679" s="1" t="s">
        <v>322</v>
      </c>
      <c r="T1679" s="1" t="s">
        <v>1724</v>
      </c>
      <c r="U1679" s="1">
        <v>27529</v>
      </c>
      <c r="V1679" s="9">
        <v>42158</v>
      </c>
      <c r="W1679" s="13" t="str">
        <f>TEXT(Table1[[#This Row],[Order Date]],"mmmm")</f>
        <v>June</v>
      </c>
      <c r="X1679" s="7" t="str">
        <f>TEXT(Table1[[#This Row],[Order Date]],"yyyy")</f>
        <v>2015</v>
      </c>
      <c r="Y1679" s="9">
        <v>42160</v>
      </c>
      <c r="Z1679" s="1">
        <v>-130.42400000000001</v>
      </c>
      <c r="AA1679" s="1">
        <v>16</v>
      </c>
      <c r="AB1679" s="1">
        <v>451.83</v>
      </c>
      <c r="AC1679" s="1">
        <v>85866</v>
      </c>
      <c r="AD1679" s="6" t="e">
        <f>IF(COUNTIF(#REF!,Orders!AC975)&gt;0,"Returned","Not Returned")</f>
        <v>#REF!</v>
      </c>
      <c r="AE1679" s="37" t="str">
        <f>TEXT(Table1[[#This Row],[Order Date]],"mmmm-yyy")</f>
        <v>June-2015</v>
      </c>
    </row>
    <row r="1680" spans="1:31" ht="12.75" customHeight="1" thickTop="1" thickBot="1" x14ac:dyDescent="0.25">
      <c r="A1680" s="10">
        <v>18013</v>
      </c>
      <c r="B1680" s="11" t="s">
        <v>37</v>
      </c>
      <c r="C1680" s="11">
        <v>0.03</v>
      </c>
      <c r="D1680" s="11">
        <v>1.68</v>
      </c>
      <c r="E1680" s="11">
        <v>0.7</v>
      </c>
      <c r="F1680" s="11">
        <v>1737</v>
      </c>
      <c r="G1680" s="6" t="str">
        <f>IF(COUNTIF(Table1[Customer ID],Table1[[#This Row],[Customer ID]])&gt;1,"Repeat Customer","One-Time Customer")</f>
        <v>Repeat Customer</v>
      </c>
      <c r="H1680" s="11" t="s">
        <v>1749</v>
      </c>
      <c r="I1680" s="11" t="s">
        <v>27</v>
      </c>
      <c r="J1680" s="11" t="s">
        <v>28</v>
      </c>
      <c r="K1680" s="11" t="s">
        <v>29</v>
      </c>
      <c r="L1680" s="11" t="s">
        <v>30</v>
      </c>
      <c r="M1680" s="11" t="s">
        <v>31</v>
      </c>
      <c r="N1680" s="11" t="s">
        <v>1751</v>
      </c>
      <c r="O1680" s="11">
        <v>0.6</v>
      </c>
      <c r="P1680" s="6">
        <f>Table1[[#This Row],[Profit]]/Table1[[#This Row],[Sales]]</f>
        <v>-5.2579545454545462</v>
      </c>
      <c r="Q1680" s="11" t="s">
        <v>33</v>
      </c>
      <c r="R1680" s="11" t="s">
        <v>136</v>
      </c>
      <c r="S1680" s="11" t="s">
        <v>322</v>
      </c>
      <c r="T1680" s="11" t="s">
        <v>1724</v>
      </c>
      <c r="U1680" s="11">
        <v>27529</v>
      </c>
      <c r="V1680" s="12">
        <v>42158</v>
      </c>
      <c r="W1680" s="13" t="str">
        <f>TEXT(Table1[[#This Row],[Order Date]],"mmmm")</f>
        <v>June</v>
      </c>
      <c r="X1680" s="7" t="str">
        <f>TEXT(Table1[[#This Row],[Order Date]],"yyyy")</f>
        <v>2015</v>
      </c>
      <c r="Y1680" s="12">
        <v>42160</v>
      </c>
      <c r="Z1680" s="11">
        <v>-106.42100000000001</v>
      </c>
      <c r="AA1680" s="11">
        <v>11</v>
      </c>
      <c r="AB1680" s="11">
        <v>20.239999999999998</v>
      </c>
      <c r="AC1680" s="11">
        <v>85866</v>
      </c>
      <c r="AD1680" s="6" t="e">
        <f>IF(COUNTIF(#REF!,Orders!AC976)&gt;0,"Returned","Not Returned")</f>
        <v>#REF!</v>
      </c>
      <c r="AE1680" s="37" t="str">
        <f>TEXT(Table1[[#This Row],[Order Date]],"mmmm-yyy")</f>
        <v>June-2015</v>
      </c>
    </row>
    <row r="1681" spans="1:31" ht="12.75" customHeight="1" thickTop="1" thickBot="1" x14ac:dyDescent="0.25">
      <c r="A1681" s="8">
        <v>20392</v>
      </c>
      <c r="B1681" s="1" t="s">
        <v>37</v>
      </c>
      <c r="C1681" s="1">
        <v>0.06</v>
      </c>
      <c r="D1681" s="1">
        <v>4.42</v>
      </c>
      <c r="E1681" s="1">
        <v>4.99</v>
      </c>
      <c r="F1681" s="1">
        <v>1998</v>
      </c>
      <c r="G1681" s="6" t="str">
        <f>IF(COUNTIF(Table1[Customer ID],Table1[[#This Row],[Customer ID]])&gt;1,"Repeat Customer","One-Time Customer")</f>
        <v>One-Time Customer</v>
      </c>
      <c r="H1681" s="1" t="s">
        <v>1941</v>
      </c>
      <c r="I1681" s="1" t="s">
        <v>49</v>
      </c>
      <c r="J1681" s="1" t="s">
        <v>28</v>
      </c>
      <c r="K1681" s="1" t="s">
        <v>29</v>
      </c>
      <c r="L1681" s="1" t="s">
        <v>69</v>
      </c>
      <c r="M1681" s="1" t="s">
        <v>59</v>
      </c>
      <c r="N1681" s="1" t="s">
        <v>70</v>
      </c>
      <c r="O1681" s="1">
        <v>0.38</v>
      </c>
      <c r="P1681" s="6">
        <f>Table1[[#This Row],[Profit]]/Table1[[#This Row],[Sales]]</f>
        <v>-0.7026936026936027</v>
      </c>
      <c r="Q1681" s="1" t="s">
        <v>33</v>
      </c>
      <c r="R1681" s="1" t="s">
        <v>53</v>
      </c>
      <c r="S1681" s="1" t="s">
        <v>71</v>
      </c>
      <c r="T1681" s="1" t="s">
        <v>1942</v>
      </c>
      <c r="U1681" s="1">
        <v>11758</v>
      </c>
      <c r="V1681" s="9">
        <v>42158</v>
      </c>
      <c r="W1681" s="13" t="str">
        <f>TEXT(Table1[[#This Row],[Order Date]],"mmmm")</f>
        <v>June</v>
      </c>
      <c r="X1681" s="7" t="str">
        <f>TEXT(Table1[[#This Row],[Order Date]],"yyyy")</f>
        <v>2015</v>
      </c>
      <c r="Y1681" s="9">
        <v>42160</v>
      </c>
      <c r="Z1681" s="1">
        <v>-10.435</v>
      </c>
      <c r="AA1681" s="1">
        <v>3</v>
      </c>
      <c r="AB1681" s="1">
        <v>14.85</v>
      </c>
      <c r="AC1681" s="1">
        <v>90568</v>
      </c>
      <c r="AD1681" s="6" t="e">
        <f>IF(COUNTIF(#REF!,Orders!AC1111)&gt;0,"Returned","Not Returned")</f>
        <v>#REF!</v>
      </c>
      <c r="AE1681" s="37" t="str">
        <f>TEXT(Table1[[#This Row],[Order Date]],"mmmm-yyy")</f>
        <v>June-2015</v>
      </c>
    </row>
    <row r="1682" spans="1:31" ht="12.75" customHeight="1" thickTop="1" thickBot="1" x14ac:dyDescent="0.25">
      <c r="A1682" s="10">
        <v>19072</v>
      </c>
      <c r="B1682" s="11" t="s">
        <v>106</v>
      </c>
      <c r="C1682" s="11">
        <v>0.08</v>
      </c>
      <c r="D1682" s="11">
        <v>259.70999999999998</v>
      </c>
      <c r="E1682" s="11">
        <v>66.67</v>
      </c>
      <c r="F1682" s="11">
        <v>2268</v>
      </c>
      <c r="G1682" s="6" t="str">
        <f>IF(COUNTIF(Table1[Customer ID],Table1[[#This Row],[Customer ID]])&gt;1,"Repeat Customer","One-Time Customer")</f>
        <v>One-Time Customer</v>
      </c>
      <c r="H1682" s="11" t="s">
        <v>2151</v>
      </c>
      <c r="I1682" s="11" t="s">
        <v>39</v>
      </c>
      <c r="J1682" s="11" t="s">
        <v>58</v>
      </c>
      <c r="K1682" s="11" t="s">
        <v>41</v>
      </c>
      <c r="L1682" s="11" t="s">
        <v>152</v>
      </c>
      <c r="M1682" s="11" t="s">
        <v>121</v>
      </c>
      <c r="N1682" s="11" t="s">
        <v>342</v>
      </c>
      <c r="O1682" s="11">
        <v>0.61</v>
      </c>
      <c r="P1682" s="6">
        <f>Table1[[#This Row],[Profit]]/Table1[[#This Row],[Sales]]</f>
        <v>3.3824054814633547E-2</v>
      </c>
      <c r="Q1682" s="11" t="s">
        <v>33</v>
      </c>
      <c r="R1682" s="11" t="s">
        <v>136</v>
      </c>
      <c r="S1682" s="11" t="s">
        <v>362</v>
      </c>
      <c r="T1682" s="11" t="s">
        <v>2152</v>
      </c>
      <c r="U1682" s="11">
        <v>34639</v>
      </c>
      <c r="V1682" s="12">
        <v>42158</v>
      </c>
      <c r="W1682" s="13" t="str">
        <f>TEXT(Table1[[#This Row],[Order Date]],"mmmm")</f>
        <v>June</v>
      </c>
      <c r="X1682" s="7" t="str">
        <f>TEXT(Table1[[#This Row],[Order Date]],"yyyy")</f>
        <v>2015</v>
      </c>
      <c r="Y1682" s="12">
        <v>42162</v>
      </c>
      <c r="Z1682" s="11">
        <v>138.22199999999998</v>
      </c>
      <c r="AA1682" s="11">
        <v>17</v>
      </c>
      <c r="AB1682" s="11">
        <v>4086.5</v>
      </c>
      <c r="AC1682" s="11">
        <v>89571</v>
      </c>
      <c r="AD1682" s="6" t="e">
        <f>IF(COUNTIF(#REF!,Orders!AC1256)&gt;0,"Returned","Not Returned")</f>
        <v>#REF!</v>
      </c>
      <c r="AE1682" s="37" t="str">
        <f>TEXT(Table1[[#This Row],[Order Date]],"mmmm-yyy")</f>
        <v>June-2015</v>
      </c>
    </row>
    <row r="1683" spans="1:31" ht="12.75" customHeight="1" thickTop="1" thickBot="1" x14ac:dyDescent="0.25">
      <c r="A1683" s="8">
        <v>19625</v>
      </c>
      <c r="B1683" s="1" t="s">
        <v>37</v>
      </c>
      <c r="C1683" s="1">
        <v>0.01</v>
      </c>
      <c r="D1683" s="1">
        <v>145.97999999999999</v>
      </c>
      <c r="E1683" s="1">
        <v>46.2</v>
      </c>
      <c r="F1683" s="1">
        <v>3151</v>
      </c>
      <c r="G1683" s="6" t="str">
        <f>IF(COUNTIF(Table1[Customer ID],Table1[[#This Row],[Customer ID]])&gt;1,"Repeat Customer","One-Time Customer")</f>
        <v>Repeat Customer</v>
      </c>
      <c r="H1683" s="1" t="s">
        <v>2844</v>
      </c>
      <c r="I1683" s="1" t="s">
        <v>39</v>
      </c>
      <c r="J1683" s="1" t="s">
        <v>28</v>
      </c>
      <c r="K1683" s="1" t="s">
        <v>41</v>
      </c>
      <c r="L1683" s="1" t="s">
        <v>152</v>
      </c>
      <c r="M1683" s="1" t="s">
        <v>121</v>
      </c>
      <c r="N1683" s="1" t="s">
        <v>2845</v>
      </c>
      <c r="O1683" s="1">
        <v>0.69</v>
      </c>
      <c r="P1683" s="6">
        <f>Table1[[#This Row],[Profit]]/Table1[[#This Row],[Sales]]</f>
        <v>-9.8127357217371008E-2</v>
      </c>
      <c r="Q1683" s="1" t="s">
        <v>33</v>
      </c>
      <c r="R1683" s="1" t="s">
        <v>34</v>
      </c>
      <c r="S1683" s="1" t="s">
        <v>45</v>
      </c>
      <c r="T1683" s="1" t="s">
        <v>2846</v>
      </c>
      <c r="U1683" s="1">
        <v>92277</v>
      </c>
      <c r="V1683" s="9">
        <v>42158</v>
      </c>
      <c r="W1683" s="13" t="str">
        <f>TEXT(Table1[[#This Row],[Order Date]],"mmmm")</f>
        <v>June</v>
      </c>
      <c r="X1683" s="7" t="str">
        <f>TEXT(Table1[[#This Row],[Order Date]],"yyyy")</f>
        <v>2015</v>
      </c>
      <c r="Y1683" s="9">
        <v>42158</v>
      </c>
      <c r="Z1683" s="1">
        <v>-134.512</v>
      </c>
      <c r="AA1683" s="1">
        <v>9</v>
      </c>
      <c r="AB1683" s="1">
        <v>1370.79</v>
      </c>
      <c r="AC1683" s="1">
        <v>88543</v>
      </c>
      <c r="AD1683" s="6" t="e">
        <f>IF(COUNTIF(#REF!,Orders!AC1801)&gt;0,"Returned","Not Returned")</f>
        <v>#REF!</v>
      </c>
      <c r="AE1683" s="37" t="str">
        <f>TEXT(Table1[[#This Row],[Order Date]],"mmmm-yyy")</f>
        <v>June-2015</v>
      </c>
    </row>
    <row r="1684" spans="1:31" ht="12.75" customHeight="1" thickTop="1" thickBot="1" x14ac:dyDescent="0.25">
      <c r="A1684" s="10">
        <v>25291</v>
      </c>
      <c r="B1684" s="11" t="s">
        <v>25</v>
      </c>
      <c r="C1684" s="11">
        <v>0.06</v>
      </c>
      <c r="D1684" s="11">
        <v>218.75</v>
      </c>
      <c r="E1684" s="11">
        <v>69.64</v>
      </c>
      <c r="F1684" s="11">
        <v>754</v>
      </c>
      <c r="G1684" s="6" t="str">
        <f>IF(COUNTIF(Table1[Customer ID],Table1[[#This Row],[Customer ID]])&gt;1,"Repeat Customer","One-Time Customer")</f>
        <v>Repeat Customer</v>
      </c>
      <c r="H1684" s="11" t="s">
        <v>888</v>
      </c>
      <c r="I1684" s="11" t="s">
        <v>39</v>
      </c>
      <c r="J1684" s="11" t="s">
        <v>28</v>
      </c>
      <c r="K1684" s="11" t="s">
        <v>41</v>
      </c>
      <c r="L1684" s="11" t="s">
        <v>152</v>
      </c>
      <c r="M1684" s="11" t="s">
        <v>121</v>
      </c>
      <c r="N1684" s="11" t="s">
        <v>655</v>
      </c>
      <c r="O1684" s="11">
        <v>0.77</v>
      </c>
      <c r="P1684" s="6">
        <f>Table1[[#This Row],[Profit]]/Table1[[#This Row],[Sales]]</f>
        <v>-0.50055224210293792</v>
      </c>
      <c r="Q1684" s="11" t="s">
        <v>33</v>
      </c>
      <c r="R1684" s="11" t="s">
        <v>34</v>
      </c>
      <c r="S1684" s="11" t="s">
        <v>378</v>
      </c>
      <c r="T1684" s="11" t="s">
        <v>889</v>
      </c>
      <c r="U1684" s="11">
        <v>86314</v>
      </c>
      <c r="V1684" s="12">
        <v>42159</v>
      </c>
      <c r="W1684" s="13" t="str">
        <f>TEXT(Table1[[#This Row],[Order Date]],"mmmm")</f>
        <v>June</v>
      </c>
      <c r="X1684" s="7" t="str">
        <f>TEXT(Table1[[#This Row],[Order Date]],"yyyy")</f>
        <v>2015</v>
      </c>
      <c r="Y1684" s="12">
        <v>42160</v>
      </c>
      <c r="Z1684" s="11">
        <v>-453.2</v>
      </c>
      <c r="AA1684" s="11">
        <v>4</v>
      </c>
      <c r="AB1684" s="11">
        <v>905.4</v>
      </c>
      <c r="AC1684" s="11">
        <v>90437</v>
      </c>
      <c r="AD1684" s="6" t="e">
        <f>IF(COUNTIF(#REF!,Orders!AC434)&gt;0,"Returned","Not Returned")</f>
        <v>#REF!</v>
      </c>
      <c r="AE1684" s="37" t="str">
        <f>TEXT(Table1[[#This Row],[Order Date]],"mmmm-yyy")</f>
        <v>June-2015</v>
      </c>
    </row>
    <row r="1685" spans="1:31" ht="12.75" customHeight="1" thickTop="1" thickBot="1" x14ac:dyDescent="0.25">
      <c r="A1685" s="10">
        <v>19874</v>
      </c>
      <c r="B1685" s="11" t="s">
        <v>25</v>
      </c>
      <c r="C1685" s="11">
        <v>0.09</v>
      </c>
      <c r="D1685" s="11">
        <v>99.99</v>
      </c>
      <c r="E1685" s="11">
        <v>19.989999999999998</v>
      </c>
      <c r="F1685" s="11">
        <v>1233</v>
      </c>
      <c r="G1685" s="6" t="str">
        <f>IF(COUNTIF(Table1[Customer ID],Table1[[#This Row],[Customer ID]])&gt;1,"Repeat Customer","One-Time Customer")</f>
        <v>Repeat Customer</v>
      </c>
      <c r="H1685" s="11" t="s">
        <v>1322</v>
      </c>
      <c r="I1685" s="11" t="s">
        <v>49</v>
      </c>
      <c r="J1685" s="11" t="s">
        <v>114</v>
      </c>
      <c r="K1685" s="11" t="s">
        <v>77</v>
      </c>
      <c r="L1685" s="11" t="s">
        <v>180</v>
      </c>
      <c r="M1685" s="11" t="s">
        <v>59</v>
      </c>
      <c r="N1685" s="11" t="s">
        <v>1151</v>
      </c>
      <c r="O1685" s="11">
        <v>0.52</v>
      </c>
      <c r="P1685" s="6">
        <f>Table1[[#This Row],[Profit]]/Table1[[#This Row],[Sales]]</f>
        <v>-1.6536098310291858</v>
      </c>
      <c r="Q1685" s="11" t="s">
        <v>33</v>
      </c>
      <c r="R1685" s="11" t="s">
        <v>61</v>
      </c>
      <c r="S1685" s="11" t="s">
        <v>130</v>
      </c>
      <c r="T1685" s="11" t="s">
        <v>1324</v>
      </c>
      <c r="U1685" s="11">
        <v>75028</v>
      </c>
      <c r="V1685" s="12">
        <v>42159</v>
      </c>
      <c r="W1685" s="13" t="str">
        <f>TEXT(Table1[[#This Row],[Order Date]],"mmmm")</f>
        <v>June</v>
      </c>
      <c r="X1685" s="7" t="str">
        <f>TEXT(Table1[[#This Row],[Order Date]],"yyyy")</f>
        <v>2015</v>
      </c>
      <c r="Y1685" s="12">
        <v>42161</v>
      </c>
      <c r="Z1685" s="11">
        <v>-161.47499999999999</v>
      </c>
      <c r="AA1685" s="11">
        <v>1</v>
      </c>
      <c r="AB1685" s="11">
        <v>97.65</v>
      </c>
      <c r="AC1685" s="11">
        <v>89376</v>
      </c>
      <c r="AD1685" s="6" t="e">
        <f>IF(COUNTIF(#REF!,Orders!AC700)&gt;0,"Returned","Not Returned")</f>
        <v>#REF!</v>
      </c>
      <c r="AE1685" s="37" t="str">
        <f>TEXT(Table1[[#This Row],[Order Date]],"mmmm-yyy")</f>
        <v>June-2015</v>
      </c>
    </row>
    <row r="1686" spans="1:31" ht="12.75" customHeight="1" thickTop="1" thickBot="1" x14ac:dyDescent="0.25">
      <c r="A1686" s="8">
        <v>19875</v>
      </c>
      <c r="B1686" s="1" t="s">
        <v>25</v>
      </c>
      <c r="C1686" s="1">
        <v>0.04</v>
      </c>
      <c r="D1686" s="1">
        <v>205.99</v>
      </c>
      <c r="E1686" s="1">
        <v>5.26</v>
      </c>
      <c r="F1686" s="1">
        <v>1233</v>
      </c>
      <c r="G1686" s="6" t="str">
        <f>IF(COUNTIF(Table1[Customer ID],Table1[[#This Row],[Customer ID]])&gt;1,"Repeat Customer","One-Time Customer")</f>
        <v>Repeat Customer</v>
      </c>
      <c r="H1686" s="1" t="s">
        <v>1322</v>
      </c>
      <c r="I1686" s="1" t="s">
        <v>49</v>
      </c>
      <c r="J1686" s="1" t="s">
        <v>114</v>
      </c>
      <c r="K1686" s="1" t="s">
        <v>77</v>
      </c>
      <c r="L1686" s="1" t="s">
        <v>78</v>
      </c>
      <c r="M1686" s="1" t="s">
        <v>59</v>
      </c>
      <c r="N1686" s="1" t="s">
        <v>824</v>
      </c>
      <c r="O1686" s="1">
        <v>0.56000000000000005</v>
      </c>
      <c r="P1686" s="6">
        <f>Table1[[#This Row],[Profit]]/Table1[[#This Row],[Sales]]</f>
        <v>-7.9912822375591253E-4</v>
      </c>
      <c r="Q1686" s="1" t="s">
        <v>33</v>
      </c>
      <c r="R1686" s="1" t="s">
        <v>61</v>
      </c>
      <c r="S1686" s="1" t="s">
        <v>130</v>
      </c>
      <c r="T1686" s="1" t="s">
        <v>1324</v>
      </c>
      <c r="U1686" s="1">
        <v>75028</v>
      </c>
      <c r="V1686" s="9">
        <v>42159</v>
      </c>
      <c r="W1686" s="13" t="str">
        <f>TEXT(Table1[[#This Row],[Order Date]],"mmmm")</f>
        <v>June</v>
      </c>
      <c r="X1686" s="7" t="str">
        <f>TEXT(Table1[[#This Row],[Order Date]],"yyyy")</f>
        <v>2015</v>
      </c>
      <c r="Y1686" s="9">
        <v>42160</v>
      </c>
      <c r="Z1686" s="1">
        <v>-0.81400000000001005</v>
      </c>
      <c r="AA1686" s="1">
        <v>6</v>
      </c>
      <c r="AB1686" s="1">
        <v>1018.61</v>
      </c>
      <c r="AC1686" s="1">
        <v>89376</v>
      </c>
      <c r="AD1686" s="6" t="e">
        <f>IF(COUNTIF(#REF!,Orders!AC701)&gt;0,"Returned","Not Returned")</f>
        <v>#REF!</v>
      </c>
      <c r="AE1686" s="37" t="str">
        <f>TEXT(Table1[[#This Row],[Order Date]],"mmmm-yyy")</f>
        <v>June-2015</v>
      </c>
    </row>
    <row r="1687" spans="1:31" ht="12.75" customHeight="1" thickTop="1" thickBot="1" x14ac:dyDescent="0.25">
      <c r="A1687" s="10">
        <v>21462</v>
      </c>
      <c r="B1687" s="11" t="s">
        <v>37</v>
      </c>
      <c r="C1687" s="11">
        <v>0</v>
      </c>
      <c r="D1687" s="11">
        <v>999.99</v>
      </c>
      <c r="E1687" s="11">
        <v>13.99</v>
      </c>
      <c r="F1687" s="11">
        <v>2391</v>
      </c>
      <c r="G1687" s="6" t="str">
        <f>IF(COUNTIF(Table1[Customer ID],Table1[[#This Row],[Customer ID]])&gt;1,"Repeat Customer","One-Time Customer")</f>
        <v>Repeat Customer</v>
      </c>
      <c r="H1687" s="11" t="s">
        <v>2249</v>
      </c>
      <c r="I1687" s="11" t="s">
        <v>49</v>
      </c>
      <c r="J1687" s="11" t="s">
        <v>28</v>
      </c>
      <c r="K1687" s="11" t="s">
        <v>77</v>
      </c>
      <c r="L1687" s="11" t="s">
        <v>85</v>
      </c>
      <c r="M1687" s="11" t="s">
        <v>86</v>
      </c>
      <c r="N1687" s="11" t="s">
        <v>530</v>
      </c>
      <c r="O1687" s="11">
        <v>0.36</v>
      </c>
      <c r="P1687" s="6">
        <f>Table1[[#This Row],[Profit]]/Table1[[#This Row],[Sales]]</f>
        <v>-1.4415956593629637</v>
      </c>
      <c r="Q1687" s="11" t="s">
        <v>33</v>
      </c>
      <c r="R1687" s="11" t="s">
        <v>53</v>
      </c>
      <c r="S1687" s="11" t="s">
        <v>71</v>
      </c>
      <c r="T1687" s="11" t="s">
        <v>2251</v>
      </c>
      <c r="U1687" s="11">
        <v>11572</v>
      </c>
      <c r="V1687" s="12">
        <v>42159</v>
      </c>
      <c r="W1687" s="13" t="str">
        <f>TEXT(Table1[[#This Row],[Order Date]],"mmmm")</f>
        <v>June</v>
      </c>
      <c r="X1687" s="7" t="str">
        <f>TEXT(Table1[[#This Row],[Order Date]],"yyyy")</f>
        <v>2015</v>
      </c>
      <c r="Y1687" s="12">
        <v>42161</v>
      </c>
      <c r="Z1687" s="11">
        <v>-1455.9971999999998</v>
      </c>
      <c r="AA1687" s="11">
        <v>1</v>
      </c>
      <c r="AB1687" s="11">
        <v>1009.99</v>
      </c>
      <c r="AC1687" s="11">
        <v>91123</v>
      </c>
      <c r="AD1687" s="6" t="e">
        <f>IF(COUNTIF(#REF!,Orders!AC1332)&gt;0,"Returned","Not Returned")</f>
        <v>#REF!</v>
      </c>
      <c r="AE1687" s="37" t="str">
        <f>TEXT(Table1[[#This Row],[Order Date]],"mmmm-yyy")</f>
        <v>June-2015</v>
      </c>
    </row>
    <row r="1688" spans="1:31" ht="12.75" customHeight="1" thickTop="1" thickBot="1" x14ac:dyDescent="0.25">
      <c r="A1688" s="8">
        <v>21463</v>
      </c>
      <c r="B1688" s="1" t="s">
        <v>37</v>
      </c>
      <c r="C1688" s="1">
        <v>0.05</v>
      </c>
      <c r="D1688" s="1">
        <v>6.48</v>
      </c>
      <c r="E1688" s="1">
        <v>5.14</v>
      </c>
      <c r="F1688" s="1">
        <v>2391</v>
      </c>
      <c r="G1688" s="6" t="str">
        <f>IF(COUNTIF(Table1[Customer ID],Table1[[#This Row],[Customer ID]])&gt;1,"Repeat Customer","One-Time Customer")</f>
        <v>Repeat Customer</v>
      </c>
      <c r="H1688" s="1" t="s">
        <v>2249</v>
      </c>
      <c r="I1688" s="1" t="s">
        <v>27</v>
      </c>
      <c r="J1688" s="1" t="s">
        <v>28</v>
      </c>
      <c r="K1688" s="1" t="s">
        <v>29</v>
      </c>
      <c r="L1688" s="1" t="s">
        <v>93</v>
      </c>
      <c r="M1688" s="1" t="s">
        <v>59</v>
      </c>
      <c r="N1688" s="1" t="s">
        <v>938</v>
      </c>
      <c r="O1688" s="1">
        <v>0.37</v>
      </c>
      <c r="P1688" s="6">
        <f>Table1[[#This Row],[Profit]]/Table1[[#This Row],[Sales]]</f>
        <v>-0.24479166666666666</v>
      </c>
      <c r="Q1688" s="1" t="s">
        <v>33</v>
      </c>
      <c r="R1688" s="1" t="s">
        <v>53</v>
      </c>
      <c r="S1688" s="1" t="s">
        <v>71</v>
      </c>
      <c r="T1688" s="1" t="s">
        <v>2251</v>
      </c>
      <c r="U1688" s="1">
        <v>11572</v>
      </c>
      <c r="V1688" s="9">
        <v>42159</v>
      </c>
      <c r="W1688" s="13" t="str">
        <f>TEXT(Table1[[#This Row],[Order Date]],"mmmm")</f>
        <v>June</v>
      </c>
      <c r="X1688" s="7" t="str">
        <f>TEXT(Table1[[#This Row],[Order Date]],"yyyy")</f>
        <v>2015</v>
      </c>
      <c r="Y1688" s="9">
        <v>42160</v>
      </c>
      <c r="Z1688" s="1">
        <v>-22.56</v>
      </c>
      <c r="AA1688" s="1">
        <v>13</v>
      </c>
      <c r="AB1688" s="1">
        <v>92.16</v>
      </c>
      <c r="AC1688" s="1">
        <v>91123</v>
      </c>
      <c r="AD1688" s="6" t="e">
        <f>IF(COUNTIF(#REF!,Orders!AC1333)&gt;0,"Returned","Not Returned")</f>
        <v>#REF!</v>
      </c>
      <c r="AE1688" s="37" t="str">
        <f>TEXT(Table1[[#This Row],[Order Date]],"mmmm-yyy")</f>
        <v>June-2015</v>
      </c>
    </row>
    <row r="1689" spans="1:31" ht="12.75" customHeight="1" thickTop="1" thickBot="1" x14ac:dyDescent="0.25">
      <c r="A1689" s="8">
        <v>4204</v>
      </c>
      <c r="B1689" s="1" t="s">
        <v>37</v>
      </c>
      <c r="C1689" s="1">
        <v>0.09</v>
      </c>
      <c r="D1689" s="1">
        <v>5.98</v>
      </c>
      <c r="E1689" s="1">
        <v>1.67</v>
      </c>
      <c r="F1689" s="1">
        <v>2548</v>
      </c>
      <c r="G1689" s="6" t="str">
        <f>IF(COUNTIF(Table1[Customer ID],Table1[[#This Row],[Customer ID]])&gt;1,"Repeat Customer","One-Time Customer")</f>
        <v>Repeat Customer</v>
      </c>
      <c r="H1689" s="1" t="s">
        <v>2384</v>
      </c>
      <c r="I1689" s="1" t="s">
        <v>49</v>
      </c>
      <c r="J1689" s="1" t="s">
        <v>58</v>
      </c>
      <c r="K1689" s="1" t="s">
        <v>29</v>
      </c>
      <c r="L1689" s="1" t="s">
        <v>30</v>
      </c>
      <c r="M1689" s="1" t="s">
        <v>31</v>
      </c>
      <c r="N1689" s="1" t="s">
        <v>2387</v>
      </c>
      <c r="O1689" s="1">
        <v>0.51</v>
      </c>
      <c r="P1689" s="6">
        <f>Table1[[#This Row],[Profit]]/Table1[[#This Row],[Sales]]</f>
        <v>5.3250345781466119E-2</v>
      </c>
      <c r="Q1689" s="1" t="s">
        <v>33</v>
      </c>
      <c r="R1689" s="1" t="s">
        <v>34</v>
      </c>
      <c r="S1689" s="1" t="s">
        <v>45</v>
      </c>
      <c r="T1689" s="1" t="s">
        <v>663</v>
      </c>
      <c r="U1689" s="1">
        <v>90068</v>
      </c>
      <c r="V1689" s="9">
        <v>42159</v>
      </c>
      <c r="W1689" s="13" t="str">
        <f>TEXT(Table1[[#This Row],[Order Date]],"mmmm")</f>
        <v>June</v>
      </c>
      <c r="X1689" s="7" t="str">
        <f>TEXT(Table1[[#This Row],[Order Date]],"yyyy")</f>
        <v>2015</v>
      </c>
      <c r="Y1689" s="9">
        <v>42162</v>
      </c>
      <c r="Z1689" s="1">
        <v>23.87</v>
      </c>
      <c r="AA1689" s="1">
        <v>81</v>
      </c>
      <c r="AB1689" s="1">
        <v>448.26</v>
      </c>
      <c r="AC1689" s="1">
        <v>29889</v>
      </c>
      <c r="AD1689" s="6" t="e">
        <f>IF(COUNTIF(#REF!,Orders!AC1443)&gt;0,"Returned","Not Returned")</f>
        <v>#REF!</v>
      </c>
      <c r="AE1689" s="37" t="str">
        <f>TEXT(Table1[[#This Row],[Order Date]],"mmmm-yyy")</f>
        <v>June-2015</v>
      </c>
    </row>
    <row r="1690" spans="1:31" ht="12.75" customHeight="1" thickTop="1" thickBot="1" x14ac:dyDescent="0.25">
      <c r="A1690" s="8">
        <v>22204</v>
      </c>
      <c r="B1690" s="1" t="s">
        <v>37</v>
      </c>
      <c r="C1690" s="1">
        <v>0.09</v>
      </c>
      <c r="D1690" s="1">
        <v>5.98</v>
      </c>
      <c r="E1690" s="1">
        <v>1.67</v>
      </c>
      <c r="F1690" s="1">
        <v>2549</v>
      </c>
      <c r="G1690" s="6" t="str">
        <f>IF(COUNTIF(Table1[Customer ID],Table1[[#This Row],[Customer ID]])&gt;1,"Repeat Customer","One-Time Customer")</f>
        <v>Repeat Customer</v>
      </c>
      <c r="H1690" s="1" t="s">
        <v>2388</v>
      </c>
      <c r="I1690" s="1" t="s">
        <v>49</v>
      </c>
      <c r="J1690" s="1" t="s">
        <v>58</v>
      </c>
      <c r="K1690" s="1" t="s">
        <v>29</v>
      </c>
      <c r="L1690" s="1" t="s">
        <v>30</v>
      </c>
      <c r="M1690" s="1" t="s">
        <v>31</v>
      </c>
      <c r="N1690" s="1" t="s">
        <v>2387</v>
      </c>
      <c r="O1690" s="1">
        <v>0.51</v>
      </c>
      <c r="P1690" s="6">
        <f>Table1[[#This Row],[Profit]]/Table1[[#This Row],[Sales]]</f>
        <v>0.3235001807011203</v>
      </c>
      <c r="Q1690" s="1" t="s">
        <v>33</v>
      </c>
      <c r="R1690" s="1" t="s">
        <v>53</v>
      </c>
      <c r="S1690" s="1" t="s">
        <v>154</v>
      </c>
      <c r="T1690" s="1" t="s">
        <v>2389</v>
      </c>
      <c r="U1690" s="1">
        <v>43213</v>
      </c>
      <c r="V1690" s="9">
        <v>42159</v>
      </c>
      <c r="W1690" s="13" t="str">
        <f>TEXT(Table1[[#This Row],[Order Date]],"mmmm")</f>
        <v>June</v>
      </c>
      <c r="X1690" s="7" t="str">
        <f>TEXT(Table1[[#This Row],[Order Date]],"yyyy")</f>
        <v>2015</v>
      </c>
      <c r="Y1690" s="9">
        <v>42162</v>
      </c>
      <c r="Z1690" s="1">
        <v>35.805</v>
      </c>
      <c r="AA1690" s="1">
        <v>20</v>
      </c>
      <c r="AB1690" s="1">
        <v>110.68</v>
      </c>
      <c r="AC1690" s="1">
        <v>88658</v>
      </c>
      <c r="AD1690" s="6" t="e">
        <f>IF(COUNTIF(#REF!,Orders!AC1447)&gt;0,"Returned","Not Returned")</f>
        <v>#REF!</v>
      </c>
      <c r="AE1690" s="37" t="str">
        <f>TEXT(Table1[[#This Row],[Order Date]],"mmmm-yyy")</f>
        <v>June-2015</v>
      </c>
    </row>
    <row r="1691" spans="1:31" ht="12.75" customHeight="1" thickTop="1" thickBot="1" x14ac:dyDescent="0.25">
      <c r="A1691" s="8">
        <v>19179</v>
      </c>
      <c r="B1691" s="1" t="s">
        <v>106</v>
      </c>
      <c r="C1691" s="1">
        <v>0.06</v>
      </c>
      <c r="D1691" s="1">
        <v>115.99</v>
      </c>
      <c r="E1691" s="1">
        <v>5.92</v>
      </c>
      <c r="F1691" s="1">
        <v>3238</v>
      </c>
      <c r="G1691" s="6" t="str">
        <f>IF(COUNTIF(Table1[Customer ID],Table1[[#This Row],[Customer ID]])&gt;1,"Repeat Customer","One-Time Customer")</f>
        <v>One-Time Customer</v>
      </c>
      <c r="H1691" s="1" t="s">
        <v>2903</v>
      </c>
      <c r="I1691" s="1" t="s">
        <v>49</v>
      </c>
      <c r="J1691" s="1" t="s">
        <v>28</v>
      </c>
      <c r="K1691" s="1" t="s">
        <v>77</v>
      </c>
      <c r="L1691" s="1" t="s">
        <v>78</v>
      </c>
      <c r="M1691" s="1" t="s">
        <v>59</v>
      </c>
      <c r="N1691" s="1" t="s">
        <v>1772</v>
      </c>
      <c r="O1691" s="1">
        <v>0.57999999999999996</v>
      </c>
      <c r="P1691" s="6">
        <f>Table1[[#This Row],[Profit]]/Table1[[#This Row],[Sales]]</f>
        <v>-2.6356338993989759E-2</v>
      </c>
      <c r="Q1691" s="1" t="s">
        <v>33</v>
      </c>
      <c r="R1691" s="1" t="s">
        <v>34</v>
      </c>
      <c r="S1691" s="1" t="s">
        <v>102</v>
      </c>
      <c r="T1691" s="1" t="s">
        <v>2904</v>
      </c>
      <c r="U1691" s="1">
        <v>97330</v>
      </c>
      <c r="V1691" s="9">
        <v>42159</v>
      </c>
      <c r="W1691" s="13" t="str">
        <f>TEXT(Table1[[#This Row],[Order Date]],"mmmm")</f>
        <v>June</v>
      </c>
      <c r="X1691" s="7" t="str">
        <f>TEXT(Table1[[#This Row],[Order Date]],"yyyy")</f>
        <v>2015</v>
      </c>
      <c r="Y1691" s="9">
        <v>42161</v>
      </c>
      <c r="Z1691" s="1">
        <v>-13.068000000000001</v>
      </c>
      <c r="AA1691" s="1">
        <v>5</v>
      </c>
      <c r="AB1691" s="1">
        <v>495.82</v>
      </c>
      <c r="AC1691" s="1">
        <v>89564</v>
      </c>
      <c r="AD1691" s="6" t="e">
        <f>IF(COUNTIF(#REF!,Orders!AC1853)&gt;0,"Returned","Not Returned")</f>
        <v>#REF!</v>
      </c>
      <c r="AE1691" s="37" t="str">
        <f>TEXT(Table1[[#This Row],[Order Date]],"mmmm-yyy")</f>
        <v>June-2015</v>
      </c>
    </row>
    <row r="1692" spans="1:31" ht="12.75" customHeight="1" thickTop="1" thickBot="1" x14ac:dyDescent="0.25">
      <c r="A1692" s="10">
        <v>23059</v>
      </c>
      <c r="B1692" s="11" t="s">
        <v>106</v>
      </c>
      <c r="C1692" s="11">
        <v>0.09</v>
      </c>
      <c r="D1692" s="11">
        <v>35.94</v>
      </c>
      <c r="E1692" s="11">
        <v>6.66</v>
      </c>
      <c r="F1692" s="11">
        <v>269</v>
      </c>
      <c r="G1692" s="6" t="str">
        <f>IF(COUNTIF(Table1[Customer ID],Table1[[#This Row],[Customer ID]])&gt;1,"Repeat Customer","One-Time Customer")</f>
        <v>Repeat Customer</v>
      </c>
      <c r="H1692" s="11" t="s">
        <v>381</v>
      </c>
      <c r="I1692" s="11" t="s">
        <v>49</v>
      </c>
      <c r="J1692" s="11" t="s">
        <v>40</v>
      </c>
      <c r="K1692" s="11" t="s">
        <v>29</v>
      </c>
      <c r="L1692" s="11" t="s">
        <v>69</v>
      </c>
      <c r="M1692" s="11" t="s">
        <v>59</v>
      </c>
      <c r="N1692" s="11" t="s">
        <v>73</v>
      </c>
      <c r="O1692" s="11">
        <v>0.4</v>
      </c>
      <c r="P1692" s="6">
        <f>Table1[[#This Row],[Profit]]/Table1[[#This Row],[Sales]]</f>
        <v>0.69</v>
      </c>
      <c r="Q1692" s="11" t="s">
        <v>33</v>
      </c>
      <c r="R1692" s="11" t="s">
        <v>34</v>
      </c>
      <c r="S1692" s="11" t="s">
        <v>378</v>
      </c>
      <c r="T1692" s="11" t="s">
        <v>382</v>
      </c>
      <c r="U1692" s="11">
        <v>85234</v>
      </c>
      <c r="V1692" s="12">
        <v>42160</v>
      </c>
      <c r="W1692" s="13" t="str">
        <f>TEXT(Table1[[#This Row],[Order Date]],"mmmm")</f>
        <v>June</v>
      </c>
      <c r="X1692" s="7" t="str">
        <f>TEXT(Table1[[#This Row],[Order Date]],"yyyy")</f>
        <v>2015</v>
      </c>
      <c r="Y1692" s="12">
        <v>42165</v>
      </c>
      <c r="Z1692" s="11">
        <v>144.2928</v>
      </c>
      <c r="AA1692" s="11">
        <v>6</v>
      </c>
      <c r="AB1692" s="11">
        <v>209.12</v>
      </c>
      <c r="AC1692" s="11">
        <v>88942</v>
      </c>
      <c r="AD1692" s="6" t="e">
        <f>IF(COUNTIF(#REF!,Orders!AC154)&gt;0,"Returned","Not Returned")</f>
        <v>#REF!</v>
      </c>
      <c r="AE1692" s="37" t="str">
        <f>TEXT(Table1[[#This Row],[Order Date]],"mmmm-yyy")</f>
        <v>June-2015</v>
      </c>
    </row>
    <row r="1693" spans="1:31" ht="12.75" customHeight="1" thickTop="1" thickBot="1" x14ac:dyDescent="0.25">
      <c r="A1693" s="8">
        <v>23060</v>
      </c>
      <c r="B1693" s="1" t="s">
        <v>106</v>
      </c>
      <c r="C1693" s="1">
        <v>0</v>
      </c>
      <c r="D1693" s="1">
        <v>170.98</v>
      </c>
      <c r="E1693" s="1">
        <v>13.99</v>
      </c>
      <c r="F1693" s="1">
        <v>269</v>
      </c>
      <c r="G1693" s="6" t="str">
        <f>IF(COUNTIF(Table1[Customer ID],Table1[[#This Row],[Customer ID]])&gt;1,"Repeat Customer","One-Time Customer")</f>
        <v>Repeat Customer</v>
      </c>
      <c r="H1693" s="1" t="s">
        <v>381</v>
      </c>
      <c r="I1693" s="1" t="s">
        <v>49</v>
      </c>
      <c r="J1693" s="1" t="s">
        <v>40</v>
      </c>
      <c r="K1693" s="1" t="s">
        <v>41</v>
      </c>
      <c r="L1693" s="1" t="s">
        <v>50</v>
      </c>
      <c r="M1693" s="1" t="s">
        <v>86</v>
      </c>
      <c r="N1693" s="1" t="s">
        <v>383</v>
      </c>
      <c r="O1693" s="1">
        <v>0.75</v>
      </c>
      <c r="P1693" s="6">
        <f>Table1[[#This Row],[Profit]]/Table1[[#This Row],[Sales]]</f>
        <v>0.69</v>
      </c>
      <c r="Q1693" s="1" t="s">
        <v>33</v>
      </c>
      <c r="R1693" s="1" t="s">
        <v>34</v>
      </c>
      <c r="S1693" s="1" t="s">
        <v>378</v>
      </c>
      <c r="T1693" s="1" t="s">
        <v>382</v>
      </c>
      <c r="U1693" s="1">
        <v>85234</v>
      </c>
      <c r="V1693" s="9">
        <v>42160</v>
      </c>
      <c r="W1693" s="13" t="str">
        <f>TEXT(Table1[[#This Row],[Order Date]],"mmmm")</f>
        <v>June</v>
      </c>
      <c r="X1693" s="7" t="str">
        <f>TEXT(Table1[[#This Row],[Order Date]],"yyyy")</f>
        <v>2015</v>
      </c>
      <c r="Y1693" s="9">
        <v>42167</v>
      </c>
      <c r="Z1693" s="1">
        <v>888.14729999999997</v>
      </c>
      <c r="AA1693" s="1">
        <v>7</v>
      </c>
      <c r="AB1693" s="1">
        <v>1287.17</v>
      </c>
      <c r="AC1693" s="1">
        <v>88942</v>
      </c>
      <c r="AD1693" s="6" t="e">
        <f>IF(COUNTIF(#REF!,Orders!AC155)&gt;0,"Returned","Not Returned")</f>
        <v>#REF!</v>
      </c>
      <c r="AE1693" s="37" t="str">
        <f>TEXT(Table1[[#This Row],[Order Date]],"mmmm-yyy")</f>
        <v>June-2015</v>
      </c>
    </row>
    <row r="1694" spans="1:31" ht="12.75" customHeight="1" thickTop="1" thickBot="1" x14ac:dyDescent="0.25">
      <c r="A1694" s="10">
        <v>23061</v>
      </c>
      <c r="B1694" s="11" t="s">
        <v>106</v>
      </c>
      <c r="C1694" s="11">
        <v>0.09</v>
      </c>
      <c r="D1694" s="11">
        <v>4.9800000000000004</v>
      </c>
      <c r="E1694" s="11">
        <v>7.44</v>
      </c>
      <c r="F1694" s="11">
        <v>269</v>
      </c>
      <c r="G1694" s="6" t="str">
        <f>IF(COUNTIF(Table1[Customer ID],Table1[[#This Row],[Customer ID]])&gt;1,"Repeat Customer","One-Time Customer")</f>
        <v>Repeat Customer</v>
      </c>
      <c r="H1694" s="11" t="s">
        <v>381</v>
      </c>
      <c r="I1694" s="11" t="s">
        <v>49</v>
      </c>
      <c r="J1694" s="11" t="s">
        <v>40</v>
      </c>
      <c r="K1694" s="11" t="s">
        <v>29</v>
      </c>
      <c r="L1694" s="11" t="s">
        <v>93</v>
      </c>
      <c r="M1694" s="11" t="s">
        <v>59</v>
      </c>
      <c r="N1694" s="11" t="s">
        <v>384</v>
      </c>
      <c r="O1694" s="11">
        <v>0.36</v>
      </c>
      <c r="P1694" s="6">
        <f>Table1[[#This Row],[Profit]]/Table1[[#This Row],[Sales]]</f>
        <v>-0.9964262508122157</v>
      </c>
      <c r="Q1694" s="11" t="s">
        <v>33</v>
      </c>
      <c r="R1694" s="11" t="s">
        <v>34</v>
      </c>
      <c r="S1694" s="11" t="s">
        <v>378</v>
      </c>
      <c r="T1694" s="11" t="s">
        <v>382</v>
      </c>
      <c r="U1694" s="11">
        <v>85234</v>
      </c>
      <c r="V1694" s="12">
        <v>42160</v>
      </c>
      <c r="W1694" s="13" t="str">
        <f>TEXT(Table1[[#This Row],[Order Date]],"mmmm")</f>
        <v>June</v>
      </c>
      <c r="X1694" s="7" t="str">
        <f>TEXT(Table1[[#This Row],[Order Date]],"yyyy")</f>
        <v>2015</v>
      </c>
      <c r="Y1694" s="12">
        <v>42162</v>
      </c>
      <c r="Z1694" s="11">
        <v>-46.005000000000003</v>
      </c>
      <c r="AA1694" s="11">
        <v>9</v>
      </c>
      <c r="AB1694" s="11">
        <v>46.17</v>
      </c>
      <c r="AC1694" s="11">
        <v>88942</v>
      </c>
      <c r="AD1694" s="6" t="e">
        <f>IF(COUNTIF(#REF!,Orders!AC156)&gt;0,"Returned","Not Returned")</f>
        <v>#REF!</v>
      </c>
      <c r="AE1694" s="37" t="str">
        <f>TEXT(Table1[[#This Row],[Order Date]],"mmmm-yyy")</f>
        <v>June-2015</v>
      </c>
    </row>
    <row r="1695" spans="1:31" ht="12.75" customHeight="1" thickTop="1" thickBot="1" x14ac:dyDescent="0.25">
      <c r="A1695" s="10">
        <v>5059</v>
      </c>
      <c r="B1695" s="11" t="s">
        <v>106</v>
      </c>
      <c r="C1695" s="11">
        <v>0.09</v>
      </c>
      <c r="D1695" s="11">
        <v>35.94</v>
      </c>
      <c r="E1695" s="11">
        <v>6.66</v>
      </c>
      <c r="F1695" s="11">
        <v>272</v>
      </c>
      <c r="G1695" s="6" t="str">
        <f>IF(COUNTIF(Table1[Customer ID],Table1[[#This Row],[Customer ID]])&gt;1,"Repeat Customer","One-Time Customer")</f>
        <v>Repeat Customer</v>
      </c>
      <c r="H1695" s="11" t="s">
        <v>389</v>
      </c>
      <c r="I1695" s="11" t="s">
        <v>49</v>
      </c>
      <c r="J1695" s="11" t="s">
        <v>40</v>
      </c>
      <c r="K1695" s="11" t="s">
        <v>29</v>
      </c>
      <c r="L1695" s="11" t="s">
        <v>69</v>
      </c>
      <c r="M1695" s="11" t="s">
        <v>59</v>
      </c>
      <c r="N1695" s="11" t="s">
        <v>73</v>
      </c>
      <c r="O1695" s="11">
        <v>0.4</v>
      </c>
      <c r="P1695" s="6">
        <f>Table1[[#This Row],[Profit]]/Table1[[#This Row],[Sales]]</f>
        <v>8.6298133824285389E-2</v>
      </c>
      <c r="Q1695" s="11" t="s">
        <v>33</v>
      </c>
      <c r="R1695" s="11" t="s">
        <v>136</v>
      </c>
      <c r="S1695" s="11" t="s">
        <v>322</v>
      </c>
      <c r="T1695" s="11" t="s">
        <v>390</v>
      </c>
      <c r="U1695" s="11">
        <v>28204</v>
      </c>
      <c r="V1695" s="12">
        <v>42160</v>
      </c>
      <c r="W1695" s="13" t="str">
        <f>TEXT(Table1[[#This Row],[Order Date]],"mmmm")</f>
        <v>June</v>
      </c>
      <c r="X1695" s="7" t="str">
        <f>TEXT(Table1[[#This Row],[Order Date]],"yyyy")</f>
        <v>2015</v>
      </c>
      <c r="Y1695" s="12">
        <v>42165</v>
      </c>
      <c r="Z1695" s="11">
        <v>72.1858</v>
      </c>
      <c r="AA1695" s="11">
        <v>24</v>
      </c>
      <c r="AB1695" s="11">
        <v>836.47</v>
      </c>
      <c r="AC1695" s="11">
        <v>36069</v>
      </c>
      <c r="AD1695" s="6" t="e">
        <f>IF(COUNTIF(#REF!,Orders!AC160)&gt;0,"Returned","Not Returned")</f>
        <v>#REF!</v>
      </c>
      <c r="AE1695" s="37" t="str">
        <f>TEXT(Table1[[#This Row],[Order Date]],"mmmm-yyy")</f>
        <v>June-2015</v>
      </c>
    </row>
    <row r="1696" spans="1:31" ht="12.75" customHeight="1" thickTop="1" thickBot="1" x14ac:dyDescent="0.25">
      <c r="A1696" s="8">
        <v>5061</v>
      </c>
      <c r="B1696" s="1" t="s">
        <v>106</v>
      </c>
      <c r="C1696" s="1">
        <v>0.09</v>
      </c>
      <c r="D1696" s="1">
        <v>4.9800000000000004</v>
      </c>
      <c r="E1696" s="1">
        <v>7.44</v>
      </c>
      <c r="F1696" s="1">
        <v>272</v>
      </c>
      <c r="G1696" s="6" t="str">
        <f>IF(COUNTIF(Table1[Customer ID],Table1[[#This Row],[Customer ID]])&gt;1,"Repeat Customer","One-Time Customer")</f>
        <v>Repeat Customer</v>
      </c>
      <c r="H1696" s="1" t="s">
        <v>389</v>
      </c>
      <c r="I1696" s="1" t="s">
        <v>49</v>
      </c>
      <c r="J1696" s="1" t="s">
        <v>40</v>
      </c>
      <c r="K1696" s="1" t="s">
        <v>29</v>
      </c>
      <c r="L1696" s="1" t="s">
        <v>93</v>
      </c>
      <c r="M1696" s="1" t="s">
        <v>59</v>
      </c>
      <c r="N1696" s="1" t="s">
        <v>384</v>
      </c>
      <c r="O1696" s="1">
        <v>0.36</v>
      </c>
      <c r="P1696" s="6">
        <f>Table1[[#This Row],[Profit]]/Table1[[#This Row],[Sales]]</f>
        <v>-0.6446467892324711</v>
      </c>
      <c r="Q1696" s="1" t="s">
        <v>33</v>
      </c>
      <c r="R1696" s="1" t="s">
        <v>136</v>
      </c>
      <c r="S1696" s="1" t="s">
        <v>322</v>
      </c>
      <c r="T1696" s="1" t="s">
        <v>390</v>
      </c>
      <c r="U1696" s="1">
        <v>28204</v>
      </c>
      <c r="V1696" s="9">
        <v>42160</v>
      </c>
      <c r="W1696" s="13" t="str">
        <f>TEXT(Table1[[#This Row],[Order Date]],"mmmm")</f>
        <v>June</v>
      </c>
      <c r="X1696" s="7" t="str">
        <f>TEXT(Table1[[#This Row],[Order Date]],"yyyy")</f>
        <v>2015</v>
      </c>
      <c r="Y1696" s="9">
        <v>42162</v>
      </c>
      <c r="Z1696" s="1">
        <v>-122.3733</v>
      </c>
      <c r="AA1696" s="1">
        <v>37</v>
      </c>
      <c r="AB1696" s="1">
        <v>189.83</v>
      </c>
      <c r="AC1696" s="1">
        <v>36069</v>
      </c>
      <c r="AD1696" s="6" t="e">
        <f>IF(COUNTIF(#REF!,Orders!AC161)&gt;0,"Returned","Not Returned")</f>
        <v>#REF!</v>
      </c>
      <c r="AE1696" s="37" t="str">
        <f>TEXT(Table1[[#This Row],[Order Date]],"mmmm-yyy")</f>
        <v>June-2015</v>
      </c>
    </row>
    <row r="1697" spans="1:31" ht="12.75" customHeight="1" thickTop="1" thickBot="1" x14ac:dyDescent="0.25">
      <c r="A1697" s="10">
        <v>20216</v>
      </c>
      <c r="B1697" s="11" t="s">
        <v>106</v>
      </c>
      <c r="C1697" s="11">
        <v>7.0000000000000007E-2</v>
      </c>
      <c r="D1697" s="11">
        <v>12.64</v>
      </c>
      <c r="E1697" s="11">
        <v>4.9800000000000004</v>
      </c>
      <c r="F1697" s="11">
        <v>518</v>
      </c>
      <c r="G1697" s="6" t="str">
        <f>IF(COUNTIF(Table1[Customer ID],Table1[[#This Row],[Customer ID]])&gt;1,"Repeat Customer","One-Time Customer")</f>
        <v>One-Time Customer</v>
      </c>
      <c r="H1697" s="11" t="s">
        <v>624</v>
      </c>
      <c r="I1697" s="11" t="s">
        <v>49</v>
      </c>
      <c r="J1697" s="11" t="s">
        <v>40</v>
      </c>
      <c r="K1697" s="11" t="s">
        <v>41</v>
      </c>
      <c r="L1697" s="11" t="s">
        <v>50</v>
      </c>
      <c r="M1697" s="11" t="s">
        <v>51</v>
      </c>
      <c r="N1697" s="11" t="s">
        <v>625</v>
      </c>
      <c r="O1697" s="11">
        <v>0.48</v>
      </c>
      <c r="P1697" s="6">
        <f>Table1[[#This Row],[Profit]]/Table1[[#This Row],[Sales]]</f>
        <v>0.56775630756908291</v>
      </c>
      <c r="Q1697" s="11" t="s">
        <v>33</v>
      </c>
      <c r="R1697" s="11" t="s">
        <v>61</v>
      </c>
      <c r="S1697" s="11" t="s">
        <v>506</v>
      </c>
      <c r="T1697" s="11" t="s">
        <v>507</v>
      </c>
      <c r="U1697" s="11">
        <v>63105</v>
      </c>
      <c r="V1697" s="12">
        <v>42160</v>
      </c>
      <c r="W1697" s="13" t="str">
        <f>TEXT(Table1[[#This Row],[Order Date]],"mmmm")</f>
        <v>June</v>
      </c>
      <c r="X1697" s="7" t="str">
        <f>TEXT(Table1[[#This Row],[Order Date]],"yyyy")</f>
        <v>2015</v>
      </c>
      <c r="Y1697" s="12">
        <v>42167</v>
      </c>
      <c r="Z1697" s="11">
        <v>113.41499999999999</v>
      </c>
      <c r="AA1697" s="11">
        <v>16</v>
      </c>
      <c r="AB1697" s="11">
        <v>199.76</v>
      </c>
      <c r="AC1697" s="11">
        <v>90867</v>
      </c>
      <c r="AD1697" s="6" t="e">
        <f>IF(COUNTIF(#REF!,Orders!AC276)&gt;0,"Returned","Not Returned")</f>
        <v>#REF!</v>
      </c>
      <c r="AE1697" s="37" t="str">
        <f>TEXT(Table1[[#This Row],[Order Date]],"mmmm-yyy")</f>
        <v>June-2015</v>
      </c>
    </row>
    <row r="1698" spans="1:31" ht="12.75" customHeight="1" thickTop="1" thickBot="1" x14ac:dyDescent="0.25">
      <c r="A1698" s="8">
        <v>18219</v>
      </c>
      <c r="B1698" s="1" t="s">
        <v>56</v>
      </c>
      <c r="C1698" s="1">
        <v>0.02</v>
      </c>
      <c r="D1698" s="1">
        <v>6.48</v>
      </c>
      <c r="E1698" s="1">
        <v>8.74</v>
      </c>
      <c r="F1698" s="1">
        <v>2506</v>
      </c>
      <c r="G1698" s="6" t="str">
        <f>IF(COUNTIF(Table1[Customer ID],Table1[[#This Row],[Customer ID]])&gt;1,"Repeat Customer","One-Time Customer")</f>
        <v>One-Time Customer</v>
      </c>
      <c r="H1698" s="1" t="s">
        <v>2351</v>
      </c>
      <c r="I1698" s="1" t="s">
        <v>49</v>
      </c>
      <c r="J1698" s="1" t="s">
        <v>40</v>
      </c>
      <c r="K1698" s="1" t="s">
        <v>29</v>
      </c>
      <c r="L1698" s="1" t="s">
        <v>93</v>
      </c>
      <c r="M1698" s="1" t="s">
        <v>59</v>
      </c>
      <c r="N1698" s="1" t="s">
        <v>2352</v>
      </c>
      <c r="O1698" s="1">
        <v>0.36</v>
      </c>
      <c r="P1698" s="6">
        <f>Table1[[#This Row],[Profit]]/Table1[[#This Row],[Sales]]</f>
        <v>-0.63759328358208955</v>
      </c>
      <c r="Q1698" s="1" t="s">
        <v>33</v>
      </c>
      <c r="R1698" s="1" t="s">
        <v>53</v>
      </c>
      <c r="S1698" s="1" t="s">
        <v>228</v>
      </c>
      <c r="T1698" s="1" t="s">
        <v>2353</v>
      </c>
      <c r="U1698" s="1">
        <v>6408</v>
      </c>
      <c r="V1698" s="9">
        <v>42160</v>
      </c>
      <c r="W1698" s="13" t="str">
        <f>TEXT(Table1[[#This Row],[Order Date]],"mmmm")</f>
        <v>June</v>
      </c>
      <c r="X1698" s="7" t="str">
        <f>TEXT(Table1[[#This Row],[Order Date]],"yyyy")</f>
        <v>2015</v>
      </c>
      <c r="Y1698" s="9">
        <v>42162</v>
      </c>
      <c r="Z1698" s="1">
        <v>-6.835</v>
      </c>
      <c r="AA1698" s="1">
        <v>1</v>
      </c>
      <c r="AB1698" s="1">
        <v>10.72</v>
      </c>
      <c r="AC1698" s="1">
        <v>87033</v>
      </c>
      <c r="AD1698" s="6" t="e">
        <f>IF(COUNTIF(#REF!,Orders!AC1419)&gt;0,"Returned","Not Returned")</f>
        <v>#REF!</v>
      </c>
      <c r="AE1698" s="37" t="str">
        <f>TEXT(Table1[[#This Row],[Order Date]],"mmmm-yyy")</f>
        <v>June-2015</v>
      </c>
    </row>
    <row r="1699" spans="1:31" ht="12.75" customHeight="1" thickTop="1" thickBot="1" x14ac:dyDescent="0.25">
      <c r="A1699" s="10">
        <v>18217</v>
      </c>
      <c r="B1699" s="11" t="s">
        <v>56</v>
      </c>
      <c r="C1699" s="11">
        <v>0.06</v>
      </c>
      <c r="D1699" s="11">
        <v>699.99</v>
      </c>
      <c r="E1699" s="11">
        <v>24.49</v>
      </c>
      <c r="F1699" s="11">
        <v>2507</v>
      </c>
      <c r="G1699" s="6" t="str">
        <f>IF(COUNTIF(Table1[Customer ID],Table1[[#This Row],[Customer ID]])&gt;1,"Repeat Customer","One-Time Customer")</f>
        <v>One-Time Customer</v>
      </c>
      <c r="H1699" s="11" t="s">
        <v>2354</v>
      </c>
      <c r="I1699" s="11" t="s">
        <v>27</v>
      </c>
      <c r="J1699" s="11" t="s">
        <v>40</v>
      </c>
      <c r="K1699" s="11" t="s">
        <v>77</v>
      </c>
      <c r="L1699" s="11" t="s">
        <v>587</v>
      </c>
      <c r="M1699" s="11" t="s">
        <v>236</v>
      </c>
      <c r="N1699" s="11" t="s">
        <v>588</v>
      </c>
      <c r="O1699" s="11">
        <v>0.41</v>
      </c>
      <c r="P1699" s="6">
        <f>Table1[[#This Row],[Profit]]/Table1[[#This Row],[Sales]]</f>
        <v>0.69</v>
      </c>
      <c r="Q1699" s="11" t="s">
        <v>33</v>
      </c>
      <c r="R1699" s="11" t="s">
        <v>53</v>
      </c>
      <c r="S1699" s="11" t="s">
        <v>188</v>
      </c>
      <c r="T1699" s="11" t="s">
        <v>450</v>
      </c>
      <c r="U1699" s="11">
        <v>4401</v>
      </c>
      <c r="V1699" s="12">
        <v>42160</v>
      </c>
      <c r="W1699" s="13" t="str">
        <f>TEXT(Table1[[#This Row],[Order Date]],"mmmm")</f>
        <v>June</v>
      </c>
      <c r="X1699" s="7" t="str">
        <f>TEXT(Table1[[#This Row],[Order Date]],"yyyy")</f>
        <v>2015</v>
      </c>
      <c r="Y1699" s="12">
        <v>42162</v>
      </c>
      <c r="Z1699" s="11">
        <v>7024.2068999999992</v>
      </c>
      <c r="AA1699" s="11">
        <v>15</v>
      </c>
      <c r="AB1699" s="11">
        <v>10180.01</v>
      </c>
      <c r="AC1699" s="11">
        <v>87033</v>
      </c>
      <c r="AD1699" s="6" t="e">
        <f>IF(COUNTIF(#REF!,Orders!AC1420)&gt;0,"Returned","Not Returned")</f>
        <v>#REF!</v>
      </c>
      <c r="AE1699" s="37" t="str">
        <f>TEXT(Table1[[#This Row],[Order Date]],"mmmm-yyy")</f>
        <v>June-2015</v>
      </c>
    </row>
    <row r="1700" spans="1:31" ht="12.75" customHeight="1" thickTop="1" thickBot="1" x14ac:dyDescent="0.25">
      <c r="A1700" s="10">
        <v>18220</v>
      </c>
      <c r="B1700" s="11" t="s">
        <v>56</v>
      </c>
      <c r="C1700" s="11">
        <v>0.02</v>
      </c>
      <c r="D1700" s="11">
        <v>17.149999999999999</v>
      </c>
      <c r="E1700" s="11">
        <v>4.96</v>
      </c>
      <c r="F1700" s="11">
        <v>2516</v>
      </c>
      <c r="G1700" s="6" t="str">
        <f>IF(COUNTIF(Table1[Customer ID],Table1[[#This Row],[Customer ID]])&gt;1,"Repeat Customer","One-Time Customer")</f>
        <v>One-Time Customer</v>
      </c>
      <c r="H1700" s="11" t="s">
        <v>2361</v>
      </c>
      <c r="I1700" s="11" t="s">
        <v>49</v>
      </c>
      <c r="J1700" s="11" t="s">
        <v>40</v>
      </c>
      <c r="K1700" s="11" t="s">
        <v>29</v>
      </c>
      <c r="L1700" s="11" t="s">
        <v>141</v>
      </c>
      <c r="M1700" s="11" t="s">
        <v>59</v>
      </c>
      <c r="N1700" s="11" t="s">
        <v>605</v>
      </c>
      <c r="O1700" s="11">
        <v>0.57999999999999996</v>
      </c>
      <c r="P1700" s="6">
        <f>Table1[[#This Row],[Profit]]/Table1[[#This Row],[Sales]]</f>
        <v>0.19122347393240766</v>
      </c>
      <c r="Q1700" s="11" t="s">
        <v>33</v>
      </c>
      <c r="R1700" s="11" t="s">
        <v>53</v>
      </c>
      <c r="S1700" s="11" t="s">
        <v>54</v>
      </c>
      <c r="T1700" s="11" t="s">
        <v>1481</v>
      </c>
      <c r="U1700" s="11">
        <v>7631</v>
      </c>
      <c r="V1700" s="12">
        <v>42160</v>
      </c>
      <c r="W1700" s="13" t="str">
        <f>TEXT(Table1[[#This Row],[Order Date]],"mmmm")</f>
        <v>June</v>
      </c>
      <c r="X1700" s="7" t="str">
        <f>TEXT(Table1[[#This Row],[Order Date]],"yyyy")</f>
        <v>2015</v>
      </c>
      <c r="Y1700" s="12">
        <v>42162</v>
      </c>
      <c r="Z1700" s="11">
        <v>36.494999999999997</v>
      </c>
      <c r="AA1700" s="11">
        <v>11</v>
      </c>
      <c r="AB1700" s="11">
        <v>190.85</v>
      </c>
      <c r="AC1700" s="11">
        <v>87033</v>
      </c>
      <c r="AD1700" s="6" t="e">
        <f>IF(COUNTIF(#REF!,Orders!AC1424)&gt;0,"Returned","Not Returned")</f>
        <v>#REF!</v>
      </c>
      <c r="AE1700" s="37" t="str">
        <f>TEXT(Table1[[#This Row],[Order Date]],"mmmm-yyy")</f>
        <v>June-2015</v>
      </c>
    </row>
    <row r="1701" spans="1:31" ht="12.75" customHeight="1" thickTop="1" thickBot="1" x14ac:dyDescent="0.25">
      <c r="A1701" s="8">
        <v>18221</v>
      </c>
      <c r="B1701" s="1" t="s">
        <v>56</v>
      </c>
      <c r="C1701" s="1">
        <v>7.0000000000000007E-2</v>
      </c>
      <c r="D1701" s="1">
        <v>30.98</v>
      </c>
      <c r="E1701" s="1">
        <v>8.74</v>
      </c>
      <c r="F1701" s="1">
        <v>2520</v>
      </c>
      <c r="G1701" s="6" t="str">
        <f>IF(COUNTIF(Table1[Customer ID],Table1[[#This Row],[Customer ID]])&gt;1,"Repeat Customer","One-Time Customer")</f>
        <v>One-Time Customer</v>
      </c>
      <c r="H1701" s="1" t="s">
        <v>2362</v>
      </c>
      <c r="I1701" s="1" t="s">
        <v>49</v>
      </c>
      <c r="J1701" s="1" t="s">
        <v>40</v>
      </c>
      <c r="K1701" s="1" t="s">
        <v>29</v>
      </c>
      <c r="L1701" s="1" t="s">
        <v>93</v>
      </c>
      <c r="M1701" s="1" t="s">
        <v>59</v>
      </c>
      <c r="N1701" s="1" t="s">
        <v>2066</v>
      </c>
      <c r="O1701" s="1">
        <v>0.4</v>
      </c>
      <c r="P1701" s="6">
        <f>Table1[[#This Row],[Profit]]/Table1[[#This Row],[Sales]]</f>
        <v>0.69</v>
      </c>
      <c r="Q1701" s="1" t="s">
        <v>33</v>
      </c>
      <c r="R1701" s="1" t="s">
        <v>53</v>
      </c>
      <c r="S1701" s="1" t="s">
        <v>469</v>
      </c>
      <c r="T1701" s="1" t="s">
        <v>2363</v>
      </c>
      <c r="U1701" s="1">
        <v>2908</v>
      </c>
      <c r="V1701" s="9">
        <v>42160</v>
      </c>
      <c r="W1701" s="13" t="str">
        <f>TEXT(Table1[[#This Row],[Order Date]],"mmmm")</f>
        <v>June</v>
      </c>
      <c r="X1701" s="7" t="str">
        <f>TEXT(Table1[[#This Row],[Order Date]],"yyyy")</f>
        <v>2015</v>
      </c>
      <c r="Y1701" s="9">
        <v>42161</v>
      </c>
      <c r="Z1701" s="1">
        <v>255.76919999999998</v>
      </c>
      <c r="AA1701" s="1">
        <v>12</v>
      </c>
      <c r="AB1701" s="1">
        <v>370.68</v>
      </c>
      <c r="AC1701" s="1">
        <v>87033</v>
      </c>
      <c r="AD1701" s="6" t="e">
        <f>IF(COUNTIF(#REF!,Orders!AC1425)&gt;0,"Returned","Not Returned")</f>
        <v>#REF!</v>
      </c>
      <c r="AE1701" s="37" t="str">
        <f>TEXT(Table1[[#This Row],[Order Date]],"mmmm-yyy")</f>
        <v>June-2015</v>
      </c>
    </row>
    <row r="1702" spans="1:31" ht="12.75" customHeight="1" thickTop="1" thickBot="1" x14ac:dyDescent="0.25">
      <c r="A1702" s="8">
        <v>18218</v>
      </c>
      <c r="B1702" s="1" t="s">
        <v>56</v>
      </c>
      <c r="C1702" s="1">
        <v>0.04</v>
      </c>
      <c r="D1702" s="1">
        <v>1360.14</v>
      </c>
      <c r="E1702" s="1">
        <v>14.7</v>
      </c>
      <c r="F1702" s="1">
        <v>2522</v>
      </c>
      <c r="G1702" s="6" t="str">
        <f>IF(COUNTIF(Table1[Customer ID],Table1[[#This Row],[Customer ID]])&gt;1,"Repeat Customer","One-Time Customer")</f>
        <v>One-Time Customer</v>
      </c>
      <c r="H1702" s="1" t="s">
        <v>2366</v>
      </c>
      <c r="I1702" s="1" t="s">
        <v>39</v>
      </c>
      <c r="J1702" s="1" t="s">
        <v>40</v>
      </c>
      <c r="K1702" s="1" t="s">
        <v>77</v>
      </c>
      <c r="L1702" s="1" t="s">
        <v>85</v>
      </c>
      <c r="M1702" s="1" t="s">
        <v>43</v>
      </c>
      <c r="N1702" s="1" t="s">
        <v>600</v>
      </c>
      <c r="O1702" s="1">
        <v>0.59</v>
      </c>
      <c r="P1702" s="6">
        <f>Table1[[#This Row],[Profit]]/Table1[[#This Row],[Sales]]</f>
        <v>0.36135724115266904</v>
      </c>
      <c r="Q1702" s="1" t="s">
        <v>33</v>
      </c>
      <c r="R1702" s="1" t="s">
        <v>53</v>
      </c>
      <c r="S1702" s="1" t="s">
        <v>149</v>
      </c>
      <c r="T1702" s="1" t="s">
        <v>150</v>
      </c>
      <c r="U1702" s="1">
        <v>5401</v>
      </c>
      <c r="V1702" s="9">
        <v>42160</v>
      </c>
      <c r="W1702" s="13" t="str">
        <f>TEXT(Table1[[#This Row],[Order Date]],"mmmm")</f>
        <v>June</v>
      </c>
      <c r="X1702" s="7" t="str">
        <f>TEXT(Table1[[#This Row],[Order Date]],"yyyy")</f>
        <v>2015</v>
      </c>
      <c r="Y1702" s="9">
        <v>42163</v>
      </c>
      <c r="Z1702" s="1">
        <v>2639.0099999999998</v>
      </c>
      <c r="AA1702" s="1">
        <v>6</v>
      </c>
      <c r="AB1702" s="1">
        <v>7303.05</v>
      </c>
      <c r="AC1702" s="1">
        <v>87033</v>
      </c>
      <c r="AD1702" s="6" t="e">
        <f>IF(COUNTIF(#REF!,Orders!AC1427)&gt;0,"Returned","Not Returned")</f>
        <v>#REF!</v>
      </c>
      <c r="AE1702" s="37" t="str">
        <f>TEXT(Table1[[#This Row],[Order Date]],"mmmm-yyy")</f>
        <v>June-2015</v>
      </c>
    </row>
    <row r="1703" spans="1:31" ht="12.75" customHeight="1" thickTop="1" thickBot="1" x14ac:dyDescent="0.25">
      <c r="A1703" s="8">
        <v>3065</v>
      </c>
      <c r="B1703" s="1" t="s">
        <v>25</v>
      </c>
      <c r="C1703" s="1">
        <v>0.09</v>
      </c>
      <c r="D1703" s="1">
        <v>363.25</v>
      </c>
      <c r="E1703" s="1">
        <v>19.989999999999998</v>
      </c>
      <c r="F1703" s="1">
        <v>2882</v>
      </c>
      <c r="G1703" s="6" t="str">
        <f>IF(COUNTIF(Table1[Customer ID],Table1[[#This Row],[Customer ID]])&gt;1,"Repeat Customer","One-Time Customer")</f>
        <v>Repeat Customer</v>
      </c>
      <c r="H1703" s="1" t="s">
        <v>2632</v>
      </c>
      <c r="I1703" s="1" t="s">
        <v>49</v>
      </c>
      <c r="J1703" s="1" t="s">
        <v>114</v>
      </c>
      <c r="K1703" s="1" t="s">
        <v>29</v>
      </c>
      <c r="L1703" s="1" t="s">
        <v>257</v>
      </c>
      <c r="M1703" s="1" t="s">
        <v>59</v>
      </c>
      <c r="N1703" s="1" t="s">
        <v>1253</v>
      </c>
      <c r="O1703" s="1">
        <v>0.56999999999999995</v>
      </c>
      <c r="P1703" s="6">
        <f>Table1[[#This Row],[Profit]]/Table1[[#This Row],[Sales]]</f>
        <v>9.7674391927491486E-2</v>
      </c>
      <c r="Q1703" s="1" t="s">
        <v>33</v>
      </c>
      <c r="R1703" s="1" t="s">
        <v>136</v>
      </c>
      <c r="S1703" s="1" t="s">
        <v>322</v>
      </c>
      <c r="T1703" s="1" t="s">
        <v>390</v>
      </c>
      <c r="U1703" s="1">
        <v>28206</v>
      </c>
      <c r="V1703" s="9">
        <v>42160</v>
      </c>
      <c r="W1703" s="13" t="str">
        <f>TEXT(Table1[[#This Row],[Order Date]],"mmmm")</f>
        <v>June</v>
      </c>
      <c r="X1703" s="7" t="str">
        <f>TEXT(Table1[[#This Row],[Order Date]],"yyyy")</f>
        <v>2015</v>
      </c>
      <c r="Y1703" s="9">
        <v>42161</v>
      </c>
      <c r="Z1703" s="1">
        <v>732.26980000000003</v>
      </c>
      <c r="AA1703" s="1">
        <v>21</v>
      </c>
      <c r="AB1703" s="1">
        <v>7497.05</v>
      </c>
      <c r="AC1703" s="1">
        <v>21958</v>
      </c>
      <c r="AD1703" s="6" t="e">
        <f>IF(COUNTIF(#REF!,Orders!AC1635)&gt;0,"Returned","Not Returned")</f>
        <v>#REF!</v>
      </c>
      <c r="AE1703" s="37" t="str">
        <f>TEXT(Table1[[#This Row],[Order Date]],"mmmm-yyy")</f>
        <v>June-2015</v>
      </c>
    </row>
    <row r="1704" spans="1:31" ht="12.75" customHeight="1" thickTop="1" thickBot="1" x14ac:dyDescent="0.25">
      <c r="A1704" s="10">
        <v>21065</v>
      </c>
      <c r="B1704" s="11" t="s">
        <v>25</v>
      </c>
      <c r="C1704" s="11">
        <v>0.09</v>
      </c>
      <c r="D1704" s="11">
        <v>363.25</v>
      </c>
      <c r="E1704" s="11">
        <v>19.989999999999998</v>
      </c>
      <c r="F1704" s="11">
        <v>2884</v>
      </c>
      <c r="G1704" s="6" t="str">
        <f>IF(COUNTIF(Table1[Customer ID],Table1[[#This Row],[Customer ID]])&gt;1,"Repeat Customer","One-Time Customer")</f>
        <v>Repeat Customer</v>
      </c>
      <c r="H1704" s="11" t="s">
        <v>2637</v>
      </c>
      <c r="I1704" s="11" t="s">
        <v>49</v>
      </c>
      <c r="J1704" s="11" t="s">
        <v>114</v>
      </c>
      <c r="K1704" s="11" t="s">
        <v>29</v>
      </c>
      <c r="L1704" s="11" t="s">
        <v>257</v>
      </c>
      <c r="M1704" s="11" t="s">
        <v>59</v>
      </c>
      <c r="N1704" s="11" t="s">
        <v>1253</v>
      </c>
      <c r="O1704" s="11">
        <v>0.56999999999999995</v>
      </c>
      <c r="P1704" s="6">
        <f>Table1[[#This Row],[Profit]]/Table1[[#This Row],[Sales]]</f>
        <v>0.69</v>
      </c>
      <c r="Q1704" s="11" t="s">
        <v>33</v>
      </c>
      <c r="R1704" s="11" t="s">
        <v>53</v>
      </c>
      <c r="S1704" s="11" t="s">
        <v>154</v>
      </c>
      <c r="T1704" s="11" t="s">
        <v>2638</v>
      </c>
      <c r="U1704" s="11">
        <v>44039</v>
      </c>
      <c r="V1704" s="12">
        <v>42160</v>
      </c>
      <c r="W1704" s="13" t="str">
        <f>TEXT(Table1[[#This Row],[Order Date]],"mmmm")</f>
        <v>June</v>
      </c>
      <c r="X1704" s="7" t="str">
        <f>TEXT(Table1[[#This Row],[Order Date]],"yyyy")</f>
        <v>2015</v>
      </c>
      <c r="Y1704" s="12">
        <v>42161</v>
      </c>
      <c r="Z1704" s="11">
        <v>1231.6569</v>
      </c>
      <c r="AA1704" s="11">
        <v>5</v>
      </c>
      <c r="AB1704" s="11">
        <v>1785.01</v>
      </c>
      <c r="AC1704" s="11">
        <v>87633</v>
      </c>
      <c r="AD1704" s="6" t="e">
        <f>IF(COUNTIF(#REF!,Orders!AC1640)&gt;0,"Returned","Not Returned")</f>
        <v>#REF!</v>
      </c>
      <c r="AE1704" s="37" t="str">
        <f>TEXT(Table1[[#This Row],[Order Date]],"mmmm-yyy")</f>
        <v>June-2015</v>
      </c>
    </row>
    <row r="1705" spans="1:31" ht="12.75" customHeight="1" thickTop="1" thickBot="1" x14ac:dyDescent="0.25">
      <c r="A1705" s="8">
        <v>7733</v>
      </c>
      <c r="B1705" s="1" t="s">
        <v>47</v>
      </c>
      <c r="C1705" s="1">
        <v>0.02</v>
      </c>
      <c r="D1705" s="1">
        <v>6.47</v>
      </c>
      <c r="E1705" s="1">
        <v>1.22</v>
      </c>
      <c r="F1705" s="1">
        <v>699</v>
      </c>
      <c r="G1705" s="6" t="str">
        <f>IF(COUNTIF(Table1[Customer ID],Table1[[#This Row],[Customer ID]])&gt;1,"Repeat Customer","One-Time Customer")</f>
        <v>Repeat Customer</v>
      </c>
      <c r="H1705" s="1" t="s">
        <v>835</v>
      </c>
      <c r="I1705" s="1" t="s">
        <v>49</v>
      </c>
      <c r="J1705" s="1" t="s">
        <v>114</v>
      </c>
      <c r="K1705" s="1" t="s">
        <v>29</v>
      </c>
      <c r="L1705" s="1" t="s">
        <v>30</v>
      </c>
      <c r="M1705" s="1" t="s">
        <v>31</v>
      </c>
      <c r="N1705" s="1" t="s">
        <v>837</v>
      </c>
      <c r="O1705" s="1">
        <v>0.4</v>
      </c>
      <c r="P1705" s="6">
        <f>Table1[[#This Row],[Profit]]/Table1[[#This Row],[Sales]]</f>
        <v>0.20726991492652749</v>
      </c>
      <c r="Q1705" s="1" t="s">
        <v>33</v>
      </c>
      <c r="R1705" s="1" t="s">
        <v>34</v>
      </c>
      <c r="S1705" s="1" t="s">
        <v>45</v>
      </c>
      <c r="T1705" s="1" t="s">
        <v>663</v>
      </c>
      <c r="U1705" s="1">
        <v>90041</v>
      </c>
      <c r="V1705" s="9">
        <v>42161</v>
      </c>
      <c r="W1705" s="13" t="str">
        <f>TEXT(Table1[[#This Row],[Order Date]],"mmmm")</f>
        <v>June</v>
      </c>
      <c r="X1705" s="7" t="str">
        <f>TEXT(Table1[[#This Row],[Order Date]],"yyyy")</f>
        <v>2015</v>
      </c>
      <c r="Y1705" s="9">
        <v>42162</v>
      </c>
      <c r="Z1705" s="1">
        <v>40.200000000000003</v>
      </c>
      <c r="AA1705" s="1">
        <v>30</v>
      </c>
      <c r="AB1705" s="1">
        <v>193.95</v>
      </c>
      <c r="AC1705" s="1">
        <v>55392</v>
      </c>
      <c r="AD1705" s="6" t="e">
        <f>IF(COUNTIF(#REF!,Orders!AC399)&gt;0,"Returned","Not Returned")</f>
        <v>#REF!</v>
      </c>
      <c r="AE1705" s="37" t="str">
        <f>TEXT(Table1[[#This Row],[Order Date]],"mmmm-yyy")</f>
        <v>June-2015</v>
      </c>
    </row>
    <row r="1706" spans="1:31" ht="12.75" customHeight="1" thickTop="1" thickBot="1" x14ac:dyDescent="0.25">
      <c r="A1706" s="10">
        <v>7734</v>
      </c>
      <c r="B1706" s="11" t="s">
        <v>47</v>
      </c>
      <c r="C1706" s="11">
        <v>7.0000000000000007E-2</v>
      </c>
      <c r="D1706" s="11">
        <v>2.84</v>
      </c>
      <c r="E1706" s="11">
        <v>0.93</v>
      </c>
      <c r="F1706" s="11">
        <v>699</v>
      </c>
      <c r="G1706" s="6" t="str">
        <f>IF(COUNTIF(Table1[Customer ID],Table1[[#This Row],[Customer ID]])&gt;1,"Repeat Customer","One-Time Customer")</f>
        <v>Repeat Customer</v>
      </c>
      <c r="H1706" s="11" t="s">
        <v>835</v>
      </c>
      <c r="I1706" s="11" t="s">
        <v>49</v>
      </c>
      <c r="J1706" s="11" t="s">
        <v>114</v>
      </c>
      <c r="K1706" s="11" t="s">
        <v>29</v>
      </c>
      <c r="L1706" s="11" t="s">
        <v>30</v>
      </c>
      <c r="M1706" s="11" t="s">
        <v>31</v>
      </c>
      <c r="N1706" s="11" t="s">
        <v>32</v>
      </c>
      <c r="O1706" s="11">
        <v>0.54</v>
      </c>
      <c r="P1706" s="6">
        <f>Table1[[#This Row],[Profit]]/Table1[[#This Row],[Sales]]</f>
        <v>2.0214105793450881E-2</v>
      </c>
      <c r="Q1706" s="11" t="s">
        <v>33</v>
      </c>
      <c r="R1706" s="11" t="s">
        <v>34</v>
      </c>
      <c r="S1706" s="11" t="s">
        <v>45</v>
      </c>
      <c r="T1706" s="11" t="s">
        <v>663</v>
      </c>
      <c r="U1706" s="11">
        <v>90041</v>
      </c>
      <c r="V1706" s="12">
        <v>42161</v>
      </c>
      <c r="W1706" s="13" t="str">
        <f>TEXT(Table1[[#This Row],[Order Date]],"mmmm")</f>
        <v>June</v>
      </c>
      <c r="X1706" s="7" t="str">
        <f>TEXT(Table1[[#This Row],[Order Date]],"yyyy")</f>
        <v>2015</v>
      </c>
      <c r="Y1706" s="12">
        <v>42163</v>
      </c>
      <c r="Z1706" s="11">
        <v>3.21</v>
      </c>
      <c r="AA1706" s="11">
        <v>59</v>
      </c>
      <c r="AB1706" s="11">
        <v>158.80000000000001</v>
      </c>
      <c r="AC1706" s="11">
        <v>55392</v>
      </c>
      <c r="AD1706" s="6" t="e">
        <f>IF(COUNTIF(#REF!,Orders!AC400)&gt;0,"Returned","Not Returned")</f>
        <v>#REF!</v>
      </c>
      <c r="AE1706" s="37" t="str">
        <f>TEXT(Table1[[#This Row],[Order Date]],"mmmm-yyy")</f>
        <v>June-2015</v>
      </c>
    </row>
    <row r="1707" spans="1:31" ht="12.75" customHeight="1" thickTop="1" thickBot="1" x14ac:dyDescent="0.25">
      <c r="A1707" s="10">
        <v>25734</v>
      </c>
      <c r="B1707" s="11" t="s">
        <v>47</v>
      </c>
      <c r="C1707" s="11">
        <v>7.0000000000000007E-2</v>
      </c>
      <c r="D1707" s="11">
        <v>2.84</v>
      </c>
      <c r="E1707" s="11">
        <v>0.93</v>
      </c>
      <c r="F1707" s="11">
        <v>711</v>
      </c>
      <c r="G1707" s="6" t="str">
        <f>IF(COUNTIF(Table1[Customer ID],Table1[[#This Row],[Customer ID]])&gt;1,"Repeat Customer","One-Time Customer")</f>
        <v>One-Time Customer</v>
      </c>
      <c r="H1707" s="11" t="s">
        <v>844</v>
      </c>
      <c r="I1707" s="11" t="s">
        <v>49</v>
      </c>
      <c r="J1707" s="11" t="s">
        <v>114</v>
      </c>
      <c r="K1707" s="11" t="s">
        <v>29</v>
      </c>
      <c r="L1707" s="11" t="s">
        <v>30</v>
      </c>
      <c r="M1707" s="11" t="s">
        <v>31</v>
      </c>
      <c r="N1707" s="11" t="s">
        <v>32</v>
      </c>
      <c r="O1707" s="11">
        <v>0.54</v>
      </c>
      <c r="P1707" s="6">
        <f>Table1[[#This Row],[Profit]]/Table1[[#This Row],[Sales]]</f>
        <v>9.5417389150359175E-2</v>
      </c>
      <c r="Q1707" s="11" t="s">
        <v>33</v>
      </c>
      <c r="R1707" s="11" t="s">
        <v>53</v>
      </c>
      <c r="S1707" s="11" t="s">
        <v>193</v>
      </c>
      <c r="T1707" s="11" t="s">
        <v>845</v>
      </c>
      <c r="U1707" s="11">
        <v>2152</v>
      </c>
      <c r="V1707" s="12">
        <v>42161</v>
      </c>
      <c r="W1707" s="13" t="str">
        <f>TEXT(Table1[[#This Row],[Order Date]],"mmmm")</f>
        <v>June</v>
      </c>
      <c r="X1707" s="7" t="str">
        <f>TEXT(Table1[[#This Row],[Order Date]],"yyyy")</f>
        <v>2015</v>
      </c>
      <c r="Y1707" s="12">
        <v>42163</v>
      </c>
      <c r="Z1707" s="11">
        <v>3.8519999999999999</v>
      </c>
      <c r="AA1707" s="11">
        <v>15</v>
      </c>
      <c r="AB1707" s="11">
        <v>40.369999999999997</v>
      </c>
      <c r="AC1707" s="11">
        <v>87978</v>
      </c>
      <c r="AD1707" s="6" t="e">
        <f>IF(COUNTIF(#REF!,Orders!AC412)&gt;0,"Returned","Not Returned")</f>
        <v>#REF!</v>
      </c>
      <c r="AE1707" s="37" t="str">
        <f>TEXT(Table1[[#This Row],[Order Date]],"mmmm-yyy")</f>
        <v>June-2015</v>
      </c>
    </row>
    <row r="1708" spans="1:31" ht="12.75" customHeight="1" thickTop="1" thickBot="1" x14ac:dyDescent="0.25">
      <c r="A1708" s="8">
        <v>6443</v>
      </c>
      <c r="B1708" s="1" t="s">
        <v>37</v>
      </c>
      <c r="C1708" s="1">
        <v>0.08</v>
      </c>
      <c r="D1708" s="1">
        <v>140.81</v>
      </c>
      <c r="E1708" s="1">
        <v>24.49</v>
      </c>
      <c r="F1708" s="1">
        <v>1106</v>
      </c>
      <c r="G1708" s="6" t="str">
        <f>IF(COUNTIF(Table1[Customer ID],Table1[[#This Row],[Customer ID]])&gt;1,"Repeat Customer","One-Time Customer")</f>
        <v>Repeat Customer</v>
      </c>
      <c r="H1708" s="1" t="s">
        <v>1205</v>
      </c>
      <c r="I1708" s="1" t="s">
        <v>49</v>
      </c>
      <c r="J1708" s="1" t="s">
        <v>114</v>
      </c>
      <c r="K1708" s="1" t="s">
        <v>41</v>
      </c>
      <c r="L1708" s="1" t="s">
        <v>42</v>
      </c>
      <c r="M1708" s="1" t="s">
        <v>236</v>
      </c>
      <c r="N1708" s="1" t="s">
        <v>1207</v>
      </c>
      <c r="O1708" s="1">
        <v>0.56999999999999995</v>
      </c>
      <c r="P1708" s="6">
        <f>Table1[[#This Row],[Profit]]/Table1[[#This Row],[Sales]]</f>
        <v>0.10935998871617179</v>
      </c>
      <c r="Q1708" s="1" t="s">
        <v>33</v>
      </c>
      <c r="R1708" s="1" t="s">
        <v>61</v>
      </c>
      <c r="S1708" s="1" t="s">
        <v>130</v>
      </c>
      <c r="T1708" s="1" t="s">
        <v>787</v>
      </c>
      <c r="U1708" s="1">
        <v>75220</v>
      </c>
      <c r="V1708" s="9">
        <v>42161</v>
      </c>
      <c r="W1708" s="13" t="str">
        <f>TEXT(Table1[[#This Row],[Order Date]],"mmmm")</f>
        <v>June</v>
      </c>
      <c r="X1708" s="7" t="str">
        <f>TEXT(Table1[[#This Row],[Order Date]],"yyyy")</f>
        <v>2015</v>
      </c>
      <c r="Y1708" s="9">
        <v>42163</v>
      </c>
      <c r="Z1708" s="1">
        <v>1232.79</v>
      </c>
      <c r="AA1708" s="1">
        <v>81</v>
      </c>
      <c r="AB1708" s="1">
        <v>11272.77</v>
      </c>
      <c r="AC1708" s="1">
        <v>45824</v>
      </c>
      <c r="AD1708" s="6" t="e">
        <f>IF(COUNTIF(#REF!,Orders!AC617)&gt;0,"Returned","Not Returned")</f>
        <v>#REF!</v>
      </c>
      <c r="AE1708" s="37" t="str">
        <f>TEXT(Table1[[#This Row],[Order Date]],"mmmm-yyy")</f>
        <v>June-2015</v>
      </c>
    </row>
    <row r="1709" spans="1:31" ht="12.75" customHeight="1" thickTop="1" thickBot="1" x14ac:dyDescent="0.25">
      <c r="A1709" s="8">
        <v>24539</v>
      </c>
      <c r="B1709" s="1" t="s">
        <v>56</v>
      </c>
      <c r="C1709" s="1">
        <v>0.01</v>
      </c>
      <c r="D1709" s="1">
        <v>18.97</v>
      </c>
      <c r="E1709" s="1">
        <v>9.5399999999999991</v>
      </c>
      <c r="F1709" s="1">
        <v>1142</v>
      </c>
      <c r="G1709" s="6" t="str">
        <f>IF(COUNTIF(Table1[Customer ID],Table1[[#This Row],[Customer ID]])&gt;1,"Repeat Customer","One-Time Customer")</f>
        <v>Repeat Customer</v>
      </c>
      <c r="H1709" s="1" t="s">
        <v>1252</v>
      </c>
      <c r="I1709" s="1" t="s">
        <v>49</v>
      </c>
      <c r="J1709" s="1" t="s">
        <v>40</v>
      </c>
      <c r="K1709" s="1" t="s">
        <v>29</v>
      </c>
      <c r="L1709" s="1" t="s">
        <v>93</v>
      </c>
      <c r="M1709" s="1" t="s">
        <v>59</v>
      </c>
      <c r="N1709" s="1" t="s">
        <v>223</v>
      </c>
      <c r="O1709" s="1">
        <v>0.37</v>
      </c>
      <c r="P1709" s="6">
        <f>Table1[[#This Row],[Profit]]/Table1[[#This Row],[Sales]]</f>
        <v>0.37719067070760315</v>
      </c>
      <c r="Q1709" s="1" t="s">
        <v>33</v>
      </c>
      <c r="R1709" s="1" t="s">
        <v>61</v>
      </c>
      <c r="S1709" s="1" t="s">
        <v>130</v>
      </c>
      <c r="T1709" s="1" t="s">
        <v>1254</v>
      </c>
      <c r="U1709" s="1">
        <v>76706</v>
      </c>
      <c r="V1709" s="9">
        <v>42161</v>
      </c>
      <c r="W1709" s="13" t="str">
        <f>TEXT(Table1[[#This Row],[Order Date]],"mmmm")</f>
        <v>June</v>
      </c>
      <c r="X1709" s="7" t="str">
        <f>TEXT(Table1[[#This Row],[Order Date]],"yyyy")</f>
        <v>2015</v>
      </c>
      <c r="Y1709" s="9">
        <v>42164</v>
      </c>
      <c r="Z1709" s="1">
        <v>85.875</v>
      </c>
      <c r="AA1709" s="1">
        <v>11</v>
      </c>
      <c r="AB1709" s="1">
        <v>227.67</v>
      </c>
      <c r="AC1709" s="1">
        <v>86575</v>
      </c>
      <c r="AD1709" s="6" t="e">
        <f>IF(COUNTIF(#REF!,Orders!AC651)&gt;0,"Returned","Not Returned")</f>
        <v>#REF!</v>
      </c>
      <c r="AE1709" s="37" t="str">
        <f>TEXT(Table1[[#This Row],[Order Date]],"mmmm-yyy")</f>
        <v>June-2015</v>
      </c>
    </row>
    <row r="1710" spans="1:31" ht="12.75" customHeight="1" thickTop="1" thickBot="1" x14ac:dyDescent="0.25">
      <c r="A1710" s="10">
        <v>3431</v>
      </c>
      <c r="B1710" s="11" t="s">
        <v>37</v>
      </c>
      <c r="C1710" s="11">
        <v>7.0000000000000007E-2</v>
      </c>
      <c r="D1710" s="11">
        <v>3.98</v>
      </c>
      <c r="E1710" s="11">
        <v>0.83</v>
      </c>
      <c r="F1710" s="11">
        <v>1340</v>
      </c>
      <c r="G1710" s="6" t="str">
        <f>IF(COUNTIF(Table1[Customer ID],Table1[[#This Row],[Customer ID]])&gt;1,"Repeat Customer","One-Time Customer")</f>
        <v>Repeat Customer</v>
      </c>
      <c r="H1710" s="11" t="s">
        <v>1402</v>
      </c>
      <c r="I1710" s="11" t="s">
        <v>49</v>
      </c>
      <c r="J1710" s="11" t="s">
        <v>40</v>
      </c>
      <c r="K1710" s="11" t="s">
        <v>29</v>
      </c>
      <c r="L1710" s="11" t="s">
        <v>30</v>
      </c>
      <c r="M1710" s="11" t="s">
        <v>31</v>
      </c>
      <c r="N1710" s="11" t="s">
        <v>1404</v>
      </c>
      <c r="O1710" s="11">
        <v>0.51</v>
      </c>
      <c r="P1710" s="6">
        <f>Table1[[#This Row],[Profit]]/Table1[[#This Row],[Sales]]</f>
        <v>9.6800424253137687E-2</v>
      </c>
      <c r="Q1710" s="11" t="s">
        <v>33</v>
      </c>
      <c r="R1710" s="11" t="s">
        <v>53</v>
      </c>
      <c r="S1710" s="11" t="s">
        <v>71</v>
      </c>
      <c r="T1710" s="11" t="s">
        <v>90</v>
      </c>
      <c r="U1710" s="11">
        <v>10170</v>
      </c>
      <c r="V1710" s="12">
        <v>42161</v>
      </c>
      <c r="W1710" s="13" t="str">
        <f>TEXT(Table1[[#This Row],[Order Date]],"mmmm")</f>
        <v>June</v>
      </c>
      <c r="X1710" s="7" t="str">
        <f>TEXT(Table1[[#This Row],[Order Date]],"yyyy")</f>
        <v>2015</v>
      </c>
      <c r="Y1710" s="12">
        <v>42164</v>
      </c>
      <c r="Z1710" s="11">
        <v>27.38</v>
      </c>
      <c r="AA1710" s="11">
        <v>76</v>
      </c>
      <c r="AB1710" s="11">
        <v>282.85000000000002</v>
      </c>
      <c r="AC1710" s="11">
        <v>24455</v>
      </c>
      <c r="AD1710" s="6" t="e">
        <f>IF(COUNTIF(#REF!,Orders!AC760)&gt;0,"Returned","Not Returned")</f>
        <v>#REF!</v>
      </c>
      <c r="AE1710" s="37" t="str">
        <f>TEXT(Table1[[#This Row],[Order Date]],"mmmm-yyy")</f>
        <v>June-2015</v>
      </c>
    </row>
    <row r="1711" spans="1:31" ht="12.75" customHeight="1" thickTop="1" thickBot="1" x14ac:dyDescent="0.25">
      <c r="A1711" s="10">
        <v>21430</v>
      </c>
      <c r="B1711" s="11" t="s">
        <v>37</v>
      </c>
      <c r="C1711" s="11">
        <v>0</v>
      </c>
      <c r="D1711" s="11">
        <v>20.89</v>
      </c>
      <c r="E1711" s="11">
        <v>1.99</v>
      </c>
      <c r="F1711" s="11">
        <v>1341</v>
      </c>
      <c r="G1711" s="6" t="str">
        <f>IF(COUNTIF(Table1[Customer ID],Table1[[#This Row],[Customer ID]])&gt;1,"Repeat Customer","One-Time Customer")</f>
        <v>Repeat Customer</v>
      </c>
      <c r="H1711" s="11" t="s">
        <v>1405</v>
      </c>
      <c r="I1711" s="11" t="s">
        <v>49</v>
      </c>
      <c r="J1711" s="11" t="s">
        <v>40</v>
      </c>
      <c r="K1711" s="11" t="s">
        <v>77</v>
      </c>
      <c r="L1711" s="11" t="s">
        <v>180</v>
      </c>
      <c r="M1711" s="11" t="s">
        <v>51</v>
      </c>
      <c r="N1711" s="11" t="s">
        <v>1407</v>
      </c>
      <c r="O1711" s="11">
        <v>0.48</v>
      </c>
      <c r="P1711" s="6">
        <f>Table1[[#This Row],[Profit]]/Table1[[#This Row],[Sales]]</f>
        <v>-6.2618259224219486E-2</v>
      </c>
      <c r="Q1711" s="11" t="s">
        <v>33</v>
      </c>
      <c r="R1711" s="11" t="s">
        <v>53</v>
      </c>
      <c r="S1711" s="11" t="s">
        <v>234</v>
      </c>
      <c r="T1711" s="11" t="s">
        <v>1406</v>
      </c>
      <c r="U1711" s="11">
        <v>17201</v>
      </c>
      <c r="V1711" s="12">
        <v>42161</v>
      </c>
      <c r="W1711" s="13" t="str">
        <f>TEXT(Table1[[#This Row],[Order Date]],"mmmm")</f>
        <v>June</v>
      </c>
      <c r="X1711" s="7" t="str">
        <f>TEXT(Table1[[#This Row],[Order Date]],"yyyy")</f>
        <v>2015</v>
      </c>
      <c r="Y1711" s="12">
        <v>42163</v>
      </c>
      <c r="Z1711" s="11">
        <v>-5.2949999999999999</v>
      </c>
      <c r="AA1711" s="11">
        <v>4</v>
      </c>
      <c r="AB1711" s="11">
        <v>84.56</v>
      </c>
      <c r="AC1711" s="11">
        <v>91245</v>
      </c>
      <c r="AD1711" s="6" t="e">
        <f>IF(COUNTIF(#REF!,Orders!AC762)&gt;0,"Returned","Not Returned")</f>
        <v>#REF!</v>
      </c>
      <c r="AE1711" s="37" t="str">
        <f>TEXT(Table1[[#This Row],[Order Date]],"mmmm-yyy")</f>
        <v>June-2015</v>
      </c>
    </row>
    <row r="1712" spans="1:31" ht="12.75" customHeight="1" thickTop="1" thickBot="1" x14ac:dyDescent="0.25">
      <c r="A1712" s="8">
        <v>21431</v>
      </c>
      <c r="B1712" s="1" t="s">
        <v>37</v>
      </c>
      <c r="C1712" s="1">
        <v>7.0000000000000007E-2</v>
      </c>
      <c r="D1712" s="1">
        <v>3.98</v>
      </c>
      <c r="E1712" s="1">
        <v>0.83</v>
      </c>
      <c r="F1712" s="1">
        <v>1341</v>
      </c>
      <c r="G1712" s="6" t="str">
        <f>IF(COUNTIF(Table1[Customer ID],Table1[[#This Row],[Customer ID]])&gt;1,"Repeat Customer","One-Time Customer")</f>
        <v>Repeat Customer</v>
      </c>
      <c r="H1712" s="1" t="s">
        <v>1405</v>
      </c>
      <c r="I1712" s="1" t="s">
        <v>49</v>
      </c>
      <c r="J1712" s="1" t="s">
        <v>40</v>
      </c>
      <c r="K1712" s="1" t="s">
        <v>29</v>
      </c>
      <c r="L1712" s="1" t="s">
        <v>30</v>
      </c>
      <c r="M1712" s="1" t="s">
        <v>31</v>
      </c>
      <c r="N1712" s="1" t="s">
        <v>1404</v>
      </c>
      <c r="O1712" s="1">
        <v>0.51</v>
      </c>
      <c r="P1712" s="6">
        <f>Table1[[#This Row],[Profit]]/Table1[[#This Row],[Sales]]</f>
        <v>0.58082308018667805</v>
      </c>
      <c r="Q1712" s="1" t="s">
        <v>33</v>
      </c>
      <c r="R1712" s="1" t="s">
        <v>53</v>
      </c>
      <c r="S1712" s="1" t="s">
        <v>234</v>
      </c>
      <c r="T1712" s="1" t="s">
        <v>1406</v>
      </c>
      <c r="U1712" s="1">
        <v>17201</v>
      </c>
      <c r="V1712" s="9">
        <v>42161</v>
      </c>
      <c r="W1712" s="13" t="str">
        <f>TEXT(Table1[[#This Row],[Order Date]],"mmmm")</f>
        <v>June</v>
      </c>
      <c r="X1712" s="7" t="str">
        <f>TEXT(Table1[[#This Row],[Order Date]],"yyyy")</f>
        <v>2015</v>
      </c>
      <c r="Y1712" s="9">
        <v>42164</v>
      </c>
      <c r="Z1712" s="1">
        <v>41.07</v>
      </c>
      <c r="AA1712" s="1">
        <v>19</v>
      </c>
      <c r="AB1712" s="1">
        <v>70.709999999999994</v>
      </c>
      <c r="AC1712" s="1">
        <v>91245</v>
      </c>
      <c r="AD1712" s="6" t="e">
        <f>IF(COUNTIF(#REF!,Orders!AC763)&gt;0,"Returned","Not Returned")</f>
        <v>#REF!</v>
      </c>
      <c r="AE1712" s="37" t="str">
        <f>TEXT(Table1[[#This Row],[Order Date]],"mmmm-yyy")</f>
        <v>June-2015</v>
      </c>
    </row>
    <row r="1713" spans="1:31" ht="12.75" customHeight="1" thickTop="1" thickBot="1" x14ac:dyDescent="0.25">
      <c r="A1713" s="8">
        <v>5501</v>
      </c>
      <c r="B1713" s="1" t="s">
        <v>56</v>
      </c>
      <c r="C1713" s="1">
        <v>0.05</v>
      </c>
      <c r="D1713" s="1">
        <v>399.98</v>
      </c>
      <c r="E1713" s="1">
        <v>12.06</v>
      </c>
      <c r="F1713" s="1">
        <v>2107</v>
      </c>
      <c r="G1713" s="6" t="str">
        <f>IF(COUNTIF(Table1[Customer ID],Table1[[#This Row],[Customer ID]])&gt;1,"Repeat Customer","One-Time Customer")</f>
        <v>Repeat Customer</v>
      </c>
      <c r="H1713" s="1" t="s">
        <v>2018</v>
      </c>
      <c r="I1713" s="1" t="s">
        <v>39</v>
      </c>
      <c r="J1713" s="1" t="s">
        <v>28</v>
      </c>
      <c r="K1713" s="1" t="s">
        <v>77</v>
      </c>
      <c r="L1713" s="1" t="s">
        <v>85</v>
      </c>
      <c r="M1713" s="1" t="s">
        <v>121</v>
      </c>
      <c r="N1713" s="1" t="s">
        <v>264</v>
      </c>
      <c r="O1713" s="1">
        <v>0.56000000000000005</v>
      </c>
      <c r="P1713" s="6">
        <f>Table1[[#This Row],[Profit]]/Table1[[#This Row],[Sales]]</f>
        <v>5.8715882946852711E-2</v>
      </c>
      <c r="Q1713" s="1" t="s">
        <v>33</v>
      </c>
      <c r="R1713" s="1" t="s">
        <v>61</v>
      </c>
      <c r="S1713" s="1" t="s">
        <v>178</v>
      </c>
      <c r="T1713" s="1" t="s">
        <v>179</v>
      </c>
      <c r="U1713" s="1">
        <v>60601</v>
      </c>
      <c r="V1713" s="9">
        <v>42161</v>
      </c>
      <c r="W1713" s="13" t="str">
        <f>TEXT(Table1[[#This Row],[Order Date]],"mmmm")</f>
        <v>June</v>
      </c>
      <c r="X1713" s="7" t="str">
        <f>TEXT(Table1[[#This Row],[Order Date]],"yyyy")</f>
        <v>2015</v>
      </c>
      <c r="Y1713" s="9">
        <v>42161</v>
      </c>
      <c r="Z1713" s="1">
        <v>567.59</v>
      </c>
      <c r="AA1713" s="1">
        <v>24</v>
      </c>
      <c r="AB1713" s="1">
        <v>9666.7199999999993</v>
      </c>
      <c r="AC1713" s="1">
        <v>39015</v>
      </c>
      <c r="AD1713" s="6" t="e">
        <f>IF(COUNTIF(#REF!,Orders!AC1165)&gt;0,"Returned","Not Returned")</f>
        <v>#REF!</v>
      </c>
      <c r="AE1713" s="37" t="str">
        <f>TEXT(Table1[[#This Row],[Order Date]],"mmmm-yyy")</f>
        <v>June-2015</v>
      </c>
    </row>
    <row r="1714" spans="1:31" ht="12.75" customHeight="1" thickTop="1" thickBot="1" x14ac:dyDescent="0.25">
      <c r="A1714" s="10">
        <v>5502</v>
      </c>
      <c r="B1714" s="11" t="s">
        <v>56</v>
      </c>
      <c r="C1714" s="11">
        <v>7.0000000000000007E-2</v>
      </c>
      <c r="D1714" s="11">
        <v>6.48</v>
      </c>
      <c r="E1714" s="11">
        <v>5.74</v>
      </c>
      <c r="F1714" s="11">
        <v>2107</v>
      </c>
      <c r="G1714" s="6" t="str">
        <f>IF(COUNTIF(Table1[Customer ID],Table1[[#This Row],[Customer ID]])&gt;1,"Repeat Customer","One-Time Customer")</f>
        <v>Repeat Customer</v>
      </c>
      <c r="H1714" s="11" t="s">
        <v>2018</v>
      </c>
      <c r="I1714" s="11" t="s">
        <v>49</v>
      </c>
      <c r="J1714" s="11" t="s">
        <v>28</v>
      </c>
      <c r="K1714" s="11" t="s">
        <v>29</v>
      </c>
      <c r="L1714" s="11" t="s">
        <v>93</v>
      </c>
      <c r="M1714" s="11" t="s">
        <v>59</v>
      </c>
      <c r="N1714" s="11" t="s">
        <v>2019</v>
      </c>
      <c r="O1714" s="11">
        <v>0.37</v>
      </c>
      <c r="P1714" s="6">
        <f>Table1[[#This Row],[Profit]]/Table1[[#This Row],[Sales]]</f>
        <v>-0.21139842472878584</v>
      </c>
      <c r="Q1714" s="11" t="s">
        <v>33</v>
      </c>
      <c r="R1714" s="11" t="s">
        <v>61</v>
      </c>
      <c r="S1714" s="11" t="s">
        <v>178</v>
      </c>
      <c r="T1714" s="11" t="s">
        <v>179</v>
      </c>
      <c r="U1714" s="11">
        <v>60601</v>
      </c>
      <c r="V1714" s="12">
        <v>42161</v>
      </c>
      <c r="W1714" s="13" t="str">
        <f>TEXT(Table1[[#This Row],[Order Date]],"mmmm")</f>
        <v>June</v>
      </c>
      <c r="X1714" s="7" t="str">
        <f>TEXT(Table1[[#This Row],[Order Date]],"yyyy")</f>
        <v>2015</v>
      </c>
      <c r="Y1714" s="12">
        <v>42161</v>
      </c>
      <c r="Z1714" s="11">
        <v>-28.45</v>
      </c>
      <c r="AA1714" s="11">
        <v>20</v>
      </c>
      <c r="AB1714" s="11">
        <v>134.58000000000001</v>
      </c>
      <c r="AC1714" s="11">
        <v>39015</v>
      </c>
      <c r="AD1714" s="6" t="e">
        <f>IF(COUNTIF(#REF!,Orders!AC1166)&gt;0,"Returned","Not Returned")</f>
        <v>#REF!</v>
      </c>
      <c r="AE1714" s="37" t="str">
        <f>TEXT(Table1[[#This Row],[Order Date]],"mmmm-yyy")</f>
        <v>June-2015</v>
      </c>
    </row>
    <row r="1715" spans="1:31" ht="12.75" customHeight="1" thickTop="1" thickBot="1" x14ac:dyDescent="0.25">
      <c r="A1715" s="8">
        <v>23502</v>
      </c>
      <c r="B1715" s="1" t="s">
        <v>56</v>
      </c>
      <c r="C1715" s="1">
        <v>7.0000000000000007E-2</v>
      </c>
      <c r="D1715" s="1">
        <v>6.48</v>
      </c>
      <c r="E1715" s="1">
        <v>5.74</v>
      </c>
      <c r="F1715" s="1">
        <v>2108</v>
      </c>
      <c r="G1715" s="6" t="str">
        <f>IF(COUNTIF(Table1[Customer ID],Table1[[#This Row],[Customer ID]])&gt;1,"Repeat Customer","One-Time Customer")</f>
        <v>One-Time Customer</v>
      </c>
      <c r="H1715" s="1" t="s">
        <v>2020</v>
      </c>
      <c r="I1715" s="1" t="s">
        <v>49</v>
      </c>
      <c r="J1715" s="1" t="s">
        <v>28</v>
      </c>
      <c r="K1715" s="1" t="s">
        <v>29</v>
      </c>
      <c r="L1715" s="1" t="s">
        <v>93</v>
      </c>
      <c r="M1715" s="1" t="s">
        <v>59</v>
      </c>
      <c r="N1715" s="1" t="s">
        <v>2019</v>
      </c>
      <c r="O1715" s="1">
        <v>0.37</v>
      </c>
      <c r="P1715" s="6">
        <f>Table1[[#This Row],[Profit]]/Table1[[#This Row],[Sales]]</f>
        <v>-0.42273402674591382</v>
      </c>
      <c r="Q1715" s="1" t="s">
        <v>33</v>
      </c>
      <c r="R1715" s="1" t="s">
        <v>61</v>
      </c>
      <c r="S1715" s="1" t="s">
        <v>506</v>
      </c>
      <c r="T1715" s="1" t="s">
        <v>2021</v>
      </c>
      <c r="U1715" s="1">
        <v>63129</v>
      </c>
      <c r="V1715" s="9">
        <v>42161</v>
      </c>
      <c r="W1715" s="13" t="str">
        <f>TEXT(Table1[[#This Row],[Order Date]],"mmmm")</f>
        <v>June</v>
      </c>
      <c r="X1715" s="7" t="str">
        <f>TEXT(Table1[[#This Row],[Order Date]],"yyyy")</f>
        <v>2015</v>
      </c>
      <c r="Y1715" s="9">
        <v>42161</v>
      </c>
      <c r="Z1715" s="1">
        <v>-14.225</v>
      </c>
      <c r="AA1715" s="1">
        <v>5</v>
      </c>
      <c r="AB1715" s="1">
        <v>33.65</v>
      </c>
      <c r="AC1715" s="1">
        <v>87862</v>
      </c>
      <c r="AD1715" s="6" t="e">
        <f>IF(COUNTIF(#REF!,Orders!AC1167)&gt;0,"Returned","Not Returned")</f>
        <v>#REF!</v>
      </c>
      <c r="AE1715" s="37" t="str">
        <f>TEXT(Table1[[#This Row],[Order Date]],"mmmm-yyy")</f>
        <v>June-2015</v>
      </c>
    </row>
    <row r="1716" spans="1:31" ht="12.75" customHeight="1" thickTop="1" thickBot="1" x14ac:dyDescent="0.25">
      <c r="A1716" s="10">
        <v>20286</v>
      </c>
      <c r="B1716" s="11" t="s">
        <v>37</v>
      </c>
      <c r="C1716" s="11">
        <v>0.09</v>
      </c>
      <c r="D1716" s="11">
        <v>5.4</v>
      </c>
      <c r="E1716" s="11">
        <v>7.78</v>
      </c>
      <c r="F1716" s="11">
        <v>2432</v>
      </c>
      <c r="G1716" s="6" t="str">
        <f>IF(COUNTIF(Table1[Customer ID],Table1[[#This Row],[Customer ID]])&gt;1,"Repeat Customer","One-Time Customer")</f>
        <v>Repeat Customer</v>
      </c>
      <c r="H1716" s="11" t="s">
        <v>2286</v>
      </c>
      <c r="I1716" s="11" t="s">
        <v>27</v>
      </c>
      <c r="J1716" s="11" t="s">
        <v>114</v>
      </c>
      <c r="K1716" s="11" t="s">
        <v>29</v>
      </c>
      <c r="L1716" s="11" t="s">
        <v>109</v>
      </c>
      <c r="M1716" s="11" t="s">
        <v>59</v>
      </c>
      <c r="N1716" s="11" t="s">
        <v>310</v>
      </c>
      <c r="O1716" s="11">
        <v>0.37</v>
      </c>
      <c r="P1716" s="6">
        <f>Table1[[#This Row],[Profit]]/Table1[[#This Row],[Sales]]</f>
        <v>-0.93002942750133755</v>
      </c>
      <c r="Q1716" s="11" t="s">
        <v>33</v>
      </c>
      <c r="R1716" s="11" t="s">
        <v>61</v>
      </c>
      <c r="S1716" s="11" t="s">
        <v>304</v>
      </c>
      <c r="T1716" s="11" t="s">
        <v>2287</v>
      </c>
      <c r="U1716" s="11">
        <v>73110</v>
      </c>
      <c r="V1716" s="12">
        <v>42161</v>
      </c>
      <c r="W1716" s="13" t="str">
        <f>TEXT(Table1[[#This Row],[Order Date]],"mmmm")</f>
        <v>June</v>
      </c>
      <c r="X1716" s="7" t="str">
        <f>TEXT(Table1[[#This Row],[Order Date]],"yyyy")</f>
        <v>2015</v>
      </c>
      <c r="Y1716" s="12">
        <v>42163</v>
      </c>
      <c r="Z1716" s="11">
        <v>-34.764499999999998</v>
      </c>
      <c r="AA1716" s="11">
        <v>6</v>
      </c>
      <c r="AB1716" s="11">
        <v>37.380000000000003</v>
      </c>
      <c r="AC1716" s="11">
        <v>89097</v>
      </c>
      <c r="AD1716" s="6" t="e">
        <f>IF(COUNTIF(#REF!,Orders!AC1360)&gt;0,"Returned","Not Returned")</f>
        <v>#REF!</v>
      </c>
      <c r="AE1716" s="37" t="str">
        <f>TEXT(Table1[[#This Row],[Order Date]],"mmmm-yyy")</f>
        <v>June-2015</v>
      </c>
    </row>
    <row r="1717" spans="1:31" ht="12.75" customHeight="1" thickTop="1" thickBot="1" x14ac:dyDescent="0.25">
      <c r="A1717" s="8">
        <v>24455</v>
      </c>
      <c r="B1717" s="1" t="s">
        <v>56</v>
      </c>
      <c r="C1717" s="1">
        <v>0</v>
      </c>
      <c r="D1717" s="1">
        <v>49.99</v>
      </c>
      <c r="E1717" s="1">
        <v>19.989999999999998</v>
      </c>
      <c r="F1717" s="1">
        <v>2848</v>
      </c>
      <c r="G1717" s="6" t="str">
        <f>IF(COUNTIF(Table1[Customer ID],Table1[[#This Row],[Customer ID]])&gt;1,"Repeat Customer","One-Time Customer")</f>
        <v>One-Time Customer</v>
      </c>
      <c r="H1717" s="1" t="s">
        <v>2602</v>
      </c>
      <c r="I1717" s="1" t="s">
        <v>49</v>
      </c>
      <c r="J1717" s="1" t="s">
        <v>28</v>
      </c>
      <c r="K1717" s="1" t="s">
        <v>77</v>
      </c>
      <c r="L1717" s="1" t="s">
        <v>180</v>
      </c>
      <c r="M1717" s="1" t="s">
        <v>59</v>
      </c>
      <c r="N1717" s="1" t="s">
        <v>275</v>
      </c>
      <c r="O1717" s="1">
        <v>0.41</v>
      </c>
      <c r="P1717" s="6">
        <f>Table1[[#This Row],[Profit]]/Table1[[#This Row],[Sales]]</f>
        <v>4.668355402955688E-2</v>
      </c>
      <c r="Q1717" s="1" t="s">
        <v>33</v>
      </c>
      <c r="R1717" s="1" t="s">
        <v>136</v>
      </c>
      <c r="S1717" s="1" t="s">
        <v>244</v>
      </c>
      <c r="T1717" s="1" t="s">
        <v>2603</v>
      </c>
      <c r="U1717" s="1">
        <v>38401</v>
      </c>
      <c r="V1717" s="9">
        <v>42161</v>
      </c>
      <c r="W1717" s="13" t="str">
        <f>TEXT(Table1[[#This Row],[Order Date]],"mmmm")</f>
        <v>June</v>
      </c>
      <c r="X1717" s="7" t="str">
        <f>TEXT(Table1[[#This Row],[Order Date]],"yyyy")</f>
        <v>2015</v>
      </c>
      <c r="Y1717" s="9">
        <v>42163</v>
      </c>
      <c r="Z1717" s="1">
        <v>38.885999999999996</v>
      </c>
      <c r="AA1717" s="1">
        <v>16</v>
      </c>
      <c r="AB1717" s="1">
        <v>832.97</v>
      </c>
      <c r="AC1717" s="1">
        <v>85929</v>
      </c>
      <c r="AD1717" s="6" t="e">
        <f>IF(COUNTIF(#REF!,Orders!AC1603)&gt;0,"Returned","Not Returned")</f>
        <v>#REF!</v>
      </c>
      <c r="AE1717" s="37" t="str">
        <f>TEXT(Table1[[#This Row],[Order Date]],"mmmm-yyy")</f>
        <v>June-2015</v>
      </c>
    </row>
    <row r="1718" spans="1:31" ht="12.75" customHeight="1" thickTop="1" thickBot="1" x14ac:dyDescent="0.25">
      <c r="A1718" s="8">
        <v>21475</v>
      </c>
      <c r="B1718" s="1" t="s">
        <v>25</v>
      </c>
      <c r="C1718" s="1">
        <v>0</v>
      </c>
      <c r="D1718" s="1">
        <v>6.48</v>
      </c>
      <c r="E1718" s="1">
        <v>5.19</v>
      </c>
      <c r="F1718" s="1">
        <v>3045</v>
      </c>
      <c r="G1718" s="6" t="str">
        <f>IF(COUNTIF(Table1[Customer ID],Table1[[#This Row],[Customer ID]])&gt;1,"Repeat Customer","One-Time Customer")</f>
        <v>One-Time Customer</v>
      </c>
      <c r="H1718" s="1" t="s">
        <v>2751</v>
      </c>
      <c r="I1718" s="1" t="s">
        <v>49</v>
      </c>
      <c r="J1718" s="1" t="s">
        <v>58</v>
      </c>
      <c r="K1718" s="1" t="s">
        <v>29</v>
      </c>
      <c r="L1718" s="1" t="s">
        <v>93</v>
      </c>
      <c r="M1718" s="1" t="s">
        <v>59</v>
      </c>
      <c r="N1718" s="1" t="s">
        <v>2752</v>
      </c>
      <c r="O1718" s="1">
        <v>0.37</v>
      </c>
      <c r="P1718" s="6">
        <f>Table1[[#This Row],[Profit]]/Table1[[#This Row],[Sales]]</f>
        <v>-0.16747977153736313</v>
      </c>
      <c r="Q1718" s="1" t="s">
        <v>33</v>
      </c>
      <c r="R1718" s="1" t="s">
        <v>61</v>
      </c>
      <c r="S1718" s="1" t="s">
        <v>183</v>
      </c>
      <c r="T1718" s="1" t="s">
        <v>2753</v>
      </c>
      <c r="U1718" s="1">
        <v>66048</v>
      </c>
      <c r="V1718" s="9">
        <v>42161</v>
      </c>
      <c r="W1718" s="13" t="str">
        <f>TEXT(Table1[[#This Row],[Order Date]],"mmmm")</f>
        <v>June</v>
      </c>
      <c r="X1718" s="7" t="str">
        <f>TEXT(Table1[[#This Row],[Order Date]],"yyyy")</f>
        <v>2015</v>
      </c>
      <c r="Y1718" s="9">
        <v>42162</v>
      </c>
      <c r="Z1718" s="1">
        <v>-14.074999999999999</v>
      </c>
      <c r="AA1718" s="1">
        <v>12</v>
      </c>
      <c r="AB1718" s="1">
        <v>84.04</v>
      </c>
      <c r="AC1718" s="1">
        <v>86104</v>
      </c>
      <c r="AD1718" s="6" t="e">
        <f>IF(COUNTIF(#REF!,Orders!AC1729)&gt;0,"Returned","Not Returned")</f>
        <v>#REF!</v>
      </c>
      <c r="AE1718" s="37" t="str">
        <f>TEXT(Table1[[#This Row],[Order Date]],"mmmm-yyy")</f>
        <v>June-2015</v>
      </c>
    </row>
    <row r="1719" spans="1:31" ht="12.75" customHeight="1" thickTop="1" thickBot="1" x14ac:dyDescent="0.25">
      <c r="A1719" s="10">
        <v>23203</v>
      </c>
      <c r="B1719" s="11" t="s">
        <v>56</v>
      </c>
      <c r="C1719" s="11">
        <v>0.04</v>
      </c>
      <c r="D1719" s="11">
        <v>12.98</v>
      </c>
      <c r="E1719" s="11">
        <v>3.14</v>
      </c>
      <c r="F1719" s="11">
        <v>92</v>
      </c>
      <c r="G1719" s="6" t="str">
        <f>IF(COUNTIF(Table1[Customer ID],Table1[[#This Row],[Customer ID]])&gt;1,"Repeat Customer","One-Time Customer")</f>
        <v>Repeat Customer</v>
      </c>
      <c r="H1719" s="11" t="s">
        <v>169</v>
      </c>
      <c r="I1719" s="11" t="s">
        <v>27</v>
      </c>
      <c r="J1719" s="11" t="s">
        <v>28</v>
      </c>
      <c r="K1719" s="11" t="s">
        <v>29</v>
      </c>
      <c r="L1719" s="11" t="s">
        <v>174</v>
      </c>
      <c r="M1719" s="11" t="s">
        <v>51</v>
      </c>
      <c r="N1719" s="11" t="s">
        <v>175</v>
      </c>
      <c r="O1719" s="11">
        <v>0.6</v>
      </c>
      <c r="P1719" s="6">
        <f>Table1[[#This Row],[Profit]]/Table1[[#This Row],[Sales]]</f>
        <v>0.1056193297537493</v>
      </c>
      <c r="Q1719" s="11" t="s">
        <v>33</v>
      </c>
      <c r="R1719" s="11" t="s">
        <v>136</v>
      </c>
      <c r="S1719" s="11" t="s">
        <v>171</v>
      </c>
      <c r="T1719" s="11" t="s">
        <v>172</v>
      </c>
      <c r="U1719" s="11">
        <v>70056</v>
      </c>
      <c r="V1719" s="12">
        <v>42162</v>
      </c>
      <c r="W1719" s="13" t="str">
        <f>TEXT(Table1[[#This Row],[Order Date]],"mmmm")</f>
        <v>June</v>
      </c>
      <c r="X1719" s="7" t="str">
        <f>TEXT(Table1[[#This Row],[Order Date]],"yyyy")</f>
        <v>2015</v>
      </c>
      <c r="Y1719" s="12">
        <v>42164</v>
      </c>
      <c r="Z1719" s="11">
        <v>22.817999999999998</v>
      </c>
      <c r="AA1719" s="11">
        <v>16</v>
      </c>
      <c r="AB1719" s="11">
        <v>216.04</v>
      </c>
      <c r="AC1719" s="11">
        <v>87178</v>
      </c>
      <c r="AD1719" s="6" t="e">
        <f>IF(COUNTIF(#REF!,Orders!AC54)&gt;0,"Returned","Not Returned")</f>
        <v>#REF!</v>
      </c>
      <c r="AE1719" s="37" t="str">
        <f>TEXT(Table1[[#This Row],[Order Date]],"mmmm-yyy")</f>
        <v>June-2015</v>
      </c>
    </row>
    <row r="1720" spans="1:31" ht="12.75" customHeight="1" thickTop="1" thickBot="1" x14ac:dyDescent="0.25">
      <c r="A1720" s="10">
        <v>23613</v>
      </c>
      <c r="B1720" s="11" t="s">
        <v>106</v>
      </c>
      <c r="C1720" s="11">
        <v>0.02</v>
      </c>
      <c r="D1720" s="11">
        <v>48.04</v>
      </c>
      <c r="E1720" s="11">
        <v>5.79</v>
      </c>
      <c r="F1720" s="11">
        <v>737</v>
      </c>
      <c r="G1720" s="6" t="str">
        <f>IF(COUNTIF(Table1[Customer ID],Table1[[#This Row],[Customer ID]])&gt;1,"Repeat Customer","One-Time Customer")</f>
        <v>One-Time Customer</v>
      </c>
      <c r="H1720" s="11" t="s">
        <v>863</v>
      </c>
      <c r="I1720" s="11" t="s">
        <v>49</v>
      </c>
      <c r="J1720" s="11" t="s">
        <v>114</v>
      </c>
      <c r="K1720" s="11" t="s">
        <v>29</v>
      </c>
      <c r="L1720" s="11" t="s">
        <v>93</v>
      </c>
      <c r="M1720" s="11" t="s">
        <v>59</v>
      </c>
      <c r="N1720" s="11" t="s">
        <v>864</v>
      </c>
      <c r="O1720" s="11">
        <v>0.37</v>
      </c>
      <c r="P1720" s="6">
        <f>Table1[[#This Row],[Profit]]/Table1[[#This Row],[Sales]]</f>
        <v>0.69</v>
      </c>
      <c r="Q1720" s="11" t="s">
        <v>33</v>
      </c>
      <c r="R1720" s="11" t="s">
        <v>53</v>
      </c>
      <c r="S1720" s="11" t="s">
        <v>54</v>
      </c>
      <c r="T1720" s="11" t="s">
        <v>865</v>
      </c>
      <c r="U1720" s="11">
        <v>7003</v>
      </c>
      <c r="V1720" s="12">
        <v>42162</v>
      </c>
      <c r="W1720" s="13" t="str">
        <f>TEXT(Table1[[#This Row],[Order Date]],"mmmm")</f>
        <v>June</v>
      </c>
      <c r="X1720" s="7" t="str">
        <f>TEXT(Table1[[#This Row],[Order Date]],"yyyy")</f>
        <v>2015</v>
      </c>
      <c r="Y1720" s="12">
        <v>42169</v>
      </c>
      <c r="Z1720" s="11">
        <v>422.45249999999999</v>
      </c>
      <c r="AA1720" s="11">
        <v>12</v>
      </c>
      <c r="AB1720" s="11">
        <v>612.25</v>
      </c>
      <c r="AC1720" s="11">
        <v>90360</v>
      </c>
      <c r="AD1720" s="6" t="e">
        <f>IF(COUNTIF(#REF!,Orders!AC422)&gt;0,"Returned","Not Returned")</f>
        <v>#REF!</v>
      </c>
      <c r="AE1720" s="37" t="str">
        <f>TEXT(Table1[[#This Row],[Order Date]],"mmmm-yyy")</f>
        <v>June-2015</v>
      </c>
    </row>
    <row r="1721" spans="1:31" ht="12.75" customHeight="1" thickTop="1" thickBot="1" x14ac:dyDescent="0.25">
      <c r="A1721" s="10">
        <v>24534</v>
      </c>
      <c r="B1721" s="11" t="s">
        <v>47</v>
      </c>
      <c r="C1721" s="11">
        <v>0.06</v>
      </c>
      <c r="D1721" s="11">
        <v>44.01</v>
      </c>
      <c r="E1721" s="11">
        <v>3.5</v>
      </c>
      <c r="F1721" s="11">
        <v>1374</v>
      </c>
      <c r="G1721" s="6" t="str">
        <f>IF(COUNTIF(Table1[Customer ID],Table1[[#This Row],[Customer ID]])&gt;1,"Repeat Customer","One-Time Customer")</f>
        <v>One-Time Customer</v>
      </c>
      <c r="H1721" s="11" t="s">
        <v>1445</v>
      </c>
      <c r="I1721" s="11" t="s">
        <v>49</v>
      </c>
      <c r="J1721" s="11" t="s">
        <v>40</v>
      </c>
      <c r="K1721" s="11" t="s">
        <v>29</v>
      </c>
      <c r="L1721" s="11" t="s">
        <v>257</v>
      </c>
      <c r="M1721" s="11" t="s">
        <v>59</v>
      </c>
      <c r="N1721" s="11" t="s">
        <v>1446</v>
      </c>
      <c r="O1721" s="11">
        <v>0.59</v>
      </c>
      <c r="P1721" s="6">
        <f>Table1[[#This Row],[Profit]]/Table1[[#This Row],[Sales]]</f>
        <v>-0.45232211333617384</v>
      </c>
      <c r="Q1721" s="11" t="s">
        <v>33</v>
      </c>
      <c r="R1721" s="11" t="s">
        <v>34</v>
      </c>
      <c r="S1721" s="11" t="s">
        <v>45</v>
      </c>
      <c r="T1721" s="11" t="s">
        <v>1447</v>
      </c>
      <c r="U1721" s="11">
        <v>95207</v>
      </c>
      <c r="V1721" s="12">
        <v>42162</v>
      </c>
      <c r="W1721" s="13" t="str">
        <f>TEXT(Table1[[#This Row],[Order Date]],"mmmm")</f>
        <v>June</v>
      </c>
      <c r="X1721" s="7" t="str">
        <f>TEXT(Table1[[#This Row],[Order Date]],"yyyy")</f>
        <v>2015</v>
      </c>
      <c r="Y1721" s="12">
        <v>42163</v>
      </c>
      <c r="Z1721" s="11">
        <v>-21.231999999999999</v>
      </c>
      <c r="AA1721" s="11">
        <v>1</v>
      </c>
      <c r="AB1721" s="11">
        <v>46.94</v>
      </c>
      <c r="AC1721" s="11">
        <v>88212</v>
      </c>
      <c r="AD1721" s="6" t="e">
        <f>IF(COUNTIF(#REF!,Orders!AC782)&gt;0,"Returned","Not Returned")</f>
        <v>#REF!</v>
      </c>
      <c r="AE1721" s="37" t="str">
        <f>TEXT(Table1[[#This Row],[Order Date]],"mmmm-yyy")</f>
        <v>June-2015</v>
      </c>
    </row>
    <row r="1722" spans="1:31" ht="12.75" customHeight="1" thickTop="1" thickBot="1" x14ac:dyDescent="0.25">
      <c r="A1722" s="10">
        <v>22984</v>
      </c>
      <c r="B1722" s="11" t="s">
        <v>106</v>
      </c>
      <c r="C1722" s="11">
        <v>0.02</v>
      </c>
      <c r="D1722" s="11">
        <v>70.97</v>
      </c>
      <c r="E1722" s="11">
        <v>3.5</v>
      </c>
      <c r="F1722" s="11">
        <v>1384</v>
      </c>
      <c r="G1722" s="6" t="str">
        <f>IF(COUNTIF(Table1[Customer ID],Table1[[#This Row],[Customer ID]])&gt;1,"Repeat Customer","One-Time Customer")</f>
        <v>Repeat Customer</v>
      </c>
      <c r="H1722" s="11" t="s">
        <v>1452</v>
      </c>
      <c r="I1722" s="11" t="s">
        <v>49</v>
      </c>
      <c r="J1722" s="11" t="s">
        <v>114</v>
      </c>
      <c r="K1722" s="11" t="s">
        <v>29</v>
      </c>
      <c r="L1722" s="11" t="s">
        <v>257</v>
      </c>
      <c r="M1722" s="11" t="s">
        <v>59</v>
      </c>
      <c r="N1722" s="11" t="s">
        <v>672</v>
      </c>
      <c r="O1722" s="11">
        <v>0.59</v>
      </c>
      <c r="P1722" s="6">
        <f>Table1[[#This Row],[Profit]]/Table1[[#This Row],[Sales]]</f>
        <v>1.5399161444714657E-2</v>
      </c>
      <c r="Q1722" s="11" t="s">
        <v>33</v>
      </c>
      <c r="R1722" s="11" t="s">
        <v>136</v>
      </c>
      <c r="S1722" s="11" t="s">
        <v>137</v>
      </c>
      <c r="T1722" s="11" t="s">
        <v>1454</v>
      </c>
      <c r="U1722" s="11">
        <v>22304</v>
      </c>
      <c r="V1722" s="12">
        <v>42162</v>
      </c>
      <c r="W1722" s="13" t="str">
        <f>TEXT(Table1[[#This Row],[Order Date]],"mmmm")</f>
        <v>June</v>
      </c>
      <c r="X1722" s="7" t="str">
        <f>TEXT(Table1[[#This Row],[Order Date]],"yyyy")</f>
        <v>2015</v>
      </c>
      <c r="Y1722" s="12">
        <v>42169</v>
      </c>
      <c r="Z1722" s="11">
        <v>23.61599999999995</v>
      </c>
      <c r="AA1722" s="11">
        <v>21</v>
      </c>
      <c r="AB1722" s="11">
        <v>1533.59</v>
      </c>
      <c r="AC1722" s="11">
        <v>89408</v>
      </c>
      <c r="AD1722" s="6" t="e">
        <f>IF(COUNTIF(#REF!,Orders!AC786)&gt;0,"Returned","Not Returned")</f>
        <v>#REF!</v>
      </c>
      <c r="AE1722" s="37" t="str">
        <f>TEXT(Table1[[#This Row],[Order Date]],"mmmm-yyy")</f>
        <v>June-2015</v>
      </c>
    </row>
    <row r="1723" spans="1:31" ht="12.75" customHeight="1" thickTop="1" thickBot="1" x14ac:dyDescent="0.25">
      <c r="A1723" s="8">
        <v>25066</v>
      </c>
      <c r="B1723" s="1" t="s">
        <v>106</v>
      </c>
      <c r="C1723" s="1">
        <v>0.02</v>
      </c>
      <c r="D1723" s="1">
        <v>284.98</v>
      </c>
      <c r="E1723" s="1">
        <v>69.55</v>
      </c>
      <c r="F1723" s="1">
        <v>1672</v>
      </c>
      <c r="G1723" s="6" t="str">
        <f>IF(COUNTIF(Table1[Customer ID],Table1[[#This Row],[Customer ID]])&gt;1,"Repeat Customer","One-Time Customer")</f>
        <v>Repeat Customer</v>
      </c>
      <c r="H1723" s="1" t="s">
        <v>1677</v>
      </c>
      <c r="I1723" s="1" t="s">
        <v>39</v>
      </c>
      <c r="J1723" s="1" t="s">
        <v>58</v>
      </c>
      <c r="K1723" s="1" t="s">
        <v>41</v>
      </c>
      <c r="L1723" s="1" t="s">
        <v>42</v>
      </c>
      <c r="M1723" s="1" t="s">
        <v>43</v>
      </c>
      <c r="N1723" s="1" t="s">
        <v>1082</v>
      </c>
      <c r="O1723" s="1">
        <v>0.6</v>
      </c>
      <c r="P1723" s="6">
        <f>Table1[[#This Row],[Profit]]/Table1[[#This Row],[Sales]]</f>
        <v>1.676346755910612E-2</v>
      </c>
      <c r="Q1723" s="1" t="s">
        <v>33</v>
      </c>
      <c r="R1723" s="1" t="s">
        <v>136</v>
      </c>
      <c r="S1723" s="1" t="s">
        <v>137</v>
      </c>
      <c r="T1723" s="1" t="s">
        <v>1678</v>
      </c>
      <c r="U1723" s="1">
        <v>22901</v>
      </c>
      <c r="V1723" s="9">
        <v>42162</v>
      </c>
      <c r="W1723" s="13" t="str">
        <f>TEXT(Table1[[#This Row],[Order Date]],"mmmm")</f>
        <v>June</v>
      </c>
      <c r="X1723" s="7" t="str">
        <f>TEXT(Table1[[#This Row],[Order Date]],"yyyy")</f>
        <v>2015</v>
      </c>
      <c r="Y1723" s="9">
        <v>42167</v>
      </c>
      <c r="Z1723" s="1">
        <v>15.527999999999999</v>
      </c>
      <c r="AA1723" s="1">
        <v>3</v>
      </c>
      <c r="AB1723" s="1">
        <v>926.3</v>
      </c>
      <c r="AC1723" s="1">
        <v>86723</v>
      </c>
      <c r="AD1723" s="6" t="e">
        <f>IF(COUNTIF(#REF!,Orders!AC929)&gt;0,"Returned","Not Returned")</f>
        <v>#REF!</v>
      </c>
      <c r="AE1723" s="37" t="str">
        <f>TEXT(Table1[[#This Row],[Order Date]],"mmmm-yyy")</f>
        <v>June-2015</v>
      </c>
    </row>
    <row r="1724" spans="1:31" ht="12.75" customHeight="1" thickTop="1" thickBot="1" x14ac:dyDescent="0.25">
      <c r="A1724" s="10">
        <v>25067</v>
      </c>
      <c r="B1724" s="11" t="s">
        <v>106</v>
      </c>
      <c r="C1724" s="11">
        <v>0.08</v>
      </c>
      <c r="D1724" s="11">
        <v>55.48</v>
      </c>
      <c r="E1724" s="11">
        <v>14.3</v>
      </c>
      <c r="F1724" s="11">
        <v>1672</v>
      </c>
      <c r="G1724" s="6" t="str">
        <f>IF(COUNTIF(Table1[Customer ID],Table1[[#This Row],[Customer ID]])&gt;1,"Repeat Customer","One-Time Customer")</f>
        <v>Repeat Customer</v>
      </c>
      <c r="H1724" s="11" t="s">
        <v>1677</v>
      </c>
      <c r="I1724" s="11" t="s">
        <v>49</v>
      </c>
      <c r="J1724" s="11" t="s">
        <v>58</v>
      </c>
      <c r="K1724" s="11" t="s">
        <v>29</v>
      </c>
      <c r="L1724" s="11" t="s">
        <v>93</v>
      </c>
      <c r="M1724" s="11" t="s">
        <v>59</v>
      </c>
      <c r="N1724" s="11" t="s">
        <v>94</v>
      </c>
      <c r="O1724" s="11">
        <v>0.37</v>
      </c>
      <c r="P1724" s="6">
        <f>Table1[[#This Row],[Profit]]/Table1[[#This Row],[Sales]]</f>
        <v>-0.23931736920840715</v>
      </c>
      <c r="Q1724" s="11" t="s">
        <v>33</v>
      </c>
      <c r="R1724" s="11" t="s">
        <v>136</v>
      </c>
      <c r="S1724" s="11" t="s">
        <v>137</v>
      </c>
      <c r="T1724" s="11" t="s">
        <v>1678</v>
      </c>
      <c r="U1724" s="11">
        <v>22901</v>
      </c>
      <c r="V1724" s="12">
        <v>42162</v>
      </c>
      <c r="W1724" s="13" t="str">
        <f>TEXT(Table1[[#This Row],[Order Date]],"mmmm")</f>
        <v>June</v>
      </c>
      <c r="X1724" s="7" t="str">
        <f>TEXT(Table1[[#This Row],[Order Date]],"yyyy")</f>
        <v>2015</v>
      </c>
      <c r="Y1724" s="12">
        <v>42164</v>
      </c>
      <c r="Z1724" s="11">
        <v>-225.56379999999999</v>
      </c>
      <c r="AA1724" s="11">
        <v>17</v>
      </c>
      <c r="AB1724" s="11">
        <v>942.53</v>
      </c>
      <c r="AC1724" s="11">
        <v>86723</v>
      </c>
      <c r="AD1724" s="6" t="e">
        <f>IF(COUNTIF(#REF!,Orders!AC930)&gt;0,"Returned","Not Returned")</f>
        <v>#REF!</v>
      </c>
      <c r="AE1724" s="37" t="str">
        <f>TEXT(Table1[[#This Row],[Order Date]],"mmmm-yyy")</f>
        <v>June-2015</v>
      </c>
    </row>
    <row r="1725" spans="1:31" ht="12.75" customHeight="1" thickTop="1" thickBot="1" x14ac:dyDescent="0.25">
      <c r="A1725" s="10">
        <v>19123</v>
      </c>
      <c r="B1725" s="11" t="s">
        <v>56</v>
      </c>
      <c r="C1725" s="11">
        <v>0.04</v>
      </c>
      <c r="D1725" s="11">
        <v>510.14</v>
      </c>
      <c r="E1725" s="11">
        <v>14.7</v>
      </c>
      <c r="F1725" s="11">
        <v>2583</v>
      </c>
      <c r="G1725" s="6" t="str">
        <f>IF(COUNTIF(Table1[Customer ID],Table1[[#This Row],[Customer ID]])&gt;1,"Repeat Customer","One-Time Customer")</f>
        <v>Repeat Customer</v>
      </c>
      <c r="H1725" s="11" t="s">
        <v>2411</v>
      </c>
      <c r="I1725" s="11" t="s">
        <v>39</v>
      </c>
      <c r="J1725" s="11" t="s">
        <v>40</v>
      </c>
      <c r="K1725" s="11" t="s">
        <v>77</v>
      </c>
      <c r="L1725" s="11" t="s">
        <v>85</v>
      </c>
      <c r="M1725" s="11" t="s">
        <v>43</v>
      </c>
      <c r="N1725" s="11" t="s">
        <v>2412</v>
      </c>
      <c r="O1725" s="11">
        <v>0.56000000000000005</v>
      </c>
      <c r="P1725" s="6">
        <f>Table1[[#This Row],[Profit]]/Table1[[#This Row],[Sales]]</f>
        <v>-0.16453457855847956</v>
      </c>
      <c r="Q1725" s="11" t="s">
        <v>33</v>
      </c>
      <c r="R1725" s="11" t="s">
        <v>61</v>
      </c>
      <c r="S1725" s="11" t="s">
        <v>300</v>
      </c>
      <c r="T1725" s="11" t="s">
        <v>2413</v>
      </c>
      <c r="U1725" s="11">
        <v>49423</v>
      </c>
      <c r="V1725" s="12">
        <v>42162</v>
      </c>
      <c r="W1725" s="13" t="str">
        <f>TEXT(Table1[[#This Row],[Order Date]],"mmmm")</f>
        <v>June</v>
      </c>
      <c r="X1725" s="7" t="str">
        <f>TEXT(Table1[[#This Row],[Order Date]],"yyyy")</f>
        <v>2015</v>
      </c>
      <c r="Y1725" s="12">
        <v>42164</v>
      </c>
      <c r="Z1725" s="11">
        <v>-251.40390000000002</v>
      </c>
      <c r="AA1725" s="11">
        <v>3</v>
      </c>
      <c r="AB1725" s="11">
        <v>1527.97</v>
      </c>
      <c r="AC1725" s="11">
        <v>89657</v>
      </c>
      <c r="AD1725" s="6" t="e">
        <f>IF(COUNTIF(#REF!,Orders!AC1468)&gt;0,"Returned","Not Returned")</f>
        <v>#REF!</v>
      </c>
      <c r="AE1725" s="37" t="str">
        <f>TEXT(Table1[[#This Row],[Order Date]],"mmmm-yyy")</f>
        <v>June-2015</v>
      </c>
    </row>
    <row r="1726" spans="1:31" ht="12.75" customHeight="1" thickTop="1" thickBot="1" x14ac:dyDescent="0.25">
      <c r="A1726" s="8">
        <v>19124</v>
      </c>
      <c r="B1726" s="1" t="s">
        <v>56</v>
      </c>
      <c r="C1726" s="1">
        <v>0</v>
      </c>
      <c r="D1726" s="1">
        <v>4.76</v>
      </c>
      <c r="E1726" s="1">
        <v>3.01</v>
      </c>
      <c r="F1726" s="1">
        <v>2583</v>
      </c>
      <c r="G1726" s="6" t="str">
        <f>IF(COUNTIF(Table1[Customer ID],Table1[[#This Row],[Customer ID]])&gt;1,"Repeat Customer","One-Time Customer")</f>
        <v>Repeat Customer</v>
      </c>
      <c r="H1726" s="1" t="s">
        <v>2411</v>
      </c>
      <c r="I1726" s="1" t="s">
        <v>49</v>
      </c>
      <c r="J1726" s="1" t="s">
        <v>40</v>
      </c>
      <c r="K1726" s="1" t="s">
        <v>29</v>
      </c>
      <c r="L1726" s="1" t="s">
        <v>93</v>
      </c>
      <c r="M1726" s="1" t="s">
        <v>31</v>
      </c>
      <c r="N1726" s="1" t="s">
        <v>2414</v>
      </c>
      <c r="O1726" s="1">
        <v>0.36</v>
      </c>
      <c r="P1726" s="6">
        <f>Table1[[#This Row],[Profit]]/Table1[[#This Row],[Sales]]</f>
        <v>-2.1152805340068557E-2</v>
      </c>
      <c r="Q1726" s="1" t="s">
        <v>33</v>
      </c>
      <c r="R1726" s="1" t="s">
        <v>61</v>
      </c>
      <c r="S1726" s="1" t="s">
        <v>300</v>
      </c>
      <c r="T1726" s="1" t="s">
        <v>2413</v>
      </c>
      <c r="U1726" s="1">
        <v>49423</v>
      </c>
      <c r="V1726" s="9">
        <v>42162</v>
      </c>
      <c r="W1726" s="13" t="str">
        <f>TEXT(Table1[[#This Row],[Order Date]],"mmmm")</f>
        <v>June</v>
      </c>
      <c r="X1726" s="7" t="str">
        <f>TEXT(Table1[[#This Row],[Order Date]],"yyyy")</f>
        <v>2015</v>
      </c>
      <c r="Y1726" s="9">
        <v>42164</v>
      </c>
      <c r="Z1726" s="1">
        <v>-2.3450000000000002</v>
      </c>
      <c r="AA1726" s="1">
        <v>23</v>
      </c>
      <c r="AB1726" s="1">
        <v>110.86</v>
      </c>
      <c r="AC1726" s="1">
        <v>89657</v>
      </c>
      <c r="AD1726" s="6" t="e">
        <f>IF(COUNTIF(#REF!,Orders!AC1469)&gt;0,"Returned","Not Returned")</f>
        <v>#REF!</v>
      </c>
      <c r="AE1726" s="37" t="str">
        <f>TEXT(Table1[[#This Row],[Order Date]],"mmmm-yyy")</f>
        <v>June-2015</v>
      </c>
    </row>
    <row r="1727" spans="1:31" ht="12.75" customHeight="1" thickTop="1" thickBot="1" x14ac:dyDescent="0.25">
      <c r="A1727" s="10">
        <v>18895</v>
      </c>
      <c r="B1727" s="11" t="s">
        <v>25</v>
      </c>
      <c r="C1727" s="11">
        <v>7.0000000000000007E-2</v>
      </c>
      <c r="D1727" s="11">
        <v>4.76</v>
      </c>
      <c r="E1727" s="11">
        <v>0.88</v>
      </c>
      <c r="F1727" s="11">
        <v>2794</v>
      </c>
      <c r="G1727" s="6" t="str">
        <f>IF(COUNTIF(Table1[Customer ID],Table1[[#This Row],[Customer ID]])&gt;1,"Repeat Customer","One-Time Customer")</f>
        <v>Repeat Customer</v>
      </c>
      <c r="H1727" s="11" t="s">
        <v>2562</v>
      </c>
      <c r="I1727" s="11" t="s">
        <v>49</v>
      </c>
      <c r="J1727" s="11" t="s">
        <v>28</v>
      </c>
      <c r="K1727" s="11" t="s">
        <v>29</v>
      </c>
      <c r="L1727" s="11" t="s">
        <v>93</v>
      </c>
      <c r="M1727" s="11" t="s">
        <v>31</v>
      </c>
      <c r="N1727" s="11" t="s">
        <v>2564</v>
      </c>
      <c r="O1727" s="11">
        <v>0.39</v>
      </c>
      <c r="P1727" s="6">
        <f>Table1[[#This Row],[Profit]]/Table1[[#This Row],[Sales]]</f>
        <v>0.69</v>
      </c>
      <c r="Q1727" s="11" t="s">
        <v>33</v>
      </c>
      <c r="R1727" s="11" t="s">
        <v>61</v>
      </c>
      <c r="S1727" s="11" t="s">
        <v>330</v>
      </c>
      <c r="T1727" s="11" t="s">
        <v>2563</v>
      </c>
      <c r="U1727" s="11">
        <v>50158</v>
      </c>
      <c r="V1727" s="12">
        <v>42162</v>
      </c>
      <c r="W1727" s="13" t="str">
        <f>TEXT(Table1[[#This Row],[Order Date]],"mmmm")</f>
        <v>June</v>
      </c>
      <c r="X1727" s="7" t="str">
        <f>TEXT(Table1[[#This Row],[Order Date]],"yyyy")</f>
        <v>2015</v>
      </c>
      <c r="Y1727" s="12">
        <v>42162</v>
      </c>
      <c r="Z1727" s="11">
        <v>15.8148</v>
      </c>
      <c r="AA1727" s="11">
        <v>5</v>
      </c>
      <c r="AB1727" s="11">
        <v>22.92</v>
      </c>
      <c r="AC1727" s="11">
        <v>87555</v>
      </c>
      <c r="AD1727" s="6" t="e">
        <f>IF(COUNTIF(#REF!,Orders!AC1572)&gt;0,"Returned","Not Returned")</f>
        <v>#REF!</v>
      </c>
      <c r="AE1727" s="37" t="str">
        <f>TEXT(Table1[[#This Row],[Order Date]],"mmmm-yyy")</f>
        <v>June-2015</v>
      </c>
    </row>
    <row r="1728" spans="1:31" ht="12.75" customHeight="1" thickTop="1" thickBot="1" x14ac:dyDescent="0.25">
      <c r="A1728" s="10">
        <v>8310</v>
      </c>
      <c r="B1728" s="11" t="s">
        <v>56</v>
      </c>
      <c r="C1728" s="11">
        <v>0.05</v>
      </c>
      <c r="D1728" s="11">
        <v>535.64</v>
      </c>
      <c r="E1728" s="11">
        <v>14.7</v>
      </c>
      <c r="F1728" s="11">
        <v>2920</v>
      </c>
      <c r="G1728" s="6" t="str">
        <f>IF(COUNTIF(Table1[Customer ID],Table1[[#This Row],[Customer ID]])&gt;1,"Repeat Customer","One-Time Customer")</f>
        <v>One-Time Customer</v>
      </c>
      <c r="H1728" s="11" t="s">
        <v>2661</v>
      </c>
      <c r="I1728" s="11" t="s">
        <v>39</v>
      </c>
      <c r="J1728" s="11" t="s">
        <v>40</v>
      </c>
      <c r="K1728" s="11" t="s">
        <v>77</v>
      </c>
      <c r="L1728" s="11" t="s">
        <v>85</v>
      </c>
      <c r="M1728" s="11" t="s">
        <v>43</v>
      </c>
      <c r="N1728" s="11" t="s">
        <v>1848</v>
      </c>
      <c r="O1728" s="11">
        <v>0.59</v>
      </c>
      <c r="P1728" s="6">
        <f>Table1[[#This Row],[Profit]]/Table1[[#This Row],[Sales]]</f>
        <v>-1.142536496350365</v>
      </c>
      <c r="Q1728" s="11" t="s">
        <v>33</v>
      </c>
      <c r="R1728" s="11" t="s">
        <v>61</v>
      </c>
      <c r="S1728" s="11" t="s">
        <v>178</v>
      </c>
      <c r="T1728" s="11" t="s">
        <v>179</v>
      </c>
      <c r="U1728" s="11">
        <v>60603</v>
      </c>
      <c r="V1728" s="12">
        <v>42162</v>
      </c>
      <c r="W1728" s="13" t="str">
        <f>TEXT(Table1[[#This Row],[Order Date]],"mmmm")</f>
        <v>June</v>
      </c>
      <c r="X1728" s="7" t="str">
        <f>TEXT(Table1[[#This Row],[Order Date]],"yyyy")</f>
        <v>2015</v>
      </c>
      <c r="Y1728" s="12">
        <v>42164</v>
      </c>
      <c r="Z1728" s="11">
        <v>-1220.9144999999999</v>
      </c>
      <c r="AA1728" s="11">
        <v>2</v>
      </c>
      <c r="AB1728" s="11">
        <v>1068.5999999999999</v>
      </c>
      <c r="AC1728" s="11">
        <v>59365</v>
      </c>
      <c r="AD1728" s="6" t="e">
        <f>IF(COUNTIF(#REF!,Orders!AC1658)&gt;0,"Returned","Not Returned")</f>
        <v>#REF!</v>
      </c>
      <c r="AE1728" s="37" t="str">
        <f>TEXT(Table1[[#This Row],[Order Date]],"mmmm-yyy")</f>
        <v>June-2015</v>
      </c>
    </row>
    <row r="1729" spans="1:31" ht="12.75" customHeight="1" thickTop="1" thickBot="1" x14ac:dyDescent="0.25">
      <c r="A1729" s="10">
        <v>20624</v>
      </c>
      <c r="B1729" s="11" t="s">
        <v>106</v>
      </c>
      <c r="C1729" s="11">
        <v>0</v>
      </c>
      <c r="D1729" s="11">
        <v>1270.99</v>
      </c>
      <c r="E1729" s="11">
        <v>19.989999999999998</v>
      </c>
      <c r="F1729" s="11">
        <v>3397</v>
      </c>
      <c r="G1729" s="6" t="str">
        <f>IF(COUNTIF(Table1[Customer ID],Table1[[#This Row],[Customer ID]])&gt;1,"Repeat Customer","One-Time Customer")</f>
        <v>Repeat Customer</v>
      </c>
      <c r="H1729" s="11" t="s">
        <v>3020</v>
      </c>
      <c r="I1729" s="11" t="s">
        <v>49</v>
      </c>
      <c r="J1729" s="11" t="s">
        <v>58</v>
      </c>
      <c r="K1729" s="11" t="s">
        <v>29</v>
      </c>
      <c r="L1729" s="11" t="s">
        <v>109</v>
      </c>
      <c r="M1729" s="11" t="s">
        <v>59</v>
      </c>
      <c r="N1729" s="11" t="s">
        <v>631</v>
      </c>
      <c r="O1729" s="11">
        <v>0.35</v>
      </c>
      <c r="P1729" s="6">
        <f>Table1[[#This Row],[Profit]]/Table1[[#This Row],[Sales]]</f>
        <v>0.69</v>
      </c>
      <c r="Q1729" s="11" t="s">
        <v>33</v>
      </c>
      <c r="R1729" s="11" t="s">
        <v>61</v>
      </c>
      <c r="S1729" s="11" t="s">
        <v>178</v>
      </c>
      <c r="T1729" s="11" t="s">
        <v>1359</v>
      </c>
      <c r="U1729" s="11">
        <v>61832</v>
      </c>
      <c r="V1729" s="12">
        <v>42162</v>
      </c>
      <c r="W1729" s="13" t="str">
        <f>TEXT(Table1[[#This Row],[Order Date]],"mmmm")</f>
        <v>June</v>
      </c>
      <c r="X1729" s="7" t="str">
        <f>TEXT(Table1[[#This Row],[Order Date]],"yyyy")</f>
        <v>2015</v>
      </c>
      <c r="Y1729" s="12">
        <v>42164</v>
      </c>
      <c r="Z1729" s="11">
        <v>6384.4388999999992</v>
      </c>
      <c r="AA1729" s="11">
        <v>7</v>
      </c>
      <c r="AB1729" s="11">
        <v>9252.81</v>
      </c>
      <c r="AC1729" s="11">
        <v>87535</v>
      </c>
      <c r="AD1729" s="6" t="e">
        <f>IF(COUNTIF(#REF!,Orders!AC1948)&gt;0,"Returned","Not Returned")</f>
        <v>#REF!</v>
      </c>
      <c r="AE1729" s="37" t="str">
        <f>TEXT(Table1[[#This Row],[Order Date]],"mmmm-yyy")</f>
        <v>June-2015</v>
      </c>
    </row>
    <row r="1730" spans="1:31" ht="12.75" customHeight="1" thickTop="1" thickBot="1" x14ac:dyDescent="0.25">
      <c r="A1730" s="10">
        <v>25594</v>
      </c>
      <c r="B1730" s="11" t="s">
        <v>106</v>
      </c>
      <c r="C1730" s="11">
        <v>0.05</v>
      </c>
      <c r="D1730" s="11">
        <v>100.97</v>
      </c>
      <c r="E1730" s="11">
        <v>7.18</v>
      </c>
      <c r="F1730" s="11">
        <v>2638</v>
      </c>
      <c r="G1730" s="6" t="str">
        <f>IF(COUNTIF(Table1[Customer ID],Table1[[#This Row],[Customer ID]])&gt;1,"Repeat Customer","One-Time Customer")</f>
        <v>One-Time Customer</v>
      </c>
      <c r="H1730" s="11" t="s">
        <v>2453</v>
      </c>
      <c r="I1730" s="11" t="s">
        <v>27</v>
      </c>
      <c r="J1730" s="11" t="s">
        <v>114</v>
      </c>
      <c r="K1730" s="11" t="s">
        <v>77</v>
      </c>
      <c r="L1730" s="11" t="s">
        <v>180</v>
      </c>
      <c r="M1730" s="11" t="s">
        <v>59</v>
      </c>
      <c r="N1730" s="11" t="s">
        <v>2093</v>
      </c>
      <c r="O1730" s="11">
        <v>0.46</v>
      </c>
      <c r="P1730" s="6">
        <f>Table1[[#This Row],[Profit]]/Table1[[#This Row],[Sales]]</f>
        <v>0.69</v>
      </c>
      <c r="Q1730" s="11" t="s">
        <v>33</v>
      </c>
      <c r="R1730" s="11" t="s">
        <v>34</v>
      </c>
      <c r="S1730" s="11" t="s">
        <v>1741</v>
      </c>
      <c r="T1730" s="11" t="s">
        <v>2454</v>
      </c>
      <c r="U1730" s="11">
        <v>83704</v>
      </c>
      <c r="V1730" s="12">
        <v>42163</v>
      </c>
      <c r="W1730" s="13" t="str">
        <f>TEXT(Table1[[#This Row],[Order Date]],"mmmm")</f>
        <v>June</v>
      </c>
      <c r="X1730" s="7" t="str">
        <f>TEXT(Table1[[#This Row],[Order Date]],"yyyy")</f>
        <v>2015</v>
      </c>
      <c r="Y1730" s="12">
        <v>42163</v>
      </c>
      <c r="Z1730" s="11">
        <v>881.46809999999994</v>
      </c>
      <c r="AA1730" s="11">
        <v>13</v>
      </c>
      <c r="AB1730" s="11">
        <v>1277.49</v>
      </c>
      <c r="AC1730" s="11">
        <v>90951</v>
      </c>
      <c r="AD1730" s="6" t="e">
        <f>IF(COUNTIF(#REF!,Orders!AC1498)&gt;0,"Returned","Not Returned")</f>
        <v>#REF!</v>
      </c>
      <c r="AE1730" s="37" t="str">
        <f>TEXT(Table1[[#This Row],[Order Date]],"mmmm-yyy")</f>
        <v>June-2015</v>
      </c>
    </row>
    <row r="1731" spans="1:31" ht="12.75" customHeight="1" thickTop="1" thickBot="1" x14ac:dyDescent="0.25">
      <c r="A1731" s="10">
        <v>23295</v>
      </c>
      <c r="B1731" s="11" t="s">
        <v>47</v>
      </c>
      <c r="C1731" s="11">
        <v>0.05</v>
      </c>
      <c r="D1731" s="11">
        <v>122.99</v>
      </c>
      <c r="E1731" s="11">
        <v>19.989999999999998</v>
      </c>
      <c r="F1731" s="11">
        <v>3005</v>
      </c>
      <c r="G1731" s="6" t="str">
        <f>IF(COUNTIF(Table1[Customer ID],Table1[[#This Row],[Customer ID]])&gt;1,"Repeat Customer","One-Time Customer")</f>
        <v>One-Time Customer</v>
      </c>
      <c r="H1731" s="11" t="s">
        <v>2727</v>
      </c>
      <c r="I1731" s="11" t="s">
        <v>27</v>
      </c>
      <c r="J1731" s="11" t="s">
        <v>28</v>
      </c>
      <c r="K1731" s="11" t="s">
        <v>29</v>
      </c>
      <c r="L1731" s="11" t="s">
        <v>109</v>
      </c>
      <c r="M1731" s="11" t="s">
        <v>59</v>
      </c>
      <c r="N1731" s="11" t="s">
        <v>2243</v>
      </c>
      <c r="O1731" s="11">
        <v>0.37</v>
      </c>
      <c r="P1731" s="6">
        <f>Table1[[#This Row],[Profit]]/Table1[[#This Row],[Sales]]</f>
        <v>0.68999999999999984</v>
      </c>
      <c r="Q1731" s="11" t="s">
        <v>33</v>
      </c>
      <c r="R1731" s="11" t="s">
        <v>34</v>
      </c>
      <c r="S1731" s="11" t="s">
        <v>1741</v>
      </c>
      <c r="T1731" s="11" t="s">
        <v>2724</v>
      </c>
      <c r="U1731" s="11">
        <v>83814</v>
      </c>
      <c r="V1731" s="12">
        <v>42163</v>
      </c>
      <c r="W1731" s="13" t="str">
        <f>TEXT(Table1[[#This Row],[Order Date]],"mmmm")</f>
        <v>June</v>
      </c>
      <c r="X1731" s="7" t="str">
        <f>TEXT(Table1[[#This Row],[Order Date]],"yyyy")</f>
        <v>2015</v>
      </c>
      <c r="Y1731" s="12">
        <v>42166</v>
      </c>
      <c r="Z1731" s="11">
        <v>1039.7540999999999</v>
      </c>
      <c r="AA1731" s="11">
        <v>12</v>
      </c>
      <c r="AB1731" s="11">
        <v>1506.89</v>
      </c>
      <c r="AC1731" s="11">
        <v>91389</v>
      </c>
      <c r="AD1731" s="6" t="e">
        <f>IF(COUNTIF(#REF!,Orders!AC1706)&gt;0,"Returned","Not Returned")</f>
        <v>#REF!</v>
      </c>
      <c r="AE1731" s="37" t="str">
        <f>TEXT(Table1[[#This Row],[Order Date]],"mmmm-yyy")</f>
        <v>June-2015</v>
      </c>
    </row>
    <row r="1732" spans="1:31" ht="12.75" customHeight="1" thickTop="1" thickBot="1" x14ac:dyDescent="0.25">
      <c r="A1732" s="8">
        <v>24691</v>
      </c>
      <c r="B1732" s="1" t="s">
        <v>37</v>
      </c>
      <c r="C1732" s="1">
        <v>0.09</v>
      </c>
      <c r="D1732" s="1">
        <v>304.99</v>
      </c>
      <c r="E1732" s="1">
        <v>19.989999999999998</v>
      </c>
      <c r="F1732" s="1">
        <v>3137</v>
      </c>
      <c r="G1732" s="6" t="str">
        <f>IF(COUNTIF(Table1[Customer ID],Table1[[#This Row],[Customer ID]])&gt;1,"Repeat Customer","One-Time Customer")</f>
        <v>One-Time Customer</v>
      </c>
      <c r="H1732" s="1" t="s">
        <v>2827</v>
      </c>
      <c r="I1732" s="1" t="s">
        <v>49</v>
      </c>
      <c r="J1732" s="1" t="s">
        <v>28</v>
      </c>
      <c r="K1732" s="1" t="s">
        <v>29</v>
      </c>
      <c r="L1732" s="1" t="s">
        <v>109</v>
      </c>
      <c r="M1732" s="1" t="s">
        <v>59</v>
      </c>
      <c r="N1732" s="1" t="s">
        <v>2625</v>
      </c>
      <c r="O1732" s="1">
        <v>0.4</v>
      </c>
      <c r="P1732" s="6">
        <f>Table1[[#This Row],[Profit]]/Table1[[#This Row],[Sales]]</f>
        <v>0.69</v>
      </c>
      <c r="Q1732" s="1" t="s">
        <v>33</v>
      </c>
      <c r="R1732" s="1" t="s">
        <v>53</v>
      </c>
      <c r="S1732" s="1" t="s">
        <v>197</v>
      </c>
      <c r="T1732" s="1" t="s">
        <v>2828</v>
      </c>
      <c r="U1732" s="1">
        <v>3246</v>
      </c>
      <c r="V1732" s="9">
        <v>42163</v>
      </c>
      <c r="W1732" s="13" t="str">
        <f>TEXT(Table1[[#This Row],[Order Date]],"mmmm")</f>
        <v>June</v>
      </c>
      <c r="X1732" s="7" t="str">
        <f>TEXT(Table1[[#This Row],[Order Date]],"yyyy")</f>
        <v>2015</v>
      </c>
      <c r="Y1732" s="9">
        <v>42164</v>
      </c>
      <c r="Z1732" s="1">
        <v>1623.9494999999999</v>
      </c>
      <c r="AA1732" s="1">
        <v>8</v>
      </c>
      <c r="AB1732" s="1">
        <v>2353.5500000000002</v>
      </c>
      <c r="AC1732" s="1">
        <v>86795</v>
      </c>
      <c r="AD1732" s="6" t="e">
        <f>IF(COUNTIF(#REF!,Orders!AC1791)&gt;0,"Returned","Not Returned")</f>
        <v>#REF!</v>
      </c>
      <c r="AE1732" s="37" t="str">
        <f>TEXT(Table1[[#This Row],[Order Date]],"mmmm-yyy")</f>
        <v>June-2015</v>
      </c>
    </row>
    <row r="1733" spans="1:31" ht="12.75" customHeight="1" thickTop="1" thickBot="1" x14ac:dyDescent="0.25">
      <c r="A1733" s="10">
        <v>26303</v>
      </c>
      <c r="B1733" s="11" t="s">
        <v>56</v>
      </c>
      <c r="C1733" s="11">
        <v>0.05</v>
      </c>
      <c r="D1733" s="11">
        <v>119.99</v>
      </c>
      <c r="E1733" s="11">
        <v>56.14</v>
      </c>
      <c r="F1733" s="11">
        <v>218</v>
      </c>
      <c r="G1733" s="6" t="str">
        <f>IF(COUNTIF(Table1[Customer ID],Table1[[#This Row],[Customer ID]])&gt;1,"Repeat Customer","One-Time Customer")</f>
        <v>One-Time Customer</v>
      </c>
      <c r="H1733" s="11" t="s">
        <v>317</v>
      </c>
      <c r="I1733" s="11" t="s">
        <v>39</v>
      </c>
      <c r="J1733" s="11" t="s">
        <v>114</v>
      </c>
      <c r="K1733" s="11" t="s">
        <v>77</v>
      </c>
      <c r="L1733" s="11" t="s">
        <v>85</v>
      </c>
      <c r="M1733" s="11" t="s">
        <v>121</v>
      </c>
      <c r="N1733" s="11" t="s">
        <v>318</v>
      </c>
      <c r="O1733" s="11">
        <v>0.39</v>
      </c>
      <c r="P1733" s="6">
        <f>Table1[[#This Row],[Profit]]/Table1[[#This Row],[Sales]]</f>
        <v>-0.14035639470405412</v>
      </c>
      <c r="Q1733" s="11" t="s">
        <v>33</v>
      </c>
      <c r="R1733" s="11" t="s">
        <v>34</v>
      </c>
      <c r="S1733" s="11" t="s">
        <v>212</v>
      </c>
      <c r="T1733" s="11" t="s">
        <v>319</v>
      </c>
      <c r="U1733" s="11">
        <v>84107</v>
      </c>
      <c r="V1733" s="12">
        <v>42164</v>
      </c>
      <c r="W1733" s="13" t="str">
        <f>TEXT(Table1[[#This Row],[Order Date]],"mmmm")</f>
        <v>June</v>
      </c>
      <c r="X1733" s="7" t="str">
        <f>TEXT(Table1[[#This Row],[Order Date]],"yyyy")</f>
        <v>2015</v>
      </c>
      <c r="Y1733" s="12">
        <v>42166</v>
      </c>
      <c r="Z1733" s="11">
        <v>-102.5121</v>
      </c>
      <c r="AA1733" s="11">
        <v>6</v>
      </c>
      <c r="AB1733" s="11">
        <v>730.37</v>
      </c>
      <c r="AC1733" s="11">
        <v>88048</v>
      </c>
      <c r="AD1733" s="6" t="e">
        <f>IF(COUNTIF(#REF!,Orders!AC126)&gt;0,"Returned","Not Returned")</f>
        <v>#REF!</v>
      </c>
      <c r="AE1733" s="37" t="str">
        <f>TEXT(Table1[[#This Row],[Order Date]],"mmmm-yyy")</f>
        <v>June-2015</v>
      </c>
    </row>
    <row r="1734" spans="1:31" ht="12.75" customHeight="1" thickTop="1" thickBot="1" x14ac:dyDescent="0.25">
      <c r="A1734" s="10">
        <v>25111</v>
      </c>
      <c r="B1734" s="11" t="s">
        <v>37</v>
      </c>
      <c r="C1734" s="11">
        <v>0.06</v>
      </c>
      <c r="D1734" s="11">
        <v>7.99</v>
      </c>
      <c r="E1734" s="11">
        <v>5.03</v>
      </c>
      <c r="F1734" s="11">
        <v>326</v>
      </c>
      <c r="G1734" s="6" t="str">
        <f>IF(COUNTIF(Table1[Customer ID],Table1[[#This Row],[Customer ID]])&gt;1,"Repeat Customer","One-Time Customer")</f>
        <v>One-Time Customer</v>
      </c>
      <c r="H1734" s="11" t="s">
        <v>429</v>
      </c>
      <c r="I1734" s="11" t="s">
        <v>49</v>
      </c>
      <c r="J1734" s="11" t="s">
        <v>114</v>
      </c>
      <c r="K1734" s="11" t="s">
        <v>77</v>
      </c>
      <c r="L1734" s="11" t="s">
        <v>78</v>
      </c>
      <c r="M1734" s="11" t="s">
        <v>86</v>
      </c>
      <c r="N1734" s="11" t="s">
        <v>430</v>
      </c>
      <c r="O1734" s="11">
        <v>0.6</v>
      </c>
      <c r="P1734" s="6">
        <f>Table1[[#This Row],[Profit]]/Table1[[#This Row],[Sales]]</f>
        <v>-1.0250175685172171</v>
      </c>
      <c r="Q1734" s="11" t="s">
        <v>33</v>
      </c>
      <c r="R1734" s="11" t="s">
        <v>61</v>
      </c>
      <c r="S1734" s="11" t="s">
        <v>178</v>
      </c>
      <c r="T1734" s="11" t="s">
        <v>431</v>
      </c>
      <c r="U1734" s="11">
        <v>60510</v>
      </c>
      <c r="V1734" s="12">
        <v>42164</v>
      </c>
      <c r="W1734" s="13" t="str">
        <f>TEXT(Table1[[#This Row],[Order Date]],"mmmm")</f>
        <v>June</v>
      </c>
      <c r="X1734" s="7" t="str">
        <f>TEXT(Table1[[#This Row],[Order Date]],"yyyy")</f>
        <v>2015</v>
      </c>
      <c r="Y1734" s="12">
        <v>42165</v>
      </c>
      <c r="Z1734" s="11">
        <v>-29.172000000000001</v>
      </c>
      <c r="AA1734" s="11">
        <v>4</v>
      </c>
      <c r="AB1734" s="11">
        <v>28.46</v>
      </c>
      <c r="AC1734" s="11">
        <v>90973</v>
      </c>
      <c r="AD1734" s="6" t="e">
        <f>IF(COUNTIF(#REF!,Orders!AC180)&gt;0,"Returned","Not Returned")</f>
        <v>#REF!</v>
      </c>
      <c r="AE1734" s="37" t="str">
        <f>TEXT(Table1[[#This Row],[Order Date]],"mmmm-yyy")</f>
        <v>June-2015</v>
      </c>
    </row>
    <row r="1735" spans="1:31" ht="12.75" customHeight="1" thickTop="1" thickBot="1" x14ac:dyDescent="0.25">
      <c r="A1735" s="10">
        <v>2408</v>
      </c>
      <c r="B1735" s="11" t="s">
        <v>47</v>
      </c>
      <c r="C1735" s="11">
        <v>0</v>
      </c>
      <c r="D1735" s="11">
        <v>8.34</v>
      </c>
      <c r="E1735" s="11">
        <v>2.64</v>
      </c>
      <c r="F1735" s="11">
        <v>349</v>
      </c>
      <c r="G1735" s="6" t="str">
        <f>IF(COUNTIF(Table1[Customer ID],Table1[[#This Row],[Customer ID]])&gt;1,"Repeat Customer","One-Time Customer")</f>
        <v>Repeat Customer</v>
      </c>
      <c r="H1735" s="11" t="s">
        <v>453</v>
      </c>
      <c r="I1735" s="11" t="s">
        <v>27</v>
      </c>
      <c r="J1735" s="11" t="s">
        <v>40</v>
      </c>
      <c r="K1735" s="11" t="s">
        <v>29</v>
      </c>
      <c r="L1735" s="11" t="s">
        <v>174</v>
      </c>
      <c r="M1735" s="11" t="s">
        <v>51</v>
      </c>
      <c r="N1735" s="11" t="s">
        <v>358</v>
      </c>
      <c r="O1735" s="11">
        <v>0.59</v>
      </c>
      <c r="P1735" s="6">
        <f>Table1[[#This Row],[Profit]]/Table1[[#This Row],[Sales]]</f>
        <v>2.7537695523509795E-2</v>
      </c>
      <c r="Q1735" s="11" t="s">
        <v>33</v>
      </c>
      <c r="R1735" s="11" t="s">
        <v>136</v>
      </c>
      <c r="S1735" s="11" t="s">
        <v>362</v>
      </c>
      <c r="T1735" s="11" t="s">
        <v>447</v>
      </c>
      <c r="U1735" s="11">
        <v>33132</v>
      </c>
      <c r="V1735" s="12">
        <v>42164</v>
      </c>
      <c r="W1735" s="13" t="str">
        <f>TEXT(Table1[[#This Row],[Order Date]],"mmmm")</f>
        <v>June</v>
      </c>
      <c r="X1735" s="7" t="str">
        <f>TEXT(Table1[[#This Row],[Order Date]],"yyyy")</f>
        <v>2015</v>
      </c>
      <c r="Y1735" s="12">
        <v>42166</v>
      </c>
      <c r="Z1735" s="11">
        <v>5.8624999999999998</v>
      </c>
      <c r="AA1735" s="11">
        <v>23</v>
      </c>
      <c r="AB1735" s="11">
        <v>212.89</v>
      </c>
      <c r="AC1735" s="11">
        <v>17446</v>
      </c>
      <c r="AD1735" s="6" t="e">
        <f>IF(COUNTIF(#REF!,Orders!AC190)&gt;0,"Returned","Not Returned")</f>
        <v>#REF!</v>
      </c>
      <c r="AE1735" s="37" t="str">
        <f>TEXT(Table1[[#This Row],[Order Date]],"mmmm-yyy")</f>
        <v>June-2015</v>
      </c>
    </row>
    <row r="1736" spans="1:31" ht="12.75" customHeight="1" thickTop="1" thickBot="1" x14ac:dyDescent="0.25">
      <c r="A1736" s="10">
        <v>20408</v>
      </c>
      <c r="B1736" s="11" t="s">
        <v>47</v>
      </c>
      <c r="C1736" s="11">
        <v>0</v>
      </c>
      <c r="D1736" s="11">
        <v>8.34</v>
      </c>
      <c r="E1736" s="11">
        <v>2.64</v>
      </c>
      <c r="F1736" s="11">
        <v>351</v>
      </c>
      <c r="G1736" s="6" t="str">
        <f>IF(COUNTIF(Table1[Customer ID],Table1[[#This Row],[Customer ID]])&gt;1,"Repeat Customer","One-Time Customer")</f>
        <v>Repeat Customer</v>
      </c>
      <c r="H1736" s="11" t="s">
        <v>455</v>
      </c>
      <c r="I1736" s="11" t="s">
        <v>27</v>
      </c>
      <c r="J1736" s="11" t="s">
        <v>40</v>
      </c>
      <c r="K1736" s="11" t="s">
        <v>29</v>
      </c>
      <c r="L1736" s="11" t="s">
        <v>174</v>
      </c>
      <c r="M1736" s="11" t="s">
        <v>51</v>
      </c>
      <c r="N1736" s="11" t="s">
        <v>358</v>
      </c>
      <c r="O1736" s="11">
        <v>0.59</v>
      </c>
      <c r="P1736" s="6">
        <f>Table1[[#This Row],[Profit]]/Table1[[#This Row],[Sales]]</f>
        <v>0.18905293482175009</v>
      </c>
      <c r="Q1736" s="11" t="s">
        <v>33</v>
      </c>
      <c r="R1736" s="11" t="s">
        <v>53</v>
      </c>
      <c r="S1736" s="11" t="s">
        <v>71</v>
      </c>
      <c r="T1736" s="11" t="s">
        <v>456</v>
      </c>
      <c r="U1736" s="11">
        <v>13601</v>
      </c>
      <c r="V1736" s="12">
        <v>42164</v>
      </c>
      <c r="W1736" s="13" t="str">
        <f>TEXT(Table1[[#This Row],[Order Date]],"mmmm")</f>
        <v>June</v>
      </c>
      <c r="X1736" s="7" t="str">
        <f>TEXT(Table1[[#This Row],[Order Date]],"yyyy")</f>
        <v>2015</v>
      </c>
      <c r="Y1736" s="12">
        <v>42166</v>
      </c>
      <c r="Z1736" s="11">
        <v>10.5</v>
      </c>
      <c r="AA1736" s="11">
        <v>6</v>
      </c>
      <c r="AB1736" s="11">
        <v>55.54</v>
      </c>
      <c r="AC1736" s="11">
        <v>88685</v>
      </c>
      <c r="AD1736" s="6" t="e">
        <f>IF(COUNTIF(#REF!,Orders!AC192)&gt;0,"Returned","Not Returned")</f>
        <v>#REF!</v>
      </c>
      <c r="AE1736" s="37" t="str">
        <f>TEXT(Table1[[#This Row],[Order Date]],"mmmm-yyy")</f>
        <v>June-2015</v>
      </c>
    </row>
    <row r="1737" spans="1:31" ht="12.75" customHeight="1" thickTop="1" thickBot="1" x14ac:dyDescent="0.25">
      <c r="A1737" s="10">
        <v>25179</v>
      </c>
      <c r="B1737" s="11" t="s">
        <v>106</v>
      </c>
      <c r="C1737" s="11">
        <v>0.05</v>
      </c>
      <c r="D1737" s="11">
        <v>7.59</v>
      </c>
      <c r="E1737" s="11">
        <v>4</v>
      </c>
      <c r="F1737" s="11">
        <v>1151</v>
      </c>
      <c r="G1737" s="6" t="str">
        <f>IF(COUNTIF(Table1[Customer ID],Table1[[#This Row],[Customer ID]])&gt;1,"Repeat Customer","One-Time Customer")</f>
        <v>One-Time Customer</v>
      </c>
      <c r="H1737" s="11" t="s">
        <v>1255</v>
      </c>
      <c r="I1737" s="11" t="s">
        <v>49</v>
      </c>
      <c r="J1737" s="11" t="s">
        <v>28</v>
      </c>
      <c r="K1737" s="11" t="s">
        <v>41</v>
      </c>
      <c r="L1737" s="11" t="s">
        <v>50</v>
      </c>
      <c r="M1737" s="11" t="s">
        <v>31</v>
      </c>
      <c r="N1737" s="11" t="s">
        <v>444</v>
      </c>
      <c r="O1737" s="11">
        <v>0.42</v>
      </c>
      <c r="P1737" s="6">
        <f>Table1[[#This Row],[Profit]]/Table1[[#This Row],[Sales]]</f>
        <v>0.69</v>
      </c>
      <c r="Q1737" s="11" t="s">
        <v>33</v>
      </c>
      <c r="R1737" s="11" t="s">
        <v>53</v>
      </c>
      <c r="S1737" s="11" t="s">
        <v>193</v>
      </c>
      <c r="T1737" s="11" t="s">
        <v>1256</v>
      </c>
      <c r="U1737" s="11">
        <v>1075</v>
      </c>
      <c r="V1737" s="12">
        <v>42164</v>
      </c>
      <c r="W1737" s="13" t="str">
        <f>TEXT(Table1[[#This Row],[Order Date]],"mmmm")</f>
        <v>June</v>
      </c>
      <c r="X1737" s="7" t="str">
        <f>TEXT(Table1[[#This Row],[Order Date]],"yyyy")</f>
        <v>2015</v>
      </c>
      <c r="Y1737" s="12">
        <v>42164</v>
      </c>
      <c r="Z1737" s="11">
        <v>6.0926999999999998</v>
      </c>
      <c r="AA1737" s="11">
        <v>1</v>
      </c>
      <c r="AB1737" s="11">
        <v>8.83</v>
      </c>
      <c r="AC1737" s="11">
        <v>91344</v>
      </c>
      <c r="AD1737" s="6" t="e">
        <f>IF(COUNTIF(#REF!,Orders!AC652)&gt;0,"Returned","Not Returned")</f>
        <v>#REF!</v>
      </c>
      <c r="AE1737" s="37" t="str">
        <f>TEXT(Table1[[#This Row],[Order Date]],"mmmm-yyy")</f>
        <v>June-2015</v>
      </c>
    </row>
    <row r="1738" spans="1:31" ht="12.75" customHeight="1" thickTop="1" thickBot="1" x14ac:dyDescent="0.25">
      <c r="A1738" s="10">
        <v>19134</v>
      </c>
      <c r="B1738" s="11" t="s">
        <v>47</v>
      </c>
      <c r="C1738" s="11">
        <v>0.04</v>
      </c>
      <c r="D1738" s="11">
        <v>6.3</v>
      </c>
      <c r="E1738" s="11">
        <v>0.5</v>
      </c>
      <c r="F1738" s="11">
        <v>2584</v>
      </c>
      <c r="G1738" s="6" t="str">
        <f>IF(COUNTIF(Table1[Customer ID],Table1[[#This Row],[Customer ID]])&gt;1,"Repeat Customer","One-Time Customer")</f>
        <v>One-Time Customer</v>
      </c>
      <c r="H1738" s="11" t="s">
        <v>2415</v>
      </c>
      <c r="I1738" s="11" t="s">
        <v>49</v>
      </c>
      <c r="J1738" s="11" t="s">
        <v>40</v>
      </c>
      <c r="K1738" s="11" t="s">
        <v>29</v>
      </c>
      <c r="L1738" s="11" t="s">
        <v>134</v>
      </c>
      <c r="M1738" s="11" t="s">
        <v>59</v>
      </c>
      <c r="N1738" s="11" t="s">
        <v>1158</v>
      </c>
      <c r="O1738" s="11">
        <v>0.39</v>
      </c>
      <c r="P1738" s="6">
        <f>Table1[[#This Row],[Profit]]/Table1[[#This Row],[Sales]]</f>
        <v>0.69</v>
      </c>
      <c r="Q1738" s="11" t="s">
        <v>33</v>
      </c>
      <c r="R1738" s="11" t="s">
        <v>61</v>
      </c>
      <c r="S1738" s="11" t="s">
        <v>300</v>
      </c>
      <c r="T1738" s="11" t="s">
        <v>2416</v>
      </c>
      <c r="U1738" s="11">
        <v>48141</v>
      </c>
      <c r="V1738" s="12">
        <v>42164</v>
      </c>
      <c r="W1738" s="13" t="str">
        <f>TEXT(Table1[[#This Row],[Order Date]],"mmmm")</f>
        <v>June</v>
      </c>
      <c r="X1738" s="7" t="str">
        <f>TEXT(Table1[[#This Row],[Order Date]],"yyyy")</f>
        <v>2015</v>
      </c>
      <c r="Y1738" s="12">
        <v>42166</v>
      </c>
      <c r="Z1738" s="11">
        <v>67.606200000000001</v>
      </c>
      <c r="AA1738" s="11">
        <v>15</v>
      </c>
      <c r="AB1738" s="11">
        <v>97.98</v>
      </c>
      <c r="AC1738" s="11">
        <v>89658</v>
      </c>
      <c r="AD1738" s="6" t="e">
        <f>IF(COUNTIF(#REF!,Orders!AC1470)&gt;0,"Returned","Not Returned")</f>
        <v>#REF!</v>
      </c>
      <c r="AE1738" s="37" t="str">
        <f>TEXT(Table1[[#This Row],[Order Date]],"mmmm-yyy")</f>
        <v>June-2015</v>
      </c>
    </row>
    <row r="1739" spans="1:31" ht="12.75" customHeight="1" thickTop="1" thickBot="1" x14ac:dyDescent="0.25">
      <c r="A1739" s="10">
        <v>23887</v>
      </c>
      <c r="B1739" s="11" t="s">
        <v>56</v>
      </c>
      <c r="C1739" s="11">
        <v>0.03</v>
      </c>
      <c r="D1739" s="11">
        <v>4.9800000000000004</v>
      </c>
      <c r="E1739" s="11">
        <v>4.95</v>
      </c>
      <c r="F1739" s="11">
        <v>3361</v>
      </c>
      <c r="G1739" s="6" t="str">
        <f>IF(COUNTIF(Table1[Customer ID],Table1[[#This Row],[Customer ID]])&gt;1,"Repeat Customer","One-Time Customer")</f>
        <v>Repeat Customer</v>
      </c>
      <c r="H1739" s="11" t="s">
        <v>2996</v>
      </c>
      <c r="I1739" s="11" t="s">
        <v>49</v>
      </c>
      <c r="J1739" s="11" t="s">
        <v>40</v>
      </c>
      <c r="K1739" s="11" t="s">
        <v>29</v>
      </c>
      <c r="L1739" s="11" t="s">
        <v>109</v>
      </c>
      <c r="M1739" s="11" t="s">
        <v>59</v>
      </c>
      <c r="N1739" s="11" t="s">
        <v>2498</v>
      </c>
      <c r="O1739" s="11">
        <v>0.37</v>
      </c>
      <c r="P1739" s="6">
        <f>Table1[[#This Row],[Profit]]/Table1[[#This Row],[Sales]]</f>
        <v>-0.50521315789473686</v>
      </c>
      <c r="Q1739" s="11" t="s">
        <v>33</v>
      </c>
      <c r="R1739" s="11" t="s">
        <v>61</v>
      </c>
      <c r="S1739" s="11" t="s">
        <v>1858</v>
      </c>
      <c r="T1739" s="11" t="s">
        <v>2997</v>
      </c>
      <c r="U1739" s="11">
        <v>53095</v>
      </c>
      <c r="V1739" s="12">
        <v>42164</v>
      </c>
      <c r="W1739" s="13" t="str">
        <f>TEXT(Table1[[#This Row],[Order Date]],"mmmm")</f>
        <v>June</v>
      </c>
      <c r="X1739" s="7" t="str">
        <f>TEXT(Table1[[#This Row],[Order Date]],"yyyy")</f>
        <v>2015</v>
      </c>
      <c r="Y1739" s="12">
        <v>42166</v>
      </c>
      <c r="Z1739" s="11">
        <v>-47.995249999999999</v>
      </c>
      <c r="AA1739" s="11">
        <v>19</v>
      </c>
      <c r="AB1739" s="11">
        <v>95</v>
      </c>
      <c r="AC1739" s="11">
        <v>91438</v>
      </c>
      <c r="AD1739" s="6" t="e">
        <f>IF(COUNTIF(#REF!,Orders!AC1924)&gt;0,"Returned","Not Returned")</f>
        <v>#REF!</v>
      </c>
      <c r="AE1739" s="37" t="str">
        <f>TEXT(Table1[[#This Row],[Order Date]],"mmmm-yyy")</f>
        <v>June-2015</v>
      </c>
    </row>
    <row r="1740" spans="1:31" ht="12.75" customHeight="1" thickTop="1" thickBot="1" x14ac:dyDescent="0.25">
      <c r="A1740" s="10">
        <v>18801</v>
      </c>
      <c r="B1740" s="11" t="s">
        <v>56</v>
      </c>
      <c r="C1740" s="11">
        <v>0.1</v>
      </c>
      <c r="D1740" s="11">
        <v>280.98</v>
      </c>
      <c r="E1740" s="11">
        <v>35.67</v>
      </c>
      <c r="F1740" s="11">
        <v>254</v>
      </c>
      <c r="G1740" s="6" t="str">
        <f>IF(COUNTIF(Table1[Customer ID],Table1[[#This Row],[Customer ID]])&gt;1,"Repeat Customer","One-Time Customer")</f>
        <v>One-Time Customer</v>
      </c>
      <c r="H1740" s="11" t="s">
        <v>354</v>
      </c>
      <c r="I1740" s="11" t="s">
        <v>39</v>
      </c>
      <c r="J1740" s="11" t="s">
        <v>40</v>
      </c>
      <c r="K1740" s="11" t="s">
        <v>41</v>
      </c>
      <c r="L1740" s="11" t="s">
        <v>152</v>
      </c>
      <c r="M1740" s="11" t="s">
        <v>121</v>
      </c>
      <c r="N1740" s="11" t="s">
        <v>355</v>
      </c>
      <c r="O1740" s="11">
        <v>0.66</v>
      </c>
      <c r="P1740" s="6">
        <f>Table1[[#This Row],[Profit]]/Table1[[#This Row],[Sales]]</f>
        <v>-4.032427484581564E-2</v>
      </c>
      <c r="Q1740" s="11" t="s">
        <v>33</v>
      </c>
      <c r="R1740" s="11" t="s">
        <v>34</v>
      </c>
      <c r="S1740" s="11" t="s">
        <v>255</v>
      </c>
      <c r="T1740" s="11" t="s">
        <v>356</v>
      </c>
      <c r="U1740" s="11">
        <v>80126</v>
      </c>
      <c r="V1740" s="12">
        <v>42165</v>
      </c>
      <c r="W1740" s="13" t="str">
        <f>TEXT(Table1[[#This Row],[Order Date]],"mmmm")</f>
        <v>June</v>
      </c>
      <c r="X1740" s="7" t="str">
        <f>TEXT(Table1[[#This Row],[Order Date]],"yyyy")</f>
        <v>2015</v>
      </c>
      <c r="Y1740" s="12">
        <v>42166</v>
      </c>
      <c r="Z1740" s="11">
        <v>-53.744999999999997</v>
      </c>
      <c r="AA1740" s="11">
        <v>5</v>
      </c>
      <c r="AB1740" s="11">
        <v>1332.82</v>
      </c>
      <c r="AC1740" s="11">
        <v>86268</v>
      </c>
      <c r="AD1740" s="6" t="e">
        <f>IF(COUNTIF(#REF!,Orders!AC144)&gt;0,"Returned","Not Returned")</f>
        <v>#REF!</v>
      </c>
      <c r="AE1740" s="37" t="str">
        <f>TEXT(Table1[[#This Row],[Order Date]],"mmmm-yyy")</f>
        <v>June-2015</v>
      </c>
    </row>
    <row r="1741" spans="1:31" ht="12.75" customHeight="1" thickTop="1" thickBot="1" x14ac:dyDescent="0.25">
      <c r="A1741" s="8">
        <v>25949</v>
      </c>
      <c r="B1741" s="1" t="s">
        <v>37</v>
      </c>
      <c r="C1741" s="1">
        <v>0.1</v>
      </c>
      <c r="D1741" s="1">
        <v>6.48</v>
      </c>
      <c r="E1741" s="1">
        <v>5.9</v>
      </c>
      <c r="F1741" s="1">
        <v>597</v>
      </c>
      <c r="G1741" s="6" t="str">
        <f>IF(COUNTIF(Table1[Customer ID],Table1[[#This Row],[Customer ID]])&gt;1,"Repeat Customer","One-Time Customer")</f>
        <v>One-Time Customer</v>
      </c>
      <c r="H1741" s="1" t="s">
        <v>711</v>
      </c>
      <c r="I1741" s="1" t="s">
        <v>49</v>
      </c>
      <c r="J1741" s="1" t="s">
        <v>58</v>
      </c>
      <c r="K1741" s="1" t="s">
        <v>29</v>
      </c>
      <c r="L1741" s="1" t="s">
        <v>93</v>
      </c>
      <c r="M1741" s="1" t="s">
        <v>59</v>
      </c>
      <c r="N1741" s="1" t="s">
        <v>712</v>
      </c>
      <c r="O1741" s="1">
        <v>0.37</v>
      </c>
      <c r="P1741" s="6">
        <f>Table1[[#This Row],[Profit]]/Table1[[#This Row],[Sales]]</f>
        <v>-0.44208047945205481</v>
      </c>
      <c r="Q1741" s="1" t="s">
        <v>33</v>
      </c>
      <c r="R1741" s="1" t="s">
        <v>61</v>
      </c>
      <c r="S1741" s="1" t="s">
        <v>703</v>
      </c>
      <c r="T1741" s="1" t="s">
        <v>443</v>
      </c>
      <c r="U1741" s="1">
        <v>47201</v>
      </c>
      <c r="V1741" s="9">
        <v>42165</v>
      </c>
      <c r="W1741" s="13" t="str">
        <f>TEXT(Table1[[#This Row],[Order Date]],"mmmm")</f>
        <v>June</v>
      </c>
      <c r="X1741" s="7" t="str">
        <f>TEXT(Table1[[#This Row],[Order Date]],"yyyy")</f>
        <v>2015</v>
      </c>
      <c r="Y1741" s="9">
        <v>42165</v>
      </c>
      <c r="Z1741" s="1">
        <v>-51.634999999999998</v>
      </c>
      <c r="AA1741" s="1">
        <v>19</v>
      </c>
      <c r="AB1741" s="1">
        <v>116.8</v>
      </c>
      <c r="AC1741" s="1">
        <v>86310</v>
      </c>
      <c r="AD1741" s="6" t="e">
        <f>IF(COUNTIF(#REF!,Orders!AC325)&gt;0,"Returned","Not Returned")</f>
        <v>#REF!</v>
      </c>
      <c r="AE1741" s="37" t="str">
        <f>TEXT(Table1[[#This Row],[Order Date]],"mmmm-yyy")</f>
        <v>June-2015</v>
      </c>
    </row>
    <row r="1742" spans="1:31" ht="12.75" customHeight="1" thickTop="1" thickBot="1" x14ac:dyDescent="0.25">
      <c r="A1742" s="8">
        <v>3490</v>
      </c>
      <c r="B1742" s="1" t="s">
        <v>37</v>
      </c>
      <c r="C1742" s="1">
        <v>0.05</v>
      </c>
      <c r="D1742" s="1">
        <v>8.85</v>
      </c>
      <c r="E1742" s="1">
        <v>5.6</v>
      </c>
      <c r="F1742" s="1">
        <v>2431</v>
      </c>
      <c r="G1742" s="6" t="str">
        <f>IF(COUNTIF(Table1[Customer ID],Table1[[#This Row],[Customer ID]])&gt;1,"Repeat Customer","One-Time Customer")</f>
        <v>Repeat Customer</v>
      </c>
      <c r="H1742" s="1" t="s">
        <v>2284</v>
      </c>
      <c r="I1742" s="1" t="s">
        <v>49</v>
      </c>
      <c r="J1742" s="1" t="s">
        <v>114</v>
      </c>
      <c r="K1742" s="1" t="s">
        <v>29</v>
      </c>
      <c r="L1742" s="1" t="s">
        <v>109</v>
      </c>
      <c r="M1742" s="1" t="s">
        <v>59</v>
      </c>
      <c r="N1742" s="1" t="s">
        <v>2285</v>
      </c>
      <c r="O1742" s="1">
        <v>0.36</v>
      </c>
      <c r="P1742" s="6">
        <f>Table1[[#This Row],[Profit]]/Table1[[#This Row],[Sales]]</f>
        <v>-4.6097046413502103E-2</v>
      </c>
      <c r="Q1742" s="1" t="s">
        <v>33</v>
      </c>
      <c r="R1742" s="1" t="s">
        <v>34</v>
      </c>
      <c r="S1742" s="1" t="s">
        <v>45</v>
      </c>
      <c r="T1742" s="1" t="s">
        <v>663</v>
      </c>
      <c r="U1742" s="1">
        <v>90004</v>
      </c>
      <c r="V1742" s="9">
        <v>42165</v>
      </c>
      <c r="W1742" s="13" t="str">
        <f>TEXT(Table1[[#This Row],[Order Date]],"mmmm")</f>
        <v>June</v>
      </c>
      <c r="X1742" s="7" t="str">
        <f>TEXT(Table1[[#This Row],[Order Date]],"yyyy")</f>
        <v>2015</v>
      </c>
      <c r="Y1742" s="9">
        <v>42166</v>
      </c>
      <c r="Z1742" s="1">
        <v>-9.1769999999999996</v>
      </c>
      <c r="AA1742" s="1">
        <v>21</v>
      </c>
      <c r="AB1742" s="1">
        <v>199.08</v>
      </c>
      <c r="AC1742" s="1">
        <v>24869</v>
      </c>
      <c r="AD1742" s="6" t="e">
        <f>IF(COUNTIF(#REF!,Orders!AC1357)&gt;0,"Returned","Not Returned")</f>
        <v>#REF!</v>
      </c>
      <c r="AE1742" s="37" t="str">
        <f>TEXT(Table1[[#This Row],[Order Date]],"mmmm-yyy")</f>
        <v>June-2015</v>
      </c>
    </row>
    <row r="1743" spans="1:31" ht="12.75" customHeight="1" thickTop="1" thickBot="1" x14ac:dyDescent="0.25">
      <c r="A1743" s="8">
        <v>21490</v>
      </c>
      <c r="B1743" s="1" t="s">
        <v>37</v>
      </c>
      <c r="C1743" s="1">
        <v>0.05</v>
      </c>
      <c r="D1743" s="1">
        <v>8.85</v>
      </c>
      <c r="E1743" s="1">
        <v>5.6</v>
      </c>
      <c r="F1743" s="1">
        <v>2433</v>
      </c>
      <c r="G1743" s="6" t="str">
        <f>IF(COUNTIF(Table1[Customer ID],Table1[[#This Row],[Customer ID]])&gt;1,"Repeat Customer","One-Time Customer")</f>
        <v>One-Time Customer</v>
      </c>
      <c r="H1743" s="1" t="s">
        <v>2288</v>
      </c>
      <c r="I1743" s="1" t="s">
        <v>49</v>
      </c>
      <c r="J1743" s="1" t="s">
        <v>114</v>
      </c>
      <c r="K1743" s="1" t="s">
        <v>29</v>
      </c>
      <c r="L1743" s="1" t="s">
        <v>109</v>
      </c>
      <c r="M1743" s="1" t="s">
        <v>59</v>
      </c>
      <c r="N1743" s="1" t="s">
        <v>2285</v>
      </c>
      <c r="O1743" s="1">
        <v>0.36</v>
      </c>
      <c r="P1743" s="6">
        <f>Table1[[#This Row],[Profit]]/Table1[[#This Row],[Sales]]</f>
        <v>-0.1548860759493671</v>
      </c>
      <c r="Q1743" s="1" t="s">
        <v>33</v>
      </c>
      <c r="R1743" s="1" t="s">
        <v>61</v>
      </c>
      <c r="S1743" s="1" t="s">
        <v>304</v>
      </c>
      <c r="T1743" s="1" t="s">
        <v>2289</v>
      </c>
      <c r="U1743" s="1">
        <v>73160</v>
      </c>
      <c r="V1743" s="9">
        <v>42165</v>
      </c>
      <c r="W1743" s="13" t="str">
        <f>TEXT(Table1[[#This Row],[Order Date]],"mmmm")</f>
        <v>June</v>
      </c>
      <c r="X1743" s="7" t="str">
        <f>TEXT(Table1[[#This Row],[Order Date]],"yyyy")</f>
        <v>2015</v>
      </c>
      <c r="Y1743" s="9">
        <v>42166</v>
      </c>
      <c r="Z1743" s="1">
        <v>-7.3415999999999997</v>
      </c>
      <c r="AA1743" s="1">
        <v>5</v>
      </c>
      <c r="AB1743" s="1">
        <v>47.4</v>
      </c>
      <c r="AC1743" s="1">
        <v>89095</v>
      </c>
      <c r="AD1743" s="6" t="e">
        <f>IF(COUNTIF(#REF!,Orders!AC1361)&gt;0,"Returned","Not Returned")</f>
        <v>#REF!</v>
      </c>
      <c r="AE1743" s="37" t="str">
        <f>TEXT(Table1[[#This Row],[Order Date]],"mmmm-yyy")</f>
        <v>June-2015</v>
      </c>
    </row>
    <row r="1744" spans="1:31" ht="12.75" customHeight="1" thickTop="1" thickBot="1" x14ac:dyDescent="0.25">
      <c r="A1744" s="10">
        <v>6807</v>
      </c>
      <c r="B1744" s="11" t="s">
        <v>47</v>
      </c>
      <c r="C1744" s="11">
        <v>0</v>
      </c>
      <c r="D1744" s="11">
        <v>2.21</v>
      </c>
      <c r="E1744" s="11">
        <v>1</v>
      </c>
      <c r="F1744" s="11">
        <v>3079</v>
      </c>
      <c r="G1744" s="6" t="str">
        <f>IF(COUNTIF(Table1[Customer ID],Table1[[#This Row],[Customer ID]])&gt;1,"Repeat Customer","One-Time Customer")</f>
        <v>Repeat Customer</v>
      </c>
      <c r="H1744" s="11" t="s">
        <v>2779</v>
      </c>
      <c r="I1744" s="11" t="s">
        <v>27</v>
      </c>
      <c r="J1744" s="11" t="s">
        <v>58</v>
      </c>
      <c r="K1744" s="11" t="s">
        <v>29</v>
      </c>
      <c r="L1744" s="11" t="s">
        <v>30</v>
      </c>
      <c r="M1744" s="11" t="s">
        <v>31</v>
      </c>
      <c r="N1744" s="11" t="s">
        <v>2780</v>
      </c>
      <c r="O1744" s="11">
        <v>0.38</v>
      </c>
      <c r="P1744" s="6">
        <f>Table1[[#This Row],[Profit]]/Table1[[#This Row],[Sales]]</f>
        <v>0.11481991282404221</v>
      </c>
      <c r="Q1744" s="11" t="s">
        <v>33</v>
      </c>
      <c r="R1744" s="11" t="s">
        <v>53</v>
      </c>
      <c r="S1744" s="11" t="s">
        <v>234</v>
      </c>
      <c r="T1744" s="11" t="s">
        <v>1319</v>
      </c>
      <c r="U1744" s="11">
        <v>19112</v>
      </c>
      <c r="V1744" s="12">
        <v>42165</v>
      </c>
      <c r="W1744" s="13" t="str">
        <f>TEXT(Table1[[#This Row],[Order Date]],"mmmm")</f>
        <v>June</v>
      </c>
      <c r="X1744" s="7" t="str">
        <f>TEXT(Table1[[#This Row],[Order Date]],"yyyy")</f>
        <v>2015</v>
      </c>
      <c r="Y1744" s="12">
        <v>42166</v>
      </c>
      <c r="Z1744" s="11">
        <v>10.01</v>
      </c>
      <c r="AA1744" s="11">
        <v>33</v>
      </c>
      <c r="AB1744" s="11">
        <v>87.18</v>
      </c>
      <c r="AC1744" s="11">
        <v>48483</v>
      </c>
      <c r="AD1744" s="6" t="e">
        <f>IF(COUNTIF(#REF!,Orders!AC1752)&gt;0,"Returned","Not Returned")</f>
        <v>#REF!</v>
      </c>
      <c r="AE1744" s="37" t="str">
        <f>TEXT(Table1[[#This Row],[Order Date]],"mmmm-yyy")</f>
        <v>June-2015</v>
      </c>
    </row>
    <row r="1745" spans="1:31" ht="12.75" customHeight="1" thickTop="1" thickBot="1" x14ac:dyDescent="0.25">
      <c r="A1745" s="10">
        <v>23084</v>
      </c>
      <c r="B1745" s="11" t="s">
        <v>25</v>
      </c>
      <c r="C1745" s="11">
        <v>0</v>
      </c>
      <c r="D1745" s="11">
        <v>7.28</v>
      </c>
      <c r="E1745" s="11">
        <v>3.52</v>
      </c>
      <c r="F1745" s="11">
        <v>3243</v>
      </c>
      <c r="G1745" s="6" t="str">
        <f>IF(COUNTIF(Table1[Customer ID],Table1[[#This Row],[Customer ID]])&gt;1,"Repeat Customer","One-Time Customer")</f>
        <v>One-Time Customer</v>
      </c>
      <c r="H1745" s="11" t="s">
        <v>2905</v>
      </c>
      <c r="I1745" s="11" t="s">
        <v>49</v>
      </c>
      <c r="J1745" s="11" t="s">
        <v>58</v>
      </c>
      <c r="K1745" s="11" t="s">
        <v>77</v>
      </c>
      <c r="L1745" s="11" t="s">
        <v>180</v>
      </c>
      <c r="M1745" s="11" t="s">
        <v>51</v>
      </c>
      <c r="N1745" s="11" t="s">
        <v>2906</v>
      </c>
      <c r="O1745" s="11">
        <v>0.68</v>
      </c>
      <c r="P1745" s="6">
        <f>Table1[[#This Row],[Profit]]/Table1[[#This Row],[Sales]]</f>
        <v>-1.0271685761047462</v>
      </c>
      <c r="Q1745" s="11" t="s">
        <v>33</v>
      </c>
      <c r="R1745" s="11" t="s">
        <v>53</v>
      </c>
      <c r="S1745" s="11" t="s">
        <v>228</v>
      </c>
      <c r="T1745" s="11" t="s">
        <v>916</v>
      </c>
      <c r="U1745" s="11">
        <v>6010</v>
      </c>
      <c r="V1745" s="12">
        <v>42165</v>
      </c>
      <c r="W1745" s="13" t="str">
        <f>TEXT(Table1[[#This Row],[Order Date]],"mmmm")</f>
        <v>June</v>
      </c>
      <c r="X1745" s="7" t="str">
        <f>TEXT(Table1[[#This Row],[Order Date]],"yyyy")</f>
        <v>2015</v>
      </c>
      <c r="Y1745" s="12">
        <v>42165</v>
      </c>
      <c r="Z1745" s="11">
        <v>-25.103999999999999</v>
      </c>
      <c r="AA1745" s="11">
        <v>3</v>
      </c>
      <c r="AB1745" s="11">
        <v>24.44</v>
      </c>
      <c r="AC1745" s="11">
        <v>88329</v>
      </c>
      <c r="AD1745" s="6" t="e">
        <f>IF(COUNTIF(#REF!,Orders!AC1854)&gt;0,"Returned","Not Returned")</f>
        <v>#REF!</v>
      </c>
      <c r="AE1745" s="37" t="str">
        <f>TEXT(Table1[[#This Row],[Order Date]],"mmmm-yyy")</f>
        <v>June-2015</v>
      </c>
    </row>
    <row r="1746" spans="1:31" ht="12.75" customHeight="1" thickTop="1" thickBot="1" x14ac:dyDescent="0.25">
      <c r="A1746" s="8">
        <v>24559</v>
      </c>
      <c r="B1746" s="1" t="s">
        <v>47</v>
      </c>
      <c r="C1746" s="1">
        <v>0.05</v>
      </c>
      <c r="D1746" s="1">
        <v>5.28</v>
      </c>
      <c r="E1746" s="1">
        <v>6.26</v>
      </c>
      <c r="F1746" s="1">
        <v>1265</v>
      </c>
      <c r="G1746" s="6" t="str">
        <f>IF(COUNTIF(Table1[Customer ID],Table1[[#This Row],[Customer ID]])&gt;1,"Repeat Customer","One-Time Customer")</f>
        <v>One-Time Customer</v>
      </c>
      <c r="H1746" s="1" t="s">
        <v>1362</v>
      </c>
      <c r="I1746" s="1" t="s">
        <v>49</v>
      </c>
      <c r="J1746" s="1" t="s">
        <v>40</v>
      </c>
      <c r="K1746" s="1" t="s">
        <v>29</v>
      </c>
      <c r="L1746" s="1" t="s">
        <v>93</v>
      </c>
      <c r="M1746" s="1" t="s">
        <v>59</v>
      </c>
      <c r="N1746" s="1" t="s">
        <v>1363</v>
      </c>
      <c r="O1746" s="1">
        <v>0.4</v>
      </c>
      <c r="P1746" s="6">
        <f>Table1[[#This Row],[Profit]]/Table1[[#This Row],[Sales]]</f>
        <v>-1.5910489510489512</v>
      </c>
      <c r="Q1746" s="1" t="s">
        <v>33</v>
      </c>
      <c r="R1746" s="1" t="s">
        <v>61</v>
      </c>
      <c r="S1746" s="1" t="s">
        <v>304</v>
      </c>
      <c r="T1746" s="1" t="s">
        <v>1364</v>
      </c>
      <c r="U1746" s="1">
        <v>73521</v>
      </c>
      <c r="V1746" s="9">
        <v>42166</v>
      </c>
      <c r="W1746" s="13" t="str">
        <f>TEXT(Table1[[#This Row],[Order Date]],"mmmm")</f>
        <v>June</v>
      </c>
      <c r="X1746" s="7" t="str">
        <f>TEXT(Table1[[#This Row],[Order Date]],"yyyy")</f>
        <v>2015</v>
      </c>
      <c r="Y1746" s="9">
        <v>42167</v>
      </c>
      <c r="Z1746" s="1">
        <v>-11.376000000000001</v>
      </c>
      <c r="AA1746" s="1">
        <v>1</v>
      </c>
      <c r="AB1746" s="1">
        <v>7.15</v>
      </c>
      <c r="AC1746" s="1">
        <v>89729</v>
      </c>
      <c r="AD1746" s="6" t="e">
        <f>IF(COUNTIF(#REF!,Orders!AC727)&gt;0,"Returned","Not Returned")</f>
        <v>#REF!</v>
      </c>
      <c r="AE1746" s="37" t="str">
        <f>TEXT(Table1[[#This Row],[Order Date]],"mmmm-yyy")</f>
        <v>June-2015</v>
      </c>
    </row>
    <row r="1747" spans="1:31" ht="12.75" customHeight="1" thickTop="1" thickBot="1" x14ac:dyDescent="0.25">
      <c r="A1747" s="8">
        <v>23735</v>
      </c>
      <c r="B1747" s="1" t="s">
        <v>25</v>
      </c>
      <c r="C1747" s="1">
        <v>0</v>
      </c>
      <c r="D1747" s="1">
        <v>65.989999999999995</v>
      </c>
      <c r="E1747" s="1">
        <v>8.99</v>
      </c>
      <c r="F1747" s="1">
        <v>1466</v>
      </c>
      <c r="G1747" s="6" t="str">
        <f>IF(COUNTIF(Table1[Customer ID],Table1[[#This Row],[Customer ID]])&gt;1,"Repeat Customer","One-Time Customer")</f>
        <v>Repeat Customer</v>
      </c>
      <c r="H1747" s="1" t="s">
        <v>1505</v>
      </c>
      <c r="I1747" s="1" t="s">
        <v>49</v>
      </c>
      <c r="J1747" s="1" t="s">
        <v>58</v>
      </c>
      <c r="K1747" s="1" t="s">
        <v>77</v>
      </c>
      <c r="L1747" s="1" t="s">
        <v>78</v>
      </c>
      <c r="M1747" s="1" t="s">
        <v>59</v>
      </c>
      <c r="N1747" s="1" t="s">
        <v>1042</v>
      </c>
      <c r="O1747" s="1">
        <v>0.56000000000000005</v>
      </c>
      <c r="P1747" s="6">
        <f>Table1[[#This Row],[Profit]]/Table1[[#This Row],[Sales]]</f>
        <v>0.44047368146486504</v>
      </c>
      <c r="Q1747" s="1" t="s">
        <v>33</v>
      </c>
      <c r="R1747" s="1" t="s">
        <v>61</v>
      </c>
      <c r="S1747" s="1" t="s">
        <v>496</v>
      </c>
      <c r="T1747" s="1" t="s">
        <v>443</v>
      </c>
      <c r="U1747" s="1">
        <v>68601</v>
      </c>
      <c r="V1747" s="9">
        <v>42166</v>
      </c>
      <c r="W1747" s="13" t="str">
        <f>TEXT(Table1[[#This Row],[Order Date]],"mmmm")</f>
        <v>June</v>
      </c>
      <c r="X1747" s="7" t="str">
        <f>TEXT(Table1[[#This Row],[Order Date]],"yyyy")</f>
        <v>2015</v>
      </c>
      <c r="Y1747" s="9">
        <v>42168</v>
      </c>
      <c r="Z1747" s="1">
        <v>253.30319999999998</v>
      </c>
      <c r="AA1747" s="1">
        <v>10</v>
      </c>
      <c r="AB1747" s="1">
        <v>575.07000000000005</v>
      </c>
      <c r="AC1747" s="1">
        <v>91115</v>
      </c>
      <c r="AD1747" s="6" t="e">
        <f>IF(COUNTIF(#REF!,Orders!AC825)&gt;0,"Returned","Not Returned")</f>
        <v>#REF!</v>
      </c>
      <c r="AE1747" s="37" t="str">
        <f>TEXT(Table1[[#This Row],[Order Date]],"mmmm-yyy")</f>
        <v>June-2015</v>
      </c>
    </row>
    <row r="1748" spans="1:31" ht="12.75" customHeight="1" thickTop="1" thickBot="1" x14ac:dyDescent="0.25">
      <c r="A1748" s="8">
        <v>19031</v>
      </c>
      <c r="B1748" s="1" t="s">
        <v>56</v>
      </c>
      <c r="C1748" s="1">
        <v>0.05</v>
      </c>
      <c r="D1748" s="1">
        <v>15.68</v>
      </c>
      <c r="E1748" s="1">
        <v>3.73</v>
      </c>
      <c r="F1748" s="1">
        <v>2543</v>
      </c>
      <c r="G1748" s="6" t="str">
        <f>IF(COUNTIF(Table1[Customer ID],Table1[[#This Row],[Customer ID]])&gt;1,"Repeat Customer","One-Time Customer")</f>
        <v>Repeat Customer</v>
      </c>
      <c r="H1748" s="1" t="s">
        <v>2379</v>
      </c>
      <c r="I1748" s="1" t="s">
        <v>49</v>
      </c>
      <c r="J1748" s="1" t="s">
        <v>58</v>
      </c>
      <c r="K1748" s="1" t="s">
        <v>41</v>
      </c>
      <c r="L1748" s="1" t="s">
        <v>50</v>
      </c>
      <c r="M1748" s="1" t="s">
        <v>51</v>
      </c>
      <c r="N1748" s="1" t="s">
        <v>2380</v>
      </c>
      <c r="O1748" s="1">
        <v>0.46</v>
      </c>
      <c r="P1748" s="6">
        <f>Table1[[#This Row],[Profit]]/Table1[[#This Row],[Sales]]</f>
        <v>1.3748640671120086E-2</v>
      </c>
      <c r="Q1748" s="1" t="s">
        <v>33</v>
      </c>
      <c r="R1748" s="1" t="s">
        <v>136</v>
      </c>
      <c r="S1748" s="1" t="s">
        <v>137</v>
      </c>
      <c r="T1748" s="1" t="s">
        <v>1567</v>
      </c>
      <c r="U1748" s="1">
        <v>23223</v>
      </c>
      <c r="V1748" s="9">
        <v>42166</v>
      </c>
      <c r="W1748" s="13" t="str">
        <f>TEXT(Table1[[#This Row],[Order Date]],"mmmm")</f>
        <v>June</v>
      </c>
      <c r="X1748" s="7" t="str">
        <f>TEXT(Table1[[#This Row],[Order Date]],"yyyy")</f>
        <v>2015</v>
      </c>
      <c r="Y1748" s="9">
        <v>42167</v>
      </c>
      <c r="Z1748" s="1">
        <v>3.54</v>
      </c>
      <c r="AA1748" s="1">
        <v>17</v>
      </c>
      <c r="AB1748" s="1">
        <v>257.48</v>
      </c>
      <c r="AC1748" s="1">
        <v>87917</v>
      </c>
      <c r="AD1748" s="6" t="e">
        <f>IF(COUNTIF(#REF!,Orders!AC1435)&gt;0,"Returned","Not Returned")</f>
        <v>#REF!</v>
      </c>
      <c r="AE1748" s="37" t="str">
        <f>TEXT(Table1[[#This Row],[Order Date]],"mmmm-yyy")</f>
        <v>June-2015</v>
      </c>
    </row>
    <row r="1749" spans="1:31" ht="12.75" customHeight="1" thickTop="1" thickBot="1" x14ac:dyDescent="0.25">
      <c r="A1749" s="10">
        <v>19032</v>
      </c>
      <c r="B1749" s="11" t="s">
        <v>56</v>
      </c>
      <c r="C1749" s="11">
        <v>0.02</v>
      </c>
      <c r="D1749" s="11">
        <v>195.99</v>
      </c>
      <c r="E1749" s="11">
        <v>4.2</v>
      </c>
      <c r="F1749" s="11">
        <v>2543</v>
      </c>
      <c r="G1749" s="6" t="str">
        <f>IF(COUNTIF(Table1[Customer ID],Table1[[#This Row],[Customer ID]])&gt;1,"Repeat Customer","One-Time Customer")</f>
        <v>Repeat Customer</v>
      </c>
      <c r="H1749" s="11" t="s">
        <v>2379</v>
      </c>
      <c r="I1749" s="11" t="s">
        <v>49</v>
      </c>
      <c r="J1749" s="11" t="s">
        <v>58</v>
      </c>
      <c r="K1749" s="11" t="s">
        <v>77</v>
      </c>
      <c r="L1749" s="11" t="s">
        <v>78</v>
      </c>
      <c r="M1749" s="11" t="s">
        <v>59</v>
      </c>
      <c r="N1749" s="11" t="s">
        <v>2220</v>
      </c>
      <c r="O1749" s="11">
        <v>0.56000000000000005</v>
      </c>
      <c r="P1749" s="6">
        <f>Table1[[#This Row],[Profit]]/Table1[[#This Row],[Sales]]</f>
        <v>1.2608490167418366E-2</v>
      </c>
      <c r="Q1749" s="11" t="s">
        <v>33</v>
      </c>
      <c r="R1749" s="11" t="s">
        <v>136</v>
      </c>
      <c r="S1749" s="11" t="s">
        <v>137</v>
      </c>
      <c r="T1749" s="11" t="s">
        <v>1567</v>
      </c>
      <c r="U1749" s="11">
        <v>23223</v>
      </c>
      <c r="V1749" s="12">
        <v>42166</v>
      </c>
      <c r="W1749" s="13" t="str">
        <f>TEXT(Table1[[#This Row],[Order Date]],"mmmm")</f>
        <v>June</v>
      </c>
      <c r="X1749" s="7" t="str">
        <f>TEXT(Table1[[#This Row],[Order Date]],"yyyy")</f>
        <v>2015</v>
      </c>
      <c r="Y1749" s="12">
        <v>42167</v>
      </c>
      <c r="Z1749" s="11">
        <v>40.283999999999999</v>
      </c>
      <c r="AA1749" s="11">
        <v>19</v>
      </c>
      <c r="AB1749" s="11">
        <v>3194.99</v>
      </c>
      <c r="AC1749" s="11">
        <v>87917</v>
      </c>
      <c r="AD1749" s="6" t="e">
        <f>IF(COUNTIF(#REF!,Orders!AC1436)&gt;0,"Returned","Not Returned")</f>
        <v>#REF!</v>
      </c>
      <c r="AE1749" s="37" t="str">
        <f>TEXT(Table1[[#This Row],[Order Date]],"mmmm-yyy")</f>
        <v>June-2015</v>
      </c>
    </row>
    <row r="1750" spans="1:31" ht="12.75" customHeight="1" thickTop="1" thickBot="1" x14ac:dyDescent="0.25">
      <c r="A1750" s="10">
        <v>18720</v>
      </c>
      <c r="B1750" s="11" t="s">
        <v>25</v>
      </c>
      <c r="C1750" s="11">
        <v>0.01</v>
      </c>
      <c r="D1750" s="11">
        <v>39.979999999999997</v>
      </c>
      <c r="E1750" s="11">
        <v>4</v>
      </c>
      <c r="F1750" s="11">
        <v>2649</v>
      </c>
      <c r="G1750" s="6" t="str">
        <f>IF(COUNTIF(Table1[Customer ID],Table1[[#This Row],[Customer ID]])&gt;1,"Repeat Customer","One-Time Customer")</f>
        <v>One-Time Customer</v>
      </c>
      <c r="H1750" s="11" t="s">
        <v>2459</v>
      </c>
      <c r="I1750" s="11" t="s">
        <v>49</v>
      </c>
      <c r="J1750" s="11" t="s">
        <v>28</v>
      </c>
      <c r="K1750" s="11" t="s">
        <v>77</v>
      </c>
      <c r="L1750" s="11" t="s">
        <v>180</v>
      </c>
      <c r="M1750" s="11" t="s">
        <v>59</v>
      </c>
      <c r="N1750" s="11" t="s">
        <v>252</v>
      </c>
      <c r="O1750" s="11">
        <v>0.7</v>
      </c>
      <c r="P1750" s="6">
        <f>Table1[[#This Row],[Profit]]/Table1[[#This Row],[Sales]]</f>
        <v>-0.15154705101087118</v>
      </c>
      <c r="Q1750" s="11" t="s">
        <v>33</v>
      </c>
      <c r="R1750" s="11" t="s">
        <v>53</v>
      </c>
      <c r="S1750" s="11" t="s">
        <v>415</v>
      </c>
      <c r="T1750" s="11" t="s">
        <v>2223</v>
      </c>
      <c r="U1750" s="11">
        <v>21040</v>
      </c>
      <c r="V1750" s="12">
        <v>42166</v>
      </c>
      <c r="W1750" s="13" t="str">
        <f>TEXT(Table1[[#This Row],[Order Date]],"mmmm")</f>
        <v>June</v>
      </c>
      <c r="X1750" s="7" t="str">
        <f>TEXT(Table1[[#This Row],[Order Date]],"yyyy")</f>
        <v>2015</v>
      </c>
      <c r="Y1750" s="12">
        <v>42167</v>
      </c>
      <c r="Z1750" s="11">
        <v>-30.808</v>
      </c>
      <c r="AA1750" s="11">
        <v>5</v>
      </c>
      <c r="AB1750" s="11">
        <v>203.29</v>
      </c>
      <c r="AC1750" s="11">
        <v>88814</v>
      </c>
      <c r="AD1750" s="6" t="e">
        <f>IF(COUNTIF(#REF!,Orders!AC1502)&gt;0,"Returned","Not Returned")</f>
        <v>#REF!</v>
      </c>
      <c r="AE1750" s="37" t="str">
        <f>TEXT(Table1[[#This Row],[Order Date]],"mmmm-yyy")</f>
        <v>June-2015</v>
      </c>
    </row>
    <row r="1751" spans="1:31" ht="12.75" customHeight="1" thickTop="1" thickBot="1" x14ac:dyDescent="0.25">
      <c r="A1751" s="8">
        <v>21707</v>
      </c>
      <c r="B1751" s="1" t="s">
        <v>47</v>
      </c>
      <c r="C1751" s="1">
        <v>0.01</v>
      </c>
      <c r="D1751" s="1">
        <v>35.99</v>
      </c>
      <c r="E1751" s="1">
        <v>5.99</v>
      </c>
      <c r="F1751" s="1">
        <v>2779</v>
      </c>
      <c r="G1751" s="6" t="str">
        <f>IF(COUNTIF(Table1[Customer ID],Table1[[#This Row],[Customer ID]])&gt;1,"Repeat Customer","One-Time Customer")</f>
        <v>One-Time Customer</v>
      </c>
      <c r="H1751" s="1" t="s">
        <v>2551</v>
      </c>
      <c r="I1751" s="1" t="s">
        <v>49</v>
      </c>
      <c r="J1751" s="1" t="s">
        <v>28</v>
      </c>
      <c r="K1751" s="1" t="s">
        <v>77</v>
      </c>
      <c r="L1751" s="1" t="s">
        <v>78</v>
      </c>
      <c r="M1751" s="1" t="s">
        <v>31</v>
      </c>
      <c r="N1751" s="1" t="s">
        <v>981</v>
      </c>
      <c r="O1751" s="1">
        <v>0.38</v>
      </c>
      <c r="P1751" s="6">
        <f>Table1[[#This Row],[Profit]]/Table1[[#This Row],[Sales]]</f>
        <v>-0.17591792969542414</v>
      </c>
      <c r="Q1751" s="1" t="s">
        <v>33</v>
      </c>
      <c r="R1751" s="1" t="s">
        <v>136</v>
      </c>
      <c r="S1751" s="1" t="s">
        <v>322</v>
      </c>
      <c r="T1751" s="1" t="s">
        <v>2552</v>
      </c>
      <c r="U1751" s="1">
        <v>27893</v>
      </c>
      <c r="V1751" s="9">
        <v>42166</v>
      </c>
      <c r="W1751" s="13" t="str">
        <f>TEXT(Table1[[#This Row],[Order Date]],"mmmm")</f>
        <v>June</v>
      </c>
      <c r="X1751" s="7" t="str">
        <f>TEXT(Table1[[#This Row],[Order Date]],"yyyy")</f>
        <v>2015</v>
      </c>
      <c r="Y1751" s="9">
        <v>42167</v>
      </c>
      <c r="Z1751" s="1">
        <v>-60.704000000000001</v>
      </c>
      <c r="AA1751" s="1">
        <v>11</v>
      </c>
      <c r="AB1751" s="1">
        <v>345.07</v>
      </c>
      <c r="AC1751" s="1">
        <v>87161</v>
      </c>
      <c r="AD1751" s="6" t="e">
        <f>IF(COUNTIF(#REF!,Orders!AC1565)&gt;0,"Returned","Not Returned")</f>
        <v>#REF!</v>
      </c>
      <c r="AE1751" s="37" t="str">
        <f>TEXT(Table1[[#This Row],[Order Date]],"mmmm-yyy")</f>
        <v>June-2015</v>
      </c>
    </row>
    <row r="1752" spans="1:31" ht="12.75" customHeight="1" thickTop="1" thickBot="1" x14ac:dyDescent="0.25">
      <c r="A1752" s="8">
        <v>18419</v>
      </c>
      <c r="B1752" s="1" t="s">
        <v>56</v>
      </c>
      <c r="C1752" s="1">
        <v>0.05</v>
      </c>
      <c r="D1752" s="1">
        <v>15.68</v>
      </c>
      <c r="E1752" s="1">
        <v>3.73</v>
      </c>
      <c r="F1752" s="1">
        <v>2840</v>
      </c>
      <c r="G1752" s="6" t="str">
        <f>IF(COUNTIF(Table1[Customer ID],Table1[[#This Row],[Customer ID]])&gt;1,"Repeat Customer","One-Time Customer")</f>
        <v>Repeat Customer</v>
      </c>
      <c r="H1752" s="1" t="s">
        <v>2596</v>
      </c>
      <c r="I1752" s="1" t="s">
        <v>49</v>
      </c>
      <c r="J1752" s="1" t="s">
        <v>28</v>
      </c>
      <c r="K1752" s="1" t="s">
        <v>41</v>
      </c>
      <c r="L1752" s="1" t="s">
        <v>50</v>
      </c>
      <c r="M1752" s="1" t="s">
        <v>51</v>
      </c>
      <c r="N1752" s="1" t="s">
        <v>2380</v>
      </c>
      <c r="O1752" s="1">
        <v>0.46</v>
      </c>
      <c r="P1752" s="6">
        <f>Table1[[#This Row],[Profit]]/Table1[[#This Row],[Sales]]</f>
        <v>4.4868581977616255</v>
      </c>
      <c r="Q1752" s="1" t="s">
        <v>33</v>
      </c>
      <c r="R1752" s="1" t="s">
        <v>136</v>
      </c>
      <c r="S1752" s="1" t="s">
        <v>362</v>
      </c>
      <c r="T1752" s="1" t="s">
        <v>2597</v>
      </c>
      <c r="U1752" s="1">
        <v>33161</v>
      </c>
      <c r="V1752" s="9">
        <v>42166</v>
      </c>
      <c r="W1752" s="13" t="str">
        <f>TEXT(Table1[[#This Row],[Order Date]],"mmmm")</f>
        <v>June</v>
      </c>
      <c r="X1752" s="7" t="str">
        <f>TEXT(Table1[[#This Row],[Order Date]],"yyyy")</f>
        <v>2015</v>
      </c>
      <c r="Y1752" s="9">
        <v>42168</v>
      </c>
      <c r="Z1752" s="1">
        <v>1166.6280000000002</v>
      </c>
      <c r="AA1752" s="1">
        <v>17</v>
      </c>
      <c r="AB1752" s="1">
        <v>260.01</v>
      </c>
      <c r="AC1752" s="1">
        <v>87885</v>
      </c>
      <c r="AD1752" s="6" t="e">
        <f>IF(COUNTIF(#REF!,Orders!AC1597)&gt;0,"Returned","Not Returned")</f>
        <v>#REF!</v>
      </c>
      <c r="AE1752" s="37" t="str">
        <f>TEXT(Table1[[#This Row],[Order Date]],"mmmm-yyy")</f>
        <v>June-2015</v>
      </c>
    </row>
    <row r="1753" spans="1:31" ht="12.75" customHeight="1" thickTop="1" thickBot="1" x14ac:dyDescent="0.25">
      <c r="A1753" s="10">
        <v>18420</v>
      </c>
      <c r="B1753" s="11" t="s">
        <v>56</v>
      </c>
      <c r="C1753" s="11">
        <v>0</v>
      </c>
      <c r="D1753" s="11">
        <v>14.98</v>
      </c>
      <c r="E1753" s="11">
        <v>8.99</v>
      </c>
      <c r="F1753" s="11">
        <v>2840</v>
      </c>
      <c r="G1753" s="6" t="str">
        <f>IF(COUNTIF(Table1[Customer ID],Table1[[#This Row],[Customer ID]])&gt;1,"Repeat Customer","One-Time Customer")</f>
        <v>Repeat Customer</v>
      </c>
      <c r="H1753" s="11" t="s">
        <v>2596</v>
      </c>
      <c r="I1753" s="11" t="s">
        <v>49</v>
      </c>
      <c r="J1753" s="11" t="s">
        <v>28</v>
      </c>
      <c r="K1753" s="11" t="s">
        <v>41</v>
      </c>
      <c r="L1753" s="11" t="s">
        <v>50</v>
      </c>
      <c r="M1753" s="11" t="s">
        <v>51</v>
      </c>
      <c r="N1753" s="11" t="s">
        <v>2598</v>
      </c>
      <c r="O1753" s="11">
        <v>0.39</v>
      </c>
      <c r="P1753" s="6">
        <f>Table1[[#This Row],[Profit]]/Table1[[#This Row],[Sales]]</f>
        <v>-0.14830417473245916</v>
      </c>
      <c r="Q1753" s="11" t="s">
        <v>33</v>
      </c>
      <c r="R1753" s="11" t="s">
        <v>136</v>
      </c>
      <c r="S1753" s="11" t="s">
        <v>362</v>
      </c>
      <c r="T1753" s="11" t="s">
        <v>2597</v>
      </c>
      <c r="U1753" s="11">
        <v>33161</v>
      </c>
      <c r="V1753" s="12">
        <v>42166</v>
      </c>
      <c r="W1753" s="13" t="str">
        <f>TEXT(Table1[[#This Row],[Order Date]],"mmmm")</f>
        <v>June</v>
      </c>
      <c r="X1753" s="7" t="str">
        <f>TEXT(Table1[[#This Row],[Order Date]],"yyyy")</f>
        <v>2015</v>
      </c>
      <c r="Y1753" s="12">
        <v>42167</v>
      </c>
      <c r="Z1753" s="11">
        <v>-40.604199999999999</v>
      </c>
      <c r="AA1753" s="11">
        <v>18</v>
      </c>
      <c r="AB1753" s="11">
        <v>273.79000000000002</v>
      </c>
      <c r="AC1753" s="11">
        <v>87885</v>
      </c>
      <c r="AD1753" s="6" t="e">
        <f>IF(COUNTIF(#REF!,Orders!AC1598)&gt;0,"Returned","Not Returned")</f>
        <v>#REF!</v>
      </c>
      <c r="AE1753" s="37" t="str">
        <f>TEXT(Table1[[#This Row],[Order Date]],"mmmm-yyy")</f>
        <v>June-2015</v>
      </c>
    </row>
    <row r="1754" spans="1:31" ht="12.75" customHeight="1" thickTop="1" thickBot="1" x14ac:dyDescent="0.25">
      <c r="A1754" s="8">
        <v>18421</v>
      </c>
      <c r="B1754" s="1" t="s">
        <v>56</v>
      </c>
      <c r="C1754" s="1">
        <v>0.02</v>
      </c>
      <c r="D1754" s="1">
        <v>38.76</v>
      </c>
      <c r="E1754" s="1">
        <v>13.26</v>
      </c>
      <c r="F1754" s="1">
        <v>2840</v>
      </c>
      <c r="G1754" s="6" t="str">
        <f>IF(COUNTIF(Table1[Customer ID],Table1[[#This Row],[Customer ID]])&gt;1,"Repeat Customer","One-Time Customer")</f>
        <v>Repeat Customer</v>
      </c>
      <c r="H1754" s="1" t="s">
        <v>2596</v>
      </c>
      <c r="I1754" s="1" t="s">
        <v>49</v>
      </c>
      <c r="J1754" s="1" t="s">
        <v>28</v>
      </c>
      <c r="K1754" s="1" t="s">
        <v>29</v>
      </c>
      <c r="L1754" s="1" t="s">
        <v>93</v>
      </c>
      <c r="M1754" s="1" t="s">
        <v>59</v>
      </c>
      <c r="N1754" s="1" t="s">
        <v>2599</v>
      </c>
      <c r="O1754" s="1">
        <v>0.36</v>
      </c>
      <c r="P1754" s="6">
        <f>Table1[[#This Row],[Profit]]/Table1[[#This Row],[Sales]]</f>
        <v>-6.5908561183325869</v>
      </c>
      <c r="Q1754" s="1" t="s">
        <v>33</v>
      </c>
      <c r="R1754" s="1" t="s">
        <v>136</v>
      </c>
      <c r="S1754" s="1" t="s">
        <v>362</v>
      </c>
      <c r="T1754" s="1" t="s">
        <v>2597</v>
      </c>
      <c r="U1754" s="1">
        <v>33161</v>
      </c>
      <c r="V1754" s="9">
        <v>42166</v>
      </c>
      <c r="W1754" s="13" t="str">
        <f>TEXT(Table1[[#This Row],[Order Date]],"mmmm")</f>
        <v>June</v>
      </c>
      <c r="X1754" s="7" t="str">
        <f>TEXT(Table1[[#This Row],[Order Date]],"yyyy")</f>
        <v>2015</v>
      </c>
      <c r="Y1754" s="9">
        <v>42167</v>
      </c>
      <c r="Z1754" s="1">
        <v>-294.084</v>
      </c>
      <c r="AA1754" s="1">
        <v>1</v>
      </c>
      <c r="AB1754" s="1">
        <v>44.62</v>
      </c>
      <c r="AC1754" s="1">
        <v>87885</v>
      </c>
      <c r="AD1754" s="6" t="e">
        <f>IF(COUNTIF(#REF!,Orders!AC1599)&gt;0,"Returned","Not Returned")</f>
        <v>#REF!</v>
      </c>
      <c r="AE1754" s="37" t="str">
        <f>TEXT(Table1[[#This Row],[Order Date]],"mmmm-yyy")</f>
        <v>June-2015</v>
      </c>
    </row>
    <row r="1755" spans="1:31" ht="12.75" customHeight="1" thickTop="1" thickBot="1" x14ac:dyDescent="0.25">
      <c r="A1755" s="10">
        <v>24908</v>
      </c>
      <c r="B1755" s="11" t="s">
        <v>25</v>
      </c>
      <c r="C1755" s="11">
        <v>0.01</v>
      </c>
      <c r="D1755" s="11">
        <v>12.28</v>
      </c>
      <c r="E1755" s="11">
        <v>6.47</v>
      </c>
      <c r="F1755" s="11">
        <v>3008</v>
      </c>
      <c r="G1755" s="6" t="str">
        <f>IF(COUNTIF(Table1[Customer ID],Table1[[#This Row],[Customer ID]])&gt;1,"Repeat Customer","One-Time Customer")</f>
        <v>Repeat Customer</v>
      </c>
      <c r="H1755" s="11" t="s">
        <v>2730</v>
      </c>
      <c r="I1755" s="11" t="s">
        <v>49</v>
      </c>
      <c r="J1755" s="11" t="s">
        <v>40</v>
      </c>
      <c r="K1755" s="11" t="s">
        <v>29</v>
      </c>
      <c r="L1755" s="11" t="s">
        <v>93</v>
      </c>
      <c r="M1755" s="11" t="s">
        <v>59</v>
      </c>
      <c r="N1755" s="11" t="s">
        <v>2732</v>
      </c>
      <c r="O1755" s="11">
        <v>0.38</v>
      </c>
      <c r="P1755" s="6">
        <f>Table1[[#This Row],[Profit]]/Table1[[#This Row],[Sales]]</f>
        <v>0.29634009709946468</v>
      </c>
      <c r="Q1755" s="11" t="s">
        <v>33</v>
      </c>
      <c r="R1755" s="11" t="s">
        <v>61</v>
      </c>
      <c r="S1755" s="11" t="s">
        <v>62</v>
      </c>
      <c r="T1755" s="11" t="s">
        <v>2731</v>
      </c>
      <c r="U1755" s="11">
        <v>55343</v>
      </c>
      <c r="V1755" s="12">
        <v>42166</v>
      </c>
      <c r="W1755" s="13" t="str">
        <f>TEXT(Table1[[#This Row],[Order Date]],"mmmm")</f>
        <v>June</v>
      </c>
      <c r="X1755" s="7" t="str">
        <f>TEXT(Table1[[#This Row],[Order Date]],"yyyy")</f>
        <v>2015</v>
      </c>
      <c r="Y1755" s="12">
        <v>42167</v>
      </c>
      <c r="Z1755" s="11">
        <v>47.61</v>
      </c>
      <c r="AA1755" s="11">
        <v>12</v>
      </c>
      <c r="AB1755" s="11">
        <v>160.66</v>
      </c>
      <c r="AC1755" s="11">
        <v>89415</v>
      </c>
      <c r="AD1755" s="6" t="e">
        <f>IF(COUNTIF(#REF!,Orders!AC1710)&gt;0,"Returned","Not Returned")</f>
        <v>#REF!</v>
      </c>
      <c r="AE1755" s="37" t="str">
        <f>TEXT(Table1[[#This Row],[Order Date]],"mmmm-yyy")</f>
        <v>June-2015</v>
      </c>
    </row>
    <row r="1756" spans="1:31" ht="12.75" customHeight="1" thickTop="1" thickBot="1" x14ac:dyDescent="0.25">
      <c r="A1756" s="10">
        <v>25489</v>
      </c>
      <c r="B1756" s="11" t="s">
        <v>37</v>
      </c>
      <c r="C1756" s="11">
        <v>0.04</v>
      </c>
      <c r="D1756" s="11">
        <v>35.44</v>
      </c>
      <c r="E1756" s="11">
        <v>5.09</v>
      </c>
      <c r="F1756" s="11">
        <v>3078</v>
      </c>
      <c r="G1756" s="6" t="str">
        <f>IF(COUNTIF(Table1[Customer ID],Table1[[#This Row],[Customer ID]])&gt;1,"Repeat Customer","One-Time Customer")</f>
        <v>Repeat Customer</v>
      </c>
      <c r="H1756" s="11" t="s">
        <v>2776</v>
      </c>
      <c r="I1756" s="11" t="s">
        <v>49</v>
      </c>
      <c r="J1756" s="11" t="s">
        <v>58</v>
      </c>
      <c r="K1756" s="11" t="s">
        <v>29</v>
      </c>
      <c r="L1756" s="11" t="s">
        <v>93</v>
      </c>
      <c r="M1756" s="11" t="s">
        <v>59</v>
      </c>
      <c r="N1756" s="11" t="s">
        <v>2777</v>
      </c>
      <c r="O1756" s="11">
        <v>0.38</v>
      </c>
      <c r="P1756" s="6">
        <f>Table1[[#This Row],[Profit]]/Table1[[#This Row],[Sales]]</f>
        <v>0.69</v>
      </c>
      <c r="Q1756" s="11" t="s">
        <v>33</v>
      </c>
      <c r="R1756" s="11" t="s">
        <v>53</v>
      </c>
      <c r="S1756" s="11" t="s">
        <v>154</v>
      </c>
      <c r="T1756" s="11" t="s">
        <v>2778</v>
      </c>
      <c r="U1756" s="11">
        <v>43615</v>
      </c>
      <c r="V1756" s="12">
        <v>42166</v>
      </c>
      <c r="W1756" s="13" t="str">
        <f>TEXT(Table1[[#This Row],[Order Date]],"mmmm")</f>
        <v>June</v>
      </c>
      <c r="X1756" s="7" t="str">
        <f>TEXT(Table1[[#This Row],[Order Date]],"yyyy")</f>
        <v>2015</v>
      </c>
      <c r="Y1756" s="12">
        <v>42166</v>
      </c>
      <c r="Z1756" s="11">
        <v>118.6317</v>
      </c>
      <c r="AA1756" s="11">
        <v>5</v>
      </c>
      <c r="AB1756" s="11">
        <v>171.93</v>
      </c>
      <c r="AC1756" s="11">
        <v>88240</v>
      </c>
      <c r="AD1756" s="6" t="e">
        <f>IF(COUNTIF(#REF!,Orders!AC1744)&gt;0,"Returned","Not Returned")</f>
        <v>#REF!</v>
      </c>
      <c r="AE1756" s="37" t="str">
        <f>TEXT(Table1[[#This Row],[Order Date]],"mmmm-yyy")</f>
        <v>June-2015</v>
      </c>
    </row>
    <row r="1757" spans="1:31" ht="12.75" customHeight="1" thickTop="1" thickBot="1" x14ac:dyDescent="0.25">
      <c r="A1757" s="8">
        <v>25490</v>
      </c>
      <c r="B1757" s="1" t="s">
        <v>37</v>
      </c>
      <c r="C1757" s="1">
        <v>0.08</v>
      </c>
      <c r="D1757" s="1">
        <v>3.98</v>
      </c>
      <c r="E1757" s="1">
        <v>0.7</v>
      </c>
      <c r="F1757" s="1">
        <v>3078</v>
      </c>
      <c r="G1757" s="6" t="str">
        <f>IF(COUNTIF(Table1[Customer ID],Table1[[#This Row],[Customer ID]])&gt;1,"Repeat Customer","One-Time Customer")</f>
        <v>Repeat Customer</v>
      </c>
      <c r="H1757" s="1" t="s">
        <v>2776</v>
      </c>
      <c r="I1757" s="1" t="s">
        <v>49</v>
      </c>
      <c r="J1757" s="1" t="s">
        <v>58</v>
      </c>
      <c r="K1757" s="1" t="s">
        <v>29</v>
      </c>
      <c r="L1757" s="1" t="s">
        <v>30</v>
      </c>
      <c r="M1757" s="1" t="s">
        <v>31</v>
      </c>
      <c r="N1757" s="1" t="s">
        <v>2740</v>
      </c>
      <c r="O1757" s="1">
        <v>0.52</v>
      </c>
      <c r="P1757" s="6">
        <f>Table1[[#This Row],[Profit]]/Table1[[#This Row],[Sales]]</f>
        <v>0.66223358908780916</v>
      </c>
      <c r="Q1757" s="1" t="s">
        <v>33</v>
      </c>
      <c r="R1757" s="1" t="s">
        <v>53</v>
      </c>
      <c r="S1757" s="1" t="s">
        <v>154</v>
      </c>
      <c r="T1757" s="1" t="s">
        <v>2778</v>
      </c>
      <c r="U1757" s="1">
        <v>43615</v>
      </c>
      <c r="V1757" s="9">
        <v>42166</v>
      </c>
      <c r="W1757" s="13" t="str">
        <f>TEXT(Table1[[#This Row],[Order Date]],"mmmm")</f>
        <v>June</v>
      </c>
      <c r="X1757" s="7" t="str">
        <f>TEXT(Table1[[#This Row],[Order Date]],"yyyy")</f>
        <v>2015</v>
      </c>
      <c r="Y1757" s="9">
        <v>42169</v>
      </c>
      <c r="Z1757" s="1">
        <v>23.304000000000002</v>
      </c>
      <c r="AA1757" s="1">
        <v>9</v>
      </c>
      <c r="AB1757" s="1">
        <v>35.19</v>
      </c>
      <c r="AC1757" s="1">
        <v>88240</v>
      </c>
      <c r="AD1757" s="6" t="e">
        <f>IF(COUNTIF(#REF!,Orders!AC1745)&gt;0,"Returned","Not Returned")</f>
        <v>#REF!</v>
      </c>
      <c r="AE1757" s="37" t="str">
        <f>TEXT(Table1[[#This Row],[Order Date]],"mmmm-yyy")</f>
        <v>June-2015</v>
      </c>
    </row>
    <row r="1758" spans="1:31" ht="12.75" customHeight="1" thickTop="1" thickBot="1" x14ac:dyDescent="0.25">
      <c r="A1758" s="8">
        <v>7489</v>
      </c>
      <c r="B1758" s="1" t="s">
        <v>37</v>
      </c>
      <c r="C1758" s="1">
        <v>0.04</v>
      </c>
      <c r="D1758" s="1">
        <v>35.44</v>
      </c>
      <c r="E1758" s="1">
        <v>5.09</v>
      </c>
      <c r="F1758" s="1">
        <v>3079</v>
      </c>
      <c r="G1758" s="6" t="str">
        <f>IF(COUNTIF(Table1[Customer ID],Table1[[#This Row],[Customer ID]])&gt;1,"Repeat Customer","One-Time Customer")</f>
        <v>Repeat Customer</v>
      </c>
      <c r="H1758" s="1" t="s">
        <v>2779</v>
      </c>
      <c r="I1758" s="1" t="s">
        <v>49</v>
      </c>
      <c r="J1758" s="1" t="s">
        <v>58</v>
      </c>
      <c r="K1758" s="1" t="s">
        <v>29</v>
      </c>
      <c r="L1758" s="1" t="s">
        <v>93</v>
      </c>
      <c r="M1758" s="1" t="s">
        <v>59</v>
      </c>
      <c r="N1758" s="1" t="s">
        <v>2777</v>
      </c>
      <c r="O1758" s="1">
        <v>0.38</v>
      </c>
      <c r="P1758" s="6">
        <f>Table1[[#This Row],[Profit]]/Table1[[#This Row],[Sales]]</f>
        <v>0.20872455338595761</v>
      </c>
      <c r="Q1758" s="1" t="s">
        <v>33</v>
      </c>
      <c r="R1758" s="1" t="s">
        <v>53</v>
      </c>
      <c r="S1758" s="1" t="s">
        <v>234</v>
      </c>
      <c r="T1758" s="1" t="s">
        <v>1319</v>
      </c>
      <c r="U1758" s="1">
        <v>19112</v>
      </c>
      <c r="V1758" s="9">
        <v>42166</v>
      </c>
      <c r="W1758" s="13" t="str">
        <f>TEXT(Table1[[#This Row],[Order Date]],"mmmm")</f>
        <v>June</v>
      </c>
      <c r="X1758" s="7" t="str">
        <f>TEXT(Table1[[#This Row],[Order Date]],"yyyy")</f>
        <v>2015</v>
      </c>
      <c r="Y1758" s="9">
        <v>42166</v>
      </c>
      <c r="Z1758" s="1">
        <v>150.72</v>
      </c>
      <c r="AA1758" s="1">
        <v>21</v>
      </c>
      <c r="AB1758" s="1">
        <v>722.1</v>
      </c>
      <c r="AC1758" s="1">
        <v>53476</v>
      </c>
      <c r="AD1758" s="6" t="e">
        <f>IF(COUNTIF(#REF!,Orders!AC1747)&gt;0,"Returned","Not Returned")</f>
        <v>#REF!</v>
      </c>
      <c r="AE1758" s="37" t="str">
        <f>TEXT(Table1[[#This Row],[Order Date]],"mmmm-yyy")</f>
        <v>June-2015</v>
      </c>
    </row>
    <row r="1759" spans="1:31" ht="12.75" customHeight="1" thickTop="1" thickBot="1" x14ac:dyDescent="0.25">
      <c r="A1759" s="10">
        <v>7490</v>
      </c>
      <c r="B1759" s="11" t="s">
        <v>37</v>
      </c>
      <c r="C1759" s="11">
        <v>0.08</v>
      </c>
      <c r="D1759" s="11">
        <v>3.98</v>
      </c>
      <c r="E1759" s="11">
        <v>0.7</v>
      </c>
      <c r="F1759" s="11">
        <v>3079</v>
      </c>
      <c r="G1759" s="6" t="str">
        <f>IF(COUNTIF(Table1[Customer ID],Table1[[#This Row],[Customer ID]])&gt;1,"Repeat Customer","One-Time Customer")</f>
        <v>Repeat Customer</v>
      </c>
      <c r="H1759" s="11" t="s">
        <v>2779</v>
      </c>
      <c r="I1759" s="11" t="s">
        <v>49</v>
      </c>
      <c r="J1759" s="11" t="s">
        <v>58</v>
      </c>
      <c r="K1759" s="11" t="s">
        <v>29</v>
      </c>
      <c r="L1759" s="11" t="s">
        <v>30</v>
      </c>
      <c r="M1759" s="11" t="s">
        <v>31</v>
      </c>
      <c r="N1759" s="11" t="s">
        <v>2740</v>
      </c>
      <c r="O1759" s="11">
        <v>0.52</v>
      </c>
      <c r="P1759" s="6">
        <f>Table1[[#This Row],[Profit]]/Table1[[#This Row],[Sales]]</f>
        <v>0.13794573092768861</v>
      </c>
      <c r="Q1759" s="11" t="s">
        <v>33</v>
      </c>
      <c r="R1759" s="11" t="s">
        <v>53</v>
      </c>
      <c r="S1759" s="11" t="s">
        <v>234</v>
      </c>
      <c r="T1759" s="11" t="s">
        <v>1319</v>
      </c>
      <c r="U1759" s="11">
        <v>19112</v>
      </c>
      <c r="V1759" s="12">
        <v>42166</v>
      </c>
      <c r="W1759" s="13" t="str">
        <f>TEXT(Table1[[#This Row],[Order Date]],"mmmm")</f>
        <v>June</v>
      </c>
      <c r="X1759" s="7" t="str">
        <f>TEXT(Table1[[#This Row],[Order Date]],"yyyy")</f>
        <v>2015</v>
      </c>
      <c r="Y1759" s="12">
        <v>42169</v>
      </c>
      <c r="Z1759" s="11">
        <v>19.420000000000002</v>
      </c>
      <c r="AA1759" s="11">
        <v>36</v>
      </c>
      <c r="AB1759" s="11">
        <v>140.78</v>
      </c>
      <c r="AC1759" s="11">
        <v>53476</v>
      </c>
      <c r="AD1759" s="6" t="e">
        <f>IF(COUNTIF(#REF!,Orders!AC1748)&gt;0,"Returned","Not Returned")</f>
        <v>#REF!</v>
      </c>
      <c r="AE1759" s="37" t="str">
        <f>TEXT(Table1[[#This Row],[Order Date]],"mmmm-yyy")</f>
        <v>June-2015</v>
      </c>
    </row>
    <row r="1760" spans="1:31" ht="12.75" customHeight="1" thickTop="1" thickBot="1" x14ac:dyDescent="0.25">
      <c r="A1760" s="8">
        <v>7491</v>
      </c>
      <c r="B1760" s="1" t="s">
        <v>37</v>
      </c>
      <c r="C1760" s="1">
        <v>0.01</v>
      </c>
      <c r="D1760" s="1">
        <v>1.76</v>
      </c>
      <c r="E1760" s="1">
        <v>0.7</v>
      </c>
      <c r="F1760" s="1">
        <v>3079</v>
      </c>
      <c r="G1760" s="6" t="str">
        <f>IF(COUNTIF(Table1[Customer ID],Table1[[#This Row],[Customer ID]])&gt;1,"Repeat Customer","One-Time Customer")</f>
        <v>Repeat Customer</v>
      </c>
      <c r="H1760" s="1" t="s">
        <v>2779</v>
      </c>
      <c r="I1760" s="1" t="s">
        <v>49</v>
      </c>
      <c r="J1760" s="1" t="s">
        <v>58</v>
      </c>
      <c r="K1760" s="1" t="s">
        <v>29</v>
      </c>
      <c r="L1760" s="1" t="s">
        <v>30</v>
      </c>
      <c r="M1760" s="1" t="s">
        <v>31</v>
      </c>
      <c r="N1760" s="1" t="s">
        <v>127</v>
      </c>
      <c r="O1760" s="1">
        <v>0.56000000000000005</v>
      </c>
      <c r="P1760" s="6">
        <f>Table1[[#This Row],[Profit]]/Table1[[#This Row],[Sales]]</f>
        <v>2.4128893000308356E-2</v>
      </c>
      <c r="Q1760" s="1" t="s">
        <v>33</v>
      </c>
      <c r="R1760" s="1" t="s">
        <v>53</v>
      </c>
      <c r="S1760" s="1" t="s">
        <v>234</v>
      </c>
      <c r="T1760" s="1" t="s">
        <v>1319</v>
      </c>
      <c r="U1760" s="1">
        <v>19112</v>
      </c>
      <c r="V1760" s="9">
        <v>42166</v>
      </c>
      <c r="W1760" s="13" t="str">
        <f>TEXT(Table1[[#This Row],[Order Date]],"mmmm")</f>
        <v>June</v>
      </c>
      <c r="X1760" s="7" t="str">
        <f>TEXT(Table1[[#This Row],[Order Date]],"yyyy")</f>
        <v>2015</v>
      </c>
      <c r="Y1760" s="9">
        <v>42167</v>
      </c>
      <c r="Z1760" s="1">
        <v>3.13</v>
      </c>
      <c r="AA1760" s="1">
        <v>71</v>
      </c>
      <c r="AB1760" s="1">
        <v>129.72</v>
      </c>
      <c r="AC1760" s="1">
        <v>53476</v>
      </c>
      <c r="AD1760" s="6" t="e">
        <f>IF(COUNTIF(#REF!,Orders!AC1749)&gt;0,"Returned","Not Returned")</f>
        <v>#REF!</v>
      </c>
      <c r="AE1760" s="37" t="str">
        <f>TEXT(Table1[[#This Row],[Order Date]],"mmmm-yyy")</f>
        <v>June-2015</v>
      </c>
    </row>
    <row r="1761" spans="1:31" ht="12.75" customHeight="1" thickTop="1" thickBot="1" x14ac:dyDescent="0.25">
      <c r="A1761" s="10">
        <v>7492</v>
      </c>
      <c r="B1761" s="11" t="s">
        <v>37</v>
      </c>
      <c r="C1761" s="11">
        <v>0.01</v>
      </c>
      <c r="D1761" s="11">
        <v>193.17</v>
      </c>
      <c r="E1761" s="11">
        <v>19.989999999999998</v>
      </c>
      <c r="F1761" s="11">
        <v>3079</v>
      </c>
      <c r="G1761" s="6" t="str">
        <f>IF(COUNTIF(Table1[Customer ID],Table1[[#This Row],[Customer ID]])&gt;1,"Repeat Customer","One-Time Customer")</f>
        <v>Repeat Customer</v>
      </c>
      <c r="H1761" s="11" t="s">
        <v>2779</v>
      </c>
      <c r="I1761" s="11" t="s">
        <v>27</v>
      </c>
      <c r="J1761" s="11" t="s">
        <v>58</v>
      </c>
      <c r="K1761" s="11" t="s">
        <v>29</v>
      </c>
      <c r="L1761" s="11" t="s">
        <v>141</v>
      </c>
      <c r="M1761" s="11" t="s">
        <v>59</v>
      </c>
      <c r="N1761" s="11" t="s">
        <v>1523</v>
      </c>
      <c r="O1761" s="11">
        <v>0.71</v>
      </c>
      <c r="P1761" s="6">
        <f>Table1[[#This Row],[Profit]]/Table1[[#This Row],[Sales]]</f>
        <v>9.3599530144418241E-2</v>
      </c>
      <c r="Q1761" s="11" t="s">
        <v>33</v>
      </c>
      <c r="R1761" s="11" t="s">
        <v>53</v>
      </c>
      <c r="S1761" s="11" t="s">
        <v>234</v>
      </c>
      <c r="T1761" s="11" t="s">
        <v>1319</v>
      </c>
      <c r="U1761" s="11">
        <v>19112</v>
      </c>
      <c r="V1761" s="12">
        <v>42166</v>
      </c>
      <c r="W1761" s="13" t="str">
        <f>TEXT(Table1[[#This Row],[Order Date]],"mmmm")</f>
        <v>June</v>
      </c>
      <c r="X1761" s="7" t="str">
        <f>TEXT(Table1[[#This Row],[Order Date]],"yyyy")</f>
        <v>2015</v>
      </c>
      <c r="Y1761" s="12">
        <v>42166</v>
      </c>
      <c r="Z1761" s="11">
        <v>1141.07</v>
      </c>
      <c r="AA1761" s="11">
        <v>63</v>
      </c>
      <c r="AB1761" s="11">
        <v>12190.98</v>
      </c>
      <c r="AC1761" s="11">
        <v>53476</v>
      </c>
      <c r="AD1761" s="6" t="e">
        <f>IF(COUNTIF(#REF!,Orders!AC1750)&gt;0,"Returned","Not Returned")</f>
        <v>#REF!</v>
      </c>
      <c r="AE1761" s="37" t="str">
        <f>TEXT(Table1[[#This Row],[Order Date]],"mmmm-yyy")</f>
        <v>June-2015</v>
      </c>
    </row>
    <row r="1762" spans="1:31" ht="12.75" customHeight="1" thickTop="1" thickBot="1" x14ac:dyDescent="0.25">
      <c r="A1762" s="10">
        <v>5511</v>
      </c>
      <c r="B1762" s="11" t="s">
        <v>47</v>
      </c>
      <c r="C1762" s="11">
        <v>0.02</v>
      </c>
      <c r="D1762" s="11">
        <v>5.28</v>
      </c>
      <c r="E1762" s="11">
        <v>6.26</v>
      </c>
      <c r="F1762" s="11">
        <v>3251</v>
      </c>
      <c r="G1762" s="6" t="str">
        <f>IF(COUNTIF(Table1[Customer ID],Table1[[#This Row],[Customer ID]])&gt;1,"Repeat Customer","One-Time Customer")</f>
        <v>One-Time Customer</v>
      </c>
      <c r="H1762" s="11" t="s">
        <v>2914</v>
      </c>
      <c r="I1762" s="11" t="s">
        <v>49</v>
      </c>
      <c r="J1762" s="11" t="s">
        <v>28</v>
      </c>
      <c r="K1762" s="11" t="s">
        <v>29</v>
      </c>
      <c r="L1762" s="11" t="s">
        <v>93</v>
      </c>
      <c r="M1762" s="11" t="s">
        <v>59</v>
      </c>
      <c r="N1762" s="11" t="s">
        <v>1363</v>
      </c>
      <c r="O1762" s="11">
        <v>0.4</v>
      </c>
      <c r="P1762" s="6">
        <f>Table1[[#This Row],[Profit]]/Table1[[#This Row],[Sales]]</f>
        <v>-0.31779414615235507</v>
      </c>
      <c r="Q1762" s="11" t="s">
        <v>33</v>
      </c>
      <c r="R1762" s="11" t="s">
        <v>53</v>
      </c>
      <c r="S1762" s="11" t="s">
        <v>71</v>
      </c>
      <c r="T1762" s="11" t="s">
        <v>90</v>
      </c>
      <c r="U1762" s="11">
        <v>10112</v>
      </c>
      <c r="V1762" s="12">
        <v>42166</v>
      </c>
      <c r="W1762" s="13" t="str">
        <f>TEXT(Table1[[#This Row],[Order Date]],"mmmm")</f>
        <v>June</v>
      </c>
      <c r="X1762" s="7" t="str">
        <f>TEXT(Table1[[#This Row],[Order Date]],"yyyy")</f>
        <v>2015</v>
      </c>
      <c r="Y1762" s="12">
        <v>42167</v>
      </c>
      <c r="Z1762" s="11">
        <v>-131.16</v>
      </c>
      <c r="AA1762" s="11">
        <v>76</v>
      </c>
      <c r="AB1762" s="11">
        <v>412.72</v>
      </c>
      <c r="AC1762" s="11">
        <v>39076</v>
      </c>
      <c r="AD1762" s="6" t="e">
        <f>IF(COUNTIF(#REF!,Orders!AC1858)&gt;0,"Returned","Not Returned")</f>
        <v>#REF!</v>
      </c>
      <c r="AE1762" s="37" t="str">
        <f>TEXT(Table1[[#This Row],[Order Date]],"mmmm-yyy")</f>
        <v>June-2015</v>
      </c>
    </row>
    <row r="1763" spans="1:31" ht="12.75" customHeight="1" thickTop="1" thickBot="1" x14ac:dyDescent="0.25">
      <c r="A1763" s="10">
        <v>23511</v>
      </c>
      <c r="B1763" s="11" t="s">
        <v>47</v>
      </c>
      <c r="C1763" s="11">
        <v>0.02</v>
      </c>
      <c r="D1763" s="11">
        <v>5.28</v>
      </c>
      <c r="E1763" s="11">
        <v>6.26</v>
      </c>
      <c r="F1763" s="11">
        <v>3252</v>
      </c>
      <c r="G1763" s="6" t="str">
        <f>IF(COUNTIF(Table1[Customer ID],Table1[[#This Row],[Customer ID]])&gt;1,"Repeat Customer","One-Time Customer")</f>
        <v>Repeat Customer</v>
      </c>
      <c r="H1763" s="11" t="s">
        <v>2915</v>
      </c>
      <c r="I1763" s="11" t="s">
        <v>49</v>
      </c>
      <c r="J1763" s="11" t="s">
        <v>28</v>
      </c>
      <c r="K1763" s="11" t="s">
        <v>29</v>
      </c>
      <c r="L1763" s="11" t="s">
        <v>93</v>
      </c>
      <c r="M1763" s="11" t="s">
        <v>59</v>
      </c>
      <c r="N1763" s="11" t="s">
        <v>1363</v>
      </c>
      <c r="O1763" s="11">
        <v>0.4</v>
      </c>
      <c r="P1763" s="6">
        <f>Table1[[#This Row],[Profit]]/Table1[[#This Row],[Sales]]</f>
        <v>-0.63558829230471015</v>
      </c>
      <c r="Q1763" s="11" t="s">
        <v>33</v>
      </c>
      <c r="R1763" s="11" t="s">
        <v>53</v>
      </c>
      <c r="S1763" s="11" t="s">
        <v>71</v>
      </c>
      <c r="T1763" s="11" t="s">
        <v>2916</v>
      </c>
      <c r="U1763" s="11">
        <v>12306</v>
      </c>
      <c r="V1763" s="12">
        <v>42166</v>
      </c>
      <c r="W1763" s="13" t="str">
        <f>TEXT(Table1[[#This Row],[Order Date]],"mmmm")</f>
        <v>June</v>
      </c>
      <c r="X1763" s="7" t="str">
        <f>TEXT(Table1[[#This Row],[Order Date]],"yyyy")</f>
        <v>2015</v>
      </c>
      <c r="Y1763" s="12">
        <v>42167</v>
      </c>
      <c r="Z1763" s="11">
        <v>-65.58</v>
      </c>
      <c r="AA1763" s="11">
        <v>19</v>
      </c>
      <c r="AB1763" s="11">
        <v>103.18</v>
      </c>
      <c r="AC1763" s="11">
        <v>87299</v>
      </c>
      <c r="AD1763" s="6" t="e">
        <f>IF(COUNTIF(#REF!,Orders!AC1860)&gt;0,"Returned","Not Returned")</f>
        <v>#REF!</v>
      </c>
      <c r="AE1763" s="37" t="str">
        <f>TEXT(Table1[[#This Row],[Order Date]],"mmmm-yyy")</f>
        <v>June-2015</v>
      </c>
    </row>
    <row r="1764" spans="1:31" ht="12.75" customHeight="1" thickTop="1" thickBot="1" x14ac:dyDescent="0.25">
      <c r="A1764" s="10">
        <v>25354</v>
      </c>
      <c r="B1764" s="11" t="s">
        <v>25</v>
      </c>
      <c r="C1764" s="11">
        <v>0.04</v>
      </c>
      <c r="D1764" s="11">
        <v>29.14</v>
      </c>
      <c r="E1764" s="11">
        <v>4.8600000000000003</v>
      </c>
      <c r="F1764" s="11">
        <v>62</v>
      </c>
      <c r="G1764" s="6" t="str">
        <f>IF(COUNTIF(Table1[Customer ID],Table1[[#This Row],[Customer ID]])&gt;1,"Repeat Customer","One-Time Customer")</f>
        <v>Repeat Customer</v>
      </c>
      <c r="H1764" s="11" t="s">
        <v>128</v>
      </c>
      <c r="I1764" s="11" t="s">
        <v>49</v>
      </c>
      <c r="J1764" s="11" t="s">
        <v>28</v>
      </c>
      <c r="K1764" s="11" t="s">
        <v>29</v>
      </c>
      <c r="L1764" s="11" t="s">
        <v>93</v>
      </c>
      <c r="M1764" s="11" t="s">
        <v>31</v>
      </c>
      <c r="N1764" s="11" t="s">
        <v>132</v>
      </c>
      <c r="O1764" s="11">
        <v>0.38</v>
      </c>
      <c r="P1764" s="6">
        <f>Table1[[#This Row],[Profit]]/Table1[[#This Row],[Sales]]</f>
        <v>0.69</v>
      </c>
      <c r="Q1764" s="11" t="s">
        <v>33</v>
      </c>
      <c r="R1764" s="11" t="s">
        <v>61</v>
      </c>
      <c r="S1764" s="11" t="s">
        <v>130</v>
      </c>
      <c r="T1764" s="11" t="s">
        <v>131</v>
      </c>
      <c r="U1764" s="11">
        <v>78664</v>
      </c>
      <c r="V1764" s="12">
        <v>42167</v>
      </c>
      <c r="W1764" s="13" t="str">
        <f>TEXT(Table1[[#This Row],[Order Date]],"mmmm")</f>
        <v>June</v>
      </c>
      <c r="X1764" s="7" t="str">
        <f>TEXT(Table1[[#This Row],[Order Date]],"yyyy")</f>
        <v>2015</v>
      </c>
      <c r="Y1764" s="12">
        <v>42169</v>
      </c>
      <c r="Z1764" s="11">
        <v>349.40909999999997</v>
      </c>
      <c r="AA1764" s="11">
        <v>17</v>
      </c>
      <c r="AB1764" s="11">
        <v>506.39</v>
      </c>
      <c r="AC1764" s="11">
        <v>87408</v>
      </c>
      <c r="AD1764" s="6" t="e">
        <f>IF(COUNTIF(#REF!,Orders!AC34)&gt;0,"Returned","Not Returned")</f>
        <v>#REF!</v>
      </c>
      <c r="AE1764" s="37" t="str">
        <f>TEXT(Table1[[#This Row],[Order Date]],"mmmm-yyy")</f>
        <v>June-2015</v>
      </c>
    </row>
    <row r="1765" spans="1:31" ht="12.75" customHeight="1" thickTop="1" thickBot="1" x14ac:dyDescent="0.25">
      <c r="A1765" s="8">
        <v>20919</v>
      </c>
      <c r="B1765" s="1" t="s">
        <v>25</v>
      </c>
      <c r="C1765" s="1">
        <v>0.1</v>
      </c>
      <c r="D1765" s="1">
        <v>8.8800000000000008</v>
      </c>
      <c r="E1765" s="1">
        <v>6.28</v>
      </c>
      <c r="F1765" s="1">
        <v>387</v>
      </c>
      <c r="G1765" s="6" t="str">
        <f>IF(COUNTIF(Table1[Customer ID],Table1[[#This Row],[Customer ID]])&gt;1,"Repeat Customer","One-Time Customer")</f>
        <v>One-Time Customer</v>
      </c>
      <c r="H1765" s="1" t="s">
        <v>494</v>
      </c>
      <c r="I1765" s="1" t="s">
        <v>27</v>
      </c>
      <c r="J1765" s="1" t="s">
        <v>28</v>
      </c>
      <c r="K1765" s="1" t="s">
        <v>29</v>
      </c>
      <c r="L1765" s="1" t="s">
        <v>109</v>
      </c>
      <c r="M1765" s="1" t="s">
        <v>59</v>
      </c>
      <c r="N1765" s="1" t="s">
        <v>495</v>
      </c>
      <c r="O1765" s="1">
        <v>0.35</v>
      </c>
      <c r="P1765" s="6">
        <f>Table1[[#This Row],[Profit]]/Table1[[#This Row],[Sales]]</f>
        <v>-0.21500197005516156</v>
      </c>
      <c r="Q1765" s="1" t="s">
        <v>33</v>
      </c>
      <c r="R1765" s="1" t="s">
        <v>61</v>
      </c>
      <c r="S1765" s="1" t="s">
        <v>496</v>
      </c>
      <c r="T1765" s="1" t="s">
        <v>497</v>
      </c>
      <c r="U1765" s="1">
        <v>68801</v>
      </c>
      <c r="V1765" s="9">
        <v>42167</v>
      </c>
      <c r="W1765" s="13" t="str">
        <f>TEXT(Table1[[#This Row],[Order Date]],"mmmm")</f>
        <v>June</v>
      </c>
      <c r="X1765" s="7" t="str">
        <f>TEXT(Table1[[#This Row],[Order Date]],"yyyy")</f>
        <v>2015</v>
      </c>
      <c r="Y1765" s="9">
        <v>42169</v>
      </c>
      <c r="Z1765" s="1">
        <v>-27.283750000000001</v>
      </c>
      <c r="AA1765" s="1">
        <v>15</v>
      </c>
      <c r="AB1765" s="1">
        <v>126.9</v>
      </c>
      <c r="AC1765" s="1">
        <v>90339</v>
      </c>
      <c r="AD1765" s="6" t="e">
        <f>IF(COUNTIF(#REF!,Orders!AC211)&gt;0,"Returned","Not Returned")</f>
        <v>#REF!</v>
      </c>
      <c r="AE1765" s="37" t="str">
        <f>TEXT(Table1[[#This Row],[Order Date]],"mmmm-yyy")</f>
        <v>June-2015</v>
      </c>
    </row>
    <row r="1766" spans="1:31" ht="12.75" customHeight="1" thickTop="1" thickBot="1" x14ac:dyDescent="0.25">
      <c r="A1766" s="8">
        <v>23209</v>
      </c>
      <c r="B1766" s="1" t="s">
        <v>56</v>
      </c>
      <c r="C1766" s="1">
        <v>0.06</v>
      </c>
      <c r="D1766" s="1">
        <v>549.99</v>
      </c>
      <c r="E1766" s="1">
        <v>49</v>
      </c>
      <c r="F1766" s="1">
        <v>550</v>
      </c>
      <c r="G1766" s="6" t="str">
        <f>IF(COUNTIF(Table1[Customer ID],Table1[[#This Row],[Customer ID]])&gt;1,"Repeat Customer","One-Time Customer")</f>
        <v>Repeat Customer</v>
      </c>
      <c r="H1766" s="1" t="s">
        <v>653</v>
      </c>
      <c r="I1766" s="1" t="s">
        <v>39</v>
      </c>
      <c r="J1766" s="1" t="s">
        <v>28</v>
      </c>
      <c r="K1766" s="1" t="s">
        <v>77</v>
      </c>
      <c r="L1766" s="1" t="s">
        <v>587</v>
      </c>
      <c r="M1766" s="1" t="s">
        <v>43</v>
      </c>
      <c r="N1766" s="1" t="s">
        <v>656</v>
      </c>
      <c r="O1766" s="1">
        <v>0.35</v>
      </c>
      <c r="P1766" s="6">
        <f>Table1[[#This Row],[Profit]]/Table1[[#This Row],[Sales]]</f>
        <v>0.69</v>
      </c>
      <c r="Q1766" s="1" t="s">
        <v>33</v>
      </c>
      <c r="R1766" s="1" t="s">
        <v>61</v>
      </c>
      <c r="S1766" s="1" t="s">
        <v>130</v>
      </c>
      <c r="T1766" s="1" t="s">
        <v>654</v>
      </c>
      <c r="U1766" s="1">
        <v>78155</v>
      </c>
      <c r="V1766" s="9">
        <v>42167</v>
      </c>
      <c r="W1766" s="13" t="str">
        <f>TEXT(Table1[[#This Row],[Order Date]],"mmmm")</f>
        <v>June</v>
      </c>
      <c r="X1766" s="7" t="str">
        <f>TEXT(Table1[[#This Row],[Order Date]],"yyyy")</f>
        <v>2015</v>
      </c>
      <c r="Y1766" s="9">
        <v>42168</v>
      </c>
      <c r="Z1766" s="1">
        <v>4637.4071999999996</v>
      </c>
      <c r="AA1766" s="1">
        <v>13</v>
      </c>
      <c r="AB1766" s="1">
        <v>6720.88</v>
      </c>
      <c r="AC1766" s="1">
        <v>90910</v>
      </c>
      <c r="AD1766" s="6" t="e">
        <f>IF(COUNTIF(#REF!,Orders!AC293)&gt;0,"Returned","Not Returned")</f>
        <v>#REF!</v>
      </c>
      <c r="AE1766" s="37" t="str">
        <f>TEXT(Table1[[#This Row],[Order Date]],"mmmm-yyy")</f>
        <v>June-2015</v>
      </c>
    </row>
    <row r="1767" spans="1:31" ht="12.75" customHeight="1" thickTop="1" thickBot="1" x14ac:dyDescent="0.25">
      <c r="A1767" s="10">
        <v>23210</v>
      </c>
      <c r="B1767" s="11" t="s">
        <v>56</v>
      </c>
      <c r="C1767" s="11">
        <v>0.08</v>
      </c>
      <c r="D1767" s="11">
        <v>115.99</v>
      </c>
      <c r="E1767" s="11">
        <v>5.99</v>
      </c>
      <c r="F1767" s="11">
        <v>550</v>
      </c>
      <c r="G1767" s="6" t="str">
        <f>IF(COUNTIF(Table1[Customer ID],Table1[[#This Row],[Customer ID]])&gt;1,"Repeat Customer","One-Time Customer")</f>
        <v>Repeat Customer</v>
      </c>
      <c r="H1767" s="11" t="s">
        <v>653</v>
      </c>
      <c r="I1767" s="11" t="s">
        <v>27</v>
      </c>
      <c r="J1767" s="11" t="s">
        <v>28</v>
      </c>
      <c r="K1767" s="11" t="s">
        <v>77</v>
      </c>
      <c r="L1767" s="11" t="s">
        <v>78</v>
      </c>
      <c r="M1767" s="11" t="s">
        <v>59</v>
      </c>
      <c r="N1767" s="11" t="s">
        <v>657</v>
      </c>
      <c r="O1767" s="11">
        <v>0.56999999999999995</v>
      </c>
      <c r="P1767" s="6">
        <f>Table1[[#This Row],[Profit]]/Table1[[#This Row],[Sales]]</f>
        <v>-2.3436209764210938</v>
      </c>
      <c r="Q1767" s="11" t="s">
        <v>33</v>
      </c>
      <c r="R1767" s="11" t="s">
        <v>61</v>
      </c>
      <c r="S1767" s="11" t="s">
        <v>130</v>
      </c>
      <c r="T1767" s="11" t="s">
        <v>654</v>
      </c>
      <c r="U1767" s="11">
        <v>78155</v>
      </c>
      <c r="V1767" s="12">
        <v>42167</v>
      </c>
      <c r="W1767" s="13" t="str">
        <f>TEXT(Table1[[#This Row],[Order Date]],"mmmm")</f>
        <v>June</v>
      </c>
      <c r="X1767" s="7" t="str">
        <f>TEXT(Table1[[#This Row],[Order Date]],"yyyy")</f>
        <v>2015</v>
      </c>
      <c r="Y1767" s="12">
        <v>42168</v>
      </c>
      <c r="Z1767" s="11">
        <v>-239.54149999999998</v>
      </c>
      <c r="AA1767" s="11">
        <v>1</v>
      </c>
      <c r="AB1767" s="11">
        <v>102.21</v>
      </c>
      <c r="AC1767" s="11">
        <v>90910</v>
      </c>
      <c r="AD1767" s="6" t="e">
        <f>IF(COUNTIF(#REF!,Orders!AC294)&gt;0,"Returned","Not Returned")</f>
        <v>#REF!</v>
      </c>
      <c r="AE1767" s="37" t="str">
        <f>TEXT(Table1[[#This Row],[Order Date]],"mmmm-yyy")</f>
        <v>June-2015</v>
      </c>
    </row>
    <row r="1768" spans="1:31" ht="12.75" customHeight="1" thickTop="1" thickBot="1" x14ac:dyDescent="0.25">
      <c r="A1768" s="8">
        <v>24752</v>
      </c>
      <c r="B1768" s="1" t="s">
        <v>25</v>
      </c>
      <c r="C1768" s="1">
        <v>0.02</v>
      </c>
      <c r="D1768" s="1">
        <v>6.48</v>
      </c>
      <c r="E1768" s="1">
        <v>7.86</v>
      </c>
      <c r="F1768" s="1">
        <v>1016</v>
      </c>
      <c r="G1768" s="6" t="str">
        <f>IF(COUNTIF(Table1[Customer ID],Table1[[#This Row],[Customer ID]])&gt;1,"Repeat Customer","One-Time Customer")</f>
        <v>One-Time Customer</v>
      </c>
      <c r="H1768" s="1" t="s">
        <v>1120</v>
      </c>
      <c r="I1768" s="1" t="s">
        <v>27</v>
      </c>
      <c r="J1768" s="1" t="s">
        <v>40</v>
      </c>
      <c r="K1768" s="1" t="s">
        <v>29</v>
      </c>
      <c r="L1768" s="1" t="s">
        <v>93</v>
      </c>
      <c r="M1768" s="1" t="s">
        <v>59</v>
      </c>
      <c r="N1768" s="1" t="s">
        <v>1121</v>
      </c>
      <c r="O1768" s="1">
        <v>0.37</v>
      </c>
      <c r="P1768" s="6">
        <f>Table1[[#This Row],[Profit]]/Table1[[#This Row],[Sales]]</f>
        <v>9.7477651183172647</v>
      </c>
      <c r="Q1768" s="1" t="s">
        <v>33</v>
      </c>
      <c r="R1768" s="1" t="s">
        <v>136</v>
      </c>
      <c r="S1768" s="1" t="s">
        <v>322</v>
      </c>
      <c r="T1768" s="1" t="s">
        <v>1122</v>
      </c>
      <c r="U1768" s="1">
        <v>28806</v>
      </c>
      <c r="V1768" s="9">
        <v>42167</v>
      </c>
      <c r="W1768" s="13" t="str">
        <f>TEXT(Table1[[#This Row],[Order Date]],"mmmm")</f>
        <v>June</v>
      </c>
      <c r="X1768" s="7" t="str">
        <f>TEXT(Table1[[#This Row],[Order Date]],"yyyy")</f>
        <v>2015</v>
      </c>
      <c r="Y1768" s="9">
        <v>42168</v>
      </c>
      <c r="Z1768" s="1">
        <v>111.22199999999999</v>
      </c>
      <c r="AA1768" s="1">
        <v>1</v>
      </c>
      <c r="AB1768" s="1">
        <v>11.41</v>
      </c>
      <c r="AC1768" s="1">
        <v>88389</v>
      </c>
      <c r="AD1768" s="6" t="e">
        <f>IF(COUNTIF(#REF!,Orders!AC567)&gt;0,"Returned","Not Returned")</f>
        <v>#REF!</v>
      </c>
      <c r="AE1768" s="37" t="str">
        <f>TEXT(Table1[[#This Row],[Order Date]],"mmmm-yyy")</f>
        <v>June-2015</v>
      </c>
    </row>
    <row r="1769" spans="1:31" ht="12.75" customHeight="1" thickTop="1" thickBot="1" x14ac:dyDescent="0.25">
      <c r="A1769" s="10">
        <v>25917</v>
      </c>
      <c r="B1769" s="11" t="s">
        <v>106</v>
      </c>
      <c r="C1769" s="11">
        <v>0.04</v>
      </c>
      <c r="D1769" s="11">
        <v>130.97999999999999</v>
      </c>
      <c r="E1769" s="11">
        <v>54.74</v>
      </c>
      <c r="F1769" s="11">
        <v>1466</v>
      </c>
      <c r="G1769" s="6" t="str">
        <f>IF(COUNTIF(Table1[Customer ID],Table1[[#This Row],[Customer ID]])&gt;1,"Repeat Customer","One-Time Customer")</f>
        <v>Repeat Customer</v>
      </c>
      <c r="H1769" s="11" t="s">
        <v>1505</v>
      </c>
      <c r="I1769" s="11" t="s">
        <v>39</v>
      </c>
      <c r="J1769" s="11" t="s">
        <v>58</v>
      </c>
      <c r="K1769" s="11" t="s">
        <v>41</v>
      </c>
      <c r="L1769" s="11" t="s">
        <v>191</v>
      </c>
      <c r="M1769" s="11" t="s">
        <v>121</v>
      </c>
      <c r="N1769" s="11" t="s">
        <v>405</v>
      </c>
      <c r="O1769" s="11">
        <v>0.69</v>
      </c>
      <c r="P1769" s="6">
        <f>Table1[[#This Row],[Profit]]/Table1[[#This Row],[Sales]]</f>
        <v>-0.4062413704073729</v>
      </c>
      <c r="Q1769" s="11" t="s">
        <v>33</v>
      </c>
      <c r="R1769" s="11" t="s">
        <v>61</v>
      </c>
      <c r="S1769" s="11" t="s">
        <v>496</v>
      </c>
      <c r="T1769" s="11" t="s">
        <v>443</v>
      </c>
      <c r="U1769" s="11">
        <v>68601</v>
      </c>
      <c r="V1769" s="12">
        <v>42167</v>
      </c>
      <c r="W1769" s="13" t="str">
        <f>TEXT(Table1[[#This Row],[Order Date]],"mmmm")</f>
        <v>June</v>
      </c>
      <c r="X1769" s="7" t="str">
        <f>TEXT(Table1[[#This Row],[Order Date]],"yyyy")</f>
        <v>2015</v>
      </c>
      <c r="Y1769" s="12">
        <v>42167</v>
      </c>
      <c r="Z1769" s="11">
        <v>-723.78399999999999</v>
      </c>
      <c r="AA1769" s="11">
        <v>14</v>
      </c>
      <c r="AB1769" s="11">
        <v>1781.66</v>
      </c>
      <c r="AC1769" s="11">
        <v>91116</v>
      </c>
      <c r="AD1769" s="6" t="e">
        <f>IF(COUNTIF(#REF!,Orders!AC826)&gt;0,"Returned","Not Returned")</f>
        <v>#REF!</v>
      </c>
      <c r="AE1769" s="37" t="str">
        <f>TEXT(Table1[[#This Row],[Order Date]],"mmmm-yyy")</f>
        <v>June-2015</v>
      </c>
    </row>
    <row r="1770" spans="1:31" ht="12.75" customHeight="1" thickTop="1" thickBot="1" x14ac:dyDescent="0.25">
      <c r="A1770" s="8">
        <v>25915</v>
      </c>
      <c r="B1770" s="1" t="s">
        <v>106</v>
      </c>
      <c r="C1770" s="1">
        <v>0.04</v>
      </c>
      <c r="D1770" s="1">
        <v>105.29</v>
      </c>
      <c r="E1770" s="1">
        <v>10.119999999999999</v>
      </c>
      <c r="F1770" s="1">
        <v>1469</v>
      </c>
      <c r="G1770" s="6" t="str">
        <f>IF(COUNTIF(Table1[Customer ID],Table1[[#This Row],[Customer ID]])&gt;1,"Repeat Customer","One-Time Customer")</f>
        <v>Repeat Customer</v>
      </c>
      <c r="H1770" s="1" t="s">
        <v>1506</v>
      </c>
      <c r="I1770" s="1" t="s">
        <v>49</v>
      </c>
      <c r="J1770" s="1" t="s">
        <v>58</v>
      </c>
      <c r="K1770" s="1" t="s">
        <v>41</v>
      </c>
      <c r="L1770" s="1" t="s">
        <v>50</v>
      </c>
      <c r="M1770" s="1" t="s">
        <v>236</v>
      </c>
      <c r="N1770" s="1" t="s">
        <v>1507</v>
      </c>
      <c r="O1770" s="1">
        <v>0.79</v>
      </c>
      <c r="P1770" s="6">
        <f>Table1[[#This Row],[Profit]]/Table1[[#This Row],[Sales]]</f>
        <v>0.62636928048987928</v>
      </c>
      <c r="Q1770" s="1" t="s">
        <v>33</v>
      </c>
      <c r="R1770" s="1" t="s">
        <v>34</v>
      </c>
      <c r="S1770" s="1" t="s">
        <v>212</v>
      </c>
      <c r="T1770" s="1" t="s">
        <v>1508</v>
      </c>
      <c r="U1770" s="1">
        <v>84015</v>
      </c>
      <c r="V1770" s="9">
        <v>42167</v>
      </c>
      <c r="W1770" s="13" t="str">
        <f>TEXT(Table1[[#This Row],[Order Date]],"mmmm")</f>
        <v>June</v>
      </c>
      <c r="X1770" s="7" t="str">
        <f>TEXT(Table1[[#This Row],[Order Date]],"yyyy")</f>
        <v>2015</v>
      </c>
      <c r="Y1770" s="9">
        <v>42171</v>
      </c>
      <c r="Z1770" s="1">
        <v>589.18799999999999</v>
      </c>
      <c r="AA1770" s="1">
        <v>9</v>
      </c>
      <c r="AB1770" s="1">
        <v>940.64</v>
      </c>
      <c r="AC1770" s="1">
        <v>91116</v>
      </c>
      <c r="AD1770" s="6" t="e">
        <f>IF(COUNTIF(#REF!,Orders!AC827)&gt;0,"Returned","Not Returned")</f>
        <v>#REF!</v>
      </c>
      <c r="AE1770" s="37" t="str">
        <f>TEXT(Table1[[#This Row],[Order Date]],"mmmm-yyy")</f>
        <v>June-2015</v>
      </c>
    </row>
    <row r="1771" spans="1:31" ht="12.75" customHeight="1" thickTop="1" thickBot="1" x14ac:dyDescent="0.25">
      <c r="A1771" s="10">
        <v>25916</v>
      </c>
      <c r="B1771" s="11" t="s">
        <v>106</v>
      </c>
      <c r="C1771" s="11">
        <v>7.0000000000000007E-2</v>
      </c>
      <c r="D1771" s="11">
        <v>31.76</v>
      </c>
      <c r="E1771" s="11">
        <v>45.51</v>
      </c>
      <c r="F1771" s="11">
        <v>1469</v>
      </c>
      <c r="G1771" s="6" t="str">
        <f>IF(COUNTIF(Table1[Customer ID],Table1[[#This Row],[Customer ID]])&gt;1,"Repeat Customer","One-Time Customer")</f>
        <v>Repeat Customer</v>
      </c>
      <c r="H1771" s="11" t="s">
        <v>1506</v>
      </c>
      <c r="I1771" s="11" t="s">
        <v>39</v>
      </c>
      <c r="J1771" s="11" t="s">
        <v>58</v>
      </c>
      <c r="K1771" s="11" t="s">
        <v>41</v>
      </c>
      <c r="L1771" s="11" t="s">
        <v>152</v>
      </c>
      <c r="M1771" s="11" t="s">
        <v>121</v>
      </c>
      <c r="N1771" s="11" t="s">
        <v>369</v>
      </c>
      <c r="O1771" s="11">
        <v>0.65</v>
      </c>
      <c r="P1771" s="6">
        <f>Table1[[#This Row],[Profit]]/Table1[[#This Row],[Sales]]</f>
        <v>-2.9935848111639767</v>
      </c>
      <c r="Q1771" s="11" t="s">
        <v>33</v>
      </c>
      <c r="R1771" s="11" t="s">
        <v>34</v>
      </c>
      <c r="S1771" s="11" t="s">
        <v>212</v>
      </c>
      <c r="T1771" s="11" t="s">
        <v>1508</v>
      </c>
      <c r="U1771" s="11">
        <v>84015</v>
      </c>
      <c r="V1771" s="12">
        <v>42167</v>
      </c>
      <c r="W1771" s="13" t="str">
        <f>TEXT(Table1[[#This Row],[Order Date]],"mmmm")</f>
        <v>June</v>
      </c>
      <c r="X1771" s="7" t="str">
        <f>TEXT(Table1[[#This Row],[Order Date]],"yyyy")</f>
        <v>2015</v>
      </c>
      <c r="Y1771" s="12">
        <v>42169</v>
      </c>
      <c r="Z1771" s="11">
        <v>-1314.992</v>
      </c>
      <c r="AA1771" s="11">
        <v>18</v>
      </c>
      <c r="AB1771" s="11">
        <v>439.27</v>
      </c>
      <c r="AC1771" s="11">
        <v>91116</v>
      </c>
      <c r="AD1771" s="6" t="e">
        <f>IF(COUNTIF(#REF!,Orders!AC828)&gt;0,"Returned","Not Returned")</f>
        <v>#REF!</v>
      </c>
      <c r="AE1771" s="37" t="str">
        <f>TEXT(Table1[[#This Row],[Order Date]],"mmmm-yyy")</f>
        <v>June-2015</v>
      </c>
    </row>
    <row r="1772" spans="1:31" ht="12.75" customHeight="1" thickTop="1" thickBot="1" x14ac:dyDescent="0.25">
      <c r="A1772" s="8">
        <v>1692</v>
      </c>
      <c r="B1772" s="1" t="s">
        <v>25</v>
      </c>
      <c r="C1772" s="1">
        <v>0.04</v>
      </c>
      <c r="D1772" s="1">
        <v>124.49</v>
      </c>
      <c r="E1772" s="1">
        <v>51.94</v>
      </c>
      <c r="F1772" s="1">
        <v>1745</v>
      </c>
      <c r="G1772" s="6" t="str">
        <f>IF(COUNTIF(Table1[Customer ID],Table1[[#This Row],[Customer ID]])&gt;1,"Repeat Customer","One-Time Customer")</f>
        <v>Repeat Customer</v>
      </c>
      <c r="H1772" s="1" t="s">
        <v>1759</v>
      </c>
      <c r="I1772" s="1" t="s">
        <v>39</v>
      </c>
      <c r="J1772" s="1" t="s">
        <v>114</v>
      </c>
      <c r="K1772" s="1" t="s">
        <v>41</v>
      </c>
      <c r="L1772" s="1" t="s">
        <v>152</v>
      </c>
      <c r="M1772" s="1" t="s">
        <v>121</v>
      </c>
      <c r="N1772" s="1" t="s">
        <v>462</v>
      </c>
      <c r="O1772" s="1">
        <v>0.63</v>
      </c>
      <c r="P1772" s="6">
        <f>Table1[[#This Row],[Profit]]/Table1[[#This Row],[Sales]]</f>
        <v>-0.40862231355848272</v>
      </c>
      <c r="Q1772" s="1" t="s">
        <v>33</v>
      </c>
      <c r="R1772" s="1" t="s">
        <v>136</v>
      </c>
      <c r="S1772" s="1" t="s">
        <v>387</v>
      </c>
      <c r="T1772" s="1" t="s">
        <v>580</v>
      </c>
      <c r="U1772" s="1">
        <v>30305</v>
      </c>
      <c r="V1772" s="9">
        <v>42167</v>
      </c>
      <c r="W1772" s="13" t="str">
        <f>TEXT(Table1[[#This Row],[Order Date]],"mmmm")</f>
        <v>June</v>
      </c>
      <c r="X1772" s="7" t="str">
        <f>TEXT(Table1[[#This Row],[Order Date]],"yyyy")</f>
        <v>2015</v>
      </c>
      <c r="Y1772" s="9">
        <v>42169</v>
      </c>
      <c r="Z1772" s="1">
        <v>-247.55157000000003</v>
      </c>
      <c r="AA1772" s="1">
        <v>4</v>
      </c>
      <c r="AB1772" s="1">
        <v>605.82000000000005</v>
      </c>
      <c r="AC1772" s="1">
        <v>12224</v>
      </c>
      <c r="AD1772" s="6" t="e">
        <f>IF(COUNTIF(#REF!,Orders!AC983)&gt;0,"Returned","Not Returned")</f>
        <v>#REF!</v>
      </c>
      <c r="AE1772" s="37" t="str">
        <f>TEXT(Table1[[#This Row],[Order Date]],"mmmm-yyy")</f>
        <v>June-2015</v>
      </c>
    </row>
    <row r="1773" spans="1:31" ht="12.75" customHeight="1" thickTop="1" thickBot="1" x14ac:dyDescent="0.25">
      <c r="A1773" s="10">
        <v>1693</v>
      </c>
      <c r="B1773" s="11" t="s">
        <v>25</v>
      </c>
      <c r="C1773" s="11">
        <v>0.1</v>
      </c>
      <c r="D1773" s="11">
        <v>35.99</v>
      </c>
      <c r="E1773" s="11">
        <v>5</v>
      </c>
      <c r="F1773" s="11">
        <v>1745</v>
      </c>
      <c r="G1773" s="6" t="str">
        <f>IF(COUNTIF(Table1[Customer ID],Table1[[#This Row],[Customer ID]])&gt;1,"Repeat Customer","One-Time Customer")</f>
        <v>Repeat Customer</v>
      </c>
      <c r="H1773" s="11" t="s">
        <v>1759</v>
      </c>
      <c r="I1773" s="11" t="s">
        <v>49</v>
      </c>
      <c r="J1773" s="11" t="s">
        <v>114</v>
      </c>
      <c r="K1773" s="11" t="s">
        <v>77</v>
      </c>
      <c r="L1773" s="11" t="s">
        <v>78</v>
      </c>
      <c r="M1773" s="11" t="s">
        <v>31</v>
      </c>
      <c r="N1773" s="11" t="s">
        <v>1762</v>
      </c>
      <c r="O1773" s="11">
        <v>0.82</v>
      </c>
      <c r="P1773" s="6">
        <f>Table1[[#This Row],[Profit]]/Table1[[#This Row],[Sales]]</f>
        <v>-0.17667892925430212</v>
      </c>
      <c r="Q1773" s="11" t="s">
        <v>33</v>
      </c>
      <c r="R1773" s="11" t="s">
        <v>136</v>
      </c>
      <c r="S1773" s="11" t="s">
        <v>387</v>
      </c>
      <c r="T1773" s="11" t="s">
        <v>580</v>
      </c>
      <c r="U1773" s="11">
        <v>30305</v>
      </c>
      <c r="V1773" s="12">
        <v>42167</v>
      </c>
      <c r="W1773" s="13" t="str">
        <f>TEXT(Table1[[#This Row],[Order Date]],"mmmm")</f>
        <v>June</v>
      </c>
      <c r="X1773" s="7" t="str">
        <f>TEXT(Table1[[#This Row],[Order Date]],"yyyy")</f>
        <v>2015</v>
      </c>
      <c r="Y1773" s="12">
        <v>42167</v>
      </c>
      <c r="Z1773" s="11">
        <v>-277.20924000000002</v>
      </c>
      <c r="AA1773" s="11">
        <v>54</v>
      </c>
      <c r="AB1773" s="11">
        <v>1569</v>
      </c>
      <c r="AC1773" s="11">
        <v>12224</v>
      </c>
      <c r="AD1773" s="6" t="e">
        <f>IF(COUNTIF(#REF!,Orders!AC984)&gt;0,"Returned","Not Returned")</f>
        <v>#REF!</v>
      </c>
      <c r="AE1773" s="37" t="str">
        <f>TEXT(Table1[[#This Row],[Order Date]],"mmmm-yyy")</f>
        <v>June-2015</v>
      </c>
    </row>
    <row r="1774" spans="1:31" ht="12.75" customHeight="1" thickTop="1" thickBot="1" x14ac:dyDescent="0.25">
      <c r="A1774" s="8">
        <v>19692</v>
      </c>
      <c r="B1774" s="1" t="s">
        <v>25</v>
      </c>
      <c r="C1774" s="1">
        <v>0.04</v>
      </c>
      <c r="D1774" s="1">
        <v>124.49</v>
      </c>
      <c r="E1774" s="1">
        <v>51.94</v>
      </c>
      <c r="F1774" s="1">
        <v>1748</v>
      </c>
      <c r="G1774" s="6" t="str">
        <f>IF(COUNTIF(Table1[Customer ID],Table1[[#This Row],[Customer ID]])&gt;1,"Repeat Customer","One-Time Customer")</f>
        <v>One-Time Customer</v>
      </c>
      <c r="H1774" s="1" t="s">
        <v>1763</v>
      </c>
      <c r="I1774" s="1" t="s">
        <v>39</v>
      </c>
      <c r="J1774" s="1" t="s">
        <v>114</v>
      </c>
      <c r="K1774" s="1" t="s">
        <v>41</v>
      </c>
      <c r="L1774" s="1" t="s">
        <v>152</v>
      </c>
      <c r="M1774" s="1" t="s">
        <v>121</v>
      </c>
      <c r="N1774" s="1" t="s">
        <v>462</v>
      </c>
      <c r="O1774" s="1">
        <v>0.63</v>
      </c>
      <c r="P1774" s="6">
        <f>Table1[[#This Row],[Profit]]/Table1[[#This Row],[Sales]]</f>
        <v>-0.6144493595668824</v>
      </c>
      <c r="Q1774" s="1" t="s">
        <v>33</v>
      </c>
      <c r="R1774" s="1" t="s">
        <v>61</v>
      </c>
      <c r="S1774" s="1" t="s">
        <v>304</v>
      </c>
      <c r="T1774" s="1" t="s">
        <v>1764</v>
      </c>
      <c r="U1774" s="1">
        <v>73703</v>
      </c>
      <c r="V1774" s="9">
        <v>42167</v>
      </c>
      <c r="W1774" s="13" t="str">
        <f>TEXT(Table1[[#This Row],[Order Date]],"mmmm")</f>
        <v>June</v>
      </c>
      <c r="X1774" s="7" t="str">
        <f>TEXT(Table1[[#This Row],[Order Date]],"yyyy")</f>
        <v>2015</v>
      </c>
      <c r="Y1774" s="9">
        <v>42169</v>
      </c>
      <c r="Z1774" s="1">
        <v>-93.06450000000001</v>
      </c>
      <c r="AA1774" s="1">
        <v>1</v>
      </c>
      <c r="AB1774" s="1">
        <v>151.46</v>
      </c>
      <c r="AC1774" s="1">
        <v>87245</v>
      </c>
      <c r="AD1774" s="6" t="e">
        <f>IF(COUNTIF(#REF!,Orders!AC985)&gt;0,"Returned","Not Returned")</f>
        <v>#REF!</v>
      </c>
      <c r="AE1774" s="37" t="str">
        <f>TEXT(Table1[[#This Row],[Order Date]],"mmmm-yyy")</f>
        <v>June-2015</v>
      </c>
    </row>
    <row r="1775" spans="1:31" ht="12.75" customHeight="1" thickTop="1" thickBot="1" x14ac:dyDescent="0.25">
      <c r="A1775" s="10">
        <v>19237</v>
      </c>
      <c r="B1775" s="11" t="s">
        <v>25</v>
      </c>
      <c r="C1775" s="11">
        <v>0</v>
      </c>
      <c r="D1775" s="11">
        <v>55.48</v>
      </c>
      <c r="E1775" s="11">
        <v>14.3</v>
      </c>
      <c r="F1775" s="11">
        <v>1781</v>
      </c>
      <c r="G1775" s="6" t="str">
        <f>IF(COUNTIF(Table1[Customer ID],Table1[[#This Row],[Customer ID]])&gt;1,"Repeat Customer","One-Time Customer")</f>
        <v>Repeat Customer</v>
      </c>
      <c r="H1775" s="11" t="s">
        <v>1789</v>
      </c>
      <c r="I1775" s="11" t="s">
        <v>49</v>
      </c>
      <c r="J1775" s="11" t="s">
        <v>28</v>
      </c>
      <c r="K1775" s="11" t="s">
        <v>29</v>
      </c>
      <c r="L1775" s="11" t="s">
        <v>93</v>
      </c>
      <c r="M1775" s="11" t="s">
        <v>59</v>
      </c>
      <c r="N1775" s="11" t="s">
        <v>94</v>
      </c>
      <c r="O1775" s="11">
        <v>0.37</v>
      </c>
      <c r="P1775" s="6">
        <f>Table1[[#This Row],[Profit]]/Table1[[#This Row],[Sales]]</f>
        <v>0.69</v>
      </c>
      <c r="Q1775" s="11" t="s">
        <v>33</v>
      </c>
      <c r="R1775" s="11" t="s">
        <v>34</v>
      </c>
      <c r="S1775" s="11" t="s">
        <v>45</v>
      </c>
      <c r="T1775" s="11" t="s">
        <v>1790</v>
      </c>
      <c r="U1775" s="11">
        <v>94070</v>
      </c>
      <c r="V1775" s="12">
        <v>42167</v>
      </c>
      <c r="W1775" s="13" t="str">
        <f>TEXT(Table1[[#This Row],[Order Date]],"mmmm")</f>
        <v>June</v>
      </c>
      <c r="X1775" s="7" t="str">
        <f>TEXT(Table1[[#This Row],[Order Date]],"yyyy")</f>
        <v>2015</v>
      </c>
      <c r="Y1775" s="12">
        <v>42169</v>
      </c>
      <c r="Z1775" s="11">
        <v>454.44779999999997</v>
      </c>
      <c r="AA1775" s="11">
        <v>11</v>
      </c>
      <c r="AB1775" s="11">
        <v>658.62</v>
      </c>
      <c r="AC1775" s="11">
        <v>89857</v>
      </c>
      <c r="AD1775" s="6" t="e">
        <f>IF(COUNTIF(#REF!,Orders!AC1004)&gt;0,"Returned","Not Returned")</f>
        <v>#REF!</v>
      </c>
      <c r="AE1775" s="37" t="str">
        <f>TEXT(Table1[[#This Row],[Order Date]],"mmmm-yyy")</f>
        <v>June-2015</v>
      </c>
    </row>
    <row r="1776" spans="1:31" ht="12.75" customHeight="1" thickTop="1" thickBot="1" x14ac:dyDescent="0.25">
      <c r="A1776" s="8">
        <v>22970</v>
      </c>
      <c r="B1776" s="1" t="s">
        <v>47</v>
      </c>
      <c r="C1776" s="1">
        <v>0.04</v>
      </c>
      <c r="D1776" s="1">
        <v>4.28</v>
      </c>
      <c r="E1776" s="1">
        <v>5.68</v>
      </c>
      <c r="F1776" s="1">
        <v>2046</v>
      </c>
      <c r="G1776" s="6" t="str">
        <f>IF(COUNTIF(Table1[Customer ID],Table1[[#This Row],[Customer ID]])&gt;1,"Repeat Customer","One-Time Customer")</f>
        <v>Repeat Customer</v>
      </c>
      <c r="H1776" s="1" t="s">
        <v>1964</v>
      </c>
      <c r="I1776" s="1" t="s">
        <v>49</v>
      </c>
      <c r="J1776" s="1" t="s">
        <v>28</v>
      </c>
      <c r="K1776" s="1" t="s">
        <v>29</v>
      </c>
      <c r="L1776" s="1" t="s">
        <v>93</v>
      </c>
      <c r="M1776" s="1" t="s">
        <v>59</v>
      </c>
      <c r="N1776" s="1" t="s">
        <v>1965</v>
      </c>
      <c r="O1776" s="1">
        <v>0.4</v>
      </c>
      <c r="P1776" s="6">
        <f>Table1[[#This Row],[Profit]]/Table1[[#This Row],[Sales]]</f>
        <v>-0.86794546607482559</v>
      </c>
      <c r="Q1776" s="1" t="s">
        <v>33</v>
      </c>
      <c r="R1776" s="1" t="s">
        <v>61</v>
      </c>
      <c r="S1776" s="1" t="s">
        <v>183</v>
      </c>
      <c r="T1776" s="1" t="s">
        <v>1966</v>
      </c>
      <c r="U1776" s="1">
        <v>67901</v>
      </c>
      <c r="V1776" s="9">
        <v>42167</v>
      </c>
      <c r="W1776" s="13" t="str">
        <f>TEXT(Table1[[#This Row],[Order Date]],"mmmm")</f>
        <v>June</v>
      </c>
      <c r="X1776" s="7" t="str">
        <f>TEXT(Table1[[#This Row],[Order Date]],"yyyy")</f>
        <v>2015</v>
      </c>
      <c r="Y1776" s="9">
        <v>42169</v>
      </c>
      <c r="Z1776" s="1">
        <v>-27.375</v>
      </c>
      <c r="AA1776" s="1">
        <v>7</v>
      </c>
      <c r="AB1776" s="1">
        <v>31.54</v>
      </c>
      <c r="AC1776" s="1">
        <v>88219</v>
      </c>
      <c r="AD1776" s="6" t="e">
        <f>IF(COUNTIF(#REF!,Orders!AC1127)&gt;0,"Returned","Not Returned")</f>
        <v>#REF!</v>
      </c>
      <c r="AE1776" s="37" t="str">
        <f>TEXT(Table1[[#This Row],[Order Date]],"mmmm-yyy")</f>
        <v>June-2015</v>
      </c>
    </row>
    <row r="1777" spans="1:31" ht="12.75" customHeight="1" thickTop="1" thickBot="1" x14ac:dyDescent="0.25">
      <c r="A1777" s="10">
        <v>22971</v>
      </c>
      <c r="B1777" s="11" t="s">
        <v>47</v>
      </c>
      <c r="C1777" s="11">
        <v>0.06</v>
      </c>
      <c r="D1777" s="11">
        <v>376.13</v>
      </c>
      <c r="E1777" s="11">
        <v>85.63</v>
      </c>
      <c r="F1777" s="11">
        <v>2046</v>
      </c>
      <c r="G1777" s="6" t="str">
        <f>IF(COUNTIF(Table1[Customer ID],Table1[[#This Row],[Customer ID]])&gt;1,"Repeat Customer","One-Time Customer")</f>
        <v>Repeat Customer</v>
      </c>
      <c r="H1777" s="11" t="s">
        <v>1964</v>
      </c>
      <c r="I1777" s="11" t="s">
        <v>39</v>
      </c>
      <c r="J1777" s="11" t="s">
        <v>28</v>
      </c>
      <c r="K1777" s="11" t="s">
        <v>41</v>
      </c>
      <c r="L1777" s="11" t="s">
        <v>152</v>
      </c>
      <c r="M1777" s="11" t="s">
        <v>121</v>
      </c>
      <c r="N1777" s="11" t="s">
        <v>1967</v>
      </c>
      <c r="O1777" s="11">
        <v>0.74</v>
      </c>
      <c r="P1777" s="6">
        <f>Table1[[#This Row],[Profit]]/Table1[[#This Row],[Sales]]</f>
        <v>-9.40208514485327E-2</v>
      </c>
      <c r="Q1777" s="11" t="s">
        <v>33</v>
      </c>
      <c r="R1777" s="11" t="s">
        <v>61</v>
      </c>
      <c r="S1777" s="11" t="s">
        <v>183</v>
      </c>
      <c r="T1777" s="11" t="s">
        <v>1966</v>
      </c>
      <c r="U1777" s="11">
        <v>67901</v>
      </c>
      <c r="V1777" s="12">
        <v>42167</v>
      </c>
      <c r="W1777" s="13" t="str">
        <f>TEXT(Table1[[#This Row],[Order Date]],"mmmm")</f>
        <v>June</v>
      </c>
      <c r="X1777" s="7" t="str">
        <f>TEXT(Table1[[#This Row],[Order Date]],"yyyy")</f>
        <v>2015</v>
      </c>
      <c r="Y1777" s="12">
        <v>42169</v>
      </c>
      <c r="Z1777" s="11">
        <v>-435.75749999999999</v>
      </c>
      <c r="AA1777" s="11">
        <v>13</v>
      </c>
      <c r="AB1777" s="11">
        <v>4634.6899999999996</v>
      </c>
      <c r="AC1777" s="11">
        <v>88219</v>
      </c>
      <c r="AD1777" s="6" t="e">
        <f>IF(COUNTIF(#REF!,Orders!AC1128)&gt;0,"Returned","Not Returned")</f>
        <v>#REF!</v>
      </c>
      <c r="AE1777" s="37" t="str">
        <f>TEXT(Table1[[#This Row],[Order Date]],"mmmm-yyy")</f>
        <v>June-2015</v>
      </c>
    </row>
    <row r="1778" spans="1:31" ht="12.75" customHeight="1" thickTop="1" thickBot="1" x14ac:dyDescent="0.25">
      <c r="A1778" s="8">
        <v>22972</v>
      </c>
      <c r="B1778" s="1" t="s">
        <v>47</v>
      </c>
      <c r="C1778" s="1">
        <v>0.06</v>
      </c>
      <c r="D1778" s="1">
        <v>424.21</v>
      </c>
      <c r="E1778" s="1">
        <v>110.2</v>
      </c>
      <c r="F1778" s="1">
        <v>2046</v>
      </c>
      <c r="G1778" s="6" t="str">
        <f>IF(COUNTIF(Table1[Customer ID],Table1[[#This Row],[Customer ID]])&gt;1,"Repeat Customer","One-Time Customer")</f>
        <v>Repeat Customer</v>
      </c>
      <c r="H1778" s="1" t="s">
        <v>1964</v>
      </c>
      <c r="I1778" s="1" t="s">
        <v>39</v>
      </c>
      <c r="J1778" s="1" t="s">
        <v>28</v>
      </c>
      <c r="K1778" s="1" t="s">
        <v>41</v>
      </c>
      <c r="L1778" s="1" t="s">
        <v>152</v>
      </c>
      <c r="M1778" s="1" t="s">
        <v>121</v>
      </c>
      <c r="N1778" s="1" t="s">
        <v>1900</v>
      </c>
      <c r="O1778" s="1">
        <v>0.67</v>
      </c>
      <c r="P1778" s="6">
        <f>Table1[[#This Row],[Profit]]/Table1[[#This Row],[Sales]]</f>
        <v>9.3445673142087307E-2</v>
      </c>
      <c r="Q1778" s="1" t="s">
        <v>33</v>
      </c>
      <c r="R1778" s="1" t="s">
        <v>61</v>
      </c>
      <c r="S1778" s="1" t="s">
        <v>183</v>
      </c>
      <c r="T1778" s="1" t="s">
        <v>1966</v>
      </c>
      <c r="U1778" s="1">
        <v>67901</v>
      </c>
      <c r="V1778" s="9">
        <v>42167</v>
      </c>
      <c r="W1778" s="13" t="str">
        <f>TEXT(Table1[[#This Row],[Order Date]],"mmmm")</f>
        <v>June</v>
      </c>
      <c r="X1778" s="7" t="str">
        <f>TEXT(Table1[[#This Row],[Order Date]],"yyyy")</f>
        <v>2015</v>
      </c>
      <c r="Y1778" s="9">
        <v>42168</v>
      </c>
      <c r="Z1778" s="1">
        <v>682.53</v>
      </c>
      <c r="AA1778" s="1">
        <v>17</v>
      </c>
      <c r="AB1778" s="1">
        <v>7304.03</v>
      </c>
      <c r="AC1778" s="1">
        <v>88219</v>
      </c>
      <c r="AD1778" s="6" t="e">
        <f>IF(COUNTIF(#REF!,Orders!AC1129)&gt;0,"Returned","Not Returned")</f>
        <v>#REF!</v>
      </c>
      <c r="AE1778" s="37" t="str">
        <f>TEXT(Table1[[#This Row],[Order Date]],"mmmm-yyy")</f>
        <v>June-2015</v>
      </c>
    </row>
    <row r="1779" spans="1:31" ht="12.75" customHeight="1" thickTop="1" thickBot="1" x14ac:dyDescent="0.25">
      <c r="A1779" s="10">
        <v>22973</v>
      </c>
      <c r="B1779" s="11" t="s">
        <v>47</v>
      </c>
      <c r="C1779" s="11">
        <v>0.06</v>
      </c>
      <c r="D1779" s="11">
        <v>195.99</v>
      </c>
      <c r="E1779" s="11">
        <v>8.99</v>
      </c>
      <c r="F1779" s="11">
        <v>2046</v>
      </c>
      <c r="G1779" s="6" t="str">
        <f>IF(COUNTIF(Table1[Customer ID],Table1[[#This Row],[Customer ID]])&gt;1,"Repeat Customer","One-Time Customer")</f>
        <v>Repeat Customer</v>
      </c>
      <c r="H1779" s="11" t="s">
        <v>1964</v>
      </c>
      <c r="I1779" s="11" t="s">
        <v>49</v>
      </c>
      <c r="J1779" s="11" t="s">
        <v>28</v>
      </c>
      <c r="K1779" s="11" t="s">
        <v>77</v>
      </c>
      <c r="L1779" s="11" t="s">
        <v>78</v>
      </c>
      <c r="M1779" s="11" t="s">
        <v>59</v>
      </c>
      <c r="N1779" s="11" t="s">
        <v>734</v>
      </c>
      <c r="O1779" s="11">
        <v>0.6</v>
      </c>
      <c r="P1779" s="6">
        <f>Table1[[#This Row],[Profit]]/Table1[[#This Row],[Sales]]</f>
        <v>-0.43819173318580579</v>
      </c>
      <c r="Q1779" s="11" t="s">
        <v>33</v>
      </c>
      <c r="R1779" s="11" t="s">
        <v>61</v>
      </c>
      <c r="S1779" s="11" t="s">
        <v>183</v>
      </c>
      <c r="T1779" s="11" t="s">
        <v>1966</v>
      </c>
      <c r="U1779" s="11">
        <v>67901</v>
      </c>
      <c r="V1779" s="12">
        <v>42167</v>
      </c>
      <c r="W1779" s="13" t="str">
        <f>TEXT(Table1[[#This Row],[Order Date]],"mmmm")</f>
        <v>June</v>
      </c>
      <c r="X1779" s="7" t="str">
        <f>TEXT(Table1[[#This Row],[Order Date]],"yyyy")</f>
        <v>2015</v>
      </c>
      <c r="Y1779" s="12">
        <v>42169</v>
      </c>
      <c r="Z1779" s="11">
        <v>-277.22200000000004</v>
      </c>
      <c r="AA1779" s="11">
        <v>4</v>
      </c>
      <c r="AB1779" s="11">
        <v>632.65</v>
      </c>
      <c r="AC1779" s="11">
        <v>88219</v>
      </c>
      <c r="AD1779" s="6" t="e">
        <f>IF(COUNTIF(#REF!,Orders!AC1130)&gt;0,"Returned","Not Returned")</f>
        <v>#REF!</v>
      </c>
      <c r="AE1779" s="37" t="str">
        <f>TEXT(Table1[[#This Row],[Order Date]],"mmmm-yyy")</f>
        <v>June-2015</v>
      </c>
    </row>
    <row r="1780" spans="1:31" ht="12.75" customHeight="1" thickTop="1" thickBot="1" x14ac:dyDescent="0.25">
      <c r="A1780" s="10">
        <v>21937</v>
      </c>
      <c r="B1780" s="11" t="s">
        <v>25</v>
      </c>
      <c r="C1780" s="11">
        <v>0.06</v>
      </c>
      <c r="D1780" s="11">
        <v>6.68</v>
      </c>
      <c r="E1780" s="11">
        <v>6.93</v>
      </c>
      <c r="F1780" s="11">
        <v>2257</v>
      </c>
      <c r="G1780" s="6" t="str">
        <f>IF(COUNTIF(Table1[Customer ID],Table1[[#This Row],[Customer ID]])&gt;1,"Repeat Customer","One-Time Customer")</f>
        <v>One-Time Customer</v>
      </c>
      <c r="H1780" s="11" t="s">
        <v>2134</v>
      </c>
      <c r="I1780" s="11" t="s">
        <v>49</v>
      </c>
      <c r="J1780" s="11" t="s">
        <v>28</v>
      </c>
      <c r="K1780" s="11" t="s">
        <v>29</v>
      </c>
      <c r="L1780" s="11" t="s">
        <v>93</v>
      </c>
      <c r="M1780" s="11" t="s">
        <v>59</v>
      </c>
      <c r="N1780" s="11" t="s">
        <v>2135</v>
      </c>
      <c r="O1780" s="11">
        <v>0.37</v>
      </c>
      <c r="P1780" s="6">
        <f>Table1[[#This Row],[Profit]]/Table1[[#This Row],[Sales]]</f>
        <v>8.2947127937336801E-2</v>
      </c>
      <c r="Q1780" s="11" t="s">
        <v>33</v>
      </c>
      <c r="R1780" s="11" t="s">
        <v>136</v>
      </c>
      <c r="S1780" s="11" t="s">
        <v>322</v>
      </c>
      <c r="T1780" s="11" t="s">
        <v>2136</v>
      </c>
      <c r="U1780" s="11">
        <v>27604</v>
      </c>
      <c r="V1780" s="12">
        <v>42167</v>
      </c>
      <c r="W1780" s="13" t="str">
        <f>TEXT(Table1[[#This Row],[Order Date]],"mmmm")</f>
        <v>June</v>
      </c>
      <c r="X1780" s="7" t="str">
        <f>TEXT(Table1[[#This Row],[Order Date]],"yyyy")</f>
        <v>2015</v>
      </c>
      <c r="Y1780" s="12">
        <v>42168</v>
      </c>
      <c r="Z1780" s="11">
        <v>7.6244999999999994</v>
      </c>
      <c r="AA1780" s="11">
        <v>14</v>
      </c>
      <c r="AB1780" s="11">
        <v>91.92</v>
      </c>
      <c r="AC1780" s="11">
        <v>87965</v>
      </c>
      <c r="AD1780" s="6" t="e">
        <f>IF(COUNTIF(#REF!,Orders!AC1244)&gt;0,"Returned","Not Returned")</f>
        <v>#REF!</v>
      </c>
      <c r="AE1780" s="37" t="str">
        <f>TEXT(Table1[[#This Row],[Order Date]],"mmmm-yyy")</f>
        <v>June-2015</v>
      </c>
    </row>
    <row r="1781" spans="1:31" ht="12.75" customHeight="1" thickTop="1" thickBot="1" x14ac:dyDescent="0.25">
      <c r="A1781" s="8">
        <v>21554</v>
      </c>
      <c r="B1781" s="1" t="s">
        <v>106</v>
      </c>
      <c r="C1781" s="1">
        <v>7.0000000000000007E-2</v>
      </c>
      <c r="D1781" s="1">
        <v>35.44</v>
      </c>
      <c r="E1781" s="1">
        <v>7.5</v>
      </c>
      <c r="F1781" s="1">
        <v>3179</v>
      </c>
      <c r="G1781" s="6" t="str">
        <f>IF(COUNTIF(Table1[Customer ID],Table1[[#This Row],[Customer ID]])&gt;1,"Repeat Customer","One-Time Customer")</f>
        <v>One-Time Customer</v>
      </c>
      <c r="H1781" s="1" t="s">
        <v>2865</v>
      </c>
      <c r="I1781" s="1" t="s">
        <v>49</v>
      </c>
      <c r="J1781" s="1" t="s">
        <v>28</v>
      </c>
      <c r="K1781" s="1" t="s">
        <v>29</v>
      </c>
      <c r="L1781" s="1" t="s">
        <v>93</v>
      </c>
      <c r="M1781" s="1" t="s">
        <v>59</v>
      </c>
      <c r="N1781" s="1" t="s">
        <v>2746</v>
      </c>
      <c r="O1781" s="1">
        <v>0.38</v>
      </c>
      <c r="P1781" s="6">
        <f>Table1[[#This Row],[Profit]]/Table1[[#This Row],[Sales]]</f>
        <v>0.69</v>
      </c>
      <c r="Q1781" s="1" t="s">
        <v>33</v>
      </c>
      <c r="R1781" s="1" t="s">
        <v>61</v>
      </c>
      <c r="S1781" s="1" t="s">
        <v>62</v>
      </c>
      <c r="T1781" s="1" t="s">
        <v>2866</v>
      </c>
      <c r="U1781" s="1">
        <v>55060</v>
      </c>
      <c r="V1781" s="9">
        <v>42167</v>
      </c>
      <c r="W1781" s="13" t="str">
        <f>TEXT(Table1[[#This Row],[Order Date]],"mmmm")</f>
        <v>June</v>
      </c>
      <c r="X1781" s="7" t="str">
        <f>TEXT(Table1[[#This Row],[Order Date]],"yyyy")</f>
        <v>2015</v>
      </c>
      <c r="Y1781" s="9">
        <v>42174</v>
      </c>
      <c r="Z1781" s="1">
        <v>262.2</v>
      </c>
      <c r="AA1781" s="1">
        <v>11</v>
      </c>
      <c r="AB1781" s="1">
        <v>380</v>
      </c>
      <c r="AC1781" s="1">
        <v>86989</v>
      </c>
      <c r="AD1781" s="6" t="e">
        <f>IF(COUNTIF(#REF!,Orders!AC1825)&gt;0,"Returned","Not Returned")</f>
        <v>#REF!</v>
      </c>
      <c r="AE1781" s="37" t="str">
        <f>TEXT(Table1[[#This Row],[Order Date]],"mmmm-yyy")</f>
        <v>June-2015</v>
      </c>
    </row>
    <row r="1782" spans="1:31" ht="12.75" customHeight="1" thickTop="1" thickBot="1" x14ac:dyDescent="0.25">
      <c r="A1782" s="8">
        <v>20228</v>
      </c>
      <c r="B1782" s="1" t="s">
        <v>37</v>
      </c>
      <c r="C1782" s="1">
        <v>0.02</v>
      </c>
      <c r="D1782" s="1">
        <v>500.98</v>
      </c>
      <c r="E1782" s="1">
        <v>26</v>
      </c>
      <c r="F1782" s="1">
        <v>5</v>
      </c>
      <c r="G1782" s="6" t="str">
        <f>IF(COUNTIF(Table1[Customer ID],Table1[[#This Row],[Customer ID]])&gt;1,"Repeat Customer","One-Time Customer")</f>
        <v>One-Time Customer</v>
      </c>
      <c r="H1782" s="1" t="s">
        <v>38</v>
      </c>
      <c r="I1782" s="1" t="s">
        <v>39</v>
      </c>
      <c r="J1782" s="1" t="s">
        <v>40</v>
      </c>
      <c r="K1782" s="1" t="s">
        <v>41</v>
      </c>
      <c r="L1782" s="1" t="s">
        <v>42</v>
      </c>
      <c r="M1782" s="1" t="s">
        <v>43</v>
      </c>
      <c r="N1782" s="1" t="s">
        <v>44</v>
      </c>
      <c r="O1782" s="1">
        <v>0.6</v>
      </c>
      <c r="P1782" s="6">
        <f>Table1[[#This Row],[Profit]]/Table1[[#This Row],[Sales]]</f>
        <v>0.69</v>
      </c>
      <c r="Q1782" s="1" t="s">
        <v>33</v>
      </c>
      <c r="R1782" s="1" t="s">
        <v>34</v>
      </c>
      <c r="S1782" s="1" t="s">
        <v>45</v>
      </c>
      <c r="T1782" s="1" t="s">
        <v>46</v>
      </c>
      <c r="U1782" s="1">
        <v>91776</v>
      </c>
      <c r="V1782" s="9">
        <v>42168</v>
      </c>
      <c r="W1782" s="13" t="str">
        <f>TEXT(Table1[[#This Row],[Order Date]],"mmmm")</f>
        <v>June</v>
      </c>
      <c r="X1782" s="7" t="str">
        <f>TEXT(Table1[[#This Row],[Order Date]],"yyyy")</f>
        <v>2015</v>
      </c>
      <c r="Y1782" s="9">
        <v>42170</v>
      </c>
      <c r="Z1782" s="1">
        <v>4390.3665000000001</v>
      </c>
      <c r="AA1782" s="1">
        <v>12</v>
      </c>
      <c r="AB1782" s="1">
        <v>6362.85</v>
      </c>
      <c r="AC1782" s="1">
        <v>90193</v>
      </c>
      <c r="AD1782" s="6" t="e">
        <f>IF(COUNTIF(#REF!,Orders!AC3)&gt;0,"Returned","Not Returned")</f>
        <v>#REF!</v>
      </c>
      <c r="AE1782" s="37" t="str">
        <f>TEXT(Table1[[#This Row],[Order Date]],"mmmm-yyy")</f>
        <v>June-2015</v>
      </c>
    </row>
    <row r="1783" spans="1:31" ht="12.75" customHeight="1" thickTop="1" thickBot="1" x14ac:dyDescent="0.25">
      <c r="A1783" s="10">
        <v>5568</v>
      </c>
      <c r="B1783" s="11" t="s">
        <v>106</v>
      </c>
      <c r="C1783" s="11">
        <v>0.03</v>
      </c>
      <c r="D1783" s="11">
        <v>30.98</v>
      </c>
      <c r="E1783" s="11">
        <v>6.5</v>
      </c>
      <c r="F1783" s="11">
        <v>1129</v>
      </c>
      <c r="G1783" s="6" t="str">
        <f>IF(COUNTIF(Table1[Customer ID],Table1[[#This Row],[Customer ID]])&gt;1,"Repeat Customer","One-Time Customer")</f>
        <v>Repeat Customer</v>
      </c>
      <c r="H1783" s="11" t="s">
        <v>1236</v>
      </c>
      <c r="I1783" s="11" t="s">
        <v>49</v>
      </c>
      <c r="J1783" s="11" t="s">
        <v>28</v>
      </c>
      <c r="K1783" s="11" t="s">
        <v>77</v>
      </c>
      <c r="L1783" s="11" t="s">
        <v>180</v>
      </c>
      <c r="M1783" s="11" t="s">
        <v>59</v>
      </c>
      <c r="N1783" s="11" t="s">
        <v>1240</v>
      </c>
      <c r="O1783" s="11">
        <v>0.79</v>
      </c>
      <c r="P1783" s="6">
        <f>Table1[[#This Row],[Profit]]/Table1[[#This Row],[Sales]]</f>
        <v>-0.10825094400528493</v>
      </c>
      <c r="Q1783" s="11" t="s">
        <v>33</v>
      </c>
      <c r="R1783" s="11" t="s">
        <v>53</v>
      </c>
      <c r="S1783" s="11" t="s">
        <v>193</v>
      </c>
      <c r="T1783" s="11" t="s">
        <v>194</v>
      </c>
      <c r="U1783" s="11">
        <v>2118</v>
      </c>
      <c r="V1783" s="12">
        <v>42168</v>
      </c>
      <c r="W1783" s="13" t="str">
        <f>TEXT(Table1[[#This Row],[Order Date]],"mmmm")</f>
        <v>June</v>
      </c>
      <c r="X1783" s="7" t="str">
        <f>TEXT(Table1[[#This Row],[Order Date]],"yyyy")</f>
        <v>2015</v>
      </c>
      <c r="Y1783" s="12">
        <v>42172</v>
      </c>
      <c r="Z1783" s="11">
        <v>-144.19999999999999</v>
      </c>
      <c r="AA1783" s="11">
        <v>44</v>
      </c>
      <c r="AB1783" s="11">
        <v>1332.09</v>
      </c>
      <c r="AC1783" s="11">
        <v>39430</v>
      </c>
      <c r="AD1783" s="6" t="e">
        <f>IF(COUNTIF(#REF!,Orders!AC640)&gt;0,"Returned","Not Returned")</f>
        <v>#REF!</v>
      </c>
      <c r="AE1783" s="37" t="str">
        <f>TEXT(Table1[[#This Row],[Order Date]],"mmmm-yyy")</f>
        <v>June-2015</v>
      </c>
    </row>
    <row r="1784" spans="1:31" ht="12.75" customHeight="1" thickTop="1" thickBot="1" x14ac:dyDescent="0.25">
      <c r="A1784" s="10">
        <v>23568</v>
      </c>
      <c r="B1784" s="11" t="s">
        <v>106</v>
      </c>
      <c r="C1784" s="11">
        <v>0.03</v>
      </c>
      <c r="D1784" s="11">
        <v>30.98</v>
      </c>
      <c r="E1784" s="11">
        <v>6.5</v>
      </c>
      <c r="F1784" s="11">
        <v>1132</v>
      </c>
      <c r="G1784" s="6" t="str">
        <f>IF(COUNTIF(Table1[Customer ID],Table1[[#This Row],[Customer ID]])&gt;1,"Repeat Customer","One-Time Customer")</f>
        <v>Repeat Customer</v>
      </c>
      <c r="H1784" s="11" t="s">
        <v>1243</v>
      </c>
      <c r="I1784" s="11" t="s">
        <v>49</v>
      </c>
      <c r="J1784" s="11" t="s">
        <v>28</v>
      </c>
      <c r="K1784" s="11" t="s">
        <v>77</v>
      </c>
      <c r="L1784" s="11" t="s">
        <v>180</v>
      </c>
      <c r="M1784" s="11" t="s">
        <v>59</v>
      </c>
      <c r="N1784" s="11" t="s">
        <v>1240</v>
      </c>
      <c r="O1784" s="11">
        <v>0.79</v>
      </c>
      <c r="P1784" s="6">
        <f>Table1[[#This Row],[Profit]]/Table1[[#This Row],[Sales]]</f>
        <v>-0.34640562128400693</v>
      </c>
      <c r="Q1784" s="11" t="s">
        <v>33</v>
      </c>
      <c r="R1784" s="11" t="s">
        <v>61</v>
      </c>
      <c r="S1784" s="11" t="s">
        <v>130</v>
      </c>
      <c r="T1784" s="11" t="s">
        <v>1244</v>
      </c>
      <c r="U1784" s="11">
        <v>76039</v>
      </c>
      <c r="V1784" s="12">
        <v>42168</v>
      </c>
      <c r="W1784" s="13" t="str">
        <f>TEXT(Table1[[#This Row],[Order Date]],"mmmm")</f>
        <v>June</v>
      </c>
      <c r="X1784" s="7" t="str">
        <f>TEXT(Table1[[#This Row],[Order Date]],"yyyy")</f>
        <v>2015</v>
      </c>
      <c r="Y1784" s="12">
        <v>42172</v>
      </c>
      <c r="Z1784" s="11">
        <v>-115.35999999999999</v>
      </c>
      <c r="AA1784" s="11">
        <v>11</v>
      </c>
      <c r="AB1784" s="11">
        <v>333.02</v>
      </c>
      <c r="AC1784" s="11">
        <v>88104</v>
      </c>
      <c r="AD1784" s="6" t="e">
        <f>IF(COUNTIF(#REF!,Orders!AC646)&gt;0,"Returned","Not Returned")</f>
        <v>#REF!</v>
      </c>
      <c r="AE1784" s="37" t="str">
        <f>TEXT(Table1[[#This Row],[Order Date]],"mmmm-yyy")</f>
        <v>June-2015</v>
      </c>
    </row>
    <row r="1785" spans="1:31" ht="12.75" customHeight="1" thickTop="1" thickBot="1" x14ac:dyDescent="0.25">
      <c r="A1785" s="8">
        <v>18061</v>
      </c>
      <c r="B1785" s="1" t="s">
        <v>106</v>
      </c>
      <c r="C1785" s="1">
        <v>0</v>
      </c>
      <c r="D1785" s="1">
        <v>85.99</v>
      </c>
      <c r="E1785" s="1">
        <v>0.99</v>
      </c>
      <c r="F1785" s="1">
        <v>1505</v>
      </c>
      <c r="G1785" s="6" t="str">
        <f>IF(COUNTIF(Table1[Customer ID],Table1[[#This Row],[Customer ID]])&gt;1,"Repeat Customer","One-Time Customer")</f>
        <v>One-Time Customer</v>
      </c>
      <c r="H1785" s="1" t="s">
        <v>1543</v>
      </c>
      <c r="I1785" s="1" t="s">
        <v>49</v>
      </c>
      <c r="J1785" s="1" t="s">
        <v>58</v>
      </c>
      <c r="K1785" s="1" t="s">
        <v>77</v>
      </c>
      <c r="L1785" s="1" t="s">
        <v>78</v>
      </c>
      <c r="M1785" s="1" t="s">
        <v>31</v>
      </c>
      <c r="N1785" s="1" t="s">
        <v>482</v>
      </c>
      <c r="O1785" s="1">
        <v>0.85</v>
      </c>
      <c r="P1785" s="6">
        <f>Table1[[#This Row],[Profit]]/Table1[[#This Row],[Sales]]</f>
        <v>-0.29694273544723149</v>
      </c>
      <c r="Q1785" s="1" t="s">
        <v>33</v>
      </c>
      <c r="R1785" s="1" t="s">
        <v>61</v>
      </c>
      <c r="S1785" s="1" t="s">
        <v>130</v>
      </c>
      <c r="T1785" s="1" t="s">
        <v>1544</v>
      </c>
      <c r="U1785" s="1">
        <v>77840</v>
      </c>
      <c r="V1785" s="9">
        <v>42168</v>
      </c>
      <c r="W1785" s="13" t="str">
        <f>TEXT(Table1[[#This Row],[Order Date]],"mmmm")</f>
        <v>June</v>
      </c>
      <c r="X1785" s="7" t="str">
        <f>TEXT(Table1[[#This Row],[Order Date]],"yyyy")</f>
        <v>2015</v>
      </c>
      <c r="Y1785" s="9">
        <v>42173</v>
      </c>
      <c r="Z1785" s="1">
        <v>-138.03680000000003</v>
      </c>
      <c r="AA1785" s="1">
        <v>6</v>
      </c>
      <c r="AB1785" s="1">
        <v>464.86</v>
      </c>
      <c r="AC1785" s="1">
        <v>86181</v>
      </c>
      <c r="AD1785" s="6" t="e">
        <f>IF(COUNTIF(#REF!,Orders!AC853)&gt;0,"Returned","Not Returned")</f>
        <v>#REF!</v>
      </c>
      <c r="AE1785" s="37" t="str">
        <f>TEXT(Table1[[#This Row],[Order Date]],"mmmm-yyy")</f>
        <v>June-2015</v>
      </c>
    </row>
    <row r="1786" spans="1:31" ht="12.75" customHeight="1" thickTop="1" thickBot="1" x14ac:dyDescent="0.25">
      <c r="A1786" s="10">
        <v>23249</v>
      </c>
      <c r="B1786" s="11" t="s">
        <v>25</v>
      </c>
      <c r="C1786" s="11">
        <v>0.08</v>
      </c>
      <c r="D1786" s="11">
        <v>17.149999999999999</v>
      </c>
      <c r="E1786" s="11">
        <v>4.96</v>
      </c>
      <c r="F1786" s="11">
        <v>2143</v>
      </c>
      <c r="G1786" s="6" t="str">
        <f>IF(COUNTIF(Table1[Customer ID],Table1[[#This Row],[Customer ID]])&gt;1,"Repeat Customer","One-Time Customer")</f>
        <v>One-Time Customer</v>
      </c>
      <c r="H1786" s="11" t="s">
        <v>2053</v>
      </c>
      <c r="I1786" s="11" t="s">
        <v>49</v>
      </c>
      <c r="J1786" s="11" t="s">
        <v>40</v>
      </c>
      <c r="K1786" s="11" t="s">
        <v>29</v>
      </c>
      <c r="L1786" s="11" t="s">
        <v>141</v>
      </c>
      <c r="M1786" s="11" t="s">
        <v>59</v>
      </c>
      <c r="N1786" s="11" t="s">
        <v>605</v>
      </c>
      <c r="O1786" s="11">
        <v>0.57999999999999996</v>
      </c>
      <c r="P1786" s="6">
        <f>Table1[[#This Row],[Profit]]/Table1[[#This Row],[Sales]]</f>
        <v>0.167788245850157</v>
      </c>
      <c r="Q1786" s="11" t="s">
        <v>33</v>
      </c>
      <c r="R1786" s="11" t="s">
        <v>136</v>
      </c>
      <c r="S1786" s="11" t="s">
        <v>137</v>
      </c>
      <c r="T1786" s="11" t="s">
        <v>2054</v>
      </c>
      <c r="U1786" s="11">
        <v>20151</v>
      </c>
      <c r="V1786" s="12">
        <v>42168</v>
      </c>
      <c r="W1786" s="13" t="str">
        <f>TEXT(Table1[[#This Row],[Order Date]],"mmmm")</f>
        <v>June</v>
      </c>
      <c r="X1786" s="7" t="str">
        <f>TEXT(Table1[[#This Row],[Order Date]],"yyyy")</f>
        <v>2015</v>
      </c>
      <c r="Y1786" s="12">
        <v>42171</v>
      </c>
      <c r="Z1786" s="11">
        <v>33.659999999999997</v>
      </c>
      <c r="AA1786" s="11">
        <v>12</v>
      </c>
      <c r="AB1786" s="11">
        <v>200.61</v>
      </c>
      <c r="AC1786" s="11">
        <v>87569</v>
      </c>
      <c r="AD1786" s="6" t="e">
        <f>IF(COUNTIF(#REF!,Orders!AC1188)&gt;0,"Returned","Not Returned")</f>
        <v>#REF!</v>
      </c>
      <c r="AE1786" s="37" t="str">
        <f>TEXT(Table1[[#This Row],[Order Date]],"mmmm-yyy")</f>
        <v>June-2015</v>
      </c>
    </row>
    <row r="1787" spans="1:31" ht="12.75" customHeight="1" thickTop="1" thickBot="1" x14ac:dyDescent="0.25">
      <c r="A1787" s="10">
        <v>26157</v>
      </c>
      <c r="B1787" s="11" t="s">
        <v>25</v>
      </c>
      <c r="C1787" s="11">
        <v>7.0000000000000007E-2</v>
      </c>
      <c r="D1787" s="11">
        <v>177.98</v>
      </c>
      <c r="E1787" s="11">
        <v>0.99</v>
      </c>
      <c r="F1787" s="11">
        <v>2771</v>
      </c>
      <c r="G1787" s="6" t="str">
        <f>IF(COUNTIF(Table1[Customer ID],Table1[[#This Row],[Customer ID]])&gt;1,"Repeat Customer","One-Time Customer")</f>
        <v>One-Time Customer</v>
      </c>
      <c r="H1787" s="11" t="s">
        <v>2541</v>
      </c>
      <c r="I1787" s="11" t="s">
        <v>49</v>
      </c>
      <c r="J1787" s="11" t="s">
        <v>28</v>
      </c>
      <c r="K1787" s="11" t="s">
        <v>29</v>
      </c>
      <c r="L1787" s="11" t="s">
        <v>257</v>
      </c>
      <c r="M1787" s="11" t="s">
        <v>59</v>
      </c>
      <c r="N1787" s="11" t="s">
        <v>1496</v>
      </c>
      <c r="O1787" s="11">
        <v>0.56000000000000005</v>
      </c>
      <c r="P1787" s="6">
        <f>Table1[[#This Row],[Profit]]/Table1[[#This Row],[Sales]]</f>
        <v>-0.35717242536687244</v>
      </c>
      <c r="Q1787" s="11" t="s">
        <v>33</v>
      </c>
      <c r="R1787" s="11" t="s">
        <v>136</v>
      </c>
      <c r="S1787" s="11" t="s">
        <v>387</v>
      </c>
      <c r="T1787" s="11" t="s">
        <v>2542</v>
      </c>
      <c r="U1787" s="11">
        <v>30344</v>
      </c>
      <c r="V1787" s="12">
        <v>42168</v>
      </c>
      <c r="W1787" s="13" t="str">
        <f>TEXT(Table1[[#This Row],[Order Date]],"mmmm")</f>
        <v>June</v>
      </c>
      <c r="X1787" s="7" t="str">
        <f>TEXT(Table1[[#This Row],[Order Date]],"yyyy")</f>
        <v>2015</v>
      </c>
      <c r="Y1787" s="12">
        <v>42168</v>
      </c>
      <c r="Z1787" s="11">
        <v>-191.548</v>
      </c>
      <c r="AA1787" s="11">
        <v>3</v>
      </c>
      <c r="AB1787" s="11">
        <v>536.29</v>
      </c>
      <c r="AC1787" s="11">
        <v>88974</v>
      </c>
      <c r="AD1787" s="6" t="e">
        <f>IF(COUNTIF(#REF!,Orders!AC1558)&gt;0,"Returned","Not Returned")</f>
        <v>#REF!</v>
      </c>
      <c r="AE1787" s="37" t="str">
        <f>TEXT(Table1[[#This Row],[Order Date]],"mmmm-yyy")</f>
        <v>June-2015</v>
      </c>
    </row>
    <row r="1788" spans="1:31" ht="12.75" customHeight="1" thickTop="1" thickBot="1" x14ac:dyDescent="0.25">
      <c r="A1788" s="8">
        <v>19062</v>
      </c>
      <c r="B1788" s="1" t="s">
        <v>47</v>
      </c>
      <c r="C1788" s="1">
        <v>0.06</v>
      </c>
      <c r="D1788" s="1">
        <v>4.91</v>
      </c>
      <c r="E1788" s="1">
        <v>5.68</v>
      </c>
      <c r="F1788" s="1">
        <v>3230</v>
      </c>
      <c r="G1788" s="6" t="str">
        <f>IF(COUNTIF(Table1[Customer ID],Table1[[#This Row],[Customer ID]])&gt;1,"Repeat Customer","One-Time Customer")</f>
        <v>Repeat Customer</v>
      </c>
      <c r="H1788" s="1" t="s">
        <v>2899</v>
      </c>
      <c r="I1788" s="1" t="s">
        <v>27</v>
      </c>
      <c r="J1788" s="1" t="s">
        <v>58</v>
      </c>
      <c r="K1788" s="1" t="s">
        <v>29</v>
      </c>
      <c r="L1788" s="1" t="s">
        <v>109</v>
      </c>
      <c r="M1788" s="1" t="s">
        <v>59</v>
      </c>
      <c r="N1788" s="1" t="s">
        <v>1396</v>
      </c>
      <c r="O1788" s="1">
        <v>0.36</v>
      </c>
      <c r="P1788" s="6">
        <f>Table1[[#This Row],[Profit]]/Table1[[#This Row],[Sales]]</f>
        <v>-0.58801725737613653</v>
      </c>
      <c r="Q1788" s="1" t="s">
        <v>33</v>
      </c>
      <c r="R1788" s="1" t="s">
        <v>61</v>
      </c>
      <c r="S1788" s="1" t="s">
        <v>1858</v>
      </c>
      <c r="T1788" s="1" t="s">
        <v>2901</v>
      </c>
      <c r="U1788" s="1">
        <v>53186</v>
      </c>
      <c r="V1788" s="9">
        <v>42168</v>
      </c>
      <c r="W1788" s="13" t="str">
        <f>TEXT(Table1[[#This Row],[Order Date]],"mmmm")</f>
        <v>June</v>
      </c>
      <c r="X1788" s="7" t="str">
        <f>TEXT(Table1[[#This Row],[Order Date]],"yyyy")</f>
        <v>2015</v>
      </c>
      <c r="Y1788" s="9">
        <v>42168</v>
      </c>
      <c r="Z1788" s="1">
        <v>-31.68825</v>
      </c>
      <c r="AA1788" s="1">
        <v>10</v>
      </c>
      <c r="AB1788" s="1">
        <v>53.89</v>
      </c>
      <c r="AC1788" s="1">
        <v>87436</v>
      </c>
      <c r="AD1788" s="6" t="e">
        <f>IF(COUNTIF(#REF!,Orders!AC1851)&gt;0,"Returned","Not Returned")</f>
        <v>#REF!</v>
      </c>
      <c r="AE1788" s="37" t="str">
        <f>TEXT(Table1[[#This Row],[Order Date]],"mmmm-yyy")</f>
        <v>June-2015</v>
      </c>
    </row>
    <row r="1789" spans="1:31" ht="12.75" customHeight="1" thickTop="1" thickBot="1" x14ac:dyDescent="0.25">
      <c r="A1789" s="10">
        <v>19063</v>
      </c>
      <c r="B1789" s="11" t="s">
        <v>47</v>
      </c>
      <c r="C1789" s="11">
        <v>7.0000000000000007E-2</v>
      </c>
      <c r="D1789" s="11">
        <v>48.94</v>
      </c>
      <c r="E1789" s="11">
        <v>5.86</v>
      </c>
      <c r="F1789" s="11">
        <v>3230</v>
      </c>
      <c r="G1789" s="6" t="str">
        <f>IF(COUNTIF(Table1[Customer ID],Table1[[#This Row],[Customer ID]])&gt;1,"Repeat Customer","One-Time Customer")</f>
        <v>Repeat Customer</v>
      </c>
      <c r="H1789" s="11" t="s">
        <v>2899</v>
      </c>
      <c r="I1789" s="11" t="s">
        <v>27</v>
      </c>
      <c r="J1789" s="11" t="s">
        <v>58</v>
      </c>
      <c r="K1789" s="11" t="s">
        <v>29</v>
      </c>
      <c r="L1789" s="11" t="s">
        <v>93</v>
      </c>
      <c r="M1789" s="11" t="s">
        <v>59</v>
      </c>
      <c r="N1789" s="11" t="s">
        <v>2902</v>
      </c>
      <c r="O1789" s="11">
        <v>0.35</v>
      </c>
      <c r="P1789" s="6">
        <f>Table1[[#This Row],[Profit]]/Table1[[#This Row],[Sales]]</f>
        <v>0.69</v>
      </c>
      <c r="Q1789" s="11" t="s">
        <v>33</v>
      </c>
      <c r="R1789" s="11" t="s">
        <v>61</v>
      </c>
      <c r="S1789" s="11" t="s">
        <v>1858</v>
      </c>
      <c r="T1789" s="11" t="s">
        <v>2901</v>
      </c>
      <c r="U1789" s="11">
        <v>53186</v>
      </c>
      <c r="V1789" s="12">
        <v>42168</v>
      </c>
      <c r="W1789" s="13" t="str">
        <f>TEXT(Table1[[#This Row],[Order Date]],"mmmm")</f>
        <v>June</v>
      </c>
      <c r="X1789" s="7" t="str">
        <f>TEXT(Table1[[#This Row],[Order Date]],"yyyy")</f>
        <v>2015</v>
      </c>
      <c r="Y1789" s="12">
        <v>42169</v>
      </c>
      <c r="Z1789" s="11">
        <v>690.70379999999989</v>
      </c>
      <c r="AA1789" s="11">
        <v>21</v>
      </c>
      <c r="AB1789" s="11">
        <v>1001.02</v>
      </c>
      <c r="AC1789" s="11">
        <v>87436</v>
      </c>
      <c r="AD1789" s="6" t="e">
        <f>IF(COUNTIF(#REF!,Orders!AC1852)&gt;0,"Returned","Not Returned")</f>
        <v>#REF!</v>
      </c>
      <c r="AE1789" s="37" t="str">
        <f>TEXT(Table1[[#This Row],[Order Date]],"mmmm-yyy")</f>
        <v>June-2015</v>
      </c>
    </row>
    <row r="1790" spans="1:31" ht="12.75" customHeight="1" thickTop="1" thickBot="1" x14ac:dyDescent="0.25">
      <c r="A1790" s="8">
        <v>23401</v>
      </c>
      <c r="B1790" s="1" t="s">
        <v>37</v>
      </c>
      <c r="C1790" s="1">
        <v>0.03</v>
      </c>
      <c r="D1790" s="1">
        <v>13.73</v>
      </c>
      <c r="E1790" s="1">
        <v>6.85</v>
      </c>
      <c r="F1790" s="1">
        <v>547</v>
      </c>
      <c r="G1790" s="6" t="str">
        <f>IF(COUNTIF(Table1[Customer ID],Table1[[#This Row],[Customer ID]])&gt;1,"Repeat Customer","One-Time Customer")</f>
        <v>One-Time Customer</v>
      </c>
      <c r="H1790" s="1" t="s">
        <v>646</v>
      </c>
      <c r="I1790" s="1" t="s">
        <v>27</v>
      </c>
      <c r="J1790" s="1" t="s">
        <v>28</v>
      </c>
      <c r="K1790" s="1" t="s">
        <v>41</v>
      </c>
      <c r="L1790" s="1" t="s">
        <v>50</v>
      </c>
      <c r="M1790" s="1" t="s">
        <v>31</v>
      </c>
      <c r="N1790" s="1" t="s">
        <v>647</v>
      </c>
      <c r="O1790" s="1">
        <v>0.54</v>
      </c>
      <c r="P1790" s="6">
        <f>Table1[[#This Row],[Profit]]/Table1[[#This Row],[Sales]]</f>
        <v>0.69</v>
      </c>
      <c r="Q1790" s="1" t="s">
        <v>33</v>
      </c>
      <c r="R1790" s="1" t="s">
        <v>53</v>
      </c>
      <c r="S1790" s="1" t="s">
        <v>648</v>
      </c>
      <c r="T1790" s="1" t="s">
        <v>649</v>
      </c>
      <c r="U1790" s="1">
        <v>26501</v>
      </c>
      <c r="V1790" s="9">
        <v>42169</v>
      </c>
      <c r="W1790" s="13" t="str">
        <f>TEXT(Table1[[#This Row],[Order Date]],"mmmm")</f>
        <v>June</v>
      </c>
      <c r="X1790" s="7" t="str">
        <f>TEXT(Table1[[#This Row],[Order Date]],"yyyy")</f>
        <v>2015</v>
      </c>
      <c r="Y1790" s="9">
        <v>42170</v>
      </c>
      <c r="Z1790" s="1">
        <v>39.585299999999997</v>
      </c>
      <c r="AA1790" s="1">
        <v>4</v>
      </c>
      <c r="AB1790" s="1">
        <v>57.37</v>
      </c>
      <c r="AC1790" s="1">
        <v>86250</v>
      </c>
      <c r="AD1790" s="6" t="e">
        <f>IF(COUNTIF(#REF!,Orders!AC289)&gt;0,"Returned","Not Returned")</f>
        <v>#REF!</v>
      </c>
      <c r="AE1790" s="37" t="str">
        <f>TEXT(Table1[[#This Row],[Order Date]],"mmmm-yyy")</f>
        <v>June-2015</v>
      </c>
    </row>
    <row r="1791" spans="1:31" ht="12.75" customHeight="1" thickTop="1" thickBot="1" x14ac:dyDescent="0.25">
      <c r="A1791" s="10">
        <v>3926</v>
      </c>
      <c r="B1791" s="11" t="s">
        <v>47</v>
      </c>
      <c r="C1791" s="11">
        <v>0.02</v>
      </c>
      <c r="D1791" s="11">
        <v>209.84</v>
      </c>
      <c r="E1791" s="11">
        <v>21.21</v>
      </c>
      <c r="F1791" s="11">
        <v>1044</v>
      </c>
      <c r="G1791" s="6" t="str">
        <f>IF(COUNTIF(Table1[Customer ID],Table1[[#This Row],[Customer ID]])&gt;1,"Repeat Customer","One-Time Customer")</f>
        <v>Repeat Customer</v>
      </c>
      <c r="H1791" s="11" t="s">
        <v>1161</v>
      </c>
      <c r="I1791" s="11" t="s">
        <v>49</v>
      </c>
      <c r="J1791" s="11" t="s">
        <v>40</v>
      </c>
      <c r="K1791" s="11" t="s">
        <v>41</v>
      </c>
      <c r="L1791" s="11" t="s">
        <v>50</v>
      </c>
      <c r="M1791" s="11" t="s">
        <v>236</v>
      </c>
      <c r="N1791" s="11" t="s">
        <v>1162</v>
      </c>
      <c r="O1791" s="11">
        <v>0.59</v>
      </c>
      <c r="P1791" s="6">
        <f>Table1[[#This Row],[Profit]]/Table1[[#This Row],[Sales]]</f>
        <v>0.19141887393020118</v>
      </c>
      <c r="Q1791" s="11" t="s">
        <v>33</v>
      </c>
      <c r="R1791" s="11" t="s">
        <v>34</v>
      </c>
      <c r="S1791" s="11" t="s">
        <v>45</v>
      </c>
      <c r="T1791" s="11" t="s">
        <v>663</v>
      </c>
      <c r="U1791" s="11">
        <v>90004</v>
      </c>
      <c r="V1791" s="12">
        <v>42169</v>
      </c>
      <c r="W1791" s="13" t="str">
        <f>TEXT(Table1[[#This Row],[Order Date]],"mmmm")</f>
        <v>June</v>
      </c>
      <c r="X1791" s="7" t="str">
        <f>TEXT(Table1[[#This Row],[Order Date]],"yyyy")</f>
        <v>2015</v>
      </c>
      <c r="Y1791" s="12">
        <v>42169</v>
      </c>
      <c r="Z1791" s="11">
        <v>2593.14</v>
      </c>
      <c r="AA1791" s="11">
        <v>62</v>
      </c>
      <c r="AB1791" s="11">
        <v>13546.94</v>
      </c>
      <c r="AC1791" s="11">
        <v>28001</v>
      </c>
      <c r="AD1791" s="6" t="e">
        <f>IF(COUNTIF(#REF!,Orders!AC588)&gt;0,"Returned","Not Returned")</f>
        <v>#REF!</v>
      </c>
      <c r="AE1791" s="37" t="str">
        <f>TEXT(Table1[[#This Row],[Order Date]],"mmmm-yyy")</f>
        <v>June-2015</v>
      </c>
    </row>
    <row r="1792" spans="1:31" ht="12.75" customHeight="1" thickTop="1" thickBot="1" x14ac:dyDescent="0.25">
      <c r="A1792" s="8">
        <v>3927</v>
      </c>
      <c r="B1792" s="1" t="s">
        <v>47</v>
      </c>
      <c r="C1792" s="1">
        <v>0.01</v>
      </c>
      <c r="D1792" s="1">
        <v>194.3</v>
      </c>
      <c r="E1792" s="1">
        <v>11.54</v>
      </c>
      <c r="F1792" s="1">
        <v>1044</v>
      </c>
      <c r="G1792" s="6" t="str">
        <f>IF(COUNTIF(Table1[Customer ID],Table1[[#This Row],[Customer ID]])&gt;1,"Repeat Customer","One-Time Customer")</f>
        <v>Repeat Customer</v>
      </c>
      <c r="H1792" s="1" t="s">
        <v>1161</v>
      </c>
      <c r="I1792" s="1" t="s">
        <v>49</v>
      </c>
      <c r="J1792" s="1" t="s">
        <v>40</v>
      </c>
      <c r="K1792" s="1" t="s">
        <v>41</v>
      </c>
      <c r="L1792" s="1" t="s">
        <v>50</v>
      </c>
      <c r="M1792" s="1" t="s">
        <v>236</v>
      </c>
      <c r="N1792" s="1" t="s">
        <v>1163</v>
      </c>
      <c r="O1792" s="1">
        <v>0.59</v>
      </c>
      <c r="P1792" s="6">
        <f>Table1[[#This Row],[Profit]]/Table1[[#This Row],[Sales]]</f>
        <v>0.18163442237548133</v>
      </c>
      <c r="Q1792" s="1" t="s">
        <v>33</v>
      </c>
      <c r="R1792" s="1" t="s">
        <v>34</v>
      </c>
      <c r="S1792" s="1" t="s">
        <v>45</v>
      </c>
      <c r="T1792" s="1" t="s">
        <v>663</v>
      </c>
      <c r="U1792" s="1">
        <v>90004</v>
      </c>
      <c r="V1792" s="9">
        <v>42169</v>
      </c>
      <c r="W1792" s="13" t="str">
        <f>TEXT(Table1[[#This Row],[Order Date]],"mmmm")</f>
        <v>June</v>
      </c>
      <c r="X1792" s="7" t="str">
        <f>TEXT(Table1[[#This Row],[Order Date]],"yyyy")</f>
        <v>2015</v>
      </c>
      <c r="Y1792" s="9">
        <v>42171</v>
      </c>
      <c r="Z1792" s="1">
        <v>1162.76</v>
      </c>
      <c r="AA1792" s="1">
        <v>32</v>
      </c>
      <c r="AB1792" s="1">
        <v>6401.65</v>
      </c>
      <c r="AC1792" s="1">
        <v>28001</v>
      </c>
      <c r="AD1792" s="6" t="e">
        <f>IF(COUNTIF(#REF!,Orders!AC589)&gt;0,"Returned","Not Returned")</f>
        <v>#REF!</v>
      </c>
      <c r="AE1792" s="37" t="str">
        <f>TEXT(Table1[[#This Row],[Order Date]],"mmmm-yyy")</f>
        <v>June-2015</v>
      </c>
    </row>
    <row r="1793" spans="1:31" ht="12.75" customHeight="1" thickTop="1" thickBot="1" x14ac:dyDescent="0.25">
      <c r="A1793" s="8">
        <v>23470</v>
      </c>
      <c r="B1793" s="1" t="s">
        <v>47</v>
      </c>
      <c r="C1793" s="1">
        <v>0.06</v>
      </c>
      <c r="D1793" s="1">
        <v>55.48</v>
      </c>
      <c r="E1793" s="1">
        <v>4.8499999999999996</v>
      </c>
      <c r="F1793" s="1">
        <v>1519</v>
      </c>
      <c r="G1793" s="6" t="str">
        <f>IF(COUNTIF(Table1[Customer ID],Table1[[#This Row],[Customer ID]])&gt;1,"Repeat Customer","One-Time Customer")</f>
        <v>One-Time Customer</v>
      </c>
      <c r="H1793" s="1" t="s">
        <v>1548</v>
      </c>
      <c r="I1793" s="1" t="s">
        <v>49</v>
      </c>
      <c r="J1793" s="1" t="s">
        <v>114</v>
      </c>
      <c r="K1793" s="1" t="s">
        <v>29</v>
      </c>
      <c r="L1793" s="1" t="s">
        <v>93</v>
      </c>
      <c r="M1793" s="1" t="s">
        <v>59</v>
      </c>
      <c r="N1793" s="1" t="s">
        <v>1549</v>
      </c>
      <c r="O1793" s="1">
        <v>0.37</v>
      </c>
      <c r="P1793" s="6">
        <f>Table1[[#This Row],[Profit]]/Table1[[#This Row],[Sales]]</f>
        <v>0.69</v>
      </c>
      <c r="Q1793" s="1" t="s">
        <v>33</v>
      </c>
      <c r="R1793" s="1" t="s">
        <v>53</v>
      </c>
      <c r="S1793" s="1" t="s">
        <v>188</v>
      </c>
      <c r="T1793" s="1" t="s">
        <v>511</v>
      </c>
      <c r="U1793" s="1">
        <v>4210</v>
      </c>
      <c r="V1793" s="9">
        <v>42169</v>
      </c>
      <c r="W1793" s="13" t="str">
        <f>TEXT(Table1[[#This Row],[Order Date]],"mmmm")</f>
        <v>June</v>
      </c>
      <c r="X1793" s="7" t="str">
        <f>TEXT(Table1[[#This Row],[Order Date]],"yyyy")</f>
        <v>2015</v>
      </c>
      <c r="Y1793" s="9">
        <v>42169</v>
      </c>
      <c r="Z1793" s="1">
        <v>711.05189999999993</v>
      </c>
      <c r="AA1793" s="1">
        <v>19</v>
      </c>
      <c r="AB1793" s="1">
        <v>1030.51</v>
      </c>
      <c r="AC1793" s="1">
        <v>89957</v>
      </c>
      <c r="AD1793" s="6" t="e">
        <f>IF(COUNTIF(#REF!,Orders!AC855)&gt;0,"Returned","Not Returned")</f>
        <v>#REF!</v>
      </c>
      <c r="AE1793" s="37" t="str">
        <f>TEXT(Table1[[#This Row],[Order Date]],"mmmm-yyy")</f>
        <v>June-2015</v>
      </c>
    </row>
    <row r="1794" spans="1:31" ht="12.75" customHeight="1" thickTop="1" thickBot="1" x14ac:dyDescent="0.25">
      <c r="A1794" s="10">
        <v>23471</v>
      </c>
      <c r="B1794" s="11" t="s">
        <v>47</v>
      </c>
      <c r="C1794" s="11">
        <v>0.1</v>
      </c>
      <c r="D1794" s="11">
        <v>122.99</v>
      </c>
      <c r="E1794" s="11">
        <v>70.2</v>
      </c>
      <c r="F1794" s="11">
        <v>1522</v>
      </c>
      <c r="G1794" s="6" t="str">
        <f>IF(COUNTIF(Table1[Customer ID],Table1[[#This Row],[Customer ID]])&gt;1,"Repeat Customer","One-Time Customer")</f>
        <v>One-Time Customer</v>
      </c>
      <c r="H1794" s="11" t="s">
        <v>1550</v>
      </c>
      <c r="I1794" s="11" t="s">
        <v>39</v>
      </c>
      <c r="J1794" s="11" t="s">
        <v>114</v>
      </c>
      <c r="K1794" s="11" t="s">
        <v>41</v>
      </c>
      <c r="L1794" s="11" t="s">
        <v>42</v>
      </c>
      <c r="M1794" s="11" t="s">
        <v>43</v>
      </c>
      <c r="N1794" s="11" t="s">
        <v>147</v>
      </c>
      <c r="O1794" s="11">
        <v>0.74</v>
      </c>
      <c r="P1794" s="6">
        <f>Table1[[#This Row],[Profit]]/Table1[[#This Row],[Sales]]</f>
        <v>-0.44386529248955303</v>
      </c>
      <c r="Q1794" s="11" t="s">
        <v>33</v>
      </c>
      <c r="R1794" s="11" t="s">
        <v>61</v>
      </c>
      <c r="S1794" s="11" t="s">
        <v>62</v>
      </c>
      <c r="T1794" s="11" t="s">
        <v>1551</v>
      </c>
      <c r="U1794" s="11">
        <v>55305</v>
      </c>
      <c r="V1794" s="12">
        <v>42169</v>
      </c>
      <c r="W1794" s="13" t="str">
        <f>TEXT(Table1[[#This Row],[Order Date]],"mmmm")</f>
        <v>June</v>
      </c>
      <c r="X1794" s="7" t="str">
        <f>TEXT(Table1[[#This Row],[Order Date]],"yyyy")</f>
        <v>2015</v>
      </c>
      <c r="Y1794" s="12">
        <v>42170</v>
      </c>
      <c r="Z1794" s="11">
        <v>-899.67499999999995</v>
      </c>
      <c r="AA1794" s="11">
        <v>17</v>
      </c>
      <c r="AB1794" s="11">
        <v>2026.91</v>
      </c>
      <c r="AC1794" s="11">
        <v>89957</v>
      </c>
      <c r="AD1794" s="6" t="e">
        <f>IF(COUNTIF(#REF!,Orders!AC856)&gt;0,"Returned","Not Returned")</f>
        <v>#REF!</v>
      </c>
      <c r="AE1794" s="37" t="str">
        <f>TEXT(Table1[[#This Row],[Order Date]],"mmmm-yyy")</f>
        <v>June-2015</v>
      </c>
    </row>
    <row r="1795" spans="1:31" ht="12.75" customHeight="1" thickTop="1" thickBot="1" x14ac:dyDescent="0.25">
      <c r="A1795" s="10">
        <v>18274</v>
      </c>
      <c r="B1795" s="11" t="s">
        <v>106</v>
      </c>
      <c r="C1795" s="11">
        <v>0.09</v>
      </c>
      <c r="D1795" s="11">
        <v>107.53</v>
      </c>
      <c r="E1795" s="11">
        <v>5.81</v>
      </c>
      <c r="F1795" s="11">
        <v>1644</v>
      </c>
      <c r="G1795" s="6" t="str">
        <f>IF(COUNTIF(Table1[Customer ID],Table1[[#This Row],[Customer ID]])&gt;1,"Repeat Customer","One-Time Customer")</f>
        <v>One-Time Customer</v>
      </c>
      <c r="H1795" s="11" t="s">
        <v>1652</v>
      </c>
      <c r="I1795" s="11" t="s">
        <v>49</v>
      </c>
      <c r="J1795" s="11" t="s">
        <v>58</v>
      </c>
      <c r="K1795" s="11" t="s">
        <v>41</v>
      </c>
      <c r="L1795" s="11" t="s">
        <v>50</v>
      </c>
      <c r="M1795" s="11" t="s">
        <v>86</v>
      </c>
      <c r="N1795" s="11" t="s">
        <v>1653</v>
      </c>
      <c r="O1795" s="11">
        <v>0.65</v>
      </c>
      <c r="P1795" s="6">
        <f>Table1[[#This Row],[Profit]]/Table1[[#This Row],[Sales]]</f>
        <v>0.69000000000000006</v>
      </c>
      <c r="Q1795" s="11" t="s">
        <v>33</v>
      </c>
      <c r="R1795" s="11" t="s">
        <v>61</v>
      </c>
      <c r="S1795" s="11" t="s">
        <v>130</v>
      </c>
      <c r="T1795" s="11" t="s">
        <v>1654</v>
      </c>
      <c r="U1795" s="11">
        <v>77546</v>
      </c>
      <c r="V1795" s="12">
        <v>42169</v>
      </c>
      <c r="W1795" s="13" t="str">
        <f>TEXT(Table1[[#This Row],[Order Date]],"mmmm")</f>
        <v>June</v>
      </c>
      <c r="X1795" s="7" t="str">
        <f>TEXT(Table1[[#This Row],[Order Date]],"yyyy")</f>
        <v>2015</v>
      </c>
      <c r="Y1795" s="12">
        <v>42171</v>
      </c>
      <c r="Z1795" s="11">
        <v>69.545100000000005</v>
      </c>
      <c r="AA1795" s="11">
        <v>1</v>
      </c>
      <c r="AB1795" s="11">
        <v>100.79</v>
      </c>
      <c r="AC1795" s="11">
        <v>87342</v>
      </c>
      <c r="AD1795" s="6" t="e">
        <f>IF(COUNTIF(#REF!,Orders!AC914)&gt;0,"Returned","Not Returned")</f>
        <v>#REF!</v>
      </c>
      <c r="AE1795" s="37" t="str">
        <f>TEXT(Table1[[#This Row],[Order Date]],"mmmm-yyy")</f>
        <v>June-2015</v>
      </c>
    </row>
    <row r="1796" spans="1:31" ht="12.75" customHeight="1" thickTop="1" thickBot="1" x14ac:dyDescent="0.25">
      <c r="A1796" s="10">
        <v>18804</v>
      </c>
      <c r="B1796" s="11" t="s">
        <v>106</v>
      </c>
      <c r="C1796" s="11">
        <v>0.04</v>
      </c>
      <c r="D1796" s="11">
        <v>35.44</v>
      </c>
      <c r="E1796" s="11">
        <v>19.989999999999998</v>
      </c>
      <c r="F1796" s="11">
        <v>1738</v>
      </c>
      <c r="G1796" s="6" t="str">
        <f>IF(COUNTIF(Table1[Customer ID],Table1[[#This Row],[Customer ID]])&gt;1,"Repeat Customer","One-Time Customer")</f>
        <v>Repeat Customer</v>
      </c>
      <c r="H1796" s="11" t="s">
        <v>1752</v>
      </c>
      <c r="I1796" s="11" t="s">
        <v>49</v>
      </c>
      <c r="J1796" s="11" t="s">
        <v>28</v>
      </c>
      <c r="K1796" s="11" t="s">
        <v>29</v>
      </c>
      <c r="L1796" s="11" t="s">
        <v>93</v>
      </c>
      <c r="M1796" s="11" t="s">
        <v>59</v>
      </c>
      <c r="N1796" s="11" t="s">
        <v>1754</v>
      </c>
      <c r="O1796" s="11">
        <v>0.38</v>
      </c>
      <c r="P1796" s="6">
        <f>Table1[[#This Row],[Profit]]/Table1[[#This Row],[Sales]]</f>
        <v>-0.26651036282183826</v>
      </c>
      <c r="Q1796" s="11" t="s">
        <v>33</v>
      </c>
      <c r="R1796" s="11" t="s">
        <v>136</v>
      </c>
      <c r="S1796" s="11" t="s">
        <v>322</v>
      </c>
      <c r="T1796" s="11" t="s">
        <v>1753</v>
      </c>
      <c r="U1796" s="11">
        <v>28052</v>
      </c>
      <c r="V1796" s="12">
        <v>42169</v>
      </c>
      <c r="W1796" s="13" t="str">
        <f>TEXT(Table1[[#This Row],[Order Date]],"mmmm")</f>
        <v>June</v>
      </c>
      <c r="X1796" s="7" t="str">
        <f>TEXT(Table1[[#This Row],[Order Date]],"yyyy")</f>
        <v>2015</v>
      </c>
      <c r="Y1796" s="12">
        <v>42176</v>
      </c>
      <c r="Z1796" s="11">
        <v>-108.27250000000001</v>
      </c>
      <c r="AA1796" s="11">
        <v>11</v>
      </c>
      <c r="AB1796" s="11">
        <v>406.26</v>
      </c>
      <c r="AC1796" s="11">
        <v>85868</v>
      </c>
      <c r="AD1796" s="6" t="e">
        <f>IF(COUNTIF(#REF!,Orders!AC978)&gt;0,"Returned","Not Returned")</f>
        <v>#REF!</v>
      </c>
      <c r="AE1796" s="37" t="str">
        <f>TEXT(Table1[[#This Row],[Order Date]],"mmmm-yyy")</f>
        <v>June-2015</v>
      </c>
    </row>
    <row r="1797" spans="1:31" ht="12.75" customHeight="1" thickTop="1" thickBot="1" x14ac:dyDescent="0.25">
      <c r="A1797" s="8">
        <v>19826</v>
      </c>
      <c r="B1797" s="1" t="s">
        <v>106</v>
      </c>
      <c r="C1797" s="1">
        <v>0.09</v>
      </c>
      <c r="D1797" s="1">
        <v>12.95</v>
      </c>
      <c r="E1797" s="1">
        <v>4.9800000000000004</v>
      </c>
      <c r="F1797" s="1">
        <v>1775</v>
      </c>
      <c r="G1797" s="6" t="str">
        <f>IF(COUNTIF(Table1[Customer ID],Table1[[#This Row],[Customer ID]])&gt;1,"Repeat Customer","One-Time Customer")</f>
        <v>One-Time Customer</v>
      </c>
      <c r="H1797" s="1" t="s">
        <v>1781</v>
      </c>
      <c r="I1797" s="1" t="s">
        <v>49</v>
      </c>
      <c r="J1797" s="1" t="s">
        <v>114</v>
      </c>
      <c r="K1797" s="1" t="s">
        <v>29</v>
      </c>
      <c r="L1797" s="1" t="s">
        <v>109</v>
      </c>
      <c r="M1797" s="1" t="s">
        <v>59</v>
      </c>
      <c r="N1797" s="1" t="s">
        <v>1504</v>
      </c>
      <c r="O1797" s="1">
        <v>0.4</v>
      </c>
      <c r="P1797" s="6">
        <f>Table1[[#This Row],[Profit]]/Table1[[#This Row],[Sales]]</f>
        <v>0.45964142613341247</v>
      </c>
      <c r="Q1797" s="1" t="s">
        <v>33</v>
      </c>
      <c r="R1797" s="1" t="s">
        <v>61</v>
      </c>
      <c r="S1797" s="1" t="s">
        <v>703</v>
      </c>
      <c r="T1797" s="1" t="s">
        <v>1782</v>
      </c>
      <c r="U1797" s="1">
        <v>46614</v>
      </c>
      <c r="V1797" s="9">
        <v>42169</v>
      </c>
      <c r="W1797" s="13" t="str">
        <f>TEXT(Table1[[#This Row],[Order Date]],"mmmm")</f>
        <v>June</v>
      </c>
      <c r="X1797" s="7" t="str">
        <f>TEXT(Table1[[#This Row],[Order Date]],"yyyy")</f>
        <v>2015</v>
      </c>
      <c r="Y1797" s="9">
        <v>42176</v>
      </c>
      <c r="Z1797" s="1">
        <v>123.89175</v>
      </c>
      <c r="AA1797" s="1">
        <v>21</v>
      </c>
      <c r="AB1797" s="1">
        <v>269.54000000000002</v>
      </c>
      <c r="AC1797" s="1">
        <v>89944</v>
      </c>
      <c r="AD1797" s="6" t="e">
        <f>IF(COUNTIF(#REF!,Orders!AC997)&gt;0,"Returned","Not Returned")</f>
        <v>#REF!</v>
      </c>
      <c r="AE1797" s="37" t="str">
        <f>TEXT(Table1[[#This Row],[Order Date]],"mmmm-yyy")</f>
        <v>June-2015</v>
      </c>
    </row>
    <row r="1798" spans="1:31" ht="12.75" customHeight="1" thickTop="1" thickBot="1" x14ac:dyDescent="0.25">
      <c r="A1798" s="8">
        <v>18133</v>
      </c>
      <c r="B1798" s="1" t="s">
        <v>37</v>
      </c>
      <c r="C1798" s="1">
        <v>0.01</v>
      </c>
      <c r="D1798" s="1">
        <v>5.84</v>
      </c>
      <c r="E1798" s="1">
        <v>0.83</v>
      </c>
      <c r="F1798" s="1">
        <v>2979</v>
      </c>
      <c r="G1798" s="6" t="str">
        <f>IF(COUNTIF(Table1[Customer ID],Table1[[#This Row],[Customer ID]])&gt;1,"Repeat Customer","One-Time Customer")</f>
        <v>Repeat Customer</v>
      </c>
      <c r="H1798" s="1" t="s">
        <v>2706</v>
      </c>
      <c r="I1798" s="1" t="s">
        <v>49</v>
      </c>
      <c r="J1798" s="1" t="s">
        <v>28</v>
      </c>
      <c r="K1798" s="1" t="s">
        <v>29</v>
      </c>
      <c r="L1798" s="1" t="s">
        <v>30</v>
      </c>
      <c r="M1798" s="1" t="s">
        <v>31</v>
      </c>
      <c r="N1798" s="1" t="s">
        <v>944</v>
      </c>
      <c r="O1798" s="1">
        <v>0.49</v>
      </c>
      <c r="P1798" s="6">
        <f>Table1[[#This Row],[Profit]]/Table1[[#This Row],[Sales]]</f>
        <v>0.67358727501046456</v>
      </c>
      <c r="Q1798" s="1" t="s">
        <v>33</v>
      </c>
      <c r="R1798" s="1" t="s">
        <v>61</v>
      </c>
      <c r="S1798" s="1" t="s">
        <v>2659</v>
      </c>
      <c r="T1798" s="1" t="s">
        <v>2707</v>
      </c>
      <c r="U1798" s="1">
        <v>58601</v>
      </c>
      <c r="V1798" s="9">
        <v>42169</v>
      </c>
      <c r="W1798" s="13" t="str">
        <f>TEXT(Table1[[#This Row],[Order Date]],"mmmm")</f>
        <v>June</v>
      </c>
      <c r="X1798" s="7" t="str">
        <f>TEXT(Table1[[#This Row],[Order Date]],"yyyy")</f>
        <v>2015</v>
      </c>
      <c r="Y1798" s="9">
        <v>42171</v>
      </c>
      <c r="Z1798" s="1">
        <v>16.091999999999999</v>
      </c>
      <c r="AA1798" s="1">
        <v>4</v>
      </c>
      <c r="AB1798" s="1">
        <v>23.89</v>
      </c>
      <c r="AC1798" s="1">
        <v>86546</v>
      </c>
      <c r="AD1798" s="6" t="e">
        <f>IF(COUNTIF(#REF!,Orders!AC1691)&gt;0,"Returned","Not Returned")</f>
        <v>#REF!</v>
      </c>
      <c r="AE1798" s="37" t="str">
        <f>TEXT(Table1[[#This Row],[Order Date]],"mmmm-yyy")</f>
        <v>June-2015</v>
      </c>
    </row>
    <row r="1799" spans="1:31" ht="12.75" customHeight="1" thickTop="1" thickBot="1" x14ac:dyDescent="0.25">
      <c r="A1799" s="8">
        <v>25473</v>
      </c>
      <c r="B1799" s="1" t="s">
        <v>37</v>
      </c>
      <c r="C1799" s="1">
        <v>0.08</v>
      </c>
      <c r="D1799" s="1">
        <v>315.98</v>
      </c>
      <c r="E1799" s="1">
        <v>19.989999999999998</v>
      </c>
      <c r="F1799" s="1">
        <v>3120</v>
      </c>
      <c r="G1799" s="6" t="str">
        <f>IF(COUNTIF(Table1[Customer ID],Table1[[#This Row],[Customer ID]])&gt;1,"Repeat Customer","One-Time Customer")</f>
        <v>One-Time Customer</v>
      </c>
      <c r="H1799" s="1" t="s">
        <v>2806</v>
      </c>
      <c r="I1799" s="1" t="s">
        <v>49</v>
      </c>
      <c r="J1799" s="1" t="s">
        <v>40</v>
      </c>
      <c r="K1799" s="1" t="s">
        <v>29</v>
      </c>
      <c r="L1799" s="1" t="s">
        <v>109</v>
      </c>
      <c r="M1799" s="1" t="s">
        <v>59</v>
      </c>
      <c r="N1799" s="1" t="s">
        <v>2807</v>
      </c>
      <c r="O1799" s="1">
        <v>0.38</v>
      </c>
      <c r="P1799" s="6">
        <f>Table1[[#This Row],[Profit]]/Table1[[#This Row],[Sales]]</f>
        <v>1.6847809633374709E-2</v>
      </c>
      <c r="Q1799" s="1" t="s">
        <v>33</v>
      </c>
      <c r="R1799" s="1" t="s">
        <v>136</v>
      </c>
      <c r="S1799" s="1" t="s">
        <v>171</v>
      </c>
      <c r="T1799" s="1" t="s">
        <v>2808</v>
      </c>
      <c r="U1799" s="1">
        <v>70117</v>
      </c>
      <c r="V1799" s="9">
        <v>42169</v>
      </c>
      <c r="W1799" s="13" t="str">
        <f>TEXT(Table1[[#This Row],[Order Date]],"mmmm")</f>
        <v>June</v>
      </c>
      <c r="X1799" s="7" t="str">
        <f>TEXT(Table1[[#This Row],[Order Date]],"yyyy")</f>
        <v>2015</v>
      </c>
      <c r="Y1799" s="9">
        <v>42169</v>
      </c>
      <c r="Z1799" s="1">
        <v>44.519999999999996</v>
      </c>
      <c r="AA1799" s="1">
        <v>9</v>
      </c>
      <c r="AB1799" s="1">
        <v>2642.48</v>
      </c>
      <c r="AC1799" s="1">
        <v>90160</v>
      </c>
      <c r="AD1799" s="6" t="e">
        <f>IF(COUNTIF(#REF!,Orders!AC1777)&gt;0,"Returned","Not Returned")</f>
        <v>#REF!</v>
      </c>
      <c r="AE1799" s="37" t="str">
        <f>TEXT(Table1[[#This Row],[Order Date]],"mmmm-yyy")</f>
        <v>June-2015</v>
      </c>
    </row>
    <row r="1800" spans="1:31" ht="12.75" customHeight="1" thickTop="1" thickBot="1" x14ac:dyDescent="0.25">
      <c r="A1800" s="10">
        <v>25613</v>
      </c>
      <c r="B1800" s="11" t="s">
        <v>25</v>
      </c>
      <c r="C1800" s="11">
        <v>0.03</v>
      </c>
      <c r="D1800" s="11">
        <v>2.61</v>
      </c>
      <c r="E1800" s="11">
        <v>0.5</v>
      </c>
      <c r="F1800" s="11">
        <v>3339</v>
      </c>
      <c r="G1800" s="6" t="str">
        <f>IF(COUNTIF(Table1[Customer ID],Table1[[#This Row],[Customer ID]])&gt;1,"Repeat Customer","One-Time Customer")</f>
        <v>Repeat Customer</v>
      </c>
      <c r="H1800" s="11" t="s">
        <v>2969</v>
      </c>
      <c r="I1800" s="11" t="s">
        <v>49</v>
      </c>
      <c r="J1800" s="11" t="s">
        <v>114</v>
      </c>
      <c r="K1800" s="11" t="s">
        <v>29</v>
      </c>
      <c r="L1800" s="11" t="s">
        <v>134</v>
      </c>
      <c r="M1800" s="11" t="s">
        <v>59</v>
      </c>
      <c r="N1800" s="11" t="s">
        <v>1138</v>
      </c>
      <c r="O1800" s="11">
        <v>0.39</v>
      </c>
      <c r="P1800" s="6">
        <f>Table1[[#This Row],[Profit]]/Table1[[#This Row],[Sales]]</f>
        <v>0.2126340694006309</v>
      </c>
      <c r="Q1800" s="11" t="s">
        <v>33</v>
      </c>
      <c r="R1800" s="11" t="s">
        <v>136</v>
      </c>
      <c r="S1800" s="11" t="s">
        <v>362</v>
      </c>
      <c r="T1800" s="11" t="s">
        <v>2970</v>
      </c>
      <c r="U1800" s="11">
        <v>32780</v>
      </c>
      <c r="V1800" s="12">
        <v>42169</v>
      </c>
      <c r="W1800" s="13" t="str">
        <f>TEXT(Table1[[#This Row],[Order Date]],"mmmm")</f>
        <v>June</v>
      </c>
      <c r="X1800" s="7" t="str">
        <f>TEXT(Table1[[#This Row],[Order Date]],"yyyy")</f>
        <v>2015</v>
      </c>
      <c r="Y1800" s="12">
        <v>42170</v>
      </c>
      <c r="Z1800" s="11">
        <v>4.0442999999999998</v>
      </c>
      <c r="AA1800" s="11">
        <v>7</v>
      </c>
      <c r="AB1800" s="11">
        <v>19.02</v>
      </c>
      <c r="AC1800" s="11">
        <v>85981</v>
      </c>
      <c r="AD1800" s="6" t="e">
        <f>IF(COUNTIF(#REF!,Orders!AC1900)&gt;0,"Returned","Not Returned")</f>
        <v>#REF!</v>
      </c>
      <c r="AE1800" s="37" t="str">
        <f>TEXT(Table1[[#This Row],[Order Date]],"mmmm-yyy")</f>
        <v>June-2015</v>
      </c>
    </row>
    <row r="1801" spans="1:31" ht="12.75" customHeight="1" thickTop="1" thickBot="1" x14ac:dyDescent="0.25">
      <c r="A1801" s="8">
        <v>25614</v>
      </c>
      <c r="B1801" s="1" t="s">
        <v>25</v>
      </c>
      <c r="C1801" s="1">
        <v>0.01</v>
      </c>
      <c r="D1801" s="1">
        <v>11.66</v>
      </c>
      <c r="E1801" s="1">
        <v>7.95</v>
      </c>
      <c r="F1801" s="1">
        <v>3339</v>
      </c>
      <c r="G1801" s="6" t="str">
        <f>IF(COUNTIF(Table1[Customer ID],Table1[[#This Row],[Customer ID]])&gt;1,"Repeat Customer","One-Time Customer")</f>
        <v>Repeat Customer</v>
      </c>
      <c r="H1801" s="1" t="s">
        <v>2969</v>
      </c>
      <c r="I1801" s="1" t="s">
        <v>49</v>
      </c>
      <c r="J1801" s="1" t="s">
        <v>114</v>
      </c>
      <c r="K1801" s="1" t="s">
        <v>29</v>
      </c>
      <c r="L1801" s="1" t="s">
        <v>30</v>
      </c>
      <c r="M1801" s="1" t="s">
        <v>51</v>
      </c>
      <c r="N1801" s="1" t="s">
        <v>1718</v>
      </c>
      <c r="O1801" s="1">
        <v>0.57999999999999996</v>
      </c>
      <c r="P1801" s="6">
        <f>Table1[[#This Row],[Profit]]/Table1[[#This Row],[Sales]]</f>
        <v>-5.3481198741424672E-2</v>
      </c>
      <c r="Q1801" s="1" t="s">
        <v>33</v>
      </c>
      <c r="R1801" s="1" t="s">
        <v>136</v>
      </c>
      <c r="S1801" s="1" t="s">
        <v>362</v>
      </c>
      <c r="T1801" s="1" t="s">
        <v>2970</v>
      </c>
      <c r="U1801" s="1">
        <v>32780</v>
      </c>
      <c r="V1801" s="9">
        <v>42169</v>
      </c>
      <c r="W1801" s="13" t="str">
        <f>TEXT(Table1[[#This Row],[Order Date]],"mmmm")</f>
        <v>June</v>
      </c>
      <c r="X1801" s="7" t="str">
        <f>TEXT(Table1[[#This Row],[Order Date]],"yyyy")</f>
        <v>2015</v>
      </c>
      <c r="Y1801" s="9">
        <v>42170</v>
      </c>
      <c r="Z1801" s="1">
        <v>-10.368400000000001</v>
      </c>
      <c r="AA1801" s="1">
        <v>16</v>
      </c>
      <c r="AB1801" s="1">
        <v>193.87</v>
      </c>
      <c r="AC1801" s="1">
        <v>85981</v>
      </c>
      <c r="AD1801" s="6" t="e">
        <f>IF(COUNTIF(#REF!,Orders!AC1901)&gt;0,"Returned","Not Returned")</f>
        <v>#REF!</v>
      </c>
      <c r="AE1801" s="37" t="str">
        <f>TEXT(Table1[[#This Row],[Order Date]],"mmmm-yyy")</f>
        <v>June-2015</v>
      </c>
    </row>
    <row r="1802" spans="1:31" ht="12.75" customHeight="1" thickTop="1" thickBot="1" x14ac:dyDescent="0.25">
      <c r="A1802" s="8">
        <v>23654</v>
      </c>
      <c r="B1802" s="1" t="s">
        <v>37</v>
      </c>
      <c r="C1802" s="1">
        <v>0.03</v>
      </c>
      <c r="D1802" s="1">
        <v>4.24</v>
      </c>
      <c r="E1802" s="1">
        <v>5.41</v>
      </c>
      <c r="F1802" s="1">
        <v>33</v>
      </c>
      <c r="G1802" s="6" t="str">
        <f>IF(COUNTIF(Table1[Customer ID],Table1[[#This Row],[Customer ID]])&gt;1,"Repeat Customer","One-Time Customer")</f>
        <v>Repeat Customer</v>
      </c>
      <c r="H1802" s="1" t="s">
        <v>108</v>
      </c>
      <c r="I1802" s="1" t="s">
        <v>49</v>
      </c>
      <c r="J1802" s="1" t="s">
        <v>28</v>
      </c>
      <c r="K1802" s="1" t="s">
        <v>29</v>
      </c>
      <c r="L1802" s="1" t="s">
        <v>109</v>
      </c>
      <c r="M1802" s="1" t="s">
        <v>59</v>
      </c>
      <c r="N1802" s="1" t="s">
        <v>110</v>
      </c>
      <c r="O1802" s="1">
        <v>0.35</v>
      </c>
      <c r="P1802" s="6">
        <f>Table1[[#This Row],[Profit]]/Table1[[#This Row],[Sales]]</f>
        <v>-1.4389502385821404</v>
      </c>
      <c r="Q1802" s="1" t="s">
        <v>33</v>
      </c>
      <c r="R1802" s="1" t="s">
        <v>34</v>
      </c>
      <c r="S1802" s="1" t="s">
        <v>102</v>
      </c>
      <c r="T1802" s="1" t="s">
        <v>111</v>
      </c>
      <c r="U1802" s="1">
        <v>97030</v>
      </c>
      <c r="V1802" s="9">
        <v>42170</v>
      </c>
      <c r="W1802" s="13" t="str">
        <f>TEXT(Table1[[#This Row],[Order Date]],"mmmm")</f>
        <v>June</v>
      </c>
      <c r="X1802" s="7" t="str">
        <f>TEXT(Table1[[#This Row],[Order Date]],"yyyy")</f>
        <v>2015</v>
      </c>
      <c r="Y1802" s="9">
        <v>42172</v>
      </c>
      <c r="Z1802" s="1">
        <v>-84.437600000000003</v>
      </c>
      <c r="AA1802" s="1">
        <v>13</v>
      </c>
      <c r="AB1802" s="1">
        <v>58.68</v>
      </c>
      <c r="AC1802" s="1">
        <v>89201</v>
      </c>
      <c r="AD1802" s="6" t="e">
        <f>IF(COUNTIF(#REF!,Orders!AC25)&gt;0,"Returned","Not Returned")</f>
        <v>#REF!</v>
      </c>
      <c r="AE1802" s="37" t="str">
        <f>TEXT(Table1[[#This Row],[Order Date]],"mmmm-yyy")</f>
        <v>June-2015</v>
      </c>
    </row>
    <row r="1803" spans="1:31" ht="12.75" customHeight="1" thickTop="1" thickBot="1" x14ac:dyDescent="0.25">
      <c r="A1803" s="10">
        <v>23655</v>
      </c>
      <c r="B1803" s="11" t="s">
        <v>37</v>
      </c>
      <c r="C1803" s="11">
        <v>0.04</v>
      </c>
      <c r="D1803" s="11">
        <v>2.94</v>
      </c>
      <c r="E1803" s="11">
        <v>0.7</v>
      </c>
      <c r="F1803" s="11">
        <v>33</v>
      </c>
      <c r="G1803" s="6" t="str">
        <f>IF(COUNTIF(Table1[Customer ID],Table1[[#This Row],[Customer ID]])&gt;1,"Repeat Customer","One-Time Customer")</f>
        <v>Repeat Customer</v>
      </c>
      <c r="H1803" s="11" t="s">
        <v>108</v>
      </c>
      <c r="I1803" s="11" t="s">
        <v>49</v>
      </c>
      <c r="J1803" s="11" t="s">
        <v>28</v>
      </c>
      <c r="K1803" s="11" t="s">
        <v>29</v>
      </c>
      <c r="L1803" s="11" t="s">
        <v>30</v>
      </c>
      <c r="M1803" s="11" t="s">
        <v>31</v>
      </c>
      <c r="N1803" s="11" t="s">
        <v>112</v>
      </c>
      <c r="O1803" s="11">
        <v>0.57999999999999996</v>
      </c>
      <c r="P1803" s="6">
        <f>Table1[[#This Row],[Profit]]/Table1[[#This Row],[Sales]]</f>
        <v>0.4578531073446328</v>
      </c>
      <c r="Q1803" s="11" t="s">
        <v>33</v>
      </c>
      <c r="R1803" s="11" t="s">
        <v>34</v>
      </c>
      <c r="S1803" s="11" t="s">
        <v>102</v>
      </c>
      <c r="T1803" s="11" t="s">
        <v>111</v>
      </c>
      <c r="U1803" s="11">
        <v>97030</v>
      </c>
      <c r="V1803" s="12">
        <v>42170</v>
      </c>
      <c r="W1803" s="13" t="str">
        <f>TEXT(Table1[[#This Row],[Order Date]],"mmmm")</f>
        <v>June</v>
      </c>
      <c r="X1803" s="7" t="str">
        <f>TEXT(Table1[[#This Row],[Order Date]],"yyyy")</f>
        <v>2015</v>
      </c>
      <c r="Y1803" s="12">
        <v>42171</v>
      </c>
      <c r="Z1803" s="11">
        <v>24.312000000000001</v>
      </c>
      <c r="AA1803" s="11">
        <v>18</v>
      </c>
      <c r="AB1803" s="11">
        <v>53.1</v>
      </c>
      <c r="AC1803" s="11">
        <v>89201</v>
      </c>
      <c r="AD1803" s="6" t="e">
        <f>IF(COUNTIF(#REF!,Orders!AC26)&gt;0,"Returned","Not Returned")</f>
        <v>#REF!</v>
      </c>
      <c r="AE1803" s="37" t="str">
        <f>TEXT(Table1[[#This Row],[Order Date]],"mmmm-yyy")</f>
        <v>June-2015</v>
      </c>
    </row>
    <row r="1804" spans="1:31" ht="12.75" customHeight="1" thickTop="1" thickBot="1" x14ac:dyDescent="0.25">
      <c r="A1804" s="8">
        <v>21950</v>
      </c>
      <c r="B1804" s="1" t="s">
        <v>37</v>
      </c>
      <c r="C1804" s="1">
        <v>0.06</v>
      </c>
      <c r="D1804" s="1">
        <v>350.98</v>
      </c>
      <c r="E1804" s="1">
        <v>30</v>
      </c>
      <c r="F1804" s="1">
        <v>736</v>
      </c>
      <c r="G1804" s="6" t="str">
        <f>IF(COUNTIF(Table1[Customer ID],Table1[[#This Row],[Customer ID]])&gt;1,"Repeat Customer","One-Time Customer")</f>
        <v>One-Time Customer</v>
      </c>
      <c r="H1804" s="1" t="s">
        <v>861</v>
      </c>
      <c r="I1804" s="1" t="s">
        <v>39</v>
      </c>
      <c r="J1804" s="1" t="s">
        <v>114</v>
      </c>
      <c r="K1804" s="1" t="s">
        <v>41</v>
      </c>
      <c r="L1804" s="1" t="s">
        <v>42</v>
      </c>
      <c r="M1804" s="1" t="s">
        <v>43</v>
      </c>
      <c r="N1804" s="1" t="s">
        <v>862</v>
      </c>
      <c r="O1804" s="1">
        <v>0.61</v>
      </c>
      <c r="P1804" s="6">
        <f>Table1[[#This Row],[Profit]]/Table1[[#This Row],[Sales]]</f>
        <v>0.39569909538168546</v>
      </c>
      <c r="Q1804" s="1" t="s">
        <v>33</v>
      </c>
      <c r="R1804" s="1" t="s">
        <v>53</v>
      </c>
      <c r="S1804" s="1" t="s">
        <v>197</v>
      </c>
      <c r="T1804" s="1" t="s">
        <v>138</v>
      </c>
      <c r="U1804" s="1">
        <v>3079</v>
      </c>
      <c r="V1804" s="9">
        <v>42170</v>
      </c>
      <c r="W1804" s="13" t="str">
        <f>TEXT(Table1[[#This Row],[Order Date]],"mmmm")</f>
        <v>June</v>
      </c>
      <c r="X1804" s="7" t="str">
        <f>TEXT(Table1[[#This Row],[Order Date]],"yyyy")</f>
        <v>2015</v>
      </c>
      <c r="Y1804" s="9">
        <v>42172</v>
      </c>
      <c r="Z1804" s="1">
        <v>797.85599999999999</v>
      </c>
      <c r="AA1804" s="1">
        <v>6</v>
      </c>
      <c r="AB1804" s="1">
        <v>2016.32</v>
      </c>
      <c r="AC1804" s="1">
        <v>90361</v>
      </c>
      <c r="AD1804" s="6" t="e">
        <f>IF(COUNTIF(#REF!,Orders!AC421)&gt;0,"Returned","Not Returned")</f>
        <v>#REF!</v>
      </c>
      <c r="AE1804" s="37" t="str">
        <f>TEXT(Table1[[#This Row],[Order Date]],"mmmm-yyy")</f>
        <v>June-2015</v>
      </c>
    </row>
    <row r="1805" spans="1:31" ht="12.75" customHeight="1" thickTop="1" thickBot="1" x14ac:dyDescent="0.25">
      <c r="A1805" s="8">
        <v>21949</v>
      </c>
      <c r="B1805" s="1" t="s">
        <v>37</v>
      </c>
      <c r="C1805" s="1">
        <v>0.02</v>
      </c>
      <c r="D1805" s="1">
        <v>70.98</v>
      </c>
      <c r="E1805" s="1">
        <v>46.74</v>
      </c>
      <c r="F1805" s="1">
        <v>738</v>
      </c>
      <c r="G1805" s="6" t="str">
        <f>IF(COUNTIF(Table1[Customer ID],Table1[[#This Row],[Customer ID]])&gt;1,"Repeat Customer","One-Time Customer")</f>
        <v>One-Time Customer</v>
      </c>
      <c r="H1805" s="1" t="s">
        <v>866</v>
      </c>
      <c r="I1805" s="1" t="s">
        <v>39</v>
      </c>
      <c r="J1805" s="1" t="s">
        <v>114</v>
      </c>
      <c r="K1805" s="1" t="s">
        <v>41</v>
      </c>
      <c r="L1805" s="1" t="s">
        <v>191</v>
      </c>
      <c r="M1805" s="1" t="s">
        <v>121</v>
      </c>
      <c r="N1805" s="1" t="s">
        <v>867</v>
      </c>
      <c r="O1805" s="1">
        <v>0.56000000000000005</v>
      </c>
      <c r="P1805" s="6">
        <f>Table1[[#This Row],[Profit]]/Table1[[#This Row],[Sales]]</f>
        <v>-0.56823645697159075</v>
      </c>
      <c r="Q1805" s="1" t="s">
        <v>33</v>
      </c>
      <c r="R1805" s="1" t="s">
        <v>53</v>
      </c>
      <c r="S1805" s="1" t="s">
        <v>54</v>
      </c>
      <c r="T1805" s="1" t="s">
        <v>868</v>
      </c>
      <c r="U1805" s="1">
        <v>7016</v>
      </c>
      <c r="V1805" s="9">
        <v>42170</v>
      </c>
      <c r="W1805" s="13" t="str">
        <f>TEXT(Table1[[#This Row],[Order Date]],"mmmm")</f>
        <v>June</v>
      </c>
      <c r="X1805" s="7" t="str">
        <f>TEXT(Table1[[#This Row],[Order Date]],"yyyy")</f>
        <v>2015</v>
      </c>
      <c r="Y1805" s="9">
        <v>42171</v>
      </c>
      <c r="Z1805" s="1">
        <v>-178.21600000000001</v>
      </c>
      <c r="AA1805" s="1">
        <v>4</v>
      </c>
      <c r="AB1805" s="1">
        <v>313.63</v>
      </c>
      <c r="AC1805" s="1">
        <v>90361</v>
      </c>
      <c r="AD1805" s="6" t="e">
        <f>IF(COUNTIF(#REF!,Orders!AC423)&gt;0,"Returned","Not Returned")</f>
        <v>#REF!</v>
      </c>
      <c r="AE1805" s="37" t="str">
        <f>TEXT(Table1[[#This Row],[Order Date]],"mmmm-yyy")</f>
        <v>June-2015</v>
      </c>
    </row>
    <row r="1806" spans="1:31" ht="12.75" customHeight="1" thickTop="1" thickBot="1" x14ac:dyDescent="0.25">
      <c r="A1806" s="10">
        <v>21951</v>
      </c>
      <c r="B1806" s="11" t="s">
        <v>37</v>
      </c>
      <c r="C1806" s="11">
        <v>0.04</v>
      </c>
      <c r="D1806" s="11">
        <v>27.48</v>
      </c>
      <c r="E1806" s="11">
        <v>4</v>
      </c>
      <c r="F1806" s="11">
        <v>741</v>
      </c>
      <c r="G1806" s="6" t="str">
        <f>IF(COUNTIF(Table1[Customer ID],Table1[[#This Row],[Customer ID]])&gt;1,"Repeat Customer","One-Time Customer")</f>
        <v>One-Time Customer</v>
      </c>
      <c r="H1806" s="11" t="s">
        <v>869</v>
      </c>
      <c r="I1806" s="11" t="s">
        <v>49</v>
      </c>
      <c r="J1806" s="11" t="s">
        <v>114</v>
      </c>
      <c r="K1806" s="11" t="s">
        <v>77</v>
      </c>
      <c r="L1806" s="11" t="s">
        <v>180</v>
      </c>
      <c r="M1806" s="11" t="s">
        <v>59</v>
      </c>
      <c r="N1806" s="11" t="s">
        <v>870</v>
      </c>
      <c r="O1806" s="11">
        <v>0.75</v>
      </c>
      <c r="P1806" s="6">
        <f>Table1[[#This Row],[Profit]]/Table1[[#This Row],[Sales]]</f>
        <v>-6.7114837475136579E-2</v>
      </c>
      <c r="Q1806" s="11" t="s">
        <v>33</v>
      </c>
      <c r="R1806" s="11" t="s">
        <v>53</v>
      </c>
      <c r="S1806" s="11" t="s">
        <v>54</v>
      </c>
      <c r="T1806" s="11" t="s">
        <v>871</v>
      </c>
      <c r="U1806" s="11">
        <v>7901</v>
      </c>
      <c r="V1806" s="12">
        <v>42170</v>
      </c>
      <c r="W1806" s="13" t="str">
        <f>TEXT(Table1[[#This Row],[Order Date]],"mmmm")</f>
        <v>June</v>
      </c>
      <c r="X1806" s="7" t="str">
        <f>TEXT(Table1[[#This Row],[Order Date]],"yyyy")</f>
        <v>2015</v>
      </c>
      <c r="Y1806" s="12">
        <v>42172</v>
      </c>
      <c r="Z1806" s="11">
        <v>-26.655999999999999</v>
      </c>
      <c r="AA1806" s="11">
        <v>15</v>
      </c>
      <c r="AB1806" s="11">
        <v>397.17</v>
      </c>
      <c r="AC1806" s="11">
        <v>90361</v>
      </c>
      <c r="AD1806" s="6" t="e">
        <f>IF(COUNTIF(#REF!,Orders!AC424)&gt;0,"Returned","Not Returned")</f>
        <v>#REF!</v>
      </c>
      <c r="AE1806" s="37" t="str">
        <f>TEXT(Table1[[#This Row],[Order Date]],"mmmm-yyy")</f>
        <v>June-2015</v>
      </c>
    </row>
    <row r="1807" spans="1:31" ht="12.75" customHeight="1" thickTop="1" thickBot="1" x14ac:dyDescent="0.25">
      <c r="A1807" s="8">
        <v>20036</v>
      </c>
      <c r="B1807" s="1" t="s">
        <v>47</v>
      </c>
      <c r="C1807" s="1">
        <v>0.09</v>
      </c>
      <c r="D1807" s="1">
        <v>5.98</v>
      </c>
      <c r="E1807" s="1">
        <v>1.49</v>
      </c>
      <c r="F1807" s="1">
        <v>1860</v>
      </c>
      <c r="G1807" s="6" t="str">
        <f>IF(COUNTIF(Table1[Customer ID],Table1[[#This Row],[Customer ID]])&gt;1,"Repeat Customer","One-Time Customer")</f>
        <v>One-Time Customer</v>
      </c>
      <c r="H1807" s="1" t="s">
        <v>1835</v>
      </c>
      <c r="I1807" s="1" t="s">
        <v>49</v>
      </c>
      <c r="J1807" s="1" t="s">
        <v>40</v>
      </c>
      <c r="K1807" s="1" t="s">
        <v>29</v>
      </c>
      <c r="L1807" s="1" t="s">
        <v>109</v>
      </c>
      <c r="M1807" s="1" t="s">
        <v>59</v>
      </c>
      <c r="N1807" s="1" t="s">
        <v>1020</v>
      </c>
      <c r="O1807" s="1">
        <v>0.39</v>
      </c>
      <c r="P1807" s="6">
        <f>Table1[[#This Row],[Profit]]/Table1[[#This Row],[Sales]]</f>
        <v>0.47230988932524098</v>
      </c>
      <c r="Q1807" s="1" t="s">
        <v>33</v>
      </c>
      <c r="R1807" s="1" t="s">
        <v>53</v>
      </c>
      <c r="S1807" s="1" t="s">
        <v>193</v>
      </c>
      <c r="T1807" s="1" t="s">
        <v>1836</v>
      </c>
      <c r="U1807" s="1">
        <v>1570</v>
      </c>
      <c r="V1807" s="9">
        <v>42170</v>
      </c>
      <c r="W1807" s="13" t="str">
        <f>TEXT(Table1[[#This Row],[Order Date]],"mmmm")</f>
        <v>June</v>
      </c>
      <c r="X1807" s="7" t="str">
        <f>TEXT(Table1[[#This Row],[Order Date]],"yyyy")</f>
        <v>2015</v>
      </c>
      <c r="Y1807" s="9">
        <v>42172</v>
      </c>
      <c r="Z1807" s="1">
        <v>13.2294</v>
      </c>
      <c r="AA1807" s="1">
        <v>5</v>
      </c>
      <c r="AB1807" s="1">
        <v>28.01</v>
      </c>
      <c r="AC1807" s="1">
        <v>86846</v>
      </c>
      <c r="AD1807" s="6" t="e">
        <f>IF(COUNTIF(#REF!,Orders!AC1041)&gt;0,"Returned","Not Returned")</f>
        <v>#REF!</v>
      </c>
      <c r="AE1807" s="37" t="str">
        <f>TEXT(Table1[[#This Row],[Order Date]],"mmmm-yyy")</f>
        <v>June-2015</v>
      </c>
    </row>
    <row r="1808" spans="1:31" ht="12.75" customHeight="1" thickTop="1" thickBot="1" x14ac:dyDescent="0.25">
      <c r="A1808" s="8">
        <v>26331</v>
      </c>
      <c r="B1808" s="1" t="s">
        <v>37</v>
      </c>
      <c r="C1808" s="1">
        <v>0</v>
      </c>
      <c r="D1808" s="1">
        <v>1.48</v>
      </c>
      <c r="E1808" s="1">
        <v>0.7</v>
      </c>
      <c r="F1808" s="1">
        <v>2183</v>
      </c>
      <c r="G1808" s="6" t="str">
        <f>IF(COUNTIF(Table1[Customer ID],Table1[[#This Row],[Customer ID]])&gt;1,"Repeat Customer","One-Time Customer")</f>
        <v>One-Time Customer</v>
      </c>
      <c r="H1808" s="1" t="s">
        <v>2078</v>
      </c>
      <c r="I1808" s="1" t="s">
        <v>49</v>
      </c>
      <c r="J1808" s="1" t="s">
        <v>40</v>
      </c>
      <c r="K1808" s="1" t="s">
        <v>29</v>
      </c>
      <c r="L1808" s="1" t="s">
        <v>66</v>
      </c>
      <c r="M1808" s="1" t="s">
        <v>31</v>
      </c>
      <c r="N1808" s="1" t="s">
        <v>2003</v>
      </c>
      <c r="O1808" s="1">
        <v>0.37</v>
      </c>
      <c r="P1808" s="6">
        <f>Table1[[#This Row],[Profit]]/Table1[[#This Row],[Sales]]</f>
        <v>-10.512318840579709</v>
      </c>
      <c r="Q1808" s="1" t="s">
        <v>33</v>
      </c>
      <c r="R1808" s="1" t="s">
        <v>136</v>
      </c>
      <c r="S1808" s="1" t="s">
        <v>613</v>
      </c>
      <c r="T1808" s="1" t="s">
        <v>2079</v>
      </c>
      <c r="U1808" s="1">
        <v>42301</v>
      </c>
      <c r="V1808" s="9">
        <v>42170</v>
      </c>
      <c r="W1808" s="13" t="str">
        <f>TEXT(Table1[[#This Row],[Order Date]],"mmmm")</f>
        <v>June</v>
      </c>
      <c r="X1808" s="7" t="str">
        <f>TEXT(Table1[[#This Row],[Order Date]],"yyyy")</f>
        <v>2015</v>
      </c>
      <c r="Y1808" s="9">
        <v>42172</v>
      </c>
      <c r="Z1808" s="1">
        <v>-203.09799999999998</v>
      </c>
      <c r="AA1808" s="1">
        <v>12</v>
      </c>
      <c r="AB1808" s="1">
        <v>19.32</v>
      </c>
      <c r="AC1808" s="1">
        <v>91571</v>
      </c>
      <c r="AD1808" s="6" t="e">
        <f>IF(COUNTIF(#REF!,Orders!AC1205)&gt;0,"Returned","Not Returned")</f>
        <v>#REF!</v>
      </c>
      <c r="AE1808" s="37" t="str">
        <f>TEXT(Table1[[#This Row],[Order Date]],"mmmm-yyy")</f>
        <v>June-2015</v>
      </c>
    </row>
    <row r="1809" spans="1:31" ht="12.75" customHeight="1" thickTop="1" thickBot="1" x14ac:dyDescent="0.25">
      <c r="A1809" s="8">
        <v>21102</v>
      </c>
      <c r="B1809" s="1" t="s">
        <v>37</v>
      </c>
      <c r="C1809" s="1">
        <v>0.04</v>
      </c>
      <c r="D1809" s="1">
        <v>6.48</v>
      </c>
      <c r="E1809" s="1">
        <v>9.5399999999999991</v>
      </c>
      <c r="F1809" s="1">
        <v>2512</v>
      </c>
      <c r="G1809" s="6" t="str">
        <f>IF(COUNTIF(Table1[Customer ID],Table1[[#This Row],[Customer ID]])&gt;1,"Repeat Customer","One-Time Customer")</f>
        <v>One-Time Customer</v>
      </c>
      <c r="H1809" s="1" t="s">
        <v>2358</v>
      </c>
      <c r="I1809" s="1" t="s">
        <v>49</v>
      </c>
      <c r="J1809" s="1" t="s">
        <v>40</v>
      </c>
      <c r="K1809" s="1" t="s">
        <v>29</v>
      </c>
      <c r="L1809" s="1" t="s">
        <v>93</v>
      </c>
      <c r="M1809" s="1" t="s">
        <v>59</v>
      </c>
      <c r="N1809" s="1" t="s">
        <v>2359</v>
      </c>
      <c r="O1809" s="1">
        <v>0.37</v>
      </c>
      <c r="P1809" s="6">
        <f>Table1[[#This Row],[Profit]]/Table1[[#This Row],[Sales]]</f>
        <v>-1.7862646566164155</v>
      </c>
      <c r="Q1809" s="1" t="s">
        <v>33</v>
      </c>
      <c r="R1809" s="1" t="s">
        <v>53</v>
      </c>
      <c r="S1809" s="1" t="s">
        <v>193</v>
      </c>
      <c r="T1809" s="1" t="s">
        <v>2360</v>
      </c>
      <c r="U1809" s="1">
        <v>2138</v>
      </c>
      <c r="V1809" s="9">
        <v>42170</v>
      </c>
      <c r="W1809" s="13" t="str">
        <f>TEXT(Table1[[#This Row],[Order Date]],"mmmm")</f>
        <v>June</v>
      </c>
      <c r="X1809" s="7" t="str">
        <f>TEXT(Table1[[#This Row],[Order Date]],"yyyy")</f>
        <v>2015</v>
      </c>
      <c r="Y1809" s="9">
        <v>42172</v>
      </c>
      <c r="Z1809" s="1">
        <v>-223.94400000000002</v>
      </c>
      <c r="AA1809" s="1">
        <v>19</v>
      </c>
      <c r="AB1809" s="1">
        <v>125.37</v>
      </c>
      <c r="AC1809" s="1">
        <v>87030</v>
      </c>
      <c r="AD1809" s="6" t="e">
        <f>IF(COUNTIF(#REF!,Orders!AC1423)&gt;0,"Returned","Not Returned")</f>
        <v>#REF!</v>
      </c>
      <c r="AE1809" s="37" t="str">
        <f>TEXT(Table1[[#This Row],[Order Date]],"mmmm-yyy")</f>
        <v>June-2015</v>
      </c>
    </row>
    <row r="1810" spans="1:31" ht="12.75" customHeight="1" thickTop="1" thickBot="1" x14ac:dyDescent="0.25">
      <c r="A1810" s="10">
        <v>20669</v>
      </c>
      <c r="B1810" s="11" t="s">
        <v>47</v>
      </c>
      <c r="C1810" s="11">
        <v>0.1</v>
      </c>
      <c r="D1810" s="11">
        <v>7.64</v>
      </c>
      <c r="E1810" s="11">
        <v>5.83</v>
      </c>
      <c r="F1810" s="11">
        <v>1038</v>
      </c>
      <c r="G1810" s="6" t="str">
        <f>IF(COUNTIF(Table1[Customer ID],Table1[[#This Row],[Customer ID]])&gt;1,"Repeat Customer","One-Time Customer")</f>
        <v>One-Time Customer</v>
      </c>
      <c r="H1810" s="11" t="s">
        <v>1153</v>
      </c>
      <c r="I1810" s="11" t="s">
        <v>49</v>
      </c>
      <c r="J1810" s="11" t="s">
        <v>28</v>
      </c>
      <c r="K1810" s="11" t="s">
        <v>29</v>
      </c>
      <c r="L1810" s="11" t="s">
        <v>93</v>
      </c>
      <c r="M1810" s="11" t="s">
        <v>31</v>
      </c>
      <c r="N1810" s="11" t="s">
        <v>1026</v>
      </c>
      <c r="O1810" s="11">
        <v>0.36</v>
      </c>
      <c r="P1810" s="6">
        <f>Table1[[#This Row],[Profit]]/Table1[[#This Row],[Sales]]</f>
        <v>-10.243582317073169</v>
      </c>
      <c r="Q1810" s="11" t="s">
        <v>33</v>
      </c>
      <c r="R1810" s="11" t="s">
        <v>136</v>
      </c>
      <c r="S1810" s="11" t="s">
        <v>362</v>
      </c>
      <c r="T1810" s="11" t="s">
        <v>1154</v>
      </c>
      <c r="U1810" s="11">
        <v>33430</v>
      </c>
      <c r="V1810" s="12">
        <v>42171</v>
      </c>
      <c r="W1810" s="13" t="str">
        <f>TEXT(Table1[[#This Row],[Order Date]],"mmmm")</f>
        <v>June</v>
      </c>
      <c r="X1810" s="7" t="str">
        <f>TEXT(Table1[[#This Row],[Order Date]],"yyyy")</f>
        <v>2015</v>
      </c>
      <c r="Y1810" s="12">
        <v>42172</v>
      </c>
      <c r="Z1810" s="11">
        <v>-403.18739999999997</v>
      </c>
      <c r="AA1810" s="11">
        <v>5</v>
      </c>
      <c r="AB1810" s="11">
        <v>39.36</v>
      </c>
      <c r="AC1810" s="11">
        <v>90641</v>
      </c>
      <c r="AD1810" s="6" t="e">
        <f>IF(COUNTIF(#REF!,Orders!AC584)&gt;0,"Returned","Not Returned")</f>
        <v>#REF!</v>
      </c>
      <c r="AE1810" s="37" t="str">
        <f>TEXT(Table1[[#This Row],[Order Date]],"mmmm-yyy")</f>
        <v>June-2015</v>
      </c>
    </row>
    <row r="1811" spans="1:31" ht="12.75" customHeight="1" thickTop="1" thickBot="1" x14ac:dyDescent="0.25">
      <c r="A1811" s="10">
        <v>18460</v>
      </c>
      <c r="B1811" s="11" t="s">
        <v>25</v>
      </c>
      <c r="C1811" s="11">
        <v>0.04</v>
      </c>
      <c r="D1811" s="11">
        <v>119.99</v>
      </c>
      <c r="E1811" s="11">
        <v>14</v>
      </c>
      <c r="F1811" s="11">
        <v>1492</v>
      </c>
      <c r="G1811" s="6" t="str">
        <f>IF(COUNTIF(Table1[Customer ID],Table1[[#This Row],[Customer ID]])&gt;1,"Repeat Customer","One-Time Customer")</f>
        <v>One-Time Customer</v>
      </c>
      <c r="H1811" s="11" t="s">
        <v>1529</v>
      </c>
      <c r="I1811" s="11" t="s">
        <v>39</v>
      </c>
      <c r="J1811" s="11" t="s">
        <v>28</v>
      </c>
      <c r="K1811" s="11" t="s">
        <v>77</v>
      </c>
      <c r="L1811" s="11" t="s">
        <v>85</v>
      </c>
      <c r="M1811" s="11" t="s">
        <v>43</v>
      </c>
      <c r="N1811" s="11" t="s">
        <v>890</v>
      </c>
      <c r="O1811" s="11">
        <v>0.36</v>
      </c>
      <c r="P1811" s="6">
        <f>Table1[[#This Row],[Profit]]/Table1[[#This Row],[Sales]]</f>
        <v>0.69</v>
      </c>
      <c r="Q1811" s="11" t="s">
        <v>33</v>
      </c>
      <c r="R1811" s="11" t="s">
        <v>61</v>
      </c>
      <c r="S1811" s="11" t="s">
        <v>506</v>
      </c>
      <c r="T1811" s="11" t="s">
        <v>1530</v>
      </c>
      <c r="U1811" s="11">
        <v>65721</v>
      </c>
      <c r="V1811" s="12">
        <v>42171</v>
      </c>
      <c r="W1811" s="13" t="str">
        <f>TEXT(Table1[[#This Row],[Order Date]],"mmmm")</f>
        <v>June</v>
      </c>
      <c r="X1811" s="7" t="str">
        <f>TEXT(Table1[[#This Row],[Order Date]],"yyyy")</f>
        <v>2015</v>
      </c>
      <c r="Y1811" s="12">
        <v>42173</v>
      </c>
      <c r="Z1811" s="11">
        <v>509.95830000000001</v>
      </c>
      <c r="AA1811" s="11">
        <v>6</v>
      </c>
      <c r="AB1811" s="11">
        <v>739.07</v>
      </c>
      <c r="AC1811" s="11">
        <v>88004</v>
      </c>
      <c r="AD1811" s="6" t="e">
        <f>IF(COUNTIF(#REF!,Orders!AC842)&gt;0,"Returned","Not Returned")</f>
        <v>#REF!</v>
      </c>
      <c r="AE1811" s="37" t="str">
        <f>TEXT(Table1[[#This Row],[Order Date]],"mmmm-yyy")</f>
        <v>June-2015</v>
      </c>
    </row>
    <row r="1812" spans="1:31" ht="12.75" customHeight="1" thickTop="1" thickBot="1" x14ac:dyDescent="0.25">
      <c r="A1812" s="10">
        <v>21511</v>
      </c>
      <c r="B1812" s="11" t="s">
        <v>56</v>
      </c>
      <c r="C1812" s="11">
        <v>0.06</v>
      </c>
      <c r="D1812" s="11">
        <v>146.34</v>
      </c>
      <c r="E1812" s="11">
        <v>43.75</v>
      </c>
      <c r="F1812" s="11">
        <v>2355</v>
      </c>
      <c r="G1812" s="6" t="str">
        <f>IF(COUNTIF(Table1[Customer ID],Table1[[#This Row],[Customer ID]])&gt;1,"Repeat Customer","One-Time Customer")</f>
        <v>Repeat Customer</v>
      </c>
      <c r="H1812" s="11" t="s">
        <v>2224</v>
      </c>
      <c r="I1812" s="11" t="s">
        <v>39</v>
      </c>
      <c r="J1812" s="11" t="s">
        <v>114</v>
      </c>
      <c r="K1812" s="11" t="s">
        <v>41</v>
      </c>
      <c r="L1812" s="11" t="s">
        <v>152</v>
      </c>
      <c r="M1812" s="11" t="s">
        <v>121</v>
      </c>
      <c r="N1812" s="11" t="s">
        <v>2190</v>
      </c>
      <c r="O1812" s="11">
        <v>0.65</v>
      </c>
      <c r="P1812" s="6">
        <f>Table1[[#This Row],[Profit]]/Table1[[#This Row],[Sales]]</f>
        <v>-5.1863772629034882E-2</v>
      </c>
      <c r="Q1812" s="11" t="s">
        <v>33</v>
      </c>
      <c r="R1812" s="11" t="s">
        <v>34</v>
      </c>
      <c r="S1812" s="11" t="s">
        <v>45</v>
      </c>
      <c r="T1812" s="11" t="s">
        <v>2198</v>
      </c>
      <c r="U1812" s="11">
        <v>92236</v>
      </c>
      <c r="V1812" s="12">
        <v>42171</v>
      </c>
      <c r="W1812" s="13" t="str">
        <f>TEXT(Table1[[#This Row],[Order Date]],"mmmm")</f>
        <v>June</v>
      </c>
      <c r="X1812" s="7" t="str">
        <f>TEXT(Table1[[#This Row],[Order Date]],"yyyy")</f>
        <v>2015</v>
      </c>
      <c r="Y1812" s="12">
        <v>42173</v>
      </c>
      <c r="Z1812" s="11">
        <v>-89.27</v>
      </c>
      <c r="AA1812" s="11">
        <v>12</v>
      </c>
      <c r="AB1812" s="11">
        <v>1721.24</v>
      </c>
      <c r="AC1812" s="11">
        <v>91306</v>
      </c>
      <c r="AD1812" s="6" t="e">
        <f>IF(COUNTIF(#REF!,Orders!AC1312)&gt;0,"Returned","Not Returned")</f>
        <v>#REF!</v>
      </c>
      <c r="AE1812" s="37" t="str">
        <f>TEXT(Table1[[#This Row],[Order Date]],"mmmm-yyy")</f>
        <v>June-2015</v>
      </c>
    </row>
    <row r="1813" spans="1:31" ht="12.75" customHeight="1" thickTop="1" thickBot="1" x14ac:dyDescent="0.25">
      <c r="A1813" s="10">
        <v>18147</v>
      </c>
      <c r="B1813" s="11" t="s">
        <v>47</v>
      </c>
      <c r="C1813" s="11">
        <v>0.03</v>
      </c>
      <c r="D1813" s="11">
        <v>41.32</v>
      </c>
      <c r="E1813" s="11">
        <v>58.66</v>
      </c>
      <c r="F1813" s="11">
        <v>2677</v>
      </c>
      <c r="G1813" s="6" t="str">
        <f>IF(COUNTIF(Table1[Customer ID],Table1[[#This Row],[Customer ID]])&gt;1,"Repeat Customer","One-Time Customer")</f>
        <v>Repeat Customer</v>
      </c>
      <c r="H1813" s="11" t="s">
        <v>2480</v>
      </c>
      <c r="I1813" s="11" t="s">
        <v>27</v>
      </c>
      <c r="J1813" s="11" t="s">
        <v>58</v>
      </c>
      <c r="K1813" s="11" t="s">
        <v>41</v>
      </c>
      <c r="L1813" s="11" t="s">
        <v>50</v>
      </c>
      <c r="M1813" s="11" t="s">
        <v>86</v>
      </c>
      <c r="N1813" s="11" t="s">
        <v>2481</v>
      </c>
      <c r="O1813" s="11">
        <v>0.76</v>
      </c>
      <c r="P1813" s="6">
        <f>Table1[[#This Row],[Profit]]/Table1[[#This Row],[Sales]]</f>
        <v>-7.8269372957759931E-2</v>
      </c>
      <c r="Q1813" s="11" t="s">
        <v>33</v>
      </c>
      <c r="R1813" s="11" t="s">
        <v>136</v>
      </c>
      <c r="S1813" s="11" t="s">
        <v>137</v>
      </c>
      <c r="T1813" s="11" t="s">
        <v>2482</v>
      </c>
      <c r="U1813" s="11">
        <v>22601</v>
      </c>
      <c r="V1813" s="12">
        <v>42171</v>
      </c>
      <c r="W1813" s="13" t="str">
        <f>TEXT(Table1[[#This Row],[Order Date]],"mmmm")</f>
        <v>June</v>
      </c>
      <c r="X1813" s="7" t="str">
        <f>TEXT(Table1[[#This Row],[Order Date]],"yyyy")</f>
        <v>2015</v>
      </c>
      <c r="Y1813" s="12">
        <v>42172</v>
      </c>
      <c r="Z1813" s="11">
        <v>-32.816000000000003</v>
      </c>
      <c r="AA1813" s="11">
        <v>10</v>
      </c>
      <c r="AB1813" s="11">
        <v>419.27</v>
      </c>
      <c r="AC1813" s="11">
        <v>86633</v>
      </c>
      <c r="AD1813" s="6" t="e">
        <f>IF(COUNTIF(#REF!,Orders!AC1518)&gt;0,"Returned","Not Returned")</f>
        <v>#REF!</v>
      </c>
      <c r="AE1813" s="37" t="str">
        <f>TEXT(Table1[[#This Row],[Order Date]],"mmmm-yyy")</f>
        <v>June-2015</v>
      </c>
    </row>
    <row r="1814" spans="1:31" ht="12.75" customHeight="1" thickTop="1" thickBot="1" x14ac:dyDescent="0.25">
      <c r="A1814" s="8">
        <v>18148</v>
      </c>
      <c r="B1814" s="1" t="s">
        <v>47</v>
      </c>
      <c r="C1814" s="1">
        <v>0</v>
      </c>
      <c r="D1814" s="1">
        <v>6.88</v>
      </c>
      <c r="E1814" s="1">
        <v>2</v>
      </c>
      <c r="F1814" s="1">
        <v>2677</v>
      </c>
      <c r="G1814" s="6" t="str">
        <f>IF(COUNTIF(Table1[Customer ID],Table1[[#This Row],[Customer ID]])&gt;1,"Repeat Customer","One-Time Customer")</f>
        <v>Repeat Customer</v>
      </c>
      <c r="H1814" s="1" t="s">
        <v>2480</v>
      </c>
      <c r="I1814" s="1" t="s">
        <v>49</v>
      </c>
      <c r="J1814" s="1" t="s">
        <v>58</v>
      </c>
      <c r="K1814" s="1" t="s">
        <v>29</v>
      </c>
      <c r="L1814" s="1" t="s">
        <v>93</v>
      </c>
      <c r="M1814" s="1" t="s">
        <v>31</v>
      </c>
      <c r="N1814" s="1" t="s">
        <v>662</v>
      </c>
      <c r="O1814" s="1">
        <v>0.39</v>
      </c>
      <c r="P1814" s="6">
        <f>Table1[[#This Row],[Profit]]/Table1[[#This Row],[Sales]]</f>
        <v>-0.43361111111111111</v>
      </c>
      <c r="Q1814" s="1" t="s">
        <v>33</v>
      </c>
      <c r="R1814" s="1" t="s">
        <v>136</v>
      </c>
      <c r="S1814" s="1" t="s">
        <v>137</v>
      </c>
      <c r="T1814" s="1" t="s">
        <v>2482</v>
      </c>
      <c r="U1814" s="1">
        <v>22601</v>
      </c>
      <c r="V1814" s="9">
        <v>42171</v>
      </c>
      <c r="W1814" s="13" t="str">
        <f>TEXT(Table1[[#This Row],[Order Date]],"mmmm")</f>
        <v>June</v>
      </c>
      <c r="X1814" s="7" t="str">
        <f>TEXT(Table1[[#This Row],[Order Date]],"yyyy")</f>
        <v>2015</v>
      </c>
      <c r="Y1814" s="9">
        <v>42171</v>
      </c>
      <c r="Z1814" s="1">
        <v>-15.61</v>
      </c>
      <c r="AA1814" s="1">
        <v>5</v>
      </c>
      <c r="AB1814" s="1">
        <v>36</v>
      </c>
      <c r="AC1814" s="1">
        <v>86633</v>
      </c>
      <c r="AD1814" s="6" t="e">
        <f>IF(COUNTIF(#REF!,Orders!AC1519)&gt;0,"Returned","Not Returned")</f>
        <v>#REF!</v>
      </c>
      <c r="AE1814" s="37" t="str">
        <f>TEXT(Table1[[#This Row],[Order Date]],"mmmm-yyy")</f>
        <v>June-2015</v>
      </c>
    </row>
    <row r="1815" spans="1:31" ht="12.75" customHeight="1" thickTop="1" thickBot="1" x14ac:dyDescent="0.25">
      <c r="A1815" s="8">
        <v>21399</v>
      </c>
      <c r="B1815" s="1" t="s">
        <v>47</v>
      </c>
      <c r="C1815" s="1">
        <v>0</v>
      </c>
      <c r="D1815" s="1">
        <v>40.479999999999997</v>
      </c>
      <c r="E1815" s="1">
        <v>19.989999999999998</v>
      </c>
      <c r="F1815" s="1">
        <v>2720</v>
      </c>
      <c r="G1815" s="6" t="str">
        <f>IF(COUNTIF(Table1[Customer ID],Table1[[#This Row],[Customer ID]])&gt;1,"Repeat Customer","One-Time Customer")</f>
        <v>One-Time Customer</v>
      </c>
      <c r="H1815" s="1" t="s">
        <v>2513</v>
      </c>
      <c r="I1815" s="1" t="s">
        <v>49</v>
      </c>
      <c r="J1815" s="1" t="s">
        <v>58</v>
      </c>
      <c r="K1815" s="1" t="s">
        <v>77</v>
      </c>
      <c r="L1815" s="1" t="s">
        <v>180</v>
      </c>
      <c r="M1815" s="1" t="s">
        <v>59</v>
      </c>
      <c r="N1815" s="1" t="s">
        <v>830</v>
      </c>
      <c r="O1815" s="1">
        <v>0.77</v>
      </c>
      <c r="P1815" s="6">
        <f>Table1[[#This Row],[Profit]]/Table1[[#This Row],[Sales]]</f>
        <v>-9.6750330250990765E-2</v>
      </c>
      <c r="Q1815" s="1" t="s">
        <v>33</v>
      </c>
      <c r="R1815" s="1" t="s">
        <v>136</v>
      </c>
      <c r="S1815" s="1" t="s">
        <v>387</v>
      </c>
      <c r="T1815" s="1" t="s">
        <v>2514</v>
      </c>
      <c r="U1815" s="1">
        <v>30721</v>
      </c>
      <c r="V1815" s="9">
        <v>42171</v>
      </c>
      <c r="W1815" s="13" t="str">
        <f>TEXT(Table1[[#This Row],[Order Date]],"mmmm")</f>
        <v>June</v>
      </c>
      <c r="X1815" s="7" t="str">
        <f>TEXT(Table1[[#This Row],[Order Date]],"yyyy")</f>
        <v>2015</v>
      </c>
      <c r="Y1815" s="9">
        <v>42172</v>
      </c>
      <c r="Z1815" s="1">
        <v>-25.634</v>
      </c>
      <c r="AA1815" s="1">
        <v>6</v>
      </c>
      <c r="AB1815" s="1">
        <v>264.95</v>
      </c>
      <c r="AC1815" s="1">
        <v>88766</v>
      </c>
      <c r="AD1815" s="6" t="e">
        <f>IF(COUNTIF(#REF!,Orders!AC1541)&gt;0,"Returned","Not Returned")</f>
        <v>#REF!</v>
      </c>
      <c r="AE1815" s="37" t="str">
        <f>TEXT(Table1[[#This Row],[Order Date]],"mmmm-yyy")</f>
        <v>June-2015</v>
      </c>
    </row>
    <row r="1816" spans="1:31" ht="12.75" customHeight="1" thickTop="1" thickBot="1" x14ac:dyDescent="0.25">
      <c r="A1816" s="8">
        <v>24512</v>
      </c>
      <c r="B1816" s="1" t="s">
        <v>25</v>
      </c>
      <c r="C1816" s="1">
        <v>0.1</v>
      </c>
      <c r="D1816" s="1">
        <v>1.68</v>
      </c>
      <c r="E1816" s="1">
        <v>1.57</v>
      </c>
      <c r="F1816" s="1">
        <v>283</v>
      </c>
      <c r="G1816" s="6" t="str">
        <f>IF(COUNTIF(Table1[Customer ID],Table1[[#This Row],[Customer ID]])&gt;1,"Repeat Customer","One-Time Customer")</f>
        <v>One-Time Customer</v>
      </c>
      <c r="H1816" s="1" t="s">
        <v>400</v>
      </c>
      <c r="I1816" s="1" t="s">
        <v>49</v>
      </c>
      <c r="J1816" s="1" t="s">
        <v>28</v>
      </c>
      <c r="K1816" s="1" t="s">
        <v>29</v>
      </c>
      <c r="L1816" s="1" t="s">
        <v>30</v>
      </c>
      <c r="M1816" s="1" t="s">
        <v>31</v>
      </c>
      <c r="N1816" s="1" t="s">
        <v>96</v>
      </c>
      <c r="O1816" s="1">
        <v>0.59</v>
      </c>
      <c r="P1816" s="6">
        <f>Table1[[#This Row],[Profit]]/Table1[[#This Row],[Sales]]</f>
        <v>-0.61838588989845</v>
      </c>
      <c r="Q1816" s="1" t="s">
        <v>33</v>
      </c>
      <c r="R1816" s="1" t="s">
        <v>53</v>
      </c>
      <c r="S1816" s="1" t="s">
        <v>54</v>
      </c>
      <c r="T1816" s="1" t="s">
        <v>401</v>
      </c>
      <c r="U1816" s="1">
        <v>7101</v>
      </c>
      <c r="V1816" s="9">
        <v>42172</v>
      </c>
      <c r="W1816" s="13" t="str">
        <f>TEXT(Table1[[#This Row],[Order Date]],"mmmm")</f>
        <v>June</v>
      </c>
      <c r="X1816" s="7" t="str">
        <f>TEXT(Table1[[#This Row],[Order Date]],"yyyy")</f>
        <v>2015</v>
      </c>
      <c r="Y1816" s="9">
        <v>42173</v>
      </c>
      <c r="Z1816" s="1">
        <v>-11.57</v>
      </c>
      <c r="AA1816" s="1">
        <v>11</v>
      </c>
      <c r="AB1816" s="1">
        <v>18.71</v>
      </c>
      <c r="AC1816" s="1">
        <v>89293</v>
      </c>
      <c r="AD1816" s="6" t="e">
        <f>IF(COUNTIF(#REF!,Orders!AC165)&gt;0,"Returned","Not Returned")</f>
        <v>#REF!</v>
      </c>
      <c r="AE1816" s="37" t="str">
        <f>TEXT(Table1[[#This Row],[Order Date]],"mmmm-yyy")</f>
        <v>June-2015</v>
      </c>
    </row>
    <row r="1817" spans="1:31" ht="12.75" customHeight="1" thickTop="1" thickBot="1" x14ac:dyDescent="0.25">
      <c r="A1817" s="10">
        <v>19168</v>
      </c>
      <c r="B1817" s="11" t="s">
        <v>106</v>
      </c>
      <c r="C1817" s="11">
        <v>0</v>
      </c>
      <c r="D1817" s="11">
        <v>4.13</v>
      </c>
      <c r="E1817" s="11">
        <v>5.34</v>
      </c>
      <c r="F1817" s="11">
        <v>286</v>
      </c>
      <c r="G1817" s="6" t="str">
        <f>IF(COUNTIF(Table1[Customer ID],Table1[[#This Row],[Customer ID]])&gt;1,"Repeat Customer","One-Time Customer")</f>
        <v>Repeat Customer</v>
      </c>
      <c r="H1817" s="11" t="s">
        <v>402</v>
      </c>
      <c r="I1817" s="11" t="s">
        <v>49</v>
      </c>
      <c r="J1817" s="11" t="s">
        <v>58</v>
      </c>
      <c r="K1817" s="11" t="s">
        <v>29</v>
      </c>
      <c r="L1817" s="11" t="s">
        <v>109</v>
      </c>
      <c r="M1817" s="11" t="s">
        <v>59</v>
      </c>
      <c r="N1817" s="11" t="s">
        <v>403</v>
      </c>
      <c r="O1817" s="11">
        <v>0.38</v>
      </c>
      <c r="P1817" s="6">
        <f>Table1[[#This Row],[Profit]]/Table1[[#This Row],[Sales]]</f>
        <v>-1.5108669108669108</v>
      </c>
      <c r="Q1817" s="11" t="s">
        <v>33</v>
      </c>
      <c r="R1817" s="11" t="s">
        <v>61</v>
      </c>
      <c r="S1817" s="11" t="s">
        <v>183</v>
      </c>
      <c r="T1817" s="11" t="s">
        <v>404</v>
      </c>
      <c r="U1817" s="11">
        <v>66203</v>
      </c>
      <c r="V1817" s="12">
        <v>42172</v>
      </c>
      <c r="W1817" s="13" t="str">
        <f>TEXT(Table1[[#This Row],[Order Date]],"mmmm")</f>
        <v>June</v>
      </c>
      <c r="X1817" s="7" t="str">
        <f>TEXT(Table1[[#This Row],[Order Date]],"yyyy")</f>
        <v>2015</v>
      </c>
      <c r="Y1817" s="12">
        <v>42176</v>
      </c>
      <c r="Z1817" s="11">
        <v>-61.870000000000005</v>
      </c>
      <c r="AA1817" s="11">
        <v>9</v>
      </c>
      <c r="AB1817" s="11">
        <v>40.950000000000003</v>
      </c>
      <c r="AC1817" s="11">
        <v>89761</v>
      </c>
      <c r="AD1817" s="6" t="e">
        <f>IF(COUNTIF(#REF!,Orders!AC166)&gt;0,"Returned","Not Returned")</f>
        <v>#REF!</v>
      </c>
      <c r="AE1817" s="37" t="str">
        <f>TEXT(Table1[[#This Row],[Order Date]],"mmmm-yyy")</f>
        <v>June-2015</v>
      </c>
    </row>
    <row r="1818" spans="1:31" ht="12.75" customHeight="1" thickTop="1" thickBot="1" x14ac:dyDescent="0.25">
      <c r="A1818" s="8">
        <v>19169</v>
      </c>
      <c r="B1818" s="1" t="s">
        <v>106</v>
      </c>
      <c r="C1818" s="1">
        <v>0.1</v>
      </c>
      <c r="D1818" s="1">
        <v>130.97999999999999</v>
      </c>
      <c r="E1818" s="1">
        <v>54.74</v>
      </c>
      <c r="F1818" s="1">
        <v>286</v>
      </c>
      <c r="G1818" s="6" t="str">
        <f>IF(COUNTIF(Table1[Customer ID],Table1[[#This Row],[Customer ID]])&gt;1,"Repeat Customer","One-Time Customer")</f>
        <v>Repeat Customer</v>
      </c>
      <c r="H1818" s="1" t="s">
        <v>402</v>
      </c>
      <c r="I1818" s="1" t="s">
        <v>39</v>
      </c>
      <c r="J1818" s="1" t="s">
        <v>58</v>
      </c>
      <c r="K1818" s="1" t="s">
        <v>41</v>
      </c>
      <c r="L1818" s="1" t="s">
        <v>191</v>
      </c>
      <c r="M1818" s="1" t="s">
        <v>121</v>
      </c>
      <c r="N1818" s="1" t="s">
        <v>405</v>
      </c>
      <c r="O1818" s="1">
        <v>0.69</v>
      </c>
      <c r="P1818" s="6">
        <f>Table1[[#This Row],[Profit]]/Table1[[#This Row],[Sales]]</f>
        <v>-0.45879227847334586</v>
      </c>
      <c r="Q1818" s="1" t="s">
        <v>33</v>
      </c>
      <c r="R1818" s="1" t="s">
        <v>61</v>
      </c>
      <c r="S1818" s="1" t="s">
        <v>183</v>
      </c>
      <c r="T1818" s="1" t="s">
        <v>404</v>
      </c>
      <c r="U1818" s="1">
        <v>66203</v>
      </c>
      <c r="V1818" s="9">
        <v>42172</v>
      </c>
      <c r="W1818" s="13" t="str">
        <f>TEXT(Table1[[#This Row],[Order Date]],"mmmm")</f>
        <v>June</v>
      </c>
      <c r="X1818" s="7" t="str">
        <f>TEXT(Table1[[#This Row],[Order Date]],"yyyy")</f>
        <v>2015</v>
      </c>
      <c r="Y1818" s="9">
        <v>42176</v>
      </c>
      <c r="Z1818" s="1">
        <v>-530.24</v>
      </c>
      <c r="AA1818" s="1">
        <v>9</v>
      </c>
      <c r="AB1818" s="1">
        <v>1155.73</v>
      </c>
      <c r="AC1818" s="1">
        <v>89761</v>
      </c>
      <c r="AD1818" s="6" t="e">
        <f>IF(COUNTIF(#REF!,Orders!AC167)&gt;0,"Returned","Not Returned")</f>
        <v>#REF!</v>
      </c>
      <c r="AE1818" s="37" t="str">
        <f>TEXT(Table1[[#This Row],[Order Date]],"mmmm-yyy")</f>
        <v>June-2015</v>
      </c>
    </row>
    <row r="1819" spans="1:31" ht="12.75" customHeight="1" thickTop="1" thickBot="1" x14ac:dyDescent="0.25">
      <c r="A1819" s="10">
        <v>18032</v>
      </c>
      <c r="B1819" s="11" t="s">
        <v>37</v>
      </c>
      <c r="C1819" s="11">
        <v>0.09</v>
      </c>
      <c r="D1819" s="11">
        <v>7.38</v>
      </c>
      <c r="E1819" s="11">
        <v>5.21</v>
      </c>
      <c r="F1819" s="11">
        <v>317</v>
      </c>
      <c r="G1819" s="6" t="str">
        <f>IF(COUNTIF(Table1[Customer ID],Table1[[#This Row],[Customer ID]])&gt;1,"Repeat Customer","One-Time Customer")</f>
        <v>Repeat Customer</v>
      </c>
      <c r="H1819" s="11" t="s">
        <v>423</v>
      </c>
      <c r="I1819" s="11" t="s">
        <v>49</v>
      </c>
      <c r="J1819" s="11" t="s">
        <v>28</v>
      </c>
      <c r="K1819" s="11" t="s">
        <v>41</v>
      </c>
      <c r="L1819" s="11" t="s">
        <v>50</v>
      </c>
      <c r="M1819" s="11" t="s">
        <v>59</v>
      </c>
      <c r="N1819" s="11" t="s">
        <v>424</v>
      </c>
      <c r="O1819" s="11">
        <v>0.56000000000000005</v>
      </c>
      <c r="P1819" s="6">
        <f>Table1[[#This Row],[Profit]]/Table1[[#This Row],[Sales]]</f>
        <v>-0.40811419984973712</v>
      </c>
      <c r="Q1819" s="11" t="s">
        <v>33</v>
      </c>
      <c r="R1819" s="11" t="s">
        <v>34</v>
      </c>
      <c r="S1819" s="11" t="s">
        <v>45</v>
      </c>
      <c r="T1819" s="11" t="s">
        <v>425</v>
      </c>
      <c r="U1819" s="11">
        <v>91945</v>
      </c>
      <c r="V1819" s="12">
        <v>42172</v>
      </c>
      <c r="W1819" s="13" t="str">
        <f>TEXT(Table1[[#This Row],[Order Date]],"mmmm")</f>
        <v>June</v>
      </c>
      <c r="X1819" s="7" t="str">
        <f>TEXT(Table1[[#This Row],[Order Date]],"yyyy")</f>
        <v>2015</v>
      </c>
      <c r="Y1819" s="12">
        <v>42173</v>
      </c>
      <c r="Z1819" s="11">
        <v>-27.160000000000004</v>
      </c>
      <c r="AA1819" s="11">
        <v>9</v>
      </c>
      <c r="AB1819" s="11">
        <v>66.55</v>
      </c>
      <c r="AC1819" s="11">
        <v>86041</v>
      </c>
      <c r="AD1819" s="6" t="e">
        <f>IF(COUNTIF(#REF!,Orders!AC176)&gt;0,"Returned","Not Returned")</f>
        <v>#REF!</v>
      </c>
      <c r="AE1819" s="37" t="str">
        <f>TEXT(Table1[[#This Row],[Order Date]],"mmmm-yyy")</f>
        <v>June-2015</v>
      </c>
    </row>
    <row r="1820" spans="1:31" ht="12.75" customHeight="1" thickTop="1" thickBot="1" x14ac:dyDescent="0.25">
      <c r="A1820" s="8">
        <v>18033</v>
      </c>
      <c r="B1820" s="1" t="s">
        <v>37</v>
      </c>
      <c r="C1820" s="1">
        <v>0.04</v>
      </c>
      <c r="D1820" s="1">
        <v>5.98</v>
      </c>
      <c r="E1820" s="1">
        <v>5.15</v>
      </c>
      <c r="F1820" s="1">
        <v>317</v>
      </c>
      <c r="G1820" s="6" t="str">
        <f>IF(COUNTIF(Table1[Customer ID],Table1[[#This Row],[Customer ID]])&gt;1,"Repeat Customer","One-Time Customer")</f>
        <v>Repeat Customer</v>
      </c>
      <c r="H1820" s="1" t="s">
        <v>423</v>
      </c>
      <c r="I1820" s="1" t="s">
        <v>49</v>
      </c>
      <c r="J1820" s="1" t="s">
        <v>28</v>
      </c>
      <c r="K1820" s="1" t="s">
        <v>29</v>
      </c>
      <c r="L1820" s="1" t="s">
        <v>93</v>
      </c>
      <c r="M1820" s="1" t="s">
        <v>59</v>
      </c>
      <c r="N1820" s="1" t="s">
        <v>129</v>
      </c>
      <c r="O1820" s="1">
        <v>0.36</v>
      </c>
      <c r="P1820" s="6">
        <f>Table1[[#This Row],[Profit]]/Table1[[#This Row],[Sales]]</f>
        <v>-0.50578799884046777</v>
      </c>
      <c r="Q1820" s="1" t="s">
        <v>33</v>
      </c>
      <c r="R1820" s="1" t="s">
        <v>34</v>
      </c>
      <c r="S1820" s="1" t="s">
        <v>45</v>
      </c>
      <c r="T1820" s="1" t="s">
        <v>425</v>
      </c>
      <c r="U1820" s="1">
        <v>91945</v>
      </c>
      <c r="V1820" s="9">
        <v>42172</v>
      </c>
      <c r="W1820" s="13" t="str">
        <f>TEXT(Table1[[#This Row],[Order Date]],"mmmm")</f>
        <v>June</v>
      </c>
      <c r="X1820" s="7" t="str">
        <f>TEXT(Table1[[#This Row],[Order Date]],"yyyy")</f>
        <v>2015</v>
      </c>
      <c r="Y1820" s="9">
        <v>42173</v>
      </c>
      <c r="Z1820" s="1">
        <v>-52.344000000000008</v>
      </c>
      <c r="AA1820" s="1">
        <v>17</v>
      </c>
      <c r="AB1820" s="1">
        <v>103.49</v>
      </c>
      <c r="AC1820" s="1">
        <v>86041</v>
      </c>
      <c r="AD1820" s="6" t="e">
        <f>IF(COUNTIF(#REF!,Orders!AC177)&gt;0,"Returned","Not Returned")</f>
        <v>#REF!</v>
      </c>
      <c r="AE1820" s="37" t="str">
        <f>TEXT(Table1[[#This Row],[Order Date]],"mmmm-yyy")</f>
        <v>June-2015</v>
      </c>
    </row>
    <row r="1821" spans="1:31" ht="12.75" customHeight="1" thickTop="1" thickBot="1" x14ac:dyDescent="0.25">
      <c r="A1821" s="10">
        <v>18034</v>
      </c>
      <c r="B1821" s="11" t="s">
        <v>37</v>
      </c>
      <c r="C1821" s="11">
        <v>0.04</v>
      </c>
      <c r="D1821" s="11">
        <v>15.42</v>
      </c>
      <c r="E1821" s="11">
        <v>10.68</v>
      </c>
      <c r="F1821" s="11">
        <v>317</v>
      </c>
      <c r="G1821" s="6" t="str">
        <f>IF(COUNTIF(Table1[Customer ID],Table1[[#This Row],[Customer ID]])&gt;1,"Repeat Customer","One-Time Customer")</f>
        <v>Repeat Customer</v>
      </c>
      <c r="H1821" s="11" t="s">
        <v>423</v>
      </c>
      <c r="I1821" s="11" t="s">
        <v>49</v>
      </c>
      <c r="J1821" s="11" t="s">
        <v>28</v>
      </c>
      <c r="K1821" s="11" t="s">
        <v>29</v>
      </c>
      <c r="L1821" s="11" t="s">
        <v>141</v>
      </c>
      <c r="M1821" s="11" t="s">
        <v>59</v>
      </c>
      <c r="N1821" s="11" t="s">
        <v>426</v>
      </c>
      <c r="O1821" s="11">
        <v>0.57999999999999996</v>
      </c>
      <c r="P1821" s="6">
        <f>Table1[[#This Row],[Profit]]/Table1[[#This Row],[Sales]]</f>
        <v>-0.62408159017587672</v>
      </c>
      <c r="Q1821" s="11" t="s">
        <v>33</v>
      </c>
      <c r="R1821" s="11" t="s">
        <v>34</v>
      </c>
      <c r="S1821" s="11" t="s">
        <v>45</v>
      </c>
      <c r="T1821" s="11" t="s">
        <v>425</v>
      </c>
      <c r="U1821" s="11">
        <v>91945</v>
      </c>
      <c r="V1821" s="12">
        <v>42172</v>
      </c>
      <c r="W1821" s="13" t="str">
        <f>TEXT(Table1[[#This Row],[Order Date]],"mmmm")</f>
        <v>June</v>
      </c>
      <c r="X1821" s="7" t="str">
        <f>TEXT(Table1[[#This Row],[Order Date]],"yyyy")</f>
        <v>2015</v>
      </c>
      <c r="Y1821" s="12">
        <v>42173</v>
      </c>
      <c r="Z1821" s="11">
        <v>-119.93599999999999</v>
      </c>
      <c r="AA1821" s="11">
        <v>12</v>
      </c>
      <c r="AB1821" s="11">
        <v>192.18</v>
      </c>
      <c r="AC1821" s="11">
        <v>86041</v>
      </c>
      <c r="AD1821" s="6" t="e">
        <f>IF(COUNTIF(#REF!,Orders!AC178)&gt;0,"Returned","Not Returned")</f>
        <v>#REF!</v>
      </c>
      <c r="AE1821" s="37" t="str">
        <f>TEXT(Table1[[#This Row],[Order Date]],"mmmm-yyy")</f>
        <v>June-2015</v>
      </c>
    </row>
    <row r="1822" spans="1:31" ht="12.75" customHeight="1" thickTop="1" thickBot="1" x14ac:dyDescent="0.25">
      <c r="A1822" s="10">
        <v>24869</v>
      </c>
      <c r="B1822" s="11" t="s">
        <v>106</v>
      </c>
      <c r="C1822" s="11">
        <v>0.03</v>
      </c>
      <c r="D1822" s="11">
        <v>51.75</v>
      </c>
      <c r="E1822" s="11">
        <v>19.989999999999998</v>
      </c>
      <c r="F1822" s="11">
        <v>646</v>
      </c>
      <c r="G1822" s="6" t="str">
        <f>IF(COUNTIF(Table1[Customer ID],Table1[[#This Row],[Customer ID]])&gt;1,"Repeat Customer","One-Time Customer")</f>
        <v>One-Time Customer</v>
      </c>
      <c r="H1822" s="11" t="s">
        <v>758</v>
      </c>
      <c r="I1822" s="11" t="s">
        <v>49</v>
      </c>
      <c r="J1822" s="11" t="s">
        <v>28</v>
      </c>
      <c r="K1822" s="11" t="s">
        <v>41</v>
      </c>
      <c r="L1822" s="11" t="s">
        <v>50</v>
      </c>
      <c r="M1822" s="11" t="s">
        <v>59</v>
      </c>
      <c r="N1822" s="11" t="s">
        <v>759</v>
      </c>
      <c r="O1822" s="11">
        <v>0.55000000000000004</v>
      </c>
      <c r="P1822" s="6">
        <f>Table1[[#This Row],[Profit]]/Table1[[#This Row],[Sales]]</f>
        <v>0.31929751712851584</v>
      </c>
      <c r="Q1822" s="11" t="s">
        <v>33</v>
      </c>
      <c r="R1822" s="11" t="s">
        <v>61</v>
      </c>
      <c r="S1822" s="11" t="s">
        <v>62</v>
      </c>
      <c r="T1822" s="11" t="s">
        <v>760</v>
      </c>
      <c r="U1822" s="11">
        <v>55379</v>
      </c>
      <c r="V1822" s="12">
        <v>42172</v>
      </c>
      <c r="W1822" s="13" t="str">
        <f>TEXT(Table1[[#This Row],[Order Date]],"mmmm")</f>
        <v>June</v>
      </c>
      <c r="X1822" s="7" t="str">
        <f>TEXT(Table1[[#This Row],[Order Date]],"yyyy")</f>
        <v>2015</v>
      </c>
      <c r="Y1822" s="12">
        <v>42177</v>
      </c>
      <c r="Z1822" s="11">
        <v>261.44400000000002</v>
      </c>
      <c r="AA1822" s="11">
        <v>16</v>
      </c>
      <c r="AB1822" s="11">
        <v>818.81</v>
      </c>
      <c r="AC1822" s="11">
        <v>90735</v>
      </c>
      <c r="AD1822" s="6" t="e">
        <f>IF(COUNTIF(#REF!,Orders!AC352)&gt;0,"Returned","Not Returned")</f>
        <v>#REF!</v>
      </c>
      <c r="AE1822" s="37" t="str">
        <f>TEXT(Table1[[#This Row],[Order Date]],"mmmm-yyy")</f>
        <v>June-2015</v>
      </c>
    </row>
    <row r="1823" spans="1:31" ht="12.75" customHeight="1" thickTop="1" thickBot="1" x14ac:dyDescent="0.25">
      <c r="A1823" s="10">
        <v>21345</v>
      </c>
      <c r="B1823" s="11" t="s">
        <v>56</v>
      </c>
      <c r="C1823" s="11">
        <v>0.09</v>
      </c>
      <c r="D1823" s="11">
        <v>2.6</v>
      </c>
      <c r="E1823" s="11">
        <v>2.4</v>
      </c>
      <c r="F1823" s="11">
        <v>907</v>
      </c>
      <c r="G1823" s="6" t="str">
        <f>IF(COUNTIF(Table1[Customer ID],Table1[[#This Row],[Customer ID]])&gt;1,"Repeat Customer","One-Time Customer")</f>
        <v>Repeat Customer</v>
      </c>
      <c r="H1823" s="11" t="s">
        <v>1022</v>
      </c>
      <c r="I1823" s="11" t="s">
        <v>49</v>
      </c>
      <c r="J1823" s="11" t="s">
        <v>40</v>
      </c>
      <c r="K1823" s="11" t="s">
        <v>29</v>
      </c>
      <c r="L1823" s="11" t="s">
        <v>30</v>
      </c>
      <c r="M1823" s="11" t="s">
        <v>31</v>
      </c>
      <c r="N1823" s="11" t="s">
        <v>1023</v>
      </c>
      <c r="O1823" s="11">
        <v>0.57999999999999996</v>
      </c>
      <c r="P1823" s="6">
        <f>Table1[[#This Row],[Profit]]/Table1[[#This Row],[Sales]]</f>
        <v>34.900976993381654</v>
      </c>
      <c r="Q1823" s="11" t="s">
        <v>33</v>
      </c>
      <c r="R1823" s="11" t="s">
        <v>136</v>
      </c>
      <c r="S1823" s="11" t="s">
        <v>613</v>
      </c>
      <c r="T1823" s="11" t="s">
        <v>675</v>
      </c>
      <c r="U1823" s="11">
        <v>42420</v>
      </c>
      <c r="V1823" s="12">
        <v>42172</v>
      </c>
      <c r="W1823" s="13" t="str">
        <f>TEXT(Table1[[#This Row],[Order Date]],"mmmm")</f>
        <v>June</v>
      </c>
      <c r="X1823" s="7" t="str">
        <f>TEXT(Table1[[#This Row],[Order Date]],"yyyy")</f>
        <v>2015</v>
      </c>
      <c r="Y1823" s="12">
        <v>42174</v>
      </c>
      <c r="Z1823" s="11">
        <v>1107.4079999999999</v>
      </c>
      <c r="AA1823" s="11">
        <v>12</v>
      </c>
      <c r="AB1823" s="11">
        <v>31.73</v>
      </c>
      <c r="AC1823" s="11">
        <v>86460</v>
      </c>
      <c r="AD1823" s="6" t="e">
        <f>IF(COUNTIF(#REF!,Orders!AC512)&gt;0,"Returned","Not Returned")</f>
        <v>#REF!</v>
      </c>
      <c r="AE1823" s="37" t="str">
        <f>TEXT(Table1[[#This Row],[Order Date]],"mmmm-yyy")</f>
        <v>June-2015</v>
      </c>
    </row>
    <row r="1824" spans="1:31" ht="12.75" customHeight="1" thickTop="1" thickBot="1" x14ac:dyDescent="0.25">
      <c r="A1824" s="10">
        <v>18829</v>
      </c>
      <c r="B1824" s="11" t="s">
        <v>106</v>
      </c>
      <c r="C1824" s="11">
        <v>0.06</v>
      </c>
      <c r="D1824" s="11">
        <v>10.89</v>
      </c>
      <c r="E1824" s="11">
        <v>4.5</v>
      </c>
      <c r="F1824" s="11">
        <v>1189</v>
      </c>
      <c r="G1824" s="6" t="str">
        <f>IF(COUNTIF(Table1[Customer ID],Table1[[#This Row],[Customer ID]])&gt;1,"Repeat Customer","One-Time Customer")</f>
        <v>Repeat Customer</v>
      </c>
      <c r="H1824" s="11" t="s">
        <v>1284</v>
      </c>
      <c r="I1824" s="11" t="s">
        <v>49</v>
      </c>
      <c r="J1824" s="11" t="s">
        <v>114</v>
      </c>
      <c r="K1824" s="11" t="s">
        <v>29</v>
      </c>
      <c r="L1824" s="11" t="s">
        <v>257</v>
      </c>
      <c r="M1824" s="11" t="s">
        <v>59</v>
      </c>
      <c r="N1824" s="11" t="s">
        <v>258</v>
      </c>
      <c r="O1824" s="11">
        <v>0.59</v>
      </c>
      <c r="P1824" s="6">
        <f>Table1[[#This Row],[Profit]]/Table1[[#This Row],[Sales]]</f>
        <v>-0.16817572997589073</v>
      </c>
      <c r="Q1824" s="11" t="s">
        <v>33</v>
      </c>
      <c r="R1824" s="11" t="s">
        <v>34</v>
      </c>
      <c r="S1824" s="11" t="s">
        <v>45</v>
      </c>
      <c r="T1824" s="11" t="s">
        <v>1283</v>
      </c>
      <c r="U1824" s="11">
        <v>92646</v>
      </c>
      <c r="V1824" s="12">
        <v>42172</v>
      </c>
      <c r="W1824" s="13" t="str">
        <f>TEXT(Table1[[#This Row],[Order Date]],"mmmm")</f>
        <v>June</v>
      </c>
      <c r="X1824" s="7" t="str">
        <f>TEXT(Table1[[#This Row],[Order Date]],"yyyy")</f>
        <v>2015</v>
      </c>
      <c r="Y1824" s="12">
        <v>42177</v>
      </c>
      <c r="Z1824" s="11">
        <v>-25.112000000000002</v>
      </c>
      <c r="AA1824" s="11">
        <v>14</v>
      </c>
      <c r="AB1824" s="11">
        <v>149.32</v>
      </c>
      <c r="AC1824" s="11">
        <v>87584</v>
      </c>
      <c r="AD1824" s="6" t="e">
        <f>IF(COUNTIF(#REF!,Orders!AC668)&gt;0,"Returned","Not Returned")</f>
        <v>#REF!</v>
      </c>
      <c r="AE1824" s="37" t="str">
        <f>TEXT(Table1[[#This Row],[Order Date]],"mmmm-yyy")</f>
        <v>June-2015</v>
      </c>
    </row>
    <row r="1825" spans="1:31" ht="12.75" customHeight="1" thickTop="1" thickBot="1" x14ac:dyDescent="0.25">
      <c r="A1825" s="8">
        <v>18830</v>
      </c>
      <c r="B1825" s="1" t="s">
        <v>106</v>
      </c>
      <c r="C1825" s="1">
        <v>0.03</v>
      </c>
      <c r="D1825" s="1">
        <v>10.64</v>
      </c>
      <c r="E1825" s="1">
        <v>5.16</v>
      </c>
      <c r="F1825" s="1">
        <v>1189</v>
      </c>
      <c r="G1825" s="6" t="str">
        <f>IF(COUNTIF(Table1[Customer ID],Table1[[#This Row],[Customer ID]])&gt;1,"Repeat Customer","One-Time Customer")</f>
        <v>Repeat Customer</v>
      </c>
      <c r="H1825" s="1" t="s">
        <v>1284</v>
      </c>
      <c r="I1825" s="1" t="s">
        <v>49</v>
      </c>
      <c r="J1825" s="1" t="s">
        <v>114</v>
      </c>
      <c r="K1825" s="1" t="s">
        <v>41</v>
      </c>
      <c r="L1825" s="1" t="s">
        <v>50</v>
      </c>
      <c r="M1825" s="1" t="s">
        <v>59</v>
      </c>
      <c r="N1825" s="1" t="s">
        <v>851</v>
      </c>
      <c r="O1825" s="1">
        <v>0.56999999999999995</v>
      </c>
      <c r="P1825" s="6">
        <f>Table1[[#This Row],[Profit]]/Table1[[#This Row],[Sales]]</f>
        <v>9.8163945539800027E-2</v>
      </c>
      <c r="Q1825" s="1" t="s">
        <v>33</v>
      </c>
      <c r="R1825" s="1" t="s">
        <v>34</v>
      </c>
      <c r="S1825" s="1" t="s">
        <v>45</v>
      </c>
      <c r="T1825" s="1" t="s">
        <v>1283</v>
      </c>
      <c r="U1825" s="1">
        <v>92646</v>
      </c>
      <c r="V1825" s="9">
        <v>42172</v>
      </c>
      <c r="W1825" s="13" t="str">
        <f>TEXT(Table1[[#This Row],[Order Date]],"mmmm")</f>
        <v>June</v>
      </c>
      <c r="X1825" s="7" t="str">
        <f>TEXT(Table1[[#This Row],[Order Date]],"yyyy")</f>
        <v>2015</v>
      </c>
      <c r="Y1825" s="9">
        <v>42177</v>
      </c>
      <c r="Z1825" s="1">
        <v>17.376000000000001</v>
      </c>
      <c r="AA1825" s="1">
        <v>16</v>
      </c>
      <c r="AB1825" s="1">
        <v>177.01</v>
      </c>
      <c r="AC1825" s="1">
        <v>87584</v>
      </c>
      <c r="AD1825" s="6" t="e">
        <f>IF(COUNTIF(#REF!,Orders!AC669)&gt;0,"Returned","Not Returned")</f>
        <v>#REF!</v>
      </c>
      <c r="AE1825" s="37" t="str">
        <f>TEXT(Table1[[#This Row],[Order Date]],"mmmm-yyy")</f>
        <v>June-2015</v>
      </c>
    </row>
    <row r="1826" spans="1:31" ht="12.75" customHeight="1" thickTop="1" thickBot="1" x14ac:dyDescent="0.25">
      <c r="A1826" s="10">
        <v>18831</v>
      </c>
      <c r="B1826" s="11" t="s">
        <v>106</v>
      </c>
      <c r="C1826" s="11">
        <v>0.03</v>
      </c>
      <c r="D1826" s="11">
        <v>7.96</v>
      </c>
      <c r="E1826" s="11">
        <v>4.95</v>
      </c>
      <c r="F1826" s="11">
        <v>1189</v>
      </c>
      <c r="G1826" s="6" t="str">
        <f>IF(COUNTIF(Table1[Customer ID],Table1[[#This Row],[Customer ID]])&gt;1,"Repeat Customer","One-Time Customer")</f>
        <v>Repeat Customer</v>
      </c>
      <c r="H1826" s="11" t="s">
        <v>1284</v>
      </c>
      <c r="I1826" s="11" t="s">
        <v>49</v>
      </c>
      <c r="J1826" s="11" t="s">
        <v>114</v>
      </c>
      <c r="K1826" s="11" t="s">
        <v>41</v>
      </c>
      <c r="L1826" s="11" t="s">
        <v>50</v>
      </c>
      <c r="M1826" s="11" t="s">
        <v>59</v>
      </c>
      <c r="N1826" s="11" t="s">
        <v>1285</v>
      </c>
      <c r="O1826" s="11">
        <v>0.41</v>
      </c>
      <c r="P1826" s="6">
        <f>Table1[[#This Row],[Profit]]/Table1[[#This Row],[Sales]]</f>
        <v>0.69</v>
      </c>
      <c r="Q1826" s="11" t="s">
        <v>33</v>
      </c>
      <c r="R1826" s="11" t="s">
        <v>34</v>
      </c>
      <c r="S1826" s="11" t="s">
        <v>45</v>
      </c>
      <c r="T1826" s="11" t="s">
        <v>1283</v>
      </c>
      <c r="U1826" s="11">
        <v>92646</v>
      </c>
      <c r="V1826" s="12">
        <v>42172</v>
      </c>
      <c r="W1826" s="13" t="str">
        <f>TEXT(Table1[[#This Row],[Order Date]],"mmmm")</f>
        <v>June</v>
      </c>
      <c r="X1826" s="7" t="str">
        <f>TEXT(Table1[[#This Row],[Order Date]],"yyyy")</f>
        <v>2015</v>
      </c>
      <c r="Y1826" s="12">
        <v>42174</v>
      </c>
      <c r="Z1826" s="11">
        <v>24.260399999999997</v>
      </c>
      <c r="AA1826" s="11">
        <v>4</v>
      </c>
      <c r="AB1826" s="11">
        <v>35.159999999999997</v>
      </c>
      <c r="AC1826" s="11">
        <v>87584</v>
      </c>
      <c r="AD1826" s="6" t="e">
        <f>IF(COUNTIF(#REF!,Orders!AC670)&gt;0,"Returned","Not Returned")</f>
        <v>#REF!</v>
      </c>
      <c r="AE1826" s="37" t="str">
        <f>TEXT(Table1[[#This Row],[Order Date]],"mmmm-yyy")</f>
        <v>June-2015</v>
      </c>
    </row>
    <row r="1827" spans="1:31" ht="12.75" customHeight="1" thickTop="1" thickBot="1" x14ac:dyDescent="0.25">
      <c r="A1827" s="10">
        <v>830</v>
      </c>
      <c r="B1827" s="11" t="s">
        <v>106</v>
      </c>
      <c r="C1827" s="11">
        <v>0.03</v>
      </c>
      <c r="D1827" s="11">
        <v>10.64</v>
      </c>
      <c r="E1827" s="11">
        <v>5.16</v>
      </c>
      <c r="F1827" s="11">
        <v>1193</v>
      </c>
      <c r="G1827" s="6" t="str">
        <f>IF(COUNTIF(Table1[Customer ID],Table1[[#This Row],[Customer ID]])&gt;1,"Repeat Customer","One-Time Customer")</f>
        <v>Repeat Customer</v>
      </c>
      <c r="H1827" s="11" t="s">
        <v>1288</v>
      </c>
      <c r="I1827" s="11" t="s">
        <v>49</v>
      </c>
      <c r="J1827" s="11" t="s">
        <v>114</v>
      </c>
      <c r="K1827" s="11" t="s">
        <v>41</v>
      </c>
      <c r="L1827" s="11" t="s">
        <v>50</v>
      </c>
      <c r="M1827" s="11" t="s">
        <v>59</v>
      </c>
      <c r="N1827" s="11" t="s">
        <v>851</v>
      </c>
      <c r="O1827" s="11">
        <v>0.56999999999999995</v>
      </c>
      <c r="P1827" s="6">
        <f>Table1[[#This Row],[Profit]]/Table1[[#This Row],[Sales]]</f>
        <v>2.0775941230486684E-2</v>
      </c>
      <c r="Q1827" s="11" t="s">
        <v>33</v>
      </c>
      <c r="R1827" s="11" t="s">
        <v>53</v>
      </c>
      <c r="S1827" s="11" t="s">
        <v>1008</v>
      </c>
      <c r="T1827" s="11" t="s">
        <v>35</v>
      </c>
      <c r="U1827" s="11">
        <v>20016</v>
      </c>
      <c r="V1827" s="12">
        <v>42172</v>
      </c>
      <c r="W1827" s="13" t="str">
        <f>TEXT(Table1[[#This Row],[Order Date]],"mmmm")</f>
        <v>June</v>
      </c>
      <c r="X1827" s="7" t="str">
        <f>TEXT(Table1[[#This Row],[Order Date]],"yyyy")</f>
        <v>2015</v>
      </c>
      <c r="Y1827" s="12">
        <v>42177</v>
      </c>
      <c r="Z1827" s="11">
        <v>14.48</v>
      </c>
      <c r="AA1827" s="11">
        <v>63</v>
      </c>
      <c r="AB1827" s="11">
        <v>696.96</v>
      </c>
      <c r="AC1827" s="11">
        <v>5984</v>
      </c>
      <c r="AD1827" s="6" t="e">
        <f>IF(COUNTIF(#REF!,Orders!AC672)&gt;0,"Returned","Not Returned")</f>
        <v>#REF!</v>
      </c>
      <c r="AE1827" s="37" t="str">
        <f>TEXT(Table1[[#This Row],[Order Date]],"mmmm-yyy")</f>
        <v>June-2015</v>
      </c>
    </row>
    <row r="1828" spans="1:31" ht="12.75" customHeight="1" thickTop="1" thickBot="1" x14ac:dyDescent="0.25">
      <c r="A1828" s="8">
        <v>831</v>
      </c>
      <c r="B1828" s="1" t="s">
        <v>106</v>
      </c>
      <c r="C1828" s="1">
        <v>0.03</v>
      </c>
      <c r="D1828" s="1">
        <v>7.96</v>
      </c>
      <c r="E1828" s="1">
        <v>4.95</v>
      </c>
      <c r="F1828" s="1">
        <v>1193</v>
      </c>
      <c r="G1828" s="6" t="str">
        <f>IF(COUNTIF(Table1[Customer ID],Table1[[#This Row],[Customer ID]])&gt;1,"Repeat Customer","One-Time Customer")</f>
        <v>Repeat Customer</v>
      </c>
      <c r="H1828" s="1" t="s">
        <v>1288</v>
      </c>
      <c r="I1828" s="1" t="s">
        <v>49</v>
      </c>
      <c r="J1828" s="1" t="s">
        <v>114</v>
      </c>
      <c r="K1828" s="1" t="s">
        <v>41</v>
      </c>
      <c r="L1828" s="1" t="s">
        <v>50</v>
      </c>
      <c r="M1828" s="1" t="s">
        <v>59</v>
      </c>
      <c r="N1828" s="1" t="s">
        <v>1285</v>
      </c>
      <c r="O1828" s="1">
        <v>0.41</v>
      </c>
      <c r="P1828" s="6">
        <f>Table1[[#This Row],[Profit]]/Table1[[#This Row],[Sales]]</f>
        <v>0.14891908172143767</v>
      </c>
      <c r="Q1828" s="1" t="s">
        <v>33</v>
      </c>
      <c r="R1828" s="1" t="s">
        <v>53</v>
      </c>
      <c r="S1828" s="1" t="s">
        <v>1008</v>
      </c>
      <c r="T1828" s="1" t="s">
        <v>35</v>
      </c>
      <c r="U1828" s="1">
        <v>20016</v>
      </c>
      <c r="V1828" s="9">
        <v>42172</v>
      </c>
      <c r="W1828" s="13" t="str">
        <f>TEXT(Table1[[#This Row],[Order Date]],"mmmm")</f>
        <v>June</v>
      </c>
      <c r="X1828" s="7" t="str">
        <f>TEXT(Table1[[#This Row],[Order Date]],"yyyy")</f>
        <v>2015</v>
      </c>
      <c r="Y1828" s="9">
        <v>42174</v>
      </c>
      <c r="Z1828" s="1">
        <v>22.25</v>
      </c>
      <c r="AA1828" s="1">
        <v>17</v>
      </c>
      <c r="AB1828" s="1">
        <v>149.41</v>
      </c>
      <c r="AC1828" s="1">
        <v>5984</v>
      </c>
      <c r="AD1828" s="6" t="e">
        <f>IF(COUNTIF(#REF!,Orders!AC673)&gt;0,"Returned","Not Returned")</f>
        <v>#REF!</v>
      </c>
      <c r="AE1828" s="37" t="str">
        <f>TEXT(Table1[[#This Row],[Order Date]],"mmmm-yyy")</f>
        <v>June-2015</v>
      </c>
    </row>
    <row r="1829" spans="1:31" ht="12.75" customHeight="1" thickTop="1" thickBot="1" x14ac:dyDescent="0.25">
      <c r="A1829" s="10">
        <v>25999</v>
      </c>
      <c r="B1829" s="11" t="s">
        <v>47</v>
      </c>
      <c r="C1829" s="11">
        <v>0.04</v>
      </c>
      <c r="D1829" s="11">
        <v>33.89</v>
      </c>
      <c r="E1829" s="11">
        <v>5.0999999999999996</v>
      </c>
      <c r="F1829" s="11">
        <v>3096</v>
      </c>
      <c r="G1829" s="6" t="str">
        <f>IF(COUNTIF(Table1[Customer ID],Table1[[#This Row],[Customer ID]])&gt;1,"Repeat Customer","One-Time Customer")</f>
        <v>Repeat Customer</v>
      </c>
      <c r="H1829" s="11" t="s">
        <v>2789</v>
      </c>
      <c r="I1829" s="11" t="s">
        <v>27</v>
      </c>
      <c r="J1829" s="11" t="s">
        <v>114</v>
      </c>
      <c r="K1829" s="11" t="s">
        <v>29</v>
      </c>
      <c r="L1829" s="11" t="s">
        <v>141</v>
      </c>
      <c r="M1829" s="11" t="s">
        <v>59</v>
      </c>
      <c r="N1829" s="11" t="s">
        <v>2792</v>
      </c>
      <c r="O1829" s="11">
        <v>0.6</v>
      </c>
      <c r="P1829" s="6">
        <f>Table1[[#This Row],[Profit]]/Table1[[#This Row],[Sales]]</f>
        <v>0.36341184086042921</v>
      </c>
      <c r="Q1829" s="11" t="s">
        <v>33</v>
      </c>
      <c r="R1829" s="11" t="s">
        <v>53</v>
      </c>
      <c r="S1829" s="11" t="s">
        <v>154</v>
      </c>
      <c r="T1829" s="11" t="s">
        <v>1734</v>
      </c>
      <c r="U1829" s="11">
        <v>43026</v>
      </c>
      <c r="V1829" s="12">
        <v>42172</v>
      </c>
      <c r="W1829" s="13" t="str">
        <f>TEXT(Table1[[#This Row],[Order Date]],"mmmm")</f>
        <v>June</v>
      </c>
      <c r="X1829" s="7" t="str">
        <f>TEXT(Table1[[#This Row],[Order Date]],"yyyy")</f>
        <v>2015</v>
      </c>
      <c r="Y1829" s="12">
        <v>42173</v>
      </c>
      <c r="Z1829" s="11">
        <v>72.984000000000009</v>
      </c>
      <c r="AA1829" s="11">
        <v>6</v>
      </c>
      <c r="AB1829" s="11">
        <v>200.83</v>
      </c>
      <c r="AC1829" s="11">
        <v>86222</v>
      </c>
      <c r="AD1829" s="6" t="e">
        <f>IF(COUNTIF(#REF!,Orders!AC1762)&gt;0,"Returned","Not Returned")</f>
        <v>#REF!</v>
      </c>
      <c r="AE1829" s="37" t="str">
        <f>TEXT(Table1[[#This Row],[Order Date]],"mmmm-yyy")</f>
        <v>June-2015</v>
      </c>
    </row>
    <row r="1830" spans="1:31" ht="12.75" customHeight="1" thickTop="1" thickBot="1" x14ac:dyDescent="0.25">
      <c r="A1830" s="10">
        <v>22503</v>
      </c>
      <c r="B1830" s="11" t="s">
        <v>106</v>
      </c>
      <c r="C1830" s="11">
        <v>0</v>
      </c>
      <c r="D1830" s="11">
        <v>11.7</v>
      </c>
      <c r="E1830" s="11">
        <v>6.96</v>
      </c>
      <c r="F1830" s="11">
        <v>3098</v>
      </c>
      <c r="G1830" s="6" t="str">
        <f>IF(COUNTIF(Table1[Customer ID],Table1[[#This Row],[Customer ID]])&gt;1,"Repeat Customer","One-Time Customer")</f>
        <v>Repeat Customer</v>
      </c>
      <c r="H1830" s="11" t="s">
        <v>2793</v>
      </c>
      <c r="I1830" s="11" t="s">
        <v>27</v>
      </c>
      <c r="J1830" s="11" t="s">
        <v>114</v>
      </c>
      <c r="K1830" s="11" t="s">
        <v>29</v>
      </c>
      <c r="L1830" s="11" t="s">
        <v>257</v>
      </c>
      <c r="M1830" s="11" t="s">
        <v>86</v>
      </c>
      <c r="N1830" s="11" t="s">
        <v>1280</v>
      </c>
      <c r="O1830" s="11">
        <v>0.5</v>
      </c>
      <c r="P1830" s="6">
        <f>Table1[[#This Row],[Profit]]/Table1[[#This Row],[Sales]]</f>
        <v>-8.5412711671349395E-2</v>
      </c>
      <c r="Q1830" s="11" t="s">
        <v>33</v>
      </c>
      <c r="R1830" s="11" t="s">
        <v>53</v>
      </c>
      <c r="S1830" s="11" t="s">
        <v>71</v>
      </c>
      <c r="T1830" s="11" t="s">
        <v>2794</v>
      </c>
      <c r="U1830" s="11">
        <v>11967</v>
      </c>
      <c r="V1830" s="12">
        <v>42172</v>
      </c>
      <c r="W1830" s="13" t="str">
        <f>TEXT(Table1[[#This Row],[Order Date]],"mmmm")</f>
        <v>June</v>
      </c>
      <c r="X1830" s="7" t="str">
        <f>TEXT(Table1[[#This Row],[Order Date]],"yyyy")</f>
        <v>2015</v>
      </c>
      <c r="Y1830" s="12">
        <v>42174</v>
      </c>
      <c r="Z1830" s="11">
        <v>-11.248000000000001</v>
      </c>
      <c r="AA1830" s="11">
        <v>10</v>
      </c>
      <c r="AB1830" s="11">
        <v>131.69</v>
      </c>
      <c r="AC1830" s="11">
        <v>89315</v>
      </c>
      <c r="AD1830" s="6" t="e">
        <f>IF(COUNTIF(#REF!,Orders!AC1764)&gt;0,"Returned","Not Returned")</f>
        <v>#REF!</v>
      </c>
      <c r="AE1830" s="37" t="str">
        <f>TEXT(Table1[[#This Row],[Order Date]],"mmmm-yyy")</f>
        <v>June-2015</v>
      </c>
    </row>
    <row r="1831" spans="1:31" ht="12.75" customHeight="1" thickTop="1" thickBot="1" x14ac:dyDescent="0.25">
      <c r="A1831" s="8">
        <v>22470</v>
      </c>
      <c r="B1831" s="1" t="s">
        <v>106</v>
      </c>
      <c r="C1831" s="1">
        <v>0.1</v>
      </c>
      <c r="D1831" s="1">
        <v>39.979999999999997</v>
      </c>
      <c r="E1831" s="1">
        <v>4</v>
      </c>
      <c r="F1831" s="1">
        <v>152</v>
      </c>
      <c r="G1831" s="6" t="str">
        <f>IF(COUNTIF(Table1[Customer ID],Table1[[#This Row],[Customer ID]])&gt;1,"Repeat Customer","One-Time Customer")</f>
        <v>Repeat Customer</v>
      </c>
      <c r="H1831" s="1" t="s">
        <v>247</v>
      </c>
      <c r="I1831" s="1" t="s">
        <v>49</v>
      </c>
      <c r="J1831" s="1" t="s">
        <v>58</v>
      </c>
      <c r="K1831" s="1" t="s">
        <v>77</v>
      </c>
      <c r="L1831" s="1" t="s">
        <v>180</v>
      </c>
      <c r="M1831" s="1" t="s">
        <v>59</v>
      </c>
      <c r="N1831" s="1" t="s">
        <v>252</v>
      </c>
      <c r="O1831" s="1">
        <v>0.7</v>
      </c>
      <c r="P1831" s="6">
        <f>Table1[[#This Row],[Profit]]/Table1[[#This Row],[Sales]]</f>
        <v>0.46629388008698358</v>
      </c>
      <c r="Q1831" s="1" t="s">
        <v>33</v>
      </c>
      <c r="R1831" s="1" t="s">
        <v>136</v>
      </c>
      <c r="S1831" s="1" t="s">
        <v>244</v>
      </c>
      <c r="T1831" s="1" t="s">
        <v>249</v>
      </c>
      <c r="U1831" s="1">
        <v>37918</v>
      </c>
      <c r="V1831" s="9">
        <v>42173</v>
      </c>
      <c r="W1831" s="13" t="str">
        <f>TEXT(Table1[[#This Row],[Order Date]],"mmmm")</f>
        <v>June</v>
      </c>
      <c r="X1831" s="7" t="str">
        <f>TEXT(Table1[[#This Row],[Order Date]],"yyyy")</f>
        <v>2015</v>
      </c>
      <c r="Y1831" s="9">
        <v>42177</v>
      </c>
      <c r="Z1831" s="1">
        <v>360.24</v>
      </c>
      <c r="AA1831" s="1">
        <v>21</v>
      </c>
      <c r="AB1831" s="1">
        <v>772.56</v>
      </c>
      <c r="AC1831" s="1">
        <v>89525</v>
      </c>
      <c r="AD1831" s="6" t="e">
        <f>IF(COUNTIF(#REF!,Orders!AC91)&gt;0,"Returned","Not Returned")</f>
        <v>#REF!</v>
      </c>
      <c r="AE1831" s="37" t="str">
        <f>TEXT(Table1[[#This Row],[Order Date]],"mmmm-yyy")</f>
        <v>June-2015</v>
      </c>
    </row>
    <row r="1832" spans="1:31" ht="12.75" customHeight="1" thickTop="1" thickBot="1" x14ac:dyDescent="0.25">
      <c r="A1832" s="10">
        <v>24638</v>
      </c>
      <c r="B1832" s="11" t="s">
        <v>47</v>
      </c>
      <c r="C1832" s="11">
        <v>0.04</v>
      </c>
      <c r="D1832" s="11">
        <v>15.98</v>
      </c>
      <c r="E1832" s="11">
        <v>4</v>
      </c>
      <c r="F1832" s="11">
        <v>395</v>
      </c>
      <c r="G1832" s="6" t="str">
        <f>IF(COUNTIF(Table1[Customer ID],Table1[[#This Row],[Customer ID]])&gt;1,"Repeat Customer","One-Time Customer")</f>
        <v>Repeat Customer</v>
      </c>
      <c r="H1832" s="11" t="s">
        <v>512</v>
      </c>
      <c r="I1832" s="11" t="s">
        <v>49</v>
      </c>
      <c r="J1832" s="11" t="s">
        <v>28</v>
      </c>
      <c r="K1832" s="11" t="s">
        <v>77</v>
      </c>
      <c r="L1832" s="11" t="s">
        <v>180</v>
      </c>
      <c r="M1832" s="11" t="s">
        <v>59</v>
      </c>
      <c r="N1832" s="11" t="s">
        <v>513</v>
      </c>
      <c r="O1832" s="11">
        <v>0.37</v>
      </c>
      <c r="P1832" s="6">
        <f>Table1[[#This Row],[Profit]]/Table1[[#This Row],[Sales]]</f>
        <v>-0.2973834958971977</v>
      </c>
      <c r="Q1832" s="11" t="s">
        <v>33</v>
      </c>
      <c r="R1832" s="11" t="s">
        <v>136</v>
      </c>
      <c r="S1832" s="11" t="s">
        <v>322</v>
      </c>
      <c r="T1832" s="11" t="s">
        <v>514</v>
      </c>
      <c r="U1832" s="11">
        <v>28001</v>
      </c>
      <c r="V1832" s="12">
        <v>42173</v>
      </c>
      <c r="W1832" s="13" t="str">
        <f>TEXT(Table1[[#This Row],[Order Date]],"mmmm")</f>
        <v>June</v>
      </c>
      <c r="X1832" s="7" t="str">
        <f>TEXT(Table1[[#This Row],[Order Date]],"yyyy")</f>
        <v>2015</v>
      </c>
      <c r="Y1832" s="12">
        <v>42174</v>
      </c>
      <c r="Z1832" s="11">
        <v>-19.208000000000002</v>
      </c>
      <c r="AA1832" s="11">
        <v>4</v>
      </c>
      <c r="AB1832" s="11">
        <v>64.59</v>
      </c>
      <c r="AC1832" s="11">
        <v>86384</v>
      </c>
      <c r="AD1832" s="6" t="e">
        <f>IF(COUNTIF(#REF!,Orders!AC218)&gt;0,"Returned","Not Returned")</f>
        <v>#REF!</v>
      </c>
      <c r="AE1832" s="37" t="str">
        <f>TEXT(Table1[[#This Row],[Order Date]],"mmmm-yyy")</f>
        <v>June-2015</v>
      </c>
    </row>
    <row r="1833" spans="1:31" ht="12.75" customHeight="1" thickTop="1" thickBot="1" x14ac:dyDescent="0.25">
      <c r="A1833" s="8">
        <v>24639</v>
      </c>
      <c r="B1833" s="1" t="s">
        <v>47</v>
      </c>
      <c r="C1833" s="1">
        <v>0.06</v>
      </c>
      <c r="D1833" s="1">
        <v>22.84</v>
      </c>
      <c r="E1833" s="1">
        <v>5.47</v>
      </c>
      <c r="F1833" s="1">
        <v>395</v>
      </c>
      <c r="G1833" s="6" t="str">
        <f>IF(COUNTIF(Table1[Customer ID],Table1[[#This Row],[Customer ID]])&gt;1,"Repeat Customer","One-Time Customer")</f>
        <v>Repeat Customer</v>
      </c>
      <c r="H1833" s="1" t="s">
        <v>512</v>
      </c>
      <c r="I1833" s="1" t="s">
        <v>49</v>
      </c>
      <c r="J1833" s="1" t="s">
        <v>28</v>
      </c>
      <c r="K1833" s="1" t="s">
        <v>29</v>
      </c>
      <c r="L1833" s="1" t="s">
        <v>93</v>
      </c>
      <c r="M1833" s="1" t="s">
        <v>59</v>
      </c>
      <c r="N1833" s="1" t="s">
        <v>515</v>
      </c>
      <c r="O1833" s="1">
        <v>0.39</v>
      </c>
      <c r="P1833" s="6">
        <f>Table1[[#This Row],[Profit]]/Table1[[#This Row],[Sales]]</f>
        <v>1.6105987790622157E-2</v>
      </c>
      <c r="Q1833" s="1" t="s">
        <v>33</v>
      </c>
      <c r="R1833" s="1" t="s">
        <v>136</v>
      </c>
      <c r="S1833" s="1" t="s">
        <v>322</v>
      </c>
      <c r="T1833" s="1" t="s">
        <v>514</v>
      </c>
      <c r="U1833" s="1">
        <v>28001</v>
      </c>
      <c r="V1833" s="9">
        <v>42173</v>
      </c>
      <c r="W1833" s="13" t="str">
        <f>TEXT(Table1[[#This Row],[Order Date]],"mmmm")</f>
        <v>June</v>
      </c>
      <c r="X1833" s="7" t="str">
        <f>TEXT(Table1[[#This Row],[Order Date]],"yyyy")</f>
        <v>2015</v>
      </c>
      <c r="Y1833" s="9">
        <v>42175</v>
      </c>
      <c r="Z1833" s="1">
        <v>7.4399999999999995</v>
      </c>
      <c r="AA1833" s="1">
        <v>20</v>
      </c>
      <c r="AB1833" s="1">
        <v>461.94</v>
      </c>
      <c r="AC1833" s="1">
        <v>86384</v>
      </c>
      <c r="AD1833" s="6" t="e">
        <f>IF(COUNTIF(#REF!,Orders!AC219)&gt;0,"Returned","Not Returned")</f>
        <v>#REF!</v>
      </c>
      <c r="AE1833" s="37" t="str">
        <f>TEXT(Table1[[#This Row],[Order Date]],"mmmm-yyy")</f>
        <v>June-2015</v>
      </c>
    </row>
    <row r="1834" spans="1:31" ht="12.75" customHeight="1" thickTop="1" thickBot="1" x14ac:dyDescent="0.25">
      <c r="A1834" s="8">
        <v>64</v>
      </c>
      <c r="B1834" s="1" t="s">
        <v>56</v>
      </c>
      <c r="C1834" s="1">
        <v>0.08</v>
      </c>
      <c r="D1834" s="1">
        <v>124.49</v>
      </c>
      <c r="E1834" s="1">
        <v>51.94</v>
      </c>
      <c r="F1834" s="1">
        <v>553</v>
      </c>
      <c r="G1834" s="6" t="str">
        <f>IF(COUNTIF(Table1[Customer ID],Table1[[#This Row],[Customer ID]])&gt;1,"Repeat Customer","One-Time Customer")</f>
        <v>Repeat Customer</v>
      </c>
      <c r="H1834" s="1" t="s">
        <v>661</v>
      </c>
      <c r="I1834" s="1" t="s">
        <v>39</v>
      </c>
      <c r="J1834" s="1" t="s">
        <v>28</v>
      </c>
      <c r="K1834" s="1" t="s">
        <v>41</v>
      </c>
      <c r="L1834" s="1" t="s">
        <v>152</v>
      </c>
      <c r="M1834" s="1" t="s">
        <v>121</v>
      </c>
      <c r="N1834" s="1" t="s">
        <v>462</v>
      </c>
      <c r="O1834" s="1">
        <v>0.63</v>
      </c>
      <c r="P1834" s="6">
        <f>Table1[[#This Row],[Profit]]/Table1[[#This Row],[Sales]]</f>
        <v>-7.3247386688175292E-2</v>
      </c>
      <c r="Q1834" s="1" t="s">
        <v>33</v>
      </c>
      <c r="R1834" s="1" t="s">
        <v>34</v>
      </c>
      <c r="S1834" s="1" t="s">
        <v>45</v>
      </c>
      <c r="T1834" s="1" t="s">
        <v>663</v>
      </c>
      <c r="U1834" s="1">
        <v>90008</v>
      </c>
      <c r="V1834" s="9">
        <v>42173</v>
      </c>
      <c r="W1834" s="13" t="str">
        <f>TEXT(Table1[[#This Row],[Order Date]],"mmmm")</f>
        <v>June</v>
      </c>
      <c r="X1834" s="7" t="str">
        <f>TEXT(Table1[[#This Row],[Order Date]],"yyyy")</f>
        <v>2015</v>
      </c>
      <c r="Y1834" s="9">
        <v>42174</v>
      </c>
      <c r="Z1834" s="1">
        <v>-500.38</v>
      </c>
      <c r="AA1834" s="1">
        <v>56</v>
      </c>
      <c r="AB1834" s="1">
        <v>6831.37</v>
      </c>
      <c r="AC1834" s="1">
        <v>359</v>
      </c>
      <c r="AD1834" s="6" t="e">
        <f>IF(COUNTIF(#REF!,Orders!AC299)&gt;0,"Returned","Not Returned")</f>
        <v>#REF!</v>
      </c>
      <c r="AE1834" s="37" t="str">
        <f>TEXT(Table1[[#This Row],[Order Date]],"mmmm-yyy")</f>
        <v>June-2015</v>
      </c>
    </row>
    <row r="1835" spans="1:31" ht="12.75" customHeight="1" thickTop="1" thickBot="1" x14ac:dyDescent="0.25">
      <c r="A1835" s="10">
        <v>18064</v>
      </c>
      <c r="B1835" s="11" t="s">
        <v>56</v>
      </c>
      <c r="C1835" s="11">
        <v>0.08</v>
      </c>
      <c r="D1835" s="11">
        <v>124.49</v>
      </c>
      <c r="E1835" s="11">
        <v>51.94</v>
      </c>
      <c r="F1835" s="11">
        <v>555</v>
      </c>
      <c r="G1835" s="6" t="str">
        <f>IF(COUNTIF(Table1[Customer ID],Table1[[#This Row],[Customer ID]])&gt;1,"Repeat Customer","One-Time Customer")</f>
        <v>Repeat Customer</v>
      </c>
      <c r="H1835" s="11" t="s">
        <v>664</v>
      </c>
      <c r="I1835" s="11" t="s">
        <v>39</v>
      </c>
      <c r="J1835" s="11" t="s">
        <v>28</v>
      </c>
      <c r="K1835" s="11" t="s">
        <v>41</v>
      </c>
      <c r="L1835" s="11" t="s">
        <v>152</v>
      </c>
      <c r="M1835" s="11" t="s">
        <v>121</v>
      </c>
      <c r="N1835" s="11" t="s">
        <v>462</v>
      </c>
      <c r="O1835" s="11">
        <v>0.63</v>
      </c>
      <c r="P1835" s="6">
        <f>Table1[[#This Row],[Profit]]/Table1[[#This Row],[Sales]]</f>
        <v>-0.14649498782087317</v>
      </c>
      <c r="Q1835" s="11" t="s">
        <v>33</v>
      </c>
      <c r="R1835" s="11" t="s">
        <v>34</v>
      </c>
      <c r="S1835" s="11" t="s">
        <v>212</v>
      </c>
      <c r="T1835" s="11" t="s">
        <v>665</v>
      </c>
      <c r="U1835" s="11">
        <v>84062</v>
      </c>
      <c r="V1835" s="12">
        <v>42173</v>
      </c>
      <c r="W1835" s="13" t="str">
        <f>TEXT(Table1[[#This Row],[Order Date]],"mmmm")</f>
        <v>June</v>
      </c>
      <c r="X1835" s="7" t="str">
        <f>TEXT(Table1[[#This Row],[Order Date]],"yyyy")</f>
        <v>2015</v>
      </c>
      <c r="Y1835" s="12">
        <v>42174</v>
      </c>
      <c r="Z1835" s="11">
        <v>-250.19</v>
      </c>
      <c r="AA1835" s="11">
        <v>14</v>
      </c>
      <c r="AB1835" s="11">
        <v>1707.84</v>
      </c>
      <c r="AC1835" s="11">
        <v>86192</v>
      </c>
      <c r="AD1835" s="6" t="e">
        <f>IF(COUNTIF(#REF!,Orders!AC302)&gt;0,"Returned","Not Returned")</f>
        <v>#REF!</v>
      </c>
      <c r="AE1835" s="37" t="str">
        <f>TEXT(Table1[[#This Row],[Order Date]],"mmmm-yyy")</f>
        <v>June-2015</v>
      </c>
    </row>
    <row r="1836" spans="1:31" ht="12.75" customHeight="1" thickTop="1" thickBot="1" x14ac:dyDescent="0.25">
      <c r="A1836" s="8">
        <v>24640</v>
      </c>
      <c r="B1836" s="1" t="s">
        <v>106</v>
      </c>
      <c r="C1836" s="1">
        <v>0.09</v>
      </c>
      <c r="D1836" s="1">
        <v>30.98</v>
      </c>
      <c r="E1836" s="1">
        <v>6.5</v>
      </c>
      <c r="F1836" s="1">
        <v>1958</v>
      </c>
      <c r="G1836" s="6" t="str">
        <f>IF(COUNTIF(Table1[Customer ID],Table1[[#This Row],[Customer ID]])&gt;1,"Repeat Customer","One-Time Customer")</f>
        <v>One-Time Customer</v>
      </c>
      <c r="H1836" s="1" t="s">
        <v>1907</v>
      </c>
      <c r="I1836" s="1" t="s">
        <v>27</v>
      </c>
      <c r="J1836" s="1" t="s">
        <v>114</v>
      </c>
      <c r="K1836" s="1" t="s">
        <v>77</v>
      </c>
      <c r="L1836" s="1" t="s">
        <v>180</v>
      </c>
      <c r="M1836" s="1" t="s">
        <v>59</v>
      </c>
      <c r="N1836" s="1" t="s">
        <v>1908</v>
      </c>
      <c r="O1836" s="1">
        <v>0.64</v>
      </c>
      <c r="P1836" s="6">
        <f>Table1[[#This Row],[Profit]]/Table1[[#This Row],[Sales]]</f>
        <v>-0.2739062347068611</v>
      </c>
      <c r="Q1836" s="1" t="s">
        <v>33</v>
      </c>
      <c r="R1836" s="1" t="s">
        <v>34</v>
      </c>
      <c r="S1836" s="1" t="s">
        <v>102</v>
      </c>
      <c r="T1836" s="1" t="s">
        <v>906</v>
      </c>
      <c r="U1836" s="1">
        <v>97068</v>
      </c>
      <c r="V1836" s="9">
        <v>42173</v>
      </c>
      <c r="W1836" s="13" t="str">
        <f>TEXT(Table1[[#This Row],[Order Date]],"mmmm")</f>
        <v>June</v>
      </c>
      <c r="X1836" s="7" t="str">
        <f>TEXT(Table1[[#This Row],[Order Date]],"yyyy")</f>
        <v>2015</v>
      </c>
      <c r="Y1836" s="9">
        <v>42177</v>
      </c>
      <c r="Z1836" s="1">
        <v>-55.97</v>
      </c>
      <c r="AA1836" s="1">
        <v>7</v>
      </c>
      <c r="AB1836" s="1">
        <v>204.34</v>
      </c>
      <c r="AC1836" s="1">
        <v>89819</v>
      </c>
      <c r="AD1836" s="6" t="e">
        <f>IF(COUNTIF(#REF!,Orders!AC1081)&gt;0,"Returned","Not Returned")</f>
        <v>#REF!</v>
      </c>
      <c r="AE1836" s="37" t="str">
        <f>TEXT(Table1[[#This Row],[Order Date]],"mmmm-yyy")</f>
        <v>June-2015</v>
      </c>
    </row>
    <row r="1837" spans="1:31" ht="12.75" customHeight="1" thickTop="1" thickBot="1" x14ac:dyDescent="0.25">
      <c r="A1837" s="8">
        <v>20006</v>
      </c>
      <c r="B1837" s="1" t="s">
        <v>56</v>
      </c>
      <c r="C1837" s="1">
        <v>0.1</v>
      </c>
      <c r="D1837" s="1">
        <v>10.48</v>
      </c>
      <c r="E1837" s="1">
        <v>2.89</v>
      </c>
      <c r="F1837" s="1">
        <v>2016</v>
      </c>
      <c r="G1837" s="6" t="str">
        <f>IF(COUNTIF(Table1[Customer ID],Table1[[#This Row],[Customer ID]])&gt;1,"Repeat Customer","One-Time Customer")</f>
        <v>One-Time Customer</v>
      </c>
      <c r="H1837" s="1" t="s">
        <v>1947</v>
      </c>
      <c r="I1837" s="1" t="s">
        <v>49</v>
      </c>
      <c r="J1837" s="1" t="s">
        <v>28</v>
      </c>
      <c r="K1837" s="1" t="s">
        <v>29</v>
      </c>
      <c r="L1837" s="1" t="s">
        <v>30</v>
      </c>
      <c r="M1837" s="1" t="s">
        <v>51</v>
      </c>
      <c r="N1837" s="1" t="s">
        <v>1808</v>
      </c>
      <c r="O1837" s="1">
        <v>0.6</v>
      </c>
      <c r="P1837" s="6">
        <f>Table1[[#This Row],[Profit]]/Table1[[#This Row],[Sales]]</f>
        <v>-0.22099776619508563</v>
      </c>
      <c r="Q1837" s="1" t="s">
        <v>33</v>
      </c>
      <c r="R1837" s="1" t="s">
        <v>61</v>
      </c>
      <c r="S1837" s="1" t="s">
        <v>300</v>
      </c>
      <c r="T1837" s="1" t="s">
        <v>731</v>
      </c>
      <c r="U1837" s="1">
        <v>48195</v>
      </c>
      <c r="V1837" s="9">
        <v>42173</v>
      </c>
      <c r="W1837" s="13" t="str">
        <f>TEXT(Table1[[#This Row],[Order Date]],"mmmm")</f>
        <v>June</v>
      </c>
      <c r="X1837" s="7" t="str">
        <f>TEXT(Table1[[#This Row],[Order Date]],"yyyy")</f>
        <v>2015</v>
      </c>
      <c r="Y1837" s="9">
        <v>42174</v>
      </c>
      <c r="Z1837" s="1">
        <v>-8.9039999999999999</v>
      </c>
      <c r="AA1837" s="1">
        <v>4</v>
      </c>
      <c r="AB1837" s="1">
        <v>40.29</v>
      </c>
      <c r="AC1837" s="1">
        <v>86874</v>
      </c>
      <c r="AD1837" s="6" t="e">
        <f>IF(COUNTIF(#REF!,Orders!AC1115)&gt;0,"Returned","Not Returned")</f>
        <v>#REF!</v>
      </c>
      <c r="AE1837" s="37" t="str">
        <f>TEXT(Table1[[#This Row],[Order Date]],"mmmm-yyy")</f>
        <v>June-2015</v>
      </c>
    </row>
    <row r="1838" spans="1:31" ht="12.75" customHeight="1" thickTop="1" thickBot="1" x14ac:dyDescent="0.25">
      <c r="A1838" s="10">
        <v>21200</v>
      </c>
      <c r="B1838" s="11" t="s">
        <v>106</v>
      </c>
      <c r="C1838" s="11">
        <v>0.09</v>
      </c>
      <c r="D1838" s="11">
        <v>12.22</v>
      </c>
      <c r="E1838" s="11">
        <v>2.85</v>
      </c>
      <c r="F1838" s="11">
        <v>2954</v>
      </c>
      <c r="G1838" s="6" t="str">
        <f>IF(COUNTIF(Table1[Customer ID],Table1[[#This Row],[Customer ID]])&gt;1,"Repeat Customer","One-Time Customer")</f>
        <v>One-Time Customer</v>
      </c>
      <c r="H1838" s="11" t="s">
        <v>2683</v>
      </c>
      <c r="I1838" s="11" t="s">
        <v>49</v>
      </c>
      <c r="J1838" s="11" t="s">
        <v>114</v>
      </c>
      <c r="K1838" s="11" t="s">
        <v>41</v>
      </c>
      <c r="L1838" s="11" t="s">
        <v>50</v>
      </c>
      <c r="M1838" s="11" t="s">
        <v>51</v>
      </c>
      <c r="N1838" s="11" t="s">
        <v>2398</v>
      </c>
      <c r="O1838" s="11">
        <v>0.55000000000000004</v>
      </c>
      <c r="P1838" s="6">
        <f>Table1[[#This Row],[Profit]]/Table1[[#This Row],[Sales]]</f>
        <v>0.69</v>
      </c>
      <c r="Q1838" s="11" t="s">
        <v>33</v>
      </c>
      <c r="R1838" s="11" t="s">
        <v>61</v>
      </c>
      <c r="S1838" s="11" t="s">
        <v>62</v>
      </c>
      <c r="T1838" s="11" t="s">
        <v>2684</v>
      </c>
      <c r="U1838" s="11">
        <v>55119</v>
      </c>
      <c r="V1838" s="12">
        <v>42173</v>
      </c>
      <c r="W1838" s="13" t="str">
        <f>TEXT(Table1[[#This Row],[Order Date]],"mmmm")</f>
        <v>June</v>
      </c>
      <c r="X1838" s="7" t="str">
        <f>TEXT(Table1[[#This Row],[Order Date]],"yyyy")</f>
        <v>2015</v>
      </c>
      <c r="Y1838" s="12">
        <v>42180</v>
      </c>
      <c r="Z1838" s="11">
        <v>70.676699999999997</v>
      </c>
      <c r="AA1838" s="11">
        <v>9</v>
      </c>
      <c r="AB1838" s="11">
        <v>102.43</v>
      </c>
      <c r="AC1838" s="11">
        <v>86427</v>
      </c>
      <c r="AD1838" s="6" t="e">
        <f>IF(COUNTIF(#REF!,Orders!AC1674)&gt;0,"Returned","Not Returned")</f>
        <v>#REF!</v>
      </c>
      <c r="AE1838" s="37" t="str">
        <f>TEXT(Table1[[#This Row],[Order Date]],"mmmm-yyy")</f>
        <v>June-2015</v>
      </c>
    </row>
    <row r="1839" spans="1:31" ht="12.75" customHeight="1" thickTop="1" thickBot="1" x14ac:dyDescent="0.25">
      <c r="A1839" s="10">
        <v>21662</v>
      </c>
      <c r="B1839" s="11" t="s">
        <v>47</v>
      </c>
      <c r="C1839" s="11">
        <v>0.04</v>
      </c>
      <c r="D1839" s="11">
        <v>39.479999999999997</v>
      </c>
      <c r="E1839" s="11">
        <v>1.99</v>
      </c>
      <c r="F1839" s="11">
        <v>594</v>
      </c>
      <c r="G1839" s="6" t="str">
        <f>IF(COUNTIF(Table1[Customer ID],Table1[[#This Row],[Customer ID]])&gt;1,"Repeat Customer","One-Time Customer")</f>
        <v>Repeat Customer</v>
      </c>
      <c r="H1839" s="11" t="s">
        <v>701</v>
      </c>
      <c r="I1839" s="11" t="s">
        <v>49</v>
      </c>
      <c r="J1839" s="11" t="s">
        <v>114</v>
      </c>
      <c r="K1839" s="11" t="s">
        <v>77</v>
      </c>
      <c r="L1839" s="11" t="s">
        <v>180</v>
      </c>
      <c r="M1839" s="11" t="s">
        <v>51</v>
      </c>
      <c r="N1839" s="11" t="s">
        <v>705</v>
      </c>
      <c r="O1839" s="11">
        <v>0.54</v>
      </c>
      <c r="P1839" s="6">
        <f>Table1[[#This Row],[Profit]]/Table1[[#This Row],[Sales]]</f>
        <v>0.69</v>
      </c>
      <c r="Q1839" s="11" t="s">
        <v>33</v>
      </c>
      <c r="R1839" s="11" t="s">
        <v>61</v>
      </c>
      <c r="S1839" s="11" t="s">
        <v>703</v>
      </c>
      <c r="T1839" s="11" t="s">
        <v>704</v>
      </c>
      <c r="U1839" s="11">
        <v>46016</v>
      </c>
      <c r="V1839" s="12">
        <v>42174</v>
      </c>
      <c r="W1839" s="13" t="str">
        <f>TEXT(Table1[[#This Row],[Order Date]],"mmmm")</f>
        <v>June</v>
      </c>
      <c r="X1839" s="7" t="str">
        <f>TEXT(Table1[[#This Row],[Order Date]],"yyyy")</f>
        <v>2015</v>
      </c>
      <c r="Y1839" s="12">
        <v>42177</v>
      </c>
      <c r="Z1839" s="11">
        <v>484.84919999999994</v>
      </c>
      <c r="AA1839" s="11">
        <v>18</v>
      </c>
      <c r="AB1839" s="11">
        <v>702.68</v>
      </c>
      <c r="AC1839" s="11">
        <v>86311</v>
      </c>
      <c r="AD1839" s="6" t="e">
        <f>IF(COUNTIF(#REF!,Orders!AC320)&gt;0,"Returned","Not Returned")</f>
        <v>#REF!</v>
      </c>
      <c r="AE1839" s="37" t="str">
        <f>TEXT(Table1[[#This Row],[Order Date]],"mmmm-yyy")</f>
        <v>June-2015</v>
      </c>
    </row>
    <row r="1840" spans="1:31" ht="12.75" customHeight="1" thickTop="1" thickBot="1" x14ac:dyDescent="0.25">
      <c r="A1840" s="8">
        <v>21663</v>
      </c>
      <c r="B1840" s="1" t="s">
        <v>47</v>
      </c>
      <c r="C1840" s="1">
        <v>0.04</v>
      </c>
      <c r="D1840" s="1">
        <v>3.7</v>
      </c>
      <c r="E1840" s="1">
        <v>1.61</v>
      </c>
      <c r="F1840" s="1">
        <v>594</v>
      </c>
      <c r="G1840" s="6" t="str">
        <f>IF(COUNTIF(Table1[Customer ID],Table1[[#This Row],[Customer ID]])&gt;1,"Repeat Customer","One-Time Customer")</f>
        <v>Repeat Customer</v>
      </c>
      <c r="H1840" s="1" t="s">
        <v>701</v>
      </c>
      <c r="I1840" s="1" t="s">
        <v>49</v>
      </c>
      <c r="J1840" s="1" t="s">
        <v>114</v>
      </c>
      <c r="K1840" s="1" t="s">
        <v>41</v>
      </c>
      <c r="L1840" s="1" t="s">
        <v>50</v>
      </c>
      <c r="M1840" s="1" t="s">
        <v>31</v>
      </c>
      <c r="N1840" s="1" t="s">
        <v>706</v>
      </c>
      <c r="O1840" s="1">
        <v>0.44</v>
      </c>
      <c r="P1840" s="6">
        <f>Table1[[#This Row],[Profit]]/Table1[[#This Row],[Sales]]</f>
        <v>0.26769779892920881</v>
      </c>
      <c r="Q1840" s="1" t="s">
        <v>33</v>
      </c>
      <c r="R1840" s="1" t="s">
        <v>61</v>
      </c>
      <c r="S1840" s="1" t="s">
        <v>703</v>
      </c>
      <c r="T1840" s="1" t="s">
        <v>704</v>
      </c>
      <c r="U1840" s="1">
        <v>46016</v>
      </c>
      <c r="V1840" s="9">
        <v>42174</v>
      </c>
      <c r="W1840" s="13" t="str">
        <f>TEXT(Table1[[#This Row],[Order Date]],"mmmm")</f>
        <v>June</v>
      </c>
      <c r="X1840" s="7" t="str">
        <f>TEXT(Table1[[#This Row],[Order Date]],"yyyy")</f>
        <v>2015</v>
      </c>
      <c r="Y1840" s="9">
        <v>42175</v>
      </c>
      <c r="Z1840" s="1">
        <v>18</v>
      </c>
      <c r="AA1840" s="1">
        <v>18</v>
      </c>
      <c r="AB1840" s="1">
        <v>67.239999999999995</v>
      </c>
      <c r="AC1840" s="1">
        <v>86311</v>
      </c>
      <c r="AD1840" s="6" t="e">
        <f>IF(COUNTIF(#REF!,Orders!AC321)&gt;0,"Returned","Not Returned")</f>
        <v>#REF!</v>
      </c>
      <c r="AE1840" s="37" t="str">
        <f>TEXT(Table1[[#This Row],[Order Date]],"mmmm-yyy")</f>
        <v>June-2015</v>
      </c>
    </row>
    <row r="1841" spans="1:31" ht="12.75" customHeight="1" thickTop="1" thickBot="1" x14ac:dyDescent="0.25">
      <c r="A1841" s="10">
        <v>18184</v>
      </c>
      <c r="B1841" s="11" t="s">
        <v>37</v>
      </c>
      <c r="C1841" s="11">
        <v>0.1</v>
      </c>
      <c r="D1841" s="11">
        <v>14.42</v>
      </c>
      <c r="E1841" s="11">
        <v>6.75</v>
      </c>
      <c r="F1841" s="11">
        <v>796</v>
      </c>
      <c r="G1841" s="6" t="str">
        <f>IF(COUNTIF(Table1[Customer ID],Table1[[#This Row],[Customer ID]])&gt;1,"Repeat Customer","One-Time Customer")</f>
        <v>Repeat Customer</v>
      </c>
      <c r="H1841" s="11" t="s">
        <v>923</v>
      </c>
      <c r="I1841" s="11" t="s">
        <v>49</v>
      </c>
      <c r="J1841" s="11" t="s">
        <v>28</v>
      </c>
      <c r="K1841" s="11" t="s">
        <v>29</v>
      </c>
      <c r="L1841" s="11" t="s">
        <v>257</v>
      </c>
      <c r="M1841" s="11" t="s">
        <v>86</v>
      </c>
      <c r="N1841" s="11" t="s">
        <v>571</v>
      </c>
      <c r="O1841" s="11">
        <v>0.52</v>
      </c>
      <c r="P1841" s="6">
        <f>Table1[[#This Row],[Profit]]/Table1[[#This Row],[Sales]]</f>
        <v>-1.2978695932859909</v>
      </c>
      <c r="Q1841" s="11" t="s">
        <v>33</v>
      </c>
      <c r="R1841" s="11" t="s">
        <v>61</v>
      </c>
      <c r="S1841" s="11" t="s">
        <v>496</v>
      </c>
      <c r="T1841" s="11" t="s">
        <v>808</v>
      </c>
      <c r="U1841" s="11">
        <v>68046</v>
      </c>
      <c r="V1841" s="12">
        <v>42174</v>
      </c>
      <c r="W1841" s="13" t="str">
        <f>TEXT(Table1[[#This Row],[Order Date]],"mmmm")</f>
        <v>June</v>
      </c>
      <c r="X1841" s="7" t="str">
        <f>TEXT(Table1[[#This Row],[Order Date]],"yyyy")</f>
        <v>2015</v>
      </c>
      <c r="Y1841" s="12">
        <v>42177</v>
      </c>
      <c r="Z1841" s="11">
        <v>-20.103999999999999</v>
      </c>
      <c r="AA1841" s="11">
        <v>1</v>
      </c>
      <c r="AB1841" s="11">
        <v>15.49</v>
      </c>
      <c r="AC1841" s="11">
        <v>86869</v>
      </c>
      <c r="AD1841" s="6" t="e">
        <f>IF(COUNTIF(#REF!,Orders!AC452)&gt;0,"Returned","Not Returned")</f>
        <v>#REF!</v>
      </c>
      <c r="AE1841" s="37" t="str">
        <f>TEXT(Table1[[#This Row],[Order Date]],"mmmm-yyy")</f>
        <v>June-2015</v>
      </c>
    </row>
    <row r="1842" spans="1:31" ht="12.75" customHeight="1" thickTop="1" thickBot="1" x14ac:dyDescent="0.25">
      <c r="A1842" s="8">
        <v>18886</v>
      </c>
      <c r="B1842" s="1" t="s">
        <v>25</v>
      </c>
      <c r="C1842" s="1">
        <v>0.1</v>
      </c>
      <c r="D1842" s="1">
        <v>550.98</v>
      </c>
      <c r="E1842" s="1">
        <v>45.7</v>
      </c>
      <c r="F1842" s="1">
        <v>1009</v>
      </c>
      <c r="G1842" s="6" t="str">
        <f>IF(COUNTIF(Table1[Customer ID],Table1[[#This Row],[Customer ID]])&gt;1,"Repeat Customer","One-Time Customer")</f>
        <v>One-Time Customer</v>
      </c>
      <c r="H1842" s="1" t="s">
        <v>1110</v>
      </c>
      <c r="I1842" s="1" t="s">
        <v>39</v>
      </c>
      <c r="J1842" s="1" t="s">
        <v>28</v>
      </c>
      <c r="K1842" s="1" t="s">
        <v>41</v>
      </c>
      <c r="L1842" s="1" t="s">
        <v>152</v>
      </c>
      <c r="M1842" s="1" t="s">
        <v>121</v>
      </c>
      <c r="N1842" s="1" t="s">
        <v>1111</v>
      </c>
      <c r="O1842" s="1">
        <v>0.71</v>
      </c>
      <c r="P1842" s="6">
        <f>Table1[[#This Row],[Profit]]/Table1[[#This Row],[Sales]]</f>
        <v>0.11754522758832626</v>
      </c>
      <c r="Q1842" s="1" t="s">
        <v>33</v>
      </c>
      <c r="R1842" s="1" t="s">
        <v>53</v>
      </c>
      <c r="S1842" s="1" t="s">
        <v>188</v>
      </c>
      <c r="T1842" s="1" t="s">
        <v>1112</v>
      </c>
      <c r="U1842" s="1">
        <v>4072</v>
      </c>
      <c r="V1842" s="9">
        <v>42174</v>
      </c>
      <c r="W1842" s="13" t="str">
        <f>TEXT(Table1[[#This Row],[Order Date]],"mmmm")</f>
        <v>June</v>
      </c>
      <c r="X1842" s="7" t="str">
        <f>TEXT(Table1[[#This Row],[Order Date]],"yyyy")</f>
        <v>2015</v>
      </c>
      <c r="Y1842" s="9">
        <v>42176</v>
      </c>
      <c r="Z1842" s="1">
        <v>818.54617499999995</v>
      </c>
      <c r="AA1842" s="1">
        <v>14</v>
      </c>
      <c r="AB1842" s="1">
        <v>6963.67</v>
      </c>
      <c r="AC1842" s="1">
        <v>88372</v>
      </c>
      <c r="AD1842" s="6" t="e">
        <f>IF(COUNTIF(#REF!,Orders!AC561)&gt;0,"Returned","Not Returned")</f>
        <v>#REF!</v>
      </c>
      <c r="AE1842" s="37" t="str">
        <f>TEXT(Table1[[#This Row],[Order Date]],"mmmm-yyy")</f>
        <v>June-2015</v>
      </c>
    </row>
    <row r="1843" spans="1:31" ht="12.75" customHeight="1" thickTop="1" thickBot="1" x14ac:dyDescent="0.25">
      <c r="A1843" s="8">
        <v>23378</v>
      </c>
      <c r="B1843" s="1" t="s">
        <v>25</v>
      </c>
      <c r="C1843" s="1">
        <v>0.09</v>
      </c>
      <c r="D1843" s="1">
        <v>40.98</v>
      </c>
      <c r="E1843" s="1">
        <v>6.5</v>
      </c>
      <c r="F1843" s="1">
        <v>1956</v>
      </c>
      <c r="G1843" s="6" t="str">
        <f>IF(COUNTIF(Table1[Customer ID],Table1[[#This Row],[Customer ID]])&gt;1,"Repeat Customer","One-Time Customer")</f>
        <v>One-Time Customer</v>
      </c>
      <c r="H1843" s="1" t="s">
        <v>1905</v>
      </c>
      <c r="I1843" s="1" t="s">
        <v>49</v>
      </c>
      <c r="J1843" s="1" t="s">
        <v>114</v>
      </c>
      <c r="K1843" s="1" t="s">
        <v>77</v>
      </c>
      <c r="L1843" s="1" t="s">
        <v>180</v>
      </c>
      <c r="M1843" s="1" t="s">
        <v>59</v>
      </c>
      <c r="N1843" s="1" t="s">
        <v>1270</v>
      </c>
      <c r="O1843" s="1">
        <v>0.74</v>
      </c>
      <c r="P1843" s="6">
        <f>Table1[[#This Row],[Profit]]/Table1[[#This Row],[Sales]]</f>
        <v>-6.7270487742833812E-2</v>
      </c>
      <c r="Q1843" s="1" t="s">
        <v>33</v>
      </c>
      <c r="R1843" s="1" t="s">
        <v>34</v>
      </c>
      <c r="S1843" s="1" t="s">
        <v>255</v>
      </c>
      <c r="T1843" s="1" t="s">
        <v>337</v>
      </c>
      <c r="U1843" s="1">
        <v>80027</v>
      </c>
      <c r="V1843" s="9">
        <v>42174</v>
      </c>
      <c r="W1843" s="13" t="str">
        <f>TEXT(Table1[[#This Row],[Order Date]],"mmmm")</f>
        <v>June</v>
      </c>
      <c r="X1843" s="7" t="str">
        <f>TEXT(Table1[[#This Row],[Order Date]],"yyyy")</f>
        <v>2015</v>
      </c>
      <c r="Y1843" s="9">
        <v>42176</v>
      </c>
      <c r="Z1843" s="1">
        <v>-50.244999999999997</v>
      </c>
      <c r="AA1843" s="1">
        <v>19</v>
      </c>
      <c r="AB1843" s="1">
        <v>746.91</v>
      </c>
      <c r="AC1843" s="1">
        <v>89820</v>
      </c>
      <c r="AD1843" s="6" t="e">
        <f>IF(COUNTIF(#REF!,Orders!AC1079)&gt;0,"Returned","Not Returned")</f>
        <v>#REF!</v>
      </c>
      <c r="AE1843" s="37" t="str">
        <f>TEXT(Table1[[#This Row],[Order Date]],"mmmm-yyy")</f>
        <v>June-2015</v>
      </c>
    </row>
    <row r="1844" spans="1:31" ht="12.75" customHeight="1" thickTop="1" thickBot="1" x14ac:dyDescent="0.25">
      <c r="A1844" s="8">
        <v>23053</v>
      </c>
      <c r="B1844" s="1" t="s">
        <v>37</v>
      </c>
      <c r="C1844" s="1">
        <v>0.06</v>
      </c>
      <c r="D1844" s="1">
        <v>4.9800000000000004</v>
      </c>
      <c r="E1844" s="1">
        <v>4.62</v>
      </c>
      <c r="F1844" s="1">
        <v>2323</v>
      </c>
      <c r="G1844" s="6" t="str">
        <f>IF(COUNTIF(Table1[Customer ID],Table1[[#This Row],[Customer ID]])&gt;1,"Repeat Customer","One-Time Customer")</f>
        <v>Repeat Customer</v>
      </c>
      <c r="H1844" s="1" t="s">
        <v>2196</v>
      </c>
      <c r="I1844" s="1" t="s">
        <v>27</v>
      </c>
      <c r="J1844" s="1" t="s">
        <v>58</v>
      </c>
      <c r="K1844" s="1" t="s">
        <v>77</v>
      </c>
      <c r="L1844" s="1" t="s">
        <v>180</v>
      </c>
      <c r="M1844" s="1" t="s">
        <v>51</v>
      </c>
      <c r="N1844" s="1" t="s">
        <v>411</v>
      </c>
      <c r="O1844" s="1">
        <v>0.64</v>
      </c>
      <c r="P1844" s="6">
        <f>Table1[[#This Row],[Profit]]/Table1[[#This Row],[Sales]]</f>
        <v>-0.69708311822405777</v>
      </c>
      <c r="Q1844" s="1" t="s">
        <v>33</v>
      </c>
      <c r="R1844" s="1" t="s">
        <v>34</v>
      </c>
      <c r="S1844" s="1" t="s">
        <v>45</v>
      </c>
      <c r="T1844" s="1" t="s">
        <v>2198</v>
      </c>
      <c r="U1844" s="1">
        <v>92236</v>
      </c>
      <c r="V1844" s="9">
        <v>42174</v>
      </c>
      <c r="W1844" s="13" t="str">
        <f>TEXT(Table1[[#This Row],[Order Date]],"mmmm")</f>
        <v>June</v>
      </c>
      <c r="X1844" s="7" t="str">
        <f>TEXT(Table1[[#This Row],[Order Date]],"yyyy")</f>
        <v>2015</v>
      </c>
      <c r="Y1844" s="9">
        <v>42174</v>
      </c>
      <c r="Z1844" s="1">
        <v>-27.004999999999999</v>
      </c>
      <c r="AA1844" s="1">
        <v>7</v>
      </c>
      <c r="AB1844" s="1">
        <v>38.74</v>
      </c>
      <c r="AC1844" s="1">
        <v>88722</v>
      </c>
      <c r="AD1844" s="6" t="e">
        <f>IF(COUNTIF(#REF!,Orders!AC1291)&gt;0,"Returned","Not Returned")</f>
        <v>#REF!</v>
      </c>
      <c r="AE1844" s="37" t="str">
        <f>TEXT(Table1[[#This Row],[Order Date]],"mmmm-yyy")</f>
        <v>June-2015</v>
      </c>
    </row>
    <row r="1845" spans="1:31" ht="12.75" customHeight="1" thickTop="1" thickBot="1" x14ac:dyDescent="0.25">
      <c r="A1845" s="10">
        <v>23706</v>
      </c>
      <c r="B1845" s="11" t="s">
        <v>37</v>
      </c>
      <c r="C1845" s="11">
        <v>0.05</v>
      </c>
      <c r="D1845" s="11">
        <v>4.0599999999999996</v>
      </c>
      <c r="E1845" s="11">
        <v>6.89</v>
      </c>
      <c r="F1845" s="11">
        <v>3138</v>
      </c>
      <c r="G1845" s="6" t="str">
        <f>IF(COUNTIF(Table1[Customer ID],Table1[[#This Row],[Customer ID]])&gt;1,"Repeat Customer","One-Time Customer")</f>
        <v>One-Time Customer</v>
      </c>
      <c r="H1845" s="11" t="s">
        <v>2829</v>
      </c>
      <c r="I1845" s="11" t="s">
        <v>27</v>
      </c>
      <c r="J1845" s="11" t="s">
        <v>28</v>
      </c>
      <c r="K1845" s="11" t="s">
        <v>29</v>
      </c>
      <c r="L1845" s="11" t="s">
        <v>257</v>
      </c>
      <c r="M1845" s="11" t="s">
        <v>59</v>
      </c>
      <c r="N1845" s="11" t="s">
        <v>910</v>
      </c>
      <c r="O1845" s="11">
        <v>0.6</v>
      </c>
      <c r="P1845" s="6">
        <f>Table1[[#This Row],[Profit]]/Table1[[#This Row],[Sales]]</f>
        <v>-1.3269417737928055</v>
      </c>
      <c r="Q1845" s="11" t="s">
        <v>33</v>
      </c>
      <c r="R1845" s="11" t="s">
        <v>53</v>
      </c>
      <c r="S1845" s="11" t="s">
        <v>197</v>
      </c>
      <c r="T1845" s="11" t="s">
        <v>2830</v>
      </c>
      <c r="U1845" s="11">
        <v>3053</v>
      </c>
      <c r="V1845" s="12">
        <v>42174</v>
      </c>
      <c r="W1845" s="13" t="str">
        <f>TEXT(Table1[[#This Row],[Order Date]],"mmmm")</f>
        <v>June</v>
      </c>
      <c r="X1845" s="7" t="str">
        <f>TEXT(Table1[[#This Row],[Order Date]],"yyyy")</f>
        <v>2015</v>
      </c>
      <c r="Y1845" s="12">
        <v>42176</v>
      </c>
      <c r="Z1845" s="11">
        <v>-122.83499999999999</v>
      </c>
      <c r="AA1845" s="11">
        <v>22</v>
      </c>
      <c r="AB1845" s="11">
        <v>92.57</v>
      </c>
      <c r="AC1845" s="11">
        <v>86796</v>
      </c>
      <c r="AD1845" s="6" t="e">
        <f>IF(COUNTIF(#REF!,Orders!AC1792)&gt;0,"Returned","Not Returned")</f>
        <v>#REF!</v>
      </c>
      <c r="AE1845" s="37" t="str">
        <f>TEXT(Table1[[#This Row],[Order Date]],"mmmm-yyy")</f>
        <v>June-2015</v>
      </c>
    </row>
    <row r="1846" spans="1:31" ht="12.75" customHeight="1" thickTop="1" thickBot="1" x14ac:dyDescent="0.25">
      <c r="A1846" s="8">
        <v>19374</v>
      </c>
      <c r="B1846" s="1" t="s">
        <v>37</v>
      </c>
      <c r="C1846" s="1">
        <v>7.0000000000000007E-2</v>
      </c>
      <c r="D1846" s="1">
        <v>280.98</v>
      </c>
      <c r="E1846" s="1">
        <v>57</v>
      </c>
      <c r="F1846" s="1">
        <v>3167</v>
      </c>
      <c r="G1846" s="6" t="str">
        <f>IF(COUNTIF(Table1[Customer ID],Table1[[#This Row],[Customer ID]])&gt;1,"Repeat Customer","One-Time Customer")</f>
        <v>Repeat Customer</v>
      </c>
      <c r="H1846" s="1" t="s">
        <v>2853</v>
      </c>
      <c r="I1846" s="1" t="s">
        <v>39</v>
      </c>
      <c r="J1846" s="1" t="s">
        <v>28</v>
      </c>
      <c r="K1846" s="1" t="s">
        <v>41</v>
      </c>
      <c r="L1846" s="1" t="s">
        <v>42</v>
      </c>
      <c r="M1846" s="1" t="s">
        <v>43</v>
      </c>
      <c r="N1846" s="1" t="s">
        <v>670</v>
      </c>
      <c r="O1846" s="1">
        <v>0.78</v>
      </c>
      <c r="P1846" s="6">
        <f>Table1[[#This Row],[Profit]]/Table1[[#This Row],[Sales]]</f>
        <v>-7.2141106180190567E-2</v>
      </c>
      <c r="Q1846" s="1" t="s">
        <v>33</v>
      </c>
      <c r="R1846" s="1" t="s">
        <v>136</v>
      </c>
      <c r="S1846" s="1" t="s">
        <v>362</v>
      </c>
      <c r="T1846" s="1" t="s">
        <v>2854</v>
      </c>
      <c r="U1846" s="1">
        <v>32004</v>
      </c>
      <c r="V1846" s="9">
        <v>42174</v>
      </c>
      <c r="W1846" s="13" t="str">
        <f>TEXT(Table1[[#This Row],[Order Date]],"mmmm")</f>
        <v>June</v>
      </c>
      <c r="X1846" s="7" t="str">
        <f>TEXT(Table1[[#This Row],[Order Date]],"yyyy")</f>
        <v>2015</v>
      </c>
      <c r="Y1846" s="9">
        <v>42175</v>
      </c>
      <c r="Z1846" s="1">
        <v>-283.9914</v>
      </c>
      <c r="AA1846" s="1">
        <v>14</v>
      </c>
      <c r="AB1846" s="1">
        <v>3936.61</v>
      </c>
      <c r="AC1846" s="1">
        <v>86491</v>
      </c>
      <c r="AD1846" s="6" t="e">
        <f>IF(COUNTIF(#REF!,Orders!AC1815)&gt;0,"Returned","Not Returned")</f>
        <v>#REF!</v>
      </c>
      <c r="AE1846" s="37" t="str">
        <f>TEXT(Table1[[#This Row],[Order Date]],"mmmm-yyy")</f>
        <v>June-2015</v>
      </c>
    </row>
    <row r="1847" spans="1:31" ht="12.75" customHeight="1" thickTop="1" thickBot="1" x14ac:dyDescent="0.25">
      <c r="A1847" s="10">
        <v>19375</v>
      </c>
      <c r="B1847" s="11" t="s">
        <v>37</v>
      </c>
      <c r="C1847" s="11">
        <v>0</v>
      </c>
      <c r="D1847" s="11">
        <v>4.9800000000000004</v>
      </c>
      <c r="E1847" s="11">
        <v>7.44</v>
      </c>
      <c r="F1847" s="11">
        <v>3167</v>
      </c>
      <c r="G1847" s="6" t="str">
        <f>IF(COUNTIF(Table1[Customer ID],Table1[[#This Row],[Customer ID]])&gt;1,"Repeat Customer","One-Time Customer")</f>
        <v>Repeat Customer</v>
      </c>
      <c r="H1847" s="11" t="s">
        <v>2853</v>
      </c>
      <c r="I1847" s="11" t="s">
        <v>49</v>
      </c>
      <c r="J1847" s="11" t="s">
        <v>28</v>
      </c>
      <c r="K1847" s="11" t="s">
        <v>29</v>
      </c>
      <c r="L1847" s="11" t="s">
        <v>93</v>
      </c>
      <c r="M1847" s="11" t="s">
        <v>59</v>
      </c>
      <c r="N1847" s="11" t="s">
        <v>384</v>
      </c>
      <c r="O1847" s="11">
        <v>0.36</v>
      </c>
      <c r="P1847" s="6">
        <f>Table1[[#This Row],[Profit]]/Table1[[#This Row],[Sales]]</f>
        <v>-2.4944706933980334</v>
      </c>
      <c r="Q1847" s="11" t="s">
        <v>33</v>
      </c>
      <c r="R1847" s="11" t="s">
        <v>136</v>
      </c>
      <c r="S1847" s="11" t="s">
        <v>362</v>
      </c>
      <c r="T1847" s="11" t="s">
        <v>2854</v>
      </c>
      <c r="U1847" s="11">
        <v>32004</v>
      </c>
      <c r="V1847" s="12">
        <v>42174</v>
      </c>
      <c r="W1847" s="13" t="str">
        <f>TEXT(Table1[[#This Row],[Order Date]],"mmmm")</f>
        <v>June</v>
      </c>
      <c r="X1847" s="7" t="str">
        <f>TEXT(Table1[[#This Row],[Order Date]],"yyyy")</f>
        <v>2015</v>
      </c>
      <c r="Y1847" s="12">
        <v>42176</v>
      </c>
      <c r="Z1847" s="11">
        <v>-195.34200000000001</v>
      </c>
      <c r="AA1847" s="11">
        <v>15</v>
      </c>
      <c r="AB1847" s="11">
        <v>78.31</v>
      </c>
      <c r="AC1847" s="11">
        <v>86491</v>
      </c>
      <c r="AD1847" s="6" t="e">
        <f>IF(COUNTIF(#REF!,Orders!AC1816)&gt;0,"Returned","Not Returned")</f>
        <v>#REF!</v>
      </c>
      <c r="AE1847" s="37" t="str">
        <f>TEXT(Table1[[#This Row],[Order Date]],"mmmm-yyy")</f>
        <v>June-2015</v>
      </c>
    </row>
    <row r="1848" spans="1:31" ht="12.75" customHeight="1" thickTop="1" thickBot="1" x14ac:dyDescent="0.25">
      <c r="A1848" s="8">
        <v>19376</v>
      </c>
      <c r="B1848" s="1" t="s">
        <v>37</v>
      </c>
      <c r="C1848" s="1">
        <v>0.1</v>
      </c>
      <c r="D1848" s="1">
        <v>3.98</v>
      </c>
      <c r="E1848" s="1">
        <v>0.83</v>
      </c>
      <c r="F1848" s="1">
        <v>3167</v>
      </c>
      <c r="G1848" s="6" t="str">
        <f>IF(COUNTIF(Table1[Customer ID],Table1[[#This Row],[Customer ID]])&gt;1,"Repeat Customer","One-Time Customer")</f>
        <v>Repeat Customer</v>
      </c>
      <c r="H1848" s="1" t="s">
        <v>2853</v>
      </c>
      <c r="I1848" s="1" t="s">
        <v>49</v>
      </c>
      <c r="J1848" s="1" t="s">
        <v>28</v>
      </c>
      <c r="K1848" s="1" t="s">
        <v>29</v>
      </c>
      <c r="L1848" s="1" t="s">
        <v>30</v>
      </c>
      <c r="M1848" s="1" t="s">
        <v>31</v>
      </c>
      <c r="N1848" s="1" t="s">
        <v>1404</v>
      </c>
      <c r="O1848" s="1">
        <v>0.51</v>
      </c>
      <c r="P1848" s="6">
        <f>Table1[[#This Row],[Profit]]/Table1[[#This Row],[Sales]]</f>
        <v>-2.112793217145549</v>
      </c>
      <c r="Q1848" s="1" t="s">
        <v>33</v>
      </c>
      <c r="R1848" s="1" t="s">
        <v>136</v>
      </c>
      <c r="S1848" s="1" t="s">
        <v>362</v>
      </c>
      <c r="T1848" s="1" t="s">
        <v>2854</v>
      </c>
      <c r="U1848" s="1">
        <v>32004</v>
      </c>
      <c r="V1848" s="9">
        <v>42174</v>
      </c>
      <c r="W1848" s="13" t="str">
        <f>TEXT(Table1[[#This Row],[Order Date]],"mmmm")</f>
        <v>June</v>
      </c>
      <c r="X1848" s="7" t="str">
        <f>TEXT(Table1[[#This Row],[Order Date]],"yyyy")</f>
        <v>2015</v>
      </c>
      <c r="Y1848" s="9">
        <v>42176</v>
      </c>
      <c r="Z1848" s="1">
        <v>-89.70920000000001</v>
      </c>
      <c r="AA1848" s="1">
        <v>11</v>
      </c>
      <c r="AB1848" s="1">
        <v>42.46</v>
      </c>
      <c r="AC1848" s="1">
        <v>86491</v>
      </c>
      <c r="AD1848" s="6" t="e">
        <f>IF(COUNTIF(#REF!,Orders!AC1817)&gt;0,"Returned","Not Returned")</f>
        <v>#REF!</v>
      </c>
      <c r="AE1848" s="37" t="str">
        <f>TEXT(Table1[[#This Row],[Order Date]],"mmmm-yyy")</f>
        <v>June-2015</v>
      </c>
    </row>
    <row r="1849" spans="1:31" ht="12.75" customHeight="1" thickTop="1" thickBot="1" x14ac:dyDescent="0.25">
      <c r="A1849" s="10">
        <v>914</v>
      </c>
      <c r="B1849" s="11" t="s">
        <v>47</v>
      </c>
      <c r="C1849" s="11">
        <v>0.02</v>
      </c>
      <c r="D1849" s="11">
        <v>1360.14</v>
      </c>
      <c r="E1849" s="11">
        <v>14.7</v>
      </c>
      <c r="F1849" s="11">
        <v>491</v>
      </c>
      <c r="G1849" s="6" t="str">
        <f>IF(COUNTIF(Table1[Customer ID],Table1[[#This Row],[Customer ID]])&gt;1,"Repeat Customer","One-Time Customer")</f>
        <v>Repeat Customer</v>
      </c>
      <c r="H1849" s="11" t="s">
        <v>598</v>
      </c>
      <c r="I1849" s="11" t="s">
        <v>39</v>
      </c>
      <c r="J1849" s="11" t="s">
        <v>114</v>
      </c>
      <c r="K1849" s="11" t="s">
        <v>77</v>
      </c>
      <c r="L1849" s="11" t="s">
        <v>85</v>
      </c>
      <c r="M1849" s="11" t="s">
        <v>43</v>
      </c>
      <c r="N1849" s="11" t="s">
        <v>600</v>
      </c>
      <c r="O1849" s="11">
        <v>0.59</v>
      </c>
      <c r="P1849" s="6">
        <f>Table1[[#This Row],[Profit]]/Table1[[#This Row],[Sales]]</f>
        <v>6.4037940550542141E-2</v>
      </c>
      <c r="Q1849" s="11" t="s">
        <v>33</v>
      </c>
      <c r="R1849" s="11" t="s">
        <v>53</v>
      </c>
      <c r="S1849" s="11" t="s">
        <v>71</v>
      </c>
      <c r="T1849" s="11" t="s">
        <v>90</v>
      </c>
      <c r="U1849" s="11">
        <v>10154</v>
      </c>
      <c r="V1849" s="12">
        <v>42175</v>
      </c>
      <c r="W1849" s="13" t="str">
        <f>TEXT(Table1[[#This Row],[Order Date]],"mmmm")</f>
        <v>June</v>
      </c>
      <c r="X1849" s="7" t="str">
        <f>TEXT(Table1[[#This Row],[Order Date]],"yyyy")</f>
        <v>2015</v>
      </c>
      <c r="Y1849" s="12">
        <v>42177</v>
      </c>
      <c r="Z1849" s="11">
        <v>2028.12</v>
      </c>
      <c r="AA1849" s="11">
        <v>22</v>
      </c>
      <c r="AB1849" s="11">
        <v>31670.6</v>
      </c>
      <c r="AC1849" s="11">
        <v>6562</v>
      </c>
      <c r="AD1849" s="6" t="e">
        <f>IF(COUNTIF(#REF!,Orders!AC260)&gt;0,"Returned","Not Returned")</f>
        <v>#REF!</v>
      </c>
      <c r="AE1849" s="37" t="str">
        <f>TEXT(Table1[[#This Row],[Order Date]],"mmmm-yyy")</f>
        <v>June-2015</v>
      </c>
    </row>
    <row r="1850" spans="1:31" ht="12.75" customHeight="1" thickTop="1" thickBot="1" x14ac:dyDescent="0.25">
      <c r="A1850" s="8">
        <v>6046</v>
      </c>
      <c r="B1850" s="1" t="s">
        <v>37</v>
      </c>
      <c r="C1850" s="1">
        <v>0.02</v>
      </c>
      <c r="D1850" s="1">
        <v>9.06</v>
      </c>
      <c r="E1850" s="1">
        <v>9.86</v>
      </c>
      <c r="F1850" s="1">
        <v>491</v>
      </c>
      <c r="G1850" s="6" t="str">
        <f>IF(COUNTIF(Table1[Customer ID],Table1[[#This Row],[Customer ID]])&gt;1,"Repeat Customer","One-Time Customer")</f>
        <v>Repeat Customer</v>
      </c>
      <c r="H1850" s="1" t="s">
        <v>598</v>
      </c>
      <c r="I1850" s="1" t="s">
        <v>49</v>
      </c>
      <c r="J1850" s="1" t="s">
        <v>114</v>
      </c>
      <c r="K1850" s="1" t="s">
        <v>29</v>
      </c>
      <c r="L1850" s="1" t="s">
        <v>93</v>
      </c>
      <c r="M1850" s="1" t="s">
        <v>59</v>
      </c>
      <c r="N1850" s="1" t="s">
        <v>601</v>
      </c>
      <c r="O1850" s="1">
        <v>0.4</v>
      </c>
      <c r="P1850" s="6">
        <f>Table1[[#This Row],[Profit]]/Table1[[#This Row],[Sales]]</f>
        <v>-0.26482361771328494</v>
      </c>
      <c r="Q1850" s="1" t="s">
        <v>33</v>
      </c>
      <c r="R1850" s="1" t="s">
        <v>53</v>
      </c>
      <c r="S1850" s="1" t="s">
        <v>71</v>
      </c>
      <c r="T1850" s="1" t="s">
        <v>90</v>
      </c>
      <c r="U1850" s="1">
        <v>10154</v>
      </c>
      <c r="V1850" s="9">
        <v>42175</v>
      </c>
      <c r="W1850" s="13" t="str">
        <f>TEXT(Table1[[#This Row],[Order Date]],"mmmm")</f>
        <v>June</v>
      </c>
      <c r="X1850" s="7" t="str">
        <f>TEXT(Table1[[#This Row],[Order Date]],"yyyy")</f>
        <v>2015</v>
      </c>
      <c r="Y1850" s="9">
        <v>42177</v>
      </c>
      <c r="Z1850" s="1">
        <v>-63.51</v>
      </c>
      <c r="AA1850" s="1">
        <v>24</v>
      </c>
      <c r="AB1850" s="1">
        <v>239.82</v>
      </c>
      <c r="AC1850" s="1">
        <v>42852</v>
      </c>
      <c r="AD1850" s="6" t="e">
        <f>IF(COUNTIF(#REF!,Orders!AC261)&gt;0,"Returned","Not Returned")</f>
        <v>#REF!</v>
      </c>
      <c r="AE1850" s="37" t="str">
        <f>TEXT(Table1[[#This Row],[Order Date]],"mmmm-yyy")</f>
        <v>June-2015</v>
      </c>
    </row>
    <row r="1851" spans="1:31" ht="12.75" customHeight="1" thickTop="1" thickBot="1" x14ac:dyDescent="0.25">
      <c r="A1851" s="8">
        <v>18914</v>
      </c>
      <c r="B1851" s="1" t="s">
        <v>47</v>
      </c>
      <c r="C1851" s="1">
        <v>0.02</v>
      </c>
      <c r="D1851" s="1">
        <v>1360.14</v>
      </c>
      <c r="E1851" s="1">
        <v>14.7</v>
      </c>
      <c r="F1851" s="1">
        <v>494</v>
      </c>
      <c r="G1851" s="6" t="str">
        <f>IF(COUNTIF(Table1[Customer ID],Table1[[#This Row],[Customer ID]])&gt;1,"Repeat Customer","One-Time Customer")</f>
        <v>Repeat Customer</v>
      </c>
      <c r="H1851" s="1" t="s">
        <v>606</v>
      </c>
      <c r="I1851" s="1" t="s">
        <v>39</v>
      </c>
      <c r="J1851" s="1" t="s">
        <v>114</v>
      </c>
      <c r="K1851" s="1" t="s">
        <v>77</v>
      </c>
      <c r="L1851" s="1" t="s">
        <v>85</v>
      </c>
      <c r="M1851" s="1" t="s">
        <v>43</v>
      </c>
      <c r="N1851" s="1" t="s">
        <v>600</v>
      </c>
      <c r="O1851" s="1">
        <v>0.59</v>
      </c>
      <c r="P1851" s="6">
        <f>Table1[[#This Row],[Profit]]/Table1[[#This Row],[Sales]]</f>
        <v>0.35220852474807346</v>
      </c>
      <c r="Q1851" s="1" t="s">
        <v>33</v>
      </c>
      <c r="R1851" s="1" t="s">
        <v>34</v>
      </c>
      <c r="S1851" s="1" t="s">
        <v>35</v>
      </c>
      <c r="T1851" s="1" t="s">
        <v>209</v>
      </c>
      <c r="U1851" s="1">
        <v>98115</v>
      </c>
      <c r="V1851" s="9">
        <v>42175</v>
      </c>
      <c r="W1851" s="13" t="str">
        <f>TEXT(Table1[[#This Row],[Order Date]],"mmmm")</f>
        <v>June</v>
      </c>
      <c r="X1851" s="7" t="str">
        <f>TEXT(Table1[[#This Row],[Order Date]],"yyyy")</f>
        <v>2015</v>
      </c>
      <c r="Y1851" s="9">
        <v>42177</v>
      </c>
      <c r="Z1851" s="1">
        <v>3042.18</v>
      </c>
      <c r="AA1851" s="1">
        <v>6</v>
      </c>
      <c r="AB1851" s="1">
        <v>8637.44</v>
      </c>
      <c r="AC1851" s="1">
        <v>88908</v>
      </c>
      <c r="AD1851" s="6" t="e">
        <f>IF(COUNTIF(#REF!,Orders!AC267)&gt;0,"Returned","Not Returned")</f>
        <v>#REF!</v>
      </c>
      <c r="AE1851" s="37" t="str">
        <f>TEXT(Table1[[#This Row],[Order Date]],"mmmm-yyy")</f>
        <v>June-2015</v>
      </c>
    </row>
    <row r="1852" spans="1:31" ht="12.75" customHeight="1" thickTop="1" thickBot="1" x14ac:dyDescent="0.25">
      <c r="A1852" s="10">
        <v>24046</v>
      </c>
      <c r="B1852" s="11" t="s">
        <v>37</v>
      </c>
      <c r="C1852" s="11">
        <v>0.02</v>
      </c>
      <c r="D1852" s="11">
        <v>9.06</v>
      </c>
      <c r="E1852" s="11">
        <v>9.86</v>
      </c>
      <c r="F1852" s="11">
        <v>494</v>
      </c>
      <c r="G1852" s="6" t="str">
        <f>IF(COUNTIF(Table1[Customer ID],Table1[[#This Row],[Customer ID]])&gt;1,"Repeat Customer","One-Time Customer")</f>
        <v>Repeat Customer</v>
      </c>
      <c r="H1852" s="11" t="s">
        <v>606</v>
      </c>
      <c r="I1852" s="11" t="s">
        <v>49</v>
      </c>
      <c r="J1852" s="11" t="s">
        <v>114</v>
      </c>
      <c r="K1852" s="11" t="s">
        <v>29</v>
      </c>
      <c r="L1852" s="11" t="s">
        <v>93</v>
      </c>
      <c r="M1852" s="11" t="s">
        <v>59</v>
      </c>
      <c r="N1852" s="11" t="s">
        <v>601</v>
      </c>
      <c r="O1852" s="11">
        <v>0.4</v>
      </c>
      <c r="P1852" s="6">
        <f>Table1[[#This Row],[Profit]]/Table1[[#This Row],[Sales]]</f>
        <v>-0.52969140950792326</v>
      </c>
      <c r="Q1852" s="11" t="s">
        <v>33</v>
      </c>
      <c r="R1852" s="11" t="s">
        <v>34</v>
      </c>
      <c r="S1852" s="11" t="s">
        <v>35</v>
      </c>
      <c r="T1852" s="11" t="s">
        <v>209</v>
      </c>
      <c r="U1852" s="11">
        <v>98115</v>
      </c>
      <c r="V1852" s="12">
        <v>42175</v>
      </c>
      <c r="W1852" s="13" t="str">
        <f>TEXT(Table1[[#This Row],[Order Date]],"mmmm")</f>
        <v>June</v>
      </c>
      <c r="X1852" s="7" t="str">
        <f>TEXT(Table1[[#This Row],[Order Date]],"yyyy")</f>
        <v>2015</v>
      </c>
      <c r="Y1852" s="12">
        <v>42177</v>
      </c>
      <c r="Z1852" s="11">
        <v>-31.754999999999999</v>
      </c>
      <c r="AA1852" s="11">
        <v>6</v>
      </c>
      <c r="AB1852" s="11">
        <v>59.95</v>
      </c>
      <c r="AC1852" s="11">
        <v>88908</v>
      </c>
      <c r="AD1852" s="6" t="e">
        <f>IF(COUNTIF(#REF!,Orders!AC268)&gt;0,"Returned","Not Returned")</f>
        <v>#REF!</v>
      </c>
      <c r="AE1852" s="37" t="str">
        <f>TEXT(Table1[[#This Row],[Order Date]],"mmmm-yyy")</f>
        <v>June-2015</v>
      </c>
    </row>
    <row r="1853" spans="1:31" ht="12.75" customHeight="1" thickTop="1" thickBot="1" x14ac:dyDescent="0.25">
      <c r="A1853" s="8">
        <v>19470</v>
      </c>
      <c r="B1853" s="1" t="s">
        <v>47</v>
      </c>
      <c r="C1853" s="1">
        <v>0.06</v>
      </c>
      <c r="D1853" s="1">
        <v>47.98</v>
      </c>
      <c r="E1853" s="1">
        <v>3.61</v>
      </c>
      <c r="F1853" s="1">
        <v>896</v>
      </c>
      <c r="G1853" s="6" t="str">
        <f>IF(COUNTIF(Table1[Customer ID],Table1[[#This Row],[Customer ID]])&gt;1,"Repeat Customer","One-Time Customer")</f>
        <v>Repeat Customer</v>
      </c>
      <c r="H1853" s="1" t="s">
        <v>1011</v>
      </c>
      <c r="I1853" s="1" t="s">
        <v>49</v>
      </c>
      <c r="J1853" s="1" t="s">
        <v>28</v>
      </c>
      <c r="K1853" s="1" t="s">
        <v>77</v>
      </c>
      <c r="L1853" s="1" t="s">
        <v>180</v>
      </c>
      <c r="M1853" s="1" t="s">
        <v>51</v>
      </c>
      <c r="N1853" s="1" t="s">
        <v>1013</v>
      </c>
      <c r="O1853" s="1">
        <v>0.71</v>
      </c>
      <c r="P1853" s="6">
        <f>Table1[[#This Row],[Profit]]/Table1[[#This Row],[Sales]]</f>
        <v>6.9454102920723224E-2</v>
      </c>
      <c r="Q1853" s="1" t="s">
        <v>33</v>
      </c>
      <c r="R1853" s="1" t="s">
        <v>61</v>
      </c>
      <c r="S1853" s="1" t="s">
        <v>130</v>
      </c>
      <c r="T1853" s="1" t="s">
        <v>1012</v>
      </c>
      <c r="U1853" s="1">
        <v>76201</v>
      </c>
      <c r="V1853" s="9">
        <v>42175</v>
      </c>
      <c r="W1853" s="13" t="str">
        <f>TEXT(Table1[[#This Row],[Order Date]],"mmmm")</f>
        <v>June</v>
      </c>
      <c r="X1853" s="7" t="str">
        <f>TEXT(Table1[[#This Row],[Order Date]],"yyyy")</f>
        <v>2015</v>
      </c>
      <c r="Y1853" s="9">
        <v>42177</v>
      </c>
      <c r="Z1853" s="1">
        <v>35.954999999999998</v>
      </c>
      <c r="AA1853" s="1">
        <v>11</v>
      </c>
      <c r="AB1853" s="1">
        <v>517.67999999999995</v>
      </c>
      <c r="AC1853" s="1">
        <v>90167</v>
      </c>
      <c r="AD1853" s="6" t="e">
        <f>IF(COUNTIF(#REF!,Orders!AC501)&gt;0,"Returned","Not Returned")</f>
        <v>#REF!</v>
      </c>
      <c r="AE1853" s="37" t="str">
        <f>TEXT(Table1[[#This Row],[Order Date]],"mmmm-yyy")</f>
        <v>June-2015</v>
      </c>
    </row>
    <row r="1854" spans="1:31" ht="12.75" customHeight="1" thickTop="1" thickBot="1" x14ac:dyDescent="0.25">
      <c r="A1854" s="8">
        <v>18212</v>
      </c>
      <c r="B1854" s="1" t="s">
        <v>25</v>
      </c>
      <c r="C1854" s="1">
        <v>0.09</v>
      </c>
      <c r="D1854" s="1">
        <v>175.99</v>
      </c>
      <c r="E1854" s="1">
        <v>4.99</v>
      </c>
      <c r="F1854" s="1">
        <v>1123</v>
      </c>
      <c r="G1854" s="6" t="str">
        <f>IF(COUNTIF(Table1[Customer ID],Table1[[#This Row],[Customer ID]])&gt;1,"Repeat Customer","One-Time Customer")</f>
        <v>Repeat Customer</v>
      </c>
      <c r="H1854" s="1" t="s">
        <v>1226</v>
      </c>
      <c r="I1854" s="1" t="s">
        <v>49</v>
      </c>
      <c r="J1854" s="1" t="s">
        <v>58</v>
      </c>
      <c r="K1854" s="1" t="s">
        <v>77</v>
      </c>
      <c r="L1854" s="1" t="s">
        <v>78</v>
      </c>
      <c r="M1854" s="1" t="s">
        <v>59</v>
      </c>
      <c r="N1854" s="1" t="s">
        <v>139</v>
      </c>
      <c r="O1854" s="1">
        <v>0.59</v>
      </c>
      <c r="P1854" s="6">
        <f>Table1[[#This Row],[Profit]]/Table1[[#This Row],[Sales]]</f>
        <v>0.69000000000000006</v>
      </c>
      <c r="Q1854" s="1" t="s">
        <v>33</v>
      </c>
      <c r="R1854" s="1" t="s">
        <v>34</v>
      </c>
      <c r="S1854" s="1" t="s">
        <v>45</v>
      </c>
      <c r="T1854" s="1" t="s">
        <v>547</v>
      </c>
      <c r="U1854" s="1">
        <v>95661</v>
      </c>
      <c r="V1854" s="9">
        <v>42175</v>
      </c>
      <c r="W1854" s="13" t="str">
        <f>TEXT(Table1[[#This Row],[Order Date]],"mmmm")</f>
        <v>June</v>
      </c>
      <c r="X1854" s="7" t="str">
        <f>TEXT(Table1[[#This Row],[Order Date]],"yyyy")</f>
        <v>2015</v>
      </c>
      <c r="Y1854" s="9">
        <v>42177</v>
      </c>
      <c r="Z1854" s="1">
        <v>2169.7464</v>
      </c>
      <c r="AA1854" s="1">
        <v>22</v>
      </c>
      <c r="AB1854" s="1">
        <v>3144.56</v>
      </c>
      <c r="AC1854" s="1">
        <v>87016</v>
      </c>
      <c r="AD1854" s="6" t="e">
        <f>IF(COUNTIF(#REF!,Orders!AC631)&gt;0,"Returned","Not Returned")</f>
        <v>#REF!</v>
      </c>
      <c r="AE1854" s="37" t="str">
        <f>TEXT(Table1[[#This Row],[Order Date]],"mmmm-yyy")</f>
        <v>June-2015</v>
      </c>
    </row>
    <row r="1855" spans="1:31" ht="12.75" customHeight="1" thickTop="1" thickBot="1" x14ac:dyDescent="0.25">
      <c r="A1855" s="10">
        <v>18211</v>
      </c>
      <c r="B1855" s="11" t="s">
        <v>25</v>
      </c>
      <c r="C1855" s="11">
        <v>0.09</v>
      </c>
      <c r="D1855" s="11">
        <v>160.97999999999999</v>
      </c>
      <c r="E1855" s="11">
        <v>35.020000000000003</v>
      </c>
      <c r="F1855" s="11">
        <v>1124</v>
      </c>
      <c r="G1855" s="6" t="str">
        <f>IF(COUNTIF(Table1[Customer ID],Table1[[#This Row],[Customer ID]])&gt;1,"Repeat Customer","One-Time Customer")</f>
        <v>One-Time Customer</v>
      </c>
      <c r="H1855" s="11" t="s">
        <v>1228</v>
      </c>
      <c r="I1855" s="11" t="s">
        <v>39</v>
      </c>
      <c r="J1855" s="11" t="s">
        <v>58</v>
      </c>
      <c r="K1855" s="11" t="s">
        <v>41</v>
      </c>
      <c r="L1855" s="11" t="s">
        <v>191</v>
      </c>
      <c r="M1855" s="11" t="s">
        <v>121</v>
      </c>
      <c r="N1855" s="11" t="s">
        <v>748</v>
      </c>
      <c r="O1855" s="11">
        <v>0.72</v>
      </c>
      <c r="P1855" s="6">
        <f>Table1[[#This Row],[Profit]]/Table1[[#This Row],[Sales]]</f>
        <v>-8.6667269752960782E-2</v>
      </c>
      <c r="Q1855" s="11" t="s">
        <v>33</v>
      </c>
      <c r="R1855" s="11" t="s">
        <v>53</v>
      </c>
      <c r="S1855" s="11" t="s">
        <v>228</v>
      </c>
      <c r="T1855" s="11" t="s">
        <v>1229</v>
      </c>
      <c r="U1855" s="11">
        <v>6360</v>
      </c>
      <c r="V1855" s="12">
        <v>42175</v>
      </c>
      <c r="W1855" s="13" t="str">
        <f>TEXT(Table1[[#This Row],[Order Date]],"mmmm")</f>
        <v>June</v>
      </c>
      <c r="X1855" s="7" t="str">
        <f>TEXT(Table1[[#This Row],[Order Date]],"yyyy")</f>
        <v>2015</v>
      </c>
      <c r="Y1855" s="12">
        <v>42176</v>
      </c>
      <c r="Z1855" s="11">
        <v>-229.93</v>
      </c>
      <c r="AA1855" s="11">
        <v>18</v>
      </c>
      <c r="AB1855" s="11">
        <v>2653.02</v>
      </c>
      <c r="AC1855" s="11">
        <v>87016</v>
      </c>
      <c r="AD1855" s="6" t="e">
        <f>IF(COUNTIF(#REF!,Orders!AC632)&gt;0,"Returned","Not Returned")</f>
        <v>#REF!</v>
      </c>
      <c r="AE1855" s="37" t="str">
        <f>TEXT(Table1[[#This Row],[Order Date]],"mmmm-yyy")</f>
        <v>June-2015</v>
      </c>
    </row>
    <row r="1856" spans="1:31" ht="12.75" customHeight="1" thickTop="1" thickBot="1" x14ac:dyDescent="0.25">
      <c r="A1856" s="8">
        <v>23620</v>
      </c>
      <c r="B1856" s="1" t="s">
        <v>37</v>
      </c>
      <c r="C1856" s="1">
        <v>0.05</v>
      </c>
      <c r="D1856" s="1">
        <v>8.0399999999999991</v>
      </c>
      <c r="E1856" s="1">
        <v>8.94</v>
      </c>
      <c r="F1856" s="1">
        <v>1424</v>
      </c>
      <c r="G1856" s="6" t="str">
        <f>IF(COUNTIF(Table1[Customer ID],Table1[[#This Row],[Customer ID]])&gt;1,"Repeat Customer","One-Time Customer")</f>
        <v>Repeat Customer</v>
      </c>
      <c r="H1856" s="1" t="s">
        <v>1480</v>
      </c>
      <c r="I1856" s="1" t="s">
        <v>49</v>
      </c>
      <c r="J1856" s="1" t="s">
        <v>40</v>
      </c>
      <c r="K1856" s="1" t="s">
        <v>29</v>
      </c>
      <c r="L1856" s="1" t="s">
        <v>109</v>
      </c>
      <c r="M1856" s="1" t="s">
        <v>59</v>
      </c>
      <c r="N1856" s="1" t="s">
        <v>1040</v>
      </c>
      <c r="O1856" s="1">
        <v>0.4</v>
      </c>
      <c r="P1856" s="6">
        <f>Table1[[#This Row],[Profit]]/Table1[[#This Row],[Sales]]</f>
        <v>-1.3546044825313115</v>
      </c>
      <c r="Q1856" s="1" t="s">
        <v>33</v>
      </c>
      <c r="R1856" s="1" t="s">
        <v>34</v>
      </c>
      <c r="S1856" s="1" t="s">
        <v>255</v>
      </c>
      <c r="T1856" s="1" t="s">
        <v>1481</v>
      </c>
      <c r="U1856" s="1">
        <v>80112</v>
      </c>
      <c r="V1856" s="9">
        <v>42175</v>
      </c>
      <c r="W1856" s="13" t="str">
        <f>TEXT(Table1[[#This Row],[Order Date]],"mmmm")</f>
        <v>June</v>
      </c>
      <c r="X1856" s="7" t="str">
        <f>TEXT(Table1[[#This Row],[Order Date]],"yyyy")</f>
        <v>2015</v>
      </c>
      <c r="Y1856" s="9">
        <v>42177</v>
      </c>
      <c r="Z1856" s="1">
        <v>-164.39479999999998</v>
      </c>
      <c r="AA1856" s="1">
        <v>15</v>
      </c>
      <c r="AB1856" s="1">
        <v>121.36</v>
      </c>
      <c r="AC1856" s="1">
        <v>89449</v>
      </c>
      <c r="AD1856" s="6" t="e">
        <f>IF(COUNTIF(#REF!,Orders!AC809)&gt;0,"Returned","Not Returned")</f>
        <v>#REF!</v>
      </c>
      <c r="AE1856" s="37" t="str">
        <f>TEXT(Table1[[#This Row],[Order Date]],"mmmm-yyy")</f>
        <v>June-2015</v>
      </c>
    </row>
    <row r="1857" spans="1:31" ht="12.75" customHeight="1" thickTop="1" thickBot="1" x14ac:dyDescent="0.25">
      <c r="A1857" s="8">
        <v>18762</v>
      </c>
      <c r="B1857" s="1" t="s">
        <v>106</v>
      </c>
      <c r="C1857" s="1">
        <v>7.0000000000000007E-2</v>
      </c>
      <c r="D1857" s="1">
        <v>10.98</v>
      </c>
      <c r="E1857" s="1">
        <v>4.8</v>
      </c>
      <c r="F1857" s="1">
        <v>1432</v>
      </c>
      <c r="G1857" s="6" t="str">
        <f>IF(COUNTIF(Table1[Customer ID],Table1[[#This Row],[Customer ID]])&gt;1,"Repeat Customer","One-Time Customer")</f>
        <v>Repeat Customer</v>
      </c>
      <c r="H1857" s="1" t="s">
        <v>1486</v>
      </c>
      <c r="I1857" s="1" t="s">
        <v>49</v>
      </c>
      <c r="J1857" s="1" t="s">
        <v>28</v>
      </c>
      <c r="K1857" s="1" t="s">
        <v>29</v>
      </c>
      <c r="L1857" s="1" t="s">
        <v>69</v>
      </c>
      <c r="M1857" s="1" t="s">
        <v>59</v>
      </c>
      <c r="N1857" s="1" t="s">
        <v>536</v>
      </c>
      <c r="O1857" s="1">
        <v>0.36</v>
      </c>
      <c r="P1857" s="6">
        <f>Table1[[#This Row],[Profit]]/Table1[[#This Row],[Sales]]</f>
        <v>0.32031959324496095</v>
      </c>
      <c r="Q1857" s="1" t="s">
        <v>33</v>
      </c>
      <c r="R1857" s="1" t="s">
        <v>61</v>
      </c>
      <c r="S1857" s="1" t="s">
        <v>703</v>
      </c>
      <c r="T1857" s="1" t="s">
        <v>1474</v>
      </c>
      <c r="U1857" s="1">
        <v>46203</v>
      </c>
      <c r="V1857" s="9">
        <v>42175</v>
      </c>
      <c r="W1857" s="13" t="str">
        <f>TEXT(Table1[[#This Row],[Order Date]],"mmmm")</f>
        <v>June</v>
      </c>
      <c r="X1857" s="7" t="str">
        <f>TEXT(Table1[[#This Row],[Order Date]],"yyyy")</f>
        <v>2015</v>
      </c>
      <c r="Y1857" s="9">
        <v>42182</v>
      </c>
      <c r="Z1857" s="1">
        <v>52.92</v>
      </c>
      <c r="AA1857" s="1">
        <v>16</v>
      </c>
      <c r="AB1857" s="1">
        <v>165.21</v>
      </c>
      <c r="AC1857" s="1">
        <v>86827</v>
      </c>
      <c r="AD1857" s="6" t="e">
        <f>IF(COUNTIF(#REF!,Orders!AC813)&gt;0,"Returned","Not Returned")</f>
        <v>#REF!</v>
      </c>
      <c r="AE1857" s="37" t="str">
        <f>TEXT(Table1[[#This Row],[Order Date]],"mmmm-yyy")</f>
        <v>June-2015</v>
      </c>
    </row>
    <row r="1858" spans="1:31" ht="12.75" customHeight="1" thickTop="1" thickBot="1" x14ac:dyDescent="0.25">
      <c r="A1858" s="10">
        <v>20904</v>
      </c>
      <c r="B1858" s="11" t="s">
        <v>47</v>
      </c>
      <c r="C1858" s="11">
        <v>0.06</v>
      </c>
      <c r="D1858" s="11">
        <v>59.76</v>
      </c>
      <c r="E1858" s="11">
        <v>9.7100000000000009</v>
      </c>
      <c r="F1858" s="11">
        <v>2352</v>
      </c>
      <c r="G1858" s="6" t="str">
        <f>IF(COUNTIF(Table1[Customer ID],Table1[[#This Row],[Customer ID]])&gt;1,"Repeat Customer","One-Time Customer")</f>
        <v>Repeat Customer</v>
      </c>
      <c r="H1858" s="11" t="s">
        <v>2218</v>
      </c>
      <c r="I1858" s="11" t="s">
        <v>49</v>
      </c>
      <c r="J1858" s="11" t="s">
        <v>114</v>
      </c>
      <c r="K1858" s="11" t="s">
        <v>29</v>
      </c>
      <c r="L1858" s="11" t="s">
        <v>141</v>
      </c>
      <c r="M1858" s="11" t="s">
        <v>59</v>
      </c>
      <c r="N1858" s="11" t="s">
        <v>1028</v>
      </c>
      <c r="O1858" s="11">
        <v>0.56999999999999995</v>
      </c>
      <c r="P1858" s="6">
        <f>Table1[[#This Row],[Profit]]/Table1[[#This Row],[Sales]]</f>
        <v>0.69</v>
      </c>
      <c r="Q1858" s="11" t="s">
        <v>33</v>
      </c>
      <c r="R1858" s="11" t="s">
        <v>53</v>
      </c>
      <c r="S1858" s="11" t="s">
        <v>415</v>
      </c>
      <c r="T1858" s="11" t="s">
        <v>2219</v>
      </c>
      <c r="U1858" s="11">
        <v>21501</v>
      </c>
      <c r="V1858" s="12">
        <v>42175</v>
      </c>
      <c r="W1858" s="13" t="str">
        <f>TEXT(Table1[[#This Row],[Order Date]],"mmmm")</f>
        <v>June</v>
      </c>
      <c r="X1858" s="7" t="str">
        <f>TEXT(Table1[[#This Row],[Order Date]],"yyyy")</f>
        <v>2015</v>
      </c>
      <c r="Y1858" s="12">
        <v>42178</v>
      </c>
      <c r="Z1858" s="11">
        <v>756.67470000000003</v>
      </c>
      <c r="AA1858" s="11">
        <v>18</v>
      </c>
      <c r="AB1858" s="11">
        <v>1096.6300000000001</v>
      </c>
      <c r="AC1858" s="11">
        <v>86165</v>
      </c>
      <c r="AD1858" s="6" t="e">
        <f>IF(COUNTIF(#REF!,Orders!AC1306)&gt;0,"Returned","Not Returned")</f>
        <v>#REF!</v>
      </c>
      <c r="AE1858" s="37" t="str">
        <f>TEXT(Table1[[#This Row],[Order Date]],"mmmm-yyy")</f>
        <v>June-2015</v>
      </c>
    </row>
    <row r="1859" spans="1:31" ht="12.75" customHeight="1" thickTop="1" thickBot="1" x14ac:dyDescent="0.25">
      <c r="A1859" s="8">
        <v>20905</v>
      </c>
      <c r="B1859" s="1" t="s">
        <v>47</v>
      </c>
      <c r="C1859" s="1">
        <v>7.0000000000000007E-2</v>
      </c>
      <c r="D1859" s="1">
        <v>195.99</v>
      </c>
      <c r="E1859" s="1">
        <v>4.2</v>
      </c>
      <c r="F1859" s="1">
        <v>2352</v>
      </c>
      <c r="G1859" s="6" t="str">
        <f>IF(COUNTIF(Table1[Customer ID],Table1[[#This Row],[Customer ID]])&gt;1,"Repeat Customer","One-Time Customer")</f>
        <v>Repeat Customer</v>
      </c>
      <c r="H1859" s="1" t="s">
        <v>2218</v>
      </c>
      <c r="I1859" s="1" t="s">
        <v>49</v>
      </c>
      <c r="J1859" s="1" t="s">
        <v>114</v>
      </c>
      <c r="K1859" s="1" t="s">
        <v>77</v>
      </c>
      <c r="L1859" s="1" t="s">
        <v>78</v>
      </c>
      <c r="M1859" s="1" t="s">
        <v>59</v>
      </c>
      <c r="N1859" s="1" t="s">
        <v>2220</v>
      </c>
      <c r="O1859" s="1">
        <v>0.56000000000000005</v>
      </c>
      <c r="P1859" s="6">
        <f>Table1[[#This Row],[Profit]]/Table1[[#This Row],[Sales]]</f>
        <v>-0.35174175789407075</v>
      </c>
      <c r="Q1859" s="1" t="s">
        <v>33</v>
      </c>
      <c r="R1859" s="1" t="s">
        <v>53</v>
      </c>
      <c r="S1859" s="1" t="s">
        <v>415</v>
      </c>
      <c r="T1859" s="1" t="s">
        <v>2219</v>
      </c>
      <c r="U1859" s="1">
        <v>21501</v>
      </c>
      <c r="V1859" s="9">
        <v>42175</v>
      </c>
      <c r="W1859" s="13" t="str">
        <f>TEXT(Table1[[#This Row],[Order Date]],"mmmm")</f>
        <v>June</v>
      </c>
      <c r="X1859" s="7" t="str">
        <f>TEXT(Table1[[#This Row],[Order Date]],"yyyy")</f>
        <v>2015</v>
      </c>
      <c r="Y1859" s="9">
        <v>42178</v>
      </c>
      <c r="Z1859" s="1">
        <v>-222.34299999999999</v>
      </c>
      <c r="AA1859" s="1">
        <v>4</v>
      </c>
      <c r="AB1859" s="1">
        <v>632.12</v>
      </c>
      <c r="AC1859" s="1">
        <v>86165</v>
      </c>
      <c r="AD1859" s="6" t="e">
        <f>IF(COUNTIF(#REF!,Orders!AC1307)&gt;0,"Returned","Not Returned")</f>
        <v>#REF!</v>
      </c>
      <c r="AE1859" s="37" t="str">
        <f>TEXT(Table1[[#This Row],[Order Date]],"mmmm-yyy")</f>
        <v>June-2015</v>
      </c>
    </row>
    <row r="1860" spans="1:31" ht="12.75" customHeight="1" thickTop="1" thickBot="1" x14ac:dyDescent="0.25">
      <c r="A1860" s="8">
        <v>23983</v>
      </c>
      <c r="B1860" s="1" t="s">
        <v>37</v>
      </c>
      <c r="C1860" s="1">
        <v>0.04</v>
      </c>
      <c r="D1860" s="1">
        <v>3.08</v>
      </c>
      <c r="E1860" s="1">
        <v>0.99</v>
      </c>
      <c r="F1860" s="1">
        <v>2487</v>
      </c>
      <c r="G1860" s="6" t="str">
        <f>IF(COUNTIF(Table1[Customer ID],Table1[[#This Row],[Customer ID]])&gt;1,"Repeat Customer","One-Time Customer")</f>
        <v>Repeat Customer</v>
      </c>
      <c r="H1860" s="1" t="s">
        <v>2333</v>
      </c>
      <c r="I1860" s="1" t="s">
        <v>49</v>
      </c>
      <c r="J1860" s="1" t="s">
        <v>58</v>
      </c>
      <c r="K1860" s="1" t="s">
        <v>29</v>
      </c>
      <c r="L1860" s="1" t="s">
        <v>134</v>
      </c>
      <c r="M1860" s="1" t="s">
        <v>59</v>
      </c>
      <c r="N1860" s="1" t="s">
        <v>1994</v>
      </c>
      <c r="O1860" s="1">
        <v>0.37</v>
      </c>
      <c r="P1860" s="6">
        <f>Table1[[#This Row],[Profit]]/Table1[[#This Row],[Sales]]</f>
        <v>5.9222114720110577</v>
      </c>
      <c r="Q1860" s="1" t="s">
        <v>33</v>
      </c>
      <c r="R1860" s="1" t="s">
        <v>136</v>
      </c>
      <c r="S1860" s="1" t="s">
        <v>387</v>
      </c>
      <c r="T1860" s="1" t="s">
        <v>2334</v>
      </c>
      <c r="U1860" s="1">
        <v>30084</v>
      </c>
      <c r="V1860" s="9">
        <v>42175</v>
      </c>
      <c r="W1860" s="13" t="str">
        <f>TEXT(Table1[[#This Row],[Order Date]],"mmmm")</f>
        <v>June</v>
      </c>
      <c r="X1860" s="7" t="str">
        <f>TEXT(Table1[[#This Row],[Order Date]],"yyyy")</f>
        <v>2015</v>
      </c>
      <c r="Y1860" s="9">
        <v>42176</v>
      </c>
      <c r="Z1860" s="1">
        <v>257.08319999999998</v>
      </c>
      <c r="AA1860" s="1">
        <v>14</v>
      </c>
      <c r="AB1860" s="1">
        <v>43.41</v>
      </c>
      <c r="AC1860" s="1">
        <v>91415</v>
      </c>
      <c r="AD1860" s="6" t="e">
        <f>IF(COUNTIF(#REF!,Orders!AC1393)&gt;0,"Returned","Not Returned")</f>
        <v>#REF!</v>
      </c>
      <c r="AE1860" s="37" t="str">
        <f>TEXT(Table1[[#This Row],[Order Date]],"mmmm-yyy")</f>
        <v>June-2015</v>
      </c>
    </row>
    <row r="1861" spans="1:31" ht="12.75" customHeight="1" thickTop="1" thickBot="1" x14ac:dyDescent="0.25">
      <c r="A1861" s="10">
        <v>23984</v>
      </c>
      <c r="B1861" s="11" t="s">
        <v>37</v>
      </c>
      <c r="C1861" s="11">
        <v>0.1</v>
      </c>
      <c r="D1861" s="11">
        <v>2.78</v>
      </c>
      <c r="E1861" s="11">
        <v>1.25</v>
      </c>
      <c r="F1861" s="11">
        <v>2487</v>
      </c>
      <c r="G1861" s="6" t="str">
        <f>IF(COUNTIF(Table1[Customer ID],Table1[[#This Row],[Customer ID]])&gt;1,"Repeat Customer","One-Time Customer")</f>
        <v>Repeat Customer</v>
      </c>
      <c r="H1861" s="11" t="s">
        <v>2333</v>
      </c>
      <c r="I1861" s="11" t="s">
        <v>49</v>
      </c>
      <c r="J1861" s="11" t="s">
        <v>58</v>
      </c>
      <c r="K1861" s="11" t="s">
        <v>29</v>
      </c>
      <c r="L1861" s="11" t="s">
        <v>30</v>
      </c>
      <c r="M1861" s="11" t="s">
        <v>31</v>
      </c>
      <c r="N1861" s="11" t="s">
        <v>2206</v>
      </c>
      <c r="O1861" s="11">
        <v>0.59</v>
      </c>
      <c r="P1861" s="6">
        <f>Table1[[#This Row],[Profit]]/Table1[[#This Row],[Sales]]</f>
        <v>1.6919431279620853E-2</v>
      </c>
      <c r="Q1861" s="11" t="s">
        <v>33</v>
      </c>
      <c r="R1861" s="11" t="s">
        <v>136</v>
      </c>
      <c r="S1861" s="11" t="s">
        <v>387</v>
      </c>
      <c r="T1861" s="11" t="s">
        <v>2334</v>
      </c>
      <c r="U1861" s="11">
        <v>30084</v>
      </c>
      <c r="V1861" s="12">
        <v>42175</v>
      </c>
      <c r="W1861" s="13" t="str">
        <f>TEXT(Table1[[#This Row],[Order Date]],"mmmm")</f>
        <v>June</v>
      </c>
      <c r="X1861" s="7" t="str">
        <f>TEXT(Table1[[#This Row],[Order Date]],"yyyy")</f>
        <v>2015</v>
      </c>
      <c r="Y1861" s="12">
        <v>42176</v>
      </c>
      <c r="Z1861" s="11">
        <v>0.7854000000000001</v>
      </c>
      <c r="AA1861" s="11">
        <v>18</v>
      </c>
      <c r="AB1861" s="11">
        <v>46.42</v>
      </c>
      <c r="AC1861" s="11">
        <v>91415</v>
      </c>
      <c r="AD1861" s="6" t="e">
        <f>IF(COUNTIF(#REF!,Orders!AC1394)&gt;0,"Returned","Not Returned")</f>
        <v>#REF!</v>
      </c>
      <c r="AE1861" s="37" t="str">
        <f>TEXT(Table1[[#This Row],[Order Date]],"mmmm-yyy")</f>
        <v>June-2015</v>
      </c>
    </row>
    <row r="1862" spans="1:31" ht="12.75" customHeight="1" thickTop="1" thickBot="1" x14ac:dyDescent="0.25">
      <c r="A1862" s="8">
        <v>21760</v>
      </c>
      <c r="B1862" s="1" t="s">
        <v>37</v>
      </c>
      <c r="C1862" s="1">
        <v>0.02</v>
      </c>
      <c r="D1862" s="1">
        <v>25.38</v>
      </c>
      <c r="E1862" s="1">
        <v>8.99</v>
      </c>
      <c r="F1862" s="1">
        <v>648</v>
      </c>
      <c r="G1862" s="6" t="str">
        <f>IF(COUNTIF(Table1[Customer ID],Table1[[#This Row],[Customer ID]])&gt;1,"Repeat Customer","One-Time Customer")</f>
        <v>One-Time Customer</v>
      </c>
      <c r="H1862" s="1" t="s">
        <v>761</v>
      </c>
      <c r="I1862" s="1" t="s">
        <v>49</v>
      </c>
      <c r="J1862" s="1" t="s">
        <v>40</v>
      </c>
      <c r="K1862" s="1" t="s">
        <v>41</v>
      </c>
      <c r="L1862" s="1" t="s">
        <v>50</v>
      </c>
      <c r="M1862" s="1" t="s">
        <v>51</v>
      </c>
      <c r="N1862" s="1" t="s">
        <v>762</v>
      </c>
      <c r="O1862" s="1">
        <v>0.5</v>
      </c>
      <c r="P1862" s="6">
        <f>Table1[[#This Row],[Profit]]/Table1[[#This Row],[Sales]]</f>
        <v>-0.30372324831427733</v>
      </c>
      <c r="Q1862" s="1" t="s">
        <v>33</v>
      </c>
      <c r="R1862" s="1" t="s">
        <v>61</v>
      </c>
      <c r="S1862" s="1" t="s">
        <v>178</v>
      </c>
      <c r="T1862" s="1" t="s">
        <v>763</v>
      </c>
      <c r="U1862" s="1">
        <v>60440</v>
      </c>
      <c r="V1862" s="9">
        <v>42176</v>
      </c>
      <c r="W1862" s="13" t="str">
        <f>TEXT(Table1[[#This Row],[Order Date]],"mmmm")</f>
        <v>June</v>
      </c>
      <c r="X1862" s="7" t="str">
        <f>TEXT(Table1[[#This Row],[Order Date]],"yyyy")</f>
        <v>2015</v>
      </c>
      <c r="Y1862" s="9">
        <v>42177</v>
      </c>
      <c r="Z1862" s="1">
        <v>-10.36</v>
      </c>
      <c r="AA1862" s="1">
        <v>1</v>
      </c>
      <c r="AB1862" s="1">
        <v>34.11</v>
      </c>
      <c r="AC1862" s="1">
        <v>91365</v>
      </c>
      <c r="AD1862" s="6" t="e">
        <f>IF(COUNTIF(#REF!,Orders!AC353)&gt;0,"Returned","Not Returned")</f>
        <v>#REF!</v>
      </c>
      <c r="AE1862" s="37" t="str">
        <f>TEXT(Table1[[#This Row],[Order Date]],"mmmm-yyy")</f>
        <v>June-2015</v>
      </c>
    </row>
    <row r="1863" spans="1:31" ht="12.75" customHeight="1" thickTop="1" thickBot="1" x14ac:dyDescent="0.25">
      <c r="A1863" s="10">
        <v>24629</v>
      </c>
      <c r="B1863" s="11" t="s">
        <v>37</v>
      </c>
      <c r="C1863" s="11">
        <v>0.09</v>
      </c>
      <c r="D1863" s="11">
        <v>6.48</v>
      </c>
      <c r="E1863" s="11">
        <v>9.68</v>
      </c>
      <c r="F1863" s="11">
        <v>792</v>
      </c>
      <c r="G1863" s="6" t="str">
        <f>IF(COUNTIF(Table1[Customer ID],Table1[[#This Row],[Customer ID]])&gt;1,"Repeat Customer","One-Time Customer")</f>
        <v>One-Time Customer</v>
      </c>
      <c r="H1863" s="11" t="s">
        <v>920</v>
      </c>
      <c r="I1863" s="11" t="s">
        <v>49</v>
      </c>
      <c r="J1863" s="11" t="s">
        <v>28</v>
      </c>
      <c r="K1863" s="11" t="s">
        <v>29</v>
      </c>
      <c r="L1863" s="11" t="s">
        <v>93</v>
      </c>
      <c r="M1863" s="11" t="s">
        <v>59</v>
      </c>
      <c r="N1863" s="11" t="s">
        <v>921</v>
      </c>
      <c r="O1863" s="11">
        <v>0.36</v>
      </c>
      <c r="P1863" s="6">
        <f>Table1[[#This Row],[Profit]]/Table1[[#This Row],[Sales]]</f>
        <v>-2.0432345876701361</v>
      </c>
      <c r="Q1863" s="11" t="s">
        <v>33</v>
      </c>
      <c r="R1863" s="11" t="s">
        <v>61</v>
      </c>
      <c r="S1863" s="11" t="s">
        <v>304</v>
      </c>
      <c r="T1863" s="11" t="s">
        <v>922</v>
      </c>
      <c r="U1863" s="11">
        <v>73064</v>
      </c>
      <c r="V1863" s="12">
        <v>42176</v>
      </c>
      <c r="W1863" s="13" t="str">
        <f>TEXT(Table1[[#This Row],[Order Date]],"mmmm")</f>
        <v>June</v>
      </c>
      <c r="X1863" s="7" t="str">
        <f>TEXT(Table1[[#This Row],[Order Date]],"yyyy")</f>
        <v>2015</v>
      </c>
      <c r="Y1863" s="12">
        <v>42177</v>
      </c>
      <c r="Z1863" s="11">
        <v>-204.16</v>
      </c>
      <c r="AA1863" s="11">
        <v>16</v>
      </c>
      <c r="AB1863" s="11">
        <v>99.92</v>
      </c>
      <c r="AC1863" s="11">
        <v>88753</v>
      </c>
      <c r="AD1863" s="6" t="e">
        <f>IF(COUNTIF(#REF!,Orders!AC450)&gt;0,"Returned","Not Returned")</f>
        <v>#REF!</v>
      </c>
      <c r="AE1863" s="37" t="str">
        <f>TEXT(Table1[[#This Row],[Order Date]],"mmmm-yyy")</f>
        <v>June-2015</v>
      </c>
    </row>
    <row r="1864" spans="1:31" ht="12.75" customHeight="1" thickTop="1" thickBot="1" x14ac:dyDescent="0.25">
      <c r="A1864" s="8">
        <v>18497</v>
      </c>
      <c r="B1864" s="1" t="s">
        <v>25</v>
      </c>
      <c r="C1864" s="1">
        <v>0.03</v>
      </c>
      <c r="D1864" s="1">
        <v>15.28</v>
      </c>
      <c r="E1864" s="1">
        <v>1.99</v>
      </c>
      <c r="F1864" s="1">
        <v>2049</v>
      </c>
      <c r="G1864" s="6" t="str">
        <f>IF(COUNTIF(Table1[Customer ID],Table1[[#This Row],[Customer ID]])&gt;1,"Repeat Customer","One-Time Customer")</f>
        <v>Repeat Customer</v>
      </c>
      <c r="H1864" s="1" t="s">
        <v>1968</v>
      </c>
      <c r="I1864" s="1" t="s">
        <v>49</v>
      </c>
      <c r="J1864" s="1" t="s">
        <v>28</v>
      </c>
      <c r="K1864" s="1" t="s">
        <v>77</v>
      </c>
      <c r="L1864" s="1" t="s">
        <v>180</v>
      </c>
      <c r="M1864" s="1" t="s">
        <v>51</v>
      </c>
      <c r="N1864" s="1" t="s">
        <v>333</v>
      </c>
      <c r="O1864" s="1">
        <v>0.42</v>
      </c>
      <c r="P1864" s="6">
        <f>Table1[[#This Row],[Profit]]/Table1[[#This Row],[Sales]]</f>
        <v>-0.91650972575434742</v>
      </c>
      <c r="Q1864" s="1" t="s">
        <v>33</v>
      </c>
      <c r="R1864" s="1" t="s">
        <v>136</v>
      </c>
      <c r="S1864" s="1" t="s">
        <v>137</v>
      </c>
      <c r="T1864" s="1" t="s">
        <v>1969</v>
      </c>
      <c r="U1864" s="1">
        <v>22801</v>
      </c>
      <c r="V1864" s="9">
        <v>42176</v>
      </c>
      <c r="W1864" s="13" t="str">
        <f>TEXT(Table1[[#This Row],[Order Date]],"mmmm")</f>
        <v>June</v>
      </c>
      <c r="X1864" s="7" t="str">
        <f>TEXT(Table1[[#This Row],[Order Date]],"yyyy")</f>
        <v>2015</v>
      </c>
      <c r="Y1864" s="9">
        <v>42178</v>
      </c>
      <c r="Z1864" s="1">
        <v>-266.68600000000004</v>
      </c>
      <c r="AA1864" s="1">
        <v>19</v>
      </c>
      <c r="AB1864" s="1">
        <v>290.98</v>
      </c>
      <c r="AC1864" s="1">
        <v>88220</v>
      </c>
      <c r="AD1864" s="6" t="e">
        <f>IF(COUNTIF(#REF!,Orders!AC1131)&gt;0,"Returned","Not Returned")</f>
        <v>#REF!</v>
      </c>
      <c r="AE1864" s="37" t="str">
        <f>TEXT(Table1[[#This Row],[Order Date]],"mmmm-yyy")</f>
        <v>June-2015</v>
      </c>
    </row>
    <row r="1865" spans="1:31" ht="12.75" customHeight="1" thickTop="1" thickBot="1" x14ac:dyDescent="0.25">
      <c r="A1865" s="10">
        <v>18498</v>
      </c>
      <c r="B1865" s="11" t="s">
        <v>25</v>
      </c>
      <c r="C1865" s="11">
        <v>0.09</v>
      </c>
      <c r="D1865" s="11">
        <v>1.76</v>
      </c>
      <c r="E1865" s="11">
        <v>0.7</v>
      </c>
      <c r="F1865" s="11">
        <v>2049</v>
      </c>
      <c r="G1865" s="6" t="str">
        <f>IF(COUNTIF(Table1[Customer ID],Table1[[#This Row],[Customer ID]])&gt;1,"Repeat Customer","One-Time Customer")</f>
        <v>Repeat Customer</v>
      </c>
      <c r="H1865" s="11" t="s">
        <v>1968</v>
      </c>
      <c r="I1865" s="11" t="s">
        <v>49</v>
      </c>
      <c r="J1865" s="11" t="s">
        <v>28</v>
      </c>
      <c r="K1865" s="11" t="s">
        <v>29</v>
      </c>
      <c r="L1865" s="11" t="s">
        <v>30</v>
      </c>
      <c r="M1865" s="11" t="s">
        <v>31</v>
      </c>
      <c r="N1865" s="11" t="s">
        <v>1970</v>
      </c>
      <c r="O1865" s="11">
        <v>0.56000000000000005</v>
      </c>
      <c r="P1865" s="6">
        <f>Table1[[#This Row],[Profit]]/Table1[[#This Row],[Sales]]</f>
        <v>-0.56398713826366553</v>
      </c>
      <c r="Q1865" s="11" t="s">
        <v>33</v>
      </c>
      <c r="R1865" s="11" t="s">
        <v>136</v>
      </c>
      <c r="S1865" s="11" t="s">
        <v>137</v>
      </c>
      <c r="T1865" s="11" t="s">
        <v>1969</v>
      </c>
      <c r="U1865" s="11">
        <v>22801</v>
      </c>
      <c r="V1865" s="12">
        <v>42176</v>
      </c>
      <c r="W1865" s="13" t="str">
        <f>TEXT(Table1[[#This Row],[Order Date]],"mmmm")</f>
        <v>June</v>
      </c>
      <c r="X1865" s="7" t="str">
        <f>TEXT(Table1[[#This Row],[Order Date]],"yyyy")</f>
        <v>2015</v>
      </c>
      <c r="Y1865" s="12">
        <v>42179</v>
      </c>
      <c r="Z1865" s="11">
        <v>-12.277999999999999</v>
      </c>
      <c r="AA1865" s="11">
        <v>13</v>
      </c>
      <c r="AB1865" s="11">
        <v>21.77</v>
      </c>
      <c r="AC1865" s="11">
        <v>88220</v>
      </c>
      <c r="AD1865" s="6" t="e">
        <f>IF(COUNTIF(#REF!,Orders!AC1132)&gt;0,"Returned","Not Returned")</f>
        <v>#REF!</v>
      </c>
      <c r="AE1865" s="37" t="str">
        <f>TEXT(Table1[[#This Row],[Order Date]],"mmmm-yyy")</f>
        <v>June-2015</v>
      </c>
    </row>
    <row r="1866" spans="1:31" ht="12.75" customHeight="1" thickTop="1" thickBot="1" x14ac:dyDescent="0.25">
      <c r="A1866" s="10">
        <v>19934</v>
      </c>
      <c r="B1866" s="11" t="s">
        <v>25</v>
      </c>
      <c r="C1866" s="11">
        <v>0</v>
      </c>
      <c r="D1866" s="11">
        <v>90.48</v>
      </c>
      <c r="E1866" s="11">
        <v>19.989999999999998</v>
      </c>
      <c r="F1866" s="11">
        <v>2305</v>
      </c>
      <c r="G1866" s="6" t="str">
        <f>IF(COUNTIF(Table1[Customer ID],Table1[[#This Row],[Customer ID]])&gt;1,"Repeat Customer","One-Time Customer")</f>
        <v>One-Time Customer</v>
      </c>
      <c r="H1866" s="11" t="s">
        <v>2192</v>
      </c>
      <c r="I1866" s="11" t="s">
        <v>49</v>
      </c>
      <c r="J1866" s="11" t="s">
        <v>58</v>
      </c>
      <c r="K1866" s="11" t="s">
        <v>29</v>
      </c>
      <c r="L1866" s="11" t="s">
        <v>69</v>
      </c>
      <c r="M1866" s="11" t="s">
        <v>59</v>
      </c>
      <c r="N1866" s="11" t="s">
        <v>1840</v>
      </c>
      <c r="O1866" s="11">
        <v>0.4</v>
      </c>
      <c r="P1866" s="6">
        <f>Table1[[#This Row],[Profit]]/Table1[[#This Row],[Sales]]</f>
        <v>0.69</v>
      </c>
      <c r="Q1866" s="11" t="s">
        <v>33</v>
      </c>
      <c r="R1866" s="11" t="s">
        <v>61</v>
      </c>
      <c r="S1866" s="11" t="s">
        <v>2193</v>
      </c>
      <c r="T1866" s="11" t="s">
        <v>456</v>
      </c>
      <c r="U1866" s="11">
        <v>57201</v>
      </c>
      <c r="V1866" s="12">
        <v>42176</v>
      </c>
      <c r="W1866" s="13" t="str">
        <f>TEXT(Table1[[#This Row],[Order Date]],"mmmm")</f>
        <v>June</v>
      </c>
      <c r="X1866" s="7" t="str">
        <f>TEXT(Table1[[#This Row],[Order Date]],"yyyy")</f>
        <v>2015</v>
      </c>
      <c r="Y1866" s="12">
        <v>42179</v>
      </c>
      <c r="Z1866" s="11">
        <v>800.25509999999986</v>
      </c>
      <c r="AA1866" s="11">
        <v>12</v>
      </c>
      <c r="AB1866" s="11">
        <v>1159.79</v>
      </c>
      <c r="AC1866" s="11">
        <v>89869</v>
      </c>
      <c r="AD1866" s="6" t="e">
        <f>IF(COUNTIF(#REF!,Orders!AC1286)&gt;0,"Returned","Not Returned")</f>
        <v>#REF!</v>
      </c>
      <c r="AE1866" s="37" t="str">
        <f>TEXT(Table1[[#This Row],[Order Date]],"mmmm-yyy")</f>
        <v>June-2015</v>
      </c>
    </row>
    <row r="1867" spans="1:31" ht="12.75" customHeight="1" thickTop="1" thickBot="1" x14ac:dyDescent="0.25">
      <c r="A1867" s="8">
        <v>18855</v>
      </c>
      <c r="B1867" s="1" t="s">
        <v>47</v>
      </c>
      <c r="C1867" s="1">
        <v>7.0000000000000007E-2</v>
      </c>
      <c r="D1867" s="1">
        <v>2.88</v>
      </c>
      <c r="E1867" s="1">
        <v>0.5</v>
      </c>
      <c r="F1867" s="1">
        <v>2713</v>
      </c>
      <c r="G1867" s="6" t="str">
        <f>IF(COUNTIF(Table1[Customer ID],Table1[[#This Row],[Customer ID]])&gt;1,"Repeat Customer","One-Time Customer")</f>
        <v>Repeat Customer</v>
      </c>
      <c r="H1867" s="1" t="s">
        <v>2506</v>
      </c>
      <c r="I1867" s="1" t="s">
        <v>49</v>
      </c>
      <c r="J1867" s="1" t="s">
        <v>28</v>
      </c>
      <c r="K1867" s="1" t="s">
        <v>29</v>
      </c>
      <c r="L1867" s="1" t="s">
        <v>134</v>
      </c>
      <c r="M1867" s="1" t="s">
        <v>59</v>
      </c>
      <c r="N1867" s="1" t="s">
        <v>2507</v>
      </c>
      <c r="O1867" s="1">
        <v>0.39</v>
      </c>
      <c r="P1867" s="6">
        <f>Table1[[#This Row],[Profit]]/Table1[[#This Row],[Sales]]</f>
        <v>0.69</v>
      </c>
      <c r="Q1867" s="1" t="s">
        <v>33</v>
      </c>
      <c r="R1867" s="1" t="s">
        <v>61</v>
      </c>
      <c r="S1867" s="1" t="s">
        <v>300</v>
      </c>
      <c r="T1867" s="1" t="s">
        <v>2508</v>
      </c>
      <c r="U1867" s="1">
        <v>49001</v>
      </c>
      <c r="V1867" s="9">
        <v>42176</v>
      </c>
      <c r="W1867" s="13" t="str">
        <f>TEXT(Table1[[#This Row],[Order Date]],"mmmm")</f>
        <v>June</v>
      </c>
      <c r="X1867" s="7" t="str">
        <f>TEXT(Table1[[#This Row],[Order Date]],"yyyy")</f>
        <v>2015</v>
      </c>
      <c r="Y1867" s="9">
        <v>42179</v>
      </c>
      <c r="Z1867" s="1">
        <v>17.429400000000001</v>
      </c>
      <c r="AA1867" s="1">
        <v>9</v>
      </c>
      <c r="AB1867" s="1">
        <v>25.26</v>
      </c>
      <c r="AC1867" s="1">
        <v>88701</v>
      </c>
      <c r="AD1867" s="6" t="e">
        <f>IF(COUNTIF(#REF!,Orders!AC1537)&gt;0,"Returned","Not Returned")</f>
        <v>#REF!</v>
      </c>
      <c r="AE1867" s="37" t="str">
        <f>TEXT(Table1[[#This Row],[Order Date]],"mmmm-yyy")</f>
        <v>June-2015</v>
      </c>
    </row>
    <row r="1868" spans="1:31" ht="12.75" customHeight="1" thickTop="1" thickBot="1" x14ac:dyDescent="0.25">
      <c r="A1868" s="10">
        <v>18856</v>
      </c>
      <c r="B1868" s="11" t="s">
        <v>47</v>
      </c>
      <c r="C1868" s="11">
        <v>0.03</v>
      </c>
      <c r="D1868" s="11">
        <v>348.21</v>
      </c>
      <c r="E1868" s="11">
        <v>40.19</v>
      </c>
      <c r="F1868" s="11">
        <v>2713</v>
      </c>
      <c r="G1868" s="6" t="str">
        <f>IF(COUNTIF(Table1[Customer ID],Table1[[#This Row],[Customer ID]])&gt;1,"Repeat Customer","One-Time Customer")</f>
        <v>Repeat Customer</v>
      </c>
      <c r="H1868" s="11" t="s">
        <v>2506</v>
      </c>
      <c r="I1868" s="11" t="s">
        <v>39</v>
      </c>
      <c r="J1868" s="11" t="s">
        <v>28</v>
      </c>
      <c r="K1868" s="11" t="s">
        <v>41</v>
      </c>
      <c r="L1868" s="11" t="s">
        <v>152</v>
      </c>
      <c r="M1868" s="11" t="s">
        <v>121</v>
      </c>
      <c r="N1868" s="11" t="s">
        <v>1572</v>
      </c>
      <c r="O1868" s="11">
        <v>0.62</v>
      </c>
      <c r="P1868" s="6">
        <f>Table1[[#This Row],[Profit]]/Table1[[#This Row],[Sales]]</f>
        <v>-0.24297652684199092</v>
      </c>
      <c r="Q1868" s="11" t="s">
        <v>33</v>
      </c>
      <c r="R1868" s="11" t="s">
        <v>61</v>
      </c>
      <c r="S1868" s="11" t="s">
        <v>300</v>
      </c>
      <c r="T1868" s="11" t="s">
        <v>2508</v>
      </c>
      <c r="U1868" s="11">
        <v>49001</v>
      </c>
      <c r="V1868" s="12">
        <v>42176</v>
      </c>
      <c r="W1868" s="13" t="str">
        <f>TEXT(Table1[[#This Row],[Order Date]],"mmmm")</f>
        <v>June</v>
      </c>
      <c r="X1868" s="7" t="str">
        <f>TEXT(Table1[[#This Row],[Order Date]],"yyyy")</f>
        <v>2015</v>
      </c>
      <c r="Y1868" s="12">
        <v>42177</v>
      </c>
      <c r="Z1868" s="11">
        <v>-178.86960000000002</v>
      </c>
      <c r="AA1868" s="11">
        <v>2</v>
      </c>
      <c r="AB1868" s="11">
        <v>736.16</v>
      </c>
      <c r="AC1868" s="11">
        <v>88701</v>
      </c>
      <c r="AD1868" s="6" t="e">
        <f>IF(COUNTIF(#REF!,Orders!AC1538)&gt;0,"Returned","Not Returned")</f>
        <v>#REF!</v>
      </c>
      <c r="AE1868" s="37" t="str">
        <f>TEXT(Table1[[#This Row],[Order Date]],"mmmm-yyy")</f>
        <v>June-2015</v>
      </c>
    </row>
    <row r="1869" spans="1:31" ht="12.75" customHeight="1" thickTop="1" thickBot="1" x14ac:dyDescent="0.25">
      <c r="A1869" s="8">
        <v>18494</v>
      </c>
      <c r="B1869" s="1" t="s">
        <v>56</v>
      </c>
      <c r="C1869" s="1">
        <v>0.1</v>
      </c>
      <c r="D1869" s="1">
        <v>19.98</v>
      </c>
      <c r="E1869" s="1">
        <v>4</v>
      </c>
      <c r="F1869" s="1">
        <v>101</v>
      </c>
      <c r="G1869" s="6" t="str">
        <f>IF(COUNTIF(Table1[Customer ID],Table1[[#This Row],[Customer ID]])&gt;1,"Repeat Customer","One-Time Customer")</f>
        <v>One-Time Customer</v>
      </c>
      <c r="H1869" s="1" t="s">
        <v>186</v>
      </c>
      <c r="I1869" s="1" t="s">
        <v>49</v>
      </c>
      <c r="J1869" s="1" t="s">
        <v>114</v>
      </c>
      <c r="K1869" s="1" t="s">
        <v>77</v>
      </c>
      <c r="L1869" s="1" t="s">
        <v>180</v>
      </c>
      <c r="M1869" s="1" t="s">
        <v>59</v>
      </c>
      <c r="N1869" s="1" t="s">
        <v>187</v>
      </c>
      <c r="O1869" s="1">
        <v>0.68</v>
      </c>
      <c r="P1869" s="6">
        <f>Table1[[#This Row],[Profit]]/Table1[[#This Row],[Sales]]</f>
        <v>-5.3361441417701508E-2</v>
      </c>
      <c r="Q1869" s="1" t="s">
        <v>33</v>
      </c>
      <c r="R1869" s="1" t="s">
        <v>53</v>
      </c>
      <c r="S1869" s="1" t="s">
        <v>188</v>
      </c>
      <c r="T1869" s="1" t="s">
        <v>189</v>
      </c>
      <c r="U1869" s="1">
        <v>4005</v>
      </c>
      <c r="V1869" s="9">
        <v>42177</v>
      </c>
      <c r="W1869" s="13" t="str">
        <f>TEXT(Table1[[#This Row],[Order Date]],"mmmm")</f>
        <v>June</v>
      </c>
      <c r="X1869" s="7" t="str">
        <f>TEXT(Table1[[#This Row],[Order Date]],"yyyy")</f>
        <v>2015</v>
      </c>
      <c r="Y1869" s="9">
        <v>42179</v>
      </c>
      <c r="Z1869" s="1">
        <v>-16.2</v>
      </c>
      <c r="AA1869" s="1">
        <v>16</v>
      </c>
      <c r="AB1869" s="1">
        <v>303.58999999999997</v>
      </c>
      <c r="AC1869" s="1">
        <v>88205</v>
      </c>
      <c r="AD1869" s="6" t="e">
        <f>IF(COUNTIF(#REF!,Orders!AC59)&gt;0,"Returned","Not Returned")</f>
        <v>#REF!</v>
      </c>
      <c r="AE1869" s="37" t="str">
        <f>TEXT(Table1[[#This Row],[Order Date]],"mmmm-yyy")</f>
        <v>June-2015</v>
      </c>
    </row>
    <row r="1870" spans="1:31" ht="12.75" customHeight="1" thickTop="1" thickBot="1" x14ac:dyDescent="0.25">
      <c r="A1870" s="8">
        <v>494</v>
      </c>
      <c r="B1870" s="1" t="s">
        <v>56</v>
      </c>
      <c r="C1870" s="1">
        <v>0.1</v>
      </c>
      <c r="D1870" s="1">
        <v>19.98</v>
      </c>
      <c r="E1870" s="1">
        <v>4</v>
      </c>
      <c r="F1870" s="1">
        <v>102</v>
      </c>
      <c r="G1870" s="6" t="str">
        <f>IF(COUNTIF(Table1[Customer ID],Table1[[#This Row],[Customer ID]])&gt;1,"Repeat Customer","One-Time Customer")</f>
        <v>Repeat Customer</v>
      </c>
      <c r="H1870" s="1" t="s">
        <v>190</v>
      </c>
      <c r="I1870" s="1" t="s">
        <v>49</v>
      </c>
      <c r="J1870" s="1" t="s">
        <v>114</v>
      </c>
      <c r="K1870" s="1" t="s">
        <v>77</v>
      </c>
      <c r="L1870" s="1" t="s">
        <v>180</v>
      </c>
      <c r="M1870" s="1" t="s">
        <v>59</v>
      </c>
      <c r="N1870" s="1" t="s">
        <v>187</v>
      </c>
      <c r="O1870" s="1">
        <v>0.68</v>
      </c>
      <c r="P1870" s="6">
        <f>Table1[[#This Row],[Profit]]/Table1[[#This Row],[Sales]]</f>
        <v>-1.641909642266403E-2</v>
      </c>
      <c r="Q1870" s="1" t="s">
        <v>33</v>
      </c>
      <c r="R1870" s="1" t="s">
        <v>53</v>
      </c>
      <c r="S1870" s="1" t="s">
        <v>193</v>
      </c>
      <c r="T1870" s="1" t="s">
        <v>194</v>
      </c>
      <c r="U1870" s="1">
        <v>2129</v>
      </c>
      <c r="V1870" s="9">
        <v>42177</v>
      </c>
      <c r="W1870" s="13" t="str">
        <f>TEXT(Table1[[#This Row],[Order Date]],"mmmm")</f>
        <v>June</v>
      </c>
      <c r="X1870" s="7" t="str">
        <f>TEXT(Table1[[#This Row],[Order Date]],"yyyy")</f>
        <v>2015</v>
      </c>
      <c r="Y1870" s="9">
        <v>42179</v>
      </c>
      <c r="Z1870" s="1">
        <v>-20.25</v>
      </c>
      <c r="AA1870" s="1">
        <v>65</v>
      </c>
      <c r="AB1870" s="1">
        <v>1233.32</v>
      </c>
      <c r="AC1870" s="1">
        <v>3397</v>
      </c>
      <c r="AD1870" s="6" t="e">
        <f>IF(COUNTIF(#REF!,Orders!AC61)&gt;0,"Returned","Not Returned")</f>
        <v>#REF!</v>
      </c>
      <c r="AE1870" s="37" t="str">
        <f>TEXT(Table1[[#This Row],[Order Date]],"mmmm-yyy")</f>
        <v>June-2015</v>
      </c>
    </row>
    <row r="1871" spans="1:31" ht="12.75" customHeight="1" thickTop="1" thickBot="1" x14ac:dyDescent="0.25">
      <c r="A1871" s="10">
        <v>495</v>
      </c>
      <c r="B1871" s="11" t="s">
        <v>56</v>
      </c>
      <c r="C1871" s="11">
        <v>0.09</v>
      </c>
      <c r="D1871" s="11">
        <v>2.88</v>
      </c>
      <c r="E1871" s="11">
        <v>1.49</v>
      </c>
      <c r="F1871" s="11">
        <v>102</v>
      </c>
      <c r="G1871" s="6" t="str">
        <f>IF(COUNTIF(Table1[Customer ID],Table1[[#This Row],[Customer ID]])&gt;1,"Repeat Customer","One-Time Customer")</f>
        <v>Repeat Customer</v>
      </c>
      <c r="H1871" s="11" t="s">
        <v>190</v>
      </c>
      <c r="I1871" s="11" t="s">
        <v>49</v>
      </c>
      <c r="J1871" s="11" t="s">
        <v>114</v>
      </c>
      <c r="K1871" s="11" t="s">
        <v>29</v>
      </c>
      <c r="L1871" s="11" t="s">
        <v>109</v>
      </c>
      <c r="M1871" s="11" t="s">
        <v>59</v>
      </c>
      <c r="N1871" s="11" t="s">
        <v>195</v>
      </c>
      <c r="O1871" s="11">
        <v>0.36</v>
      </c>
      <c r="P1871" s="6">
        <f>Table1[[#This Row],[Profit]]/Table1[[#This Row],[Sales]]</f>
        <v>-7.1464806594800243E-2</v>
      </c>
      <c r="Q1871" s="11" t="s">
        <v>33</v>
      </c>
      <c r="R1871" s="11" t="s">
        <v>53</v>
      </c>
      <c r="S1871" s="11" t="s">
        <v>193</v>
      </c>
      <c r="T1871" s="11" t="s">
        <v>194</v>
      </c>
      <c r="U1871" s="11">
        <v>2129</v>
      </c>
      <c r="V1871" s="12">
        <v>42177</v>
      </c>
      <c r="W1871" s="13" t="str">
        <f>TEXT(Table1[[#This Row],[Order Date]],"mmmm")</f>
        <v>June</v>
      </c>
      <c r="X1871" s="7" t="str">
        <f>TEXT(Table1[[#This Row],[Order Date]],"yyyy")</f>
        <v>2015</v>
      </c>
      <c r="Y1871" s="12">
        <v>42178</v>
      </c>
      <c r="Z1871" s="11">
        <v>-3.3809999999999998</v>
      </c>
      <c r="AA1871" s="11">
        <v>17</v>
      </c>
      <c r="AB1871" s="11">
        <v>47.31</v>
      </c>
      <c r="AC1871" s="11">
        <v>3397</v>
      </c>
      <c r="AD1871" s="6" t="e">
        <f>IF(COUNTIF(#REF!,Orders!AC62)&gt;0,"Returned","Not Returned")</f>
        <v>#REF!</v>
      </c>
      <c r="AE1871" s="37" t="str">
        <f>TEXT(Table1[[#This Row],[Order Date]],"mmmm-yyy")</f>
        <v>June-2015</v>
      </c>
    </row>
    <row r="1872" spans="1:31" ht="12.75" customHeight="1" thickTop="1" thickBot="1" x14ac:dyDescent="0.25">
      <c r="A1872" s="10">
        <v>18495</v>
      </c>
      <c r="B1872" s="11" t="s">
        <v>56</v>
      </c>
      <c r="C1872" s="11">
        <v>0.09</v>
      </c>
      <c r="D1872" s="11">
        <v>2.88</v>
      </c>
      <c r="E1872" s="11">
        <v>1.49</v>
      </c>
      <c r="F1872" s="11">
        <v>109</v>
      </c>
      <c r="G1872" s="6" t="str">
        <f>IF(COUNTIF(Table1[Customer ID],Table1[[#This Row],[Customer ID]])&gt;1,"Repeat Customer","One-Time Customer")</f>
        <v>One-Time Customer</v>
      </c>
      <c r="H1872" s="11" t="s">
        <v>199</v>
      </c>
      <c r="I1872" s="11" t="s">
        <v>49</v>
      </c>
      <c r="J1872" s="11" t="s">
        <v>114</v>
      </c>
      <c r="K1872" s="11" t="s">
        <v>29</v>
      </c>
      <c r="L1872" s="11" t="s">
        <v>109</v>
      </c>
      <c r="M1872" s="11" t="s">
        <v>59</v>
      </c>
      <c r="N1872" s="11" t="s">
        <v>195</v>
      </c>
      <c r="O1872" s="11">
        <v>0.36</v>
      </c>
      <c r="P1872" s="6">
        <f>Table1[[#This Row],[Profit]]/Table1[[#This Row],[Sales]]</f>
        <v>-0.24301886792452826</v>
      </c>
      <c r="Q1872" s="11" t="s">
        <v>33</v>
      </c>
      <c r="R1872" s="11" t="s">
        <v>53</v>
      </c>
      <c r="S1872" s="11" t="s">
        <v>54</v>
      </c>
      <c r="T1872" s="11" t="s">
        <v>200</v>
      </c>
      <c r="U1872" s="11">
        <v>7644</v>
      </c>
      <c r="V1872" s="12">
        <v>42177</v>
      </c>
      <c r="W1872" s="13" t="str">
        <f>TEXT(Table1[[#This Row],[Order Date]],"mmmm")</f>
        <v>June</v>
      </c>
      <c r="X1872" s="7" t="str">
        <f>TEXT(Table1[[#This Row],[Order Date]],"yyyy")</f>
        <v>2015</v>
      </c>
      <c r="Y1872" s="12">
        <v>42178</v>
      </c>
      <c r="Z1872" s="11">
        <v>-2.7047999999999996</v>
      </c>
      <c r="AA1872" s="11">
        <v>4</v>
      </c>
      <c r="AB1872" s="11">
        <v>11.13</v>
      </c>
      <c r="AC1872" s="11">
        <v>88205</v>
      </c>
      <c r="AD1872" s="6" t="e">
        <f>IF(COUNTIF(#REF!,Orders!AC64)&gt;0,"Returned","Not Returned")</f>
        <v>#REF!</v>
      </c>
      <c r="AE1872" s="37" t="str">
        <f>TEXT(Table1[[#This Row],[Order Date]],"mmmm-yyy")</f>
        <v>June-2015</v>
      </c>
    </row>
    <row r="1873" spans="1:31" ht="12.75" customHeight="1" thickTop="1" thickBot="1" x14ac:dyDescent="0.25">
      <c r="A1873" s="8">
        <v>19988</v>
      </c>
      <c r="B1873" s="1" t="s">
        <v>106</v>
      </c>
      <c r="C1873" s="1">
        <v>0.05</v>
      </c>
      <c r="D1873" s="1">
        <v>125.99</v>
      </c>
      <c r="E1873" s="1">
        <v>8.08</v>
      </c>
      <c r="F1873" s="1">
        <v>437</v>
      </c>
      <c r="G1873" s="6" t="str">
        <f>IF(COUNTIF(Table1[Customer ID],Table1[[#This Row],[Customer ID]])&gt;1,"Repeat Customer","One-Time Customer")</f>
        <v>One-Time Customer</v>
      </c>
      <c r="H1873" s="1" t="s">
        <v>537</v>
      </c>
      <c r="I1873" s="1" t="s">
        <v>49</v>
      </c>
      <c r="J1873" s="1" t="s">
        <v>58</v>
      </c>
      <c r="K1873" s="1" t="s">
        <v>77</v>
      </c>
      <c r="L1873" s="1" t="s">
        <v>78</v>
      </c>
      <c r="M1873" s="1" t="s">
        <v>59</v>
      </c>
      <c r="N1873" s="1" t="s">
        <v>289</v>
      </c>
      <c r="O1873" s="1">
        <v>0.56999999999999995</v>
      </c>
      <c r="P1873" s="6">
        <f>Table1[[#This Row],[Profit]]/Table1[[#This Row],[Sales]]</f>
        <v>0.44853128347300109</v>
      </c>
      <c r="Q1873" s="1" t="s">
        <v>33</v>
      </c>
      <c r="R1873" s="1" t="s">
        <v>53</v>
      </c>
      <c r="S1873" s="1" t="s">
        <v>193</v>
      </c>
      <c r="T1873" s="1" t="s">
        <v>538</v>
      </c>
      <c r="U1873" s="1">
        <v>1462</v>
      </c>
      <c r="V1873" s="9">
        <v>42177</v>
      </c>
      <c r="W1873" s="13" t="str">
        <f>TEXT(Table1[[#This Row],[Order Date]],"mmmm")</f>
        <v>June</v>
      </c>
      <c r="X1873" s="7" t="str">
        <f>TEXT(Table1[[#This Row],[Order Date]],"yyyy")</f>
        <v>2015</v>
      </c>
      <c r="Y1873" s="9">
        <v>42182</v>
      </c>
      <c r="Z1873" s="1">
        <v>427.11840000000001</v>
      </c>
      <c r="AA1873" s="1">
        <v>9</v>
      </c>
      <c r="AB1873" s="1">
        <v>952.26</v>
      </c>
      <c r="AC1873" s="1">
        <v>90695</v>
      </c>
      <c r="AD1873" s="6" t="e">
        <f>IF(COUNTIF(#REF!,Orders!AC229)&gt;0,"Returned","Not Returned")</f>
        <v>#REF!</v>
      </c>
      <c r="AE1873" s="37" t="str">
        <f>TEXT(Table1[[#This Row],[Order Date]],"mmmm-yyy")</f>
        <v>June-2015</v>
      </c>
    </row>
    <row r="1874" spans="1:31" ht="12.75" customHeight="1" thickTop="1" thickBot="1" x14ac:dyDescent="0.25">
      <c r="A1874" s="8">
        <v>23200</v>
      </c>
      <c r="B1874" s="1" t="s">
        <v>56</v>
      </c>
      <c r="C1874" s="1">
        <v>0.02</v>
      </c>
      <c r="D1874" s="1">
        <v>150.97999999999999</v>
      </c>
      <c r="E1874" s="1">
        <v>13.99</v>
      </c>
      <c r="F1874" s="1">
        <v>522</v>
      </c>
      <c r="G1874" s="6" t="str">
        <f>IF(COUNTIF(Table1[Customer ID],Table1[[#This Row],[Customer ID]])&gt;1,"Repeat Customer","One-Time Customer")</f>
        <v>Repeat Customer</v>
      </c>
      <c r="H1874" s="1" t="s">
        <v>626</v>
      </c>
      <c r="I1874" s="1" t="s">
        <v>27</v>
      </c>
      <c r="J1874" s="1" t="s">
        <v>58</v>
      </c>
      <c r="K1874" s="1" t="s">
        <v>77</v>
      </c>
      <c r="L1874" s="1" t="s">
        <v>85</v>
      </c>
      <c r="M1874" s="1" t="s">
        <v>86</v>
      </c>
      <c r="N1874" s="1" t="s">
        <v>627</v>
      </c>
      <c r="O1874" s="1">
        <v>0.38</v>
      </c>
      <c r="P1874" s="6">
        <f>Table1[[#This Row],[Profit]]/Table1[[#This Row],[Sales]]</f>
        <v>5.4333118221371018E-2</v>
      </c>
      <c r="Q1874" s="1" t="s">
        <v>33</v>
      </c>
      <c r="R1874" s="1" t="s">
        <v>34</v>
      </c>
      <c r="S1874" s="1" t="s">
        <v>102</v>
      </c>
      <c r="T1874" s="1" t="s">
        <v>116</v>
      </c>
      <c r="U1874" s="1">
        <v>97756</v>
      </c>
      <c r="V1874" s="9">
        <v>42177</v>
      </c>
      <c r="W1874" s="13" t="str">
        <f>TEXT(Table1[[#This Row],[Order Date]],"mmmm")</f>
        <v>June</v>
      </c>
      <c r="X1874" s="7" t="str">
        <f>TEXT(Table1[[#This Row],[Order Date]],"yyyy")</f>
        <v>2015</v>
      </c>
      <c r="Y1874" s="9">
        <v>42179</v>
      </c>
      <c r="Z1874" s="1">
        <v>26.099999999999998</v>
      </c>
      <c r="AA1874" s="1">
        <v>3</v>
      </c>
      <c r="AB1874" s="1">
        <v>480.37</v>
      </c>
      <c r="AC1874" s="1">
        <v>89327</v>
      </c>
      <c r="AD1874" s="6" t="e">
        <f>IF(COUNTIF(#REF!,Orders!AC277)&gt;0,"Returned","Not Returned")</f>
        <v>#REF!</v>
      </c>
      <c r="AE1874" s="37" t="str">
        <f>TEXT(Table1[[#This Row],[Order Date]],"mmmm-yyy")</f>
        <v>June-2015</v>
      </c>
    </row>
    <row r="1875" spans="1:31" ht="12.75" customHeight="1" thickTop="1" thickBot="1" x14ac:dyDescent="0.25">
      <c r="A1875" s="10">
        <v>23201</v>
      </c>
      <c r="B1875" s="11" t="s">
        <v>56</v>
      </c>
      <c r="C1875" s="11">
        <v>0.1</v>
      </c>
      <c r="D1875" s="11">
        <v>5.43</v>
      </c>
      <c r="E1875" s="11">
        <v>0.95</v>
      </c>
      <c r="F1875" s="11">
        <v>522</v>
      </c>
      <c r="G1875" s="6" t="str">
        <f>IF(COUNTIF(Table1[Customer ID],Table1[[#This Row],[Customer ID]])&gt;1,"Repeat Customer","One-Time Customer")</f>
        <v>Repeat Customer</v>
      </c>
      <c r="H1875" s="11" t="s">
        <v>626</v>
      </c>
      <c r="I1875" s="11" t="s">
        <v>49</v>
      </c>
      <c r="J1875" s="11" t="s">
        <v>58</v>
      </c>
      <c r="K1875" s="11" t="s">
        <v>29</v>
      </c>
      <c r="L1875" s="11" t="s">
        <v>93</v>
      </c>
      <c r="M1875" s="11" t="s">
        <v>31</v>
      </c>
      <c r="N1875" s="11" t="s">
        <v>628</v>
      </c>
      <c r="O1875" s="11">
        <v>0.36</v>
      </c>
      <c r="P1875" s="6">
        <f>Table1[[#This Row],[Profit]]/Table1[[#This Row],[Sales]]</f>
        <v>-0.44791666666666669</v>
      </c>
      <c r="Q1875" s="11" t="s">
        <v>33</v>
      </c>
      <c r="R1875" s="11" t="s">
        <v>34</v>
      </c>
      <c r="S1875" s="11" t="s">
        <v>102</v>
      </c>
      <c r="T1875" s="11" t="s">
        <v>116</v>
      </c>
      <c r="U1875" s="11">
        <v>97756</v>
      </c>
      <c r="V1875" s="12">
        <v>42177</v>
      </c>
      <c r="W1875" s="13" t="str">
        <f>TEXT(Table1[[#This Row],[Order Date]],"mmmm")</f>
        <v>June</v>
      </c>
      <c r="X1875" s="7" t="str">
        <f>TEXT(Table1[[#This Row],[Order Date]],"yyyy")</f>
        <v>2015</v>
      </c>
      <c r="Y1875" s="12">
        <v>42179</v>
      </c>
      <c r="Z1875" s="11">
        <v>-2.58</v>
      </c>
      <c r="AA1875" s="11">
        <v>1</v>
      </c>
      <c r="AB1875" s="11">
        <v>5.76</v>
      </c>
      <c r="AC1875" s="11">
        <v>89327</v>
      </c>
      <c r="AD1875" s="6" t="e">
        <f>IF(COUNTIF(#REF!,Orders!AC278)&gt;0,"Returned","Not Returned")</f>
        <v>#REF!</v>
      </c>
      <c r="AE1875" s="37" t="str">
        <f>TEXT(Table1[[#This Row],[Order Date]],"mmmm-yyy")</f>
        <v>June-2015</v>
      </c>
    </row>
    <row r="1876" spans="1:31" ht="12.75" customHeight="1" thickTop="1" thickBot="1" x14ac:dyDescent="0.25">
      <c r="A1876" s="8">
        <v>23202</v>
      </c>
      <c r="B1876" s="1" t="s">
        <v>56</v>
      </c>
      <c r="C1876" s="1">
        <v>0.01</v>
      </c>
      <c r="D1876" s="1">
        <v>179.29</v>
      </c>
      <c r="E1876" s="1">
        <v>29.21</v>
      </c>
      <c r="F1876" s="1">
        <v>522</v>
      </c>
      <c r="G1876" s="6" t="str">
        <f>IF(COUNTIF(Table1[Customer ID],Table1[[#This Row],[Customer ID]])&gt;1,"Repeat Customer","One-Time Customer")</f>
        <v>Repeat Customer</v>
      </c>
      <c r="H1876" s="1" t="s">
        <v>626</v>
      </c>
      <c r="I1876" s="1" t="s">
        <v>39</v>
      </c>
      <c r="J1876" s="1" t="s">
        <v>58</v>
      </c>
      <c r="K1876" s="1" t="s">
        <v>41</v>
      </c>
      <c r="L1876" s="1" t="s">
        <v>152</v>
      </c>
      <c r="M1876" s="1" t="s">
        <v>121</v>
      </c>
      <c r="N1876" s="1" t="s">
        <v>629</v>
      </c>
      <c r="O1876" s="1">
        <v>0.74</v>
      </c>
      <c r="P1876" s="6">
        <f>Table1[[#This Row],[Profit]]/Table1[[#This Row],[Sales]]</f>
        <v>0.8997439052995857</v>
      </c>
      <c r="Q1876" s="1" t="s">
        <v>33</v>
      </c>
      <c r="R1876" s="1" t="s">
        <v>34</v>
      </c>
      <c r="S1876" s="1" t="s">
        <v>102</v>
      </c>
      <c r="T1876" s="1" t="s">
        <v>116</v>
      </c>
      <c r="U1876" s="1">
        <v>97756</v>
      </c>
      <c r="V1876" s="9">
        <v>42177</v>
      </c>
      <c r="W1876" s="13" t="str">
        <f>TEXT(Table1[[#This Row],[Order Date]],"mmmm")</f>
        <v>June</v>
      </c>
      <c r="X1876" s="7" t="str">
        <f>TEXT(Table1[[#This Row],[Order Date]],"yyyy")</f>
        <v>2015</v>
      </c>
      <c r="Y1876" s="9">
        <v>42178</v>
      </c>
      <c r="Z1876" s="1">
        <v>2800.12</v>
      </c>
      <c r="AA1876" s="1">
        <v>21</v>
      </c>
      <c r="AB1876" s="1">
        <v>3112.13</v>
      </c>
      <c r="AC1876" s="1">
        <v>89327</v>
      </c>
      <c r="AD1876" s="6" t="e">
        <f>IF(COUNTIF(#REF!,Orders!AC279)&gt;0,"Returned","Not Returned")</f>
        <v>#REF!</v>
      </c>
      <c r="AE1876" s="37" t="str">
        <f>TEXT(Table1[[#This Row],[Order Date]],"mmmm-yyy")</f>
        <v>June-2015</v>
      </c>
    </row>
    <row r="1877" spans="1:31" ht="12.75" customHeight="1" thickTop="1" thickBot="1" x14ac:dyDescent="0.25">
      <c r="A1877" s="10">
        <v>26377</v>
      </c>
      <c r="B1877" s="11" t="s">
        <v>106</v>
      </c>
      <c r="C1877" s="11">
        <v>0.04</v>
      </c>
      <c r="D1877" s="11">
        <v>4.71</v>
      </c>
      <c r="E1877" s="11">
        <v>0.7</v>
      </c>
      <c r="F1877" s="11">
        <v>1127</v>
      </c>
      <c r="G1877" s="6" t="str">
        <f>IF(COUNTIF(Table1[Customer ID],Table1[[#This Row],[Customer ID]])&gt;1,"Repeat Customer","One-Time Customer")</f>
        <v>Repeat Customer</v>
      </c>
      <c r="H1877" s="11" t="s">
        <v>1230</v>
      </c>
      <c r="I1877" s="11" t="s">
        <v>49</v>
      </c>
      <c r="J1877" s="11" t="s">
        <v>114</v>
      </c>
      <c r="K1877" s="11" t="s">
        <v>29</v>
      </c>
      <c r="L1877" s="11" t="s">
        <v>66</v>
      </c>
      <c r="M1877" s="11" t="s">
        <v>31</v>
      </c>
      <c r="N1877" s="11" t="s">
        <v>1232</v>
      </c>
      <c r="O1877" s="11">
        <v>0.8</v>
      </c>
      <c r="P1877" s="6">
        <f>Table1[[#This Row],[Profit]]/Table1[[#This Row],[Sales]]</f>
        <v>5.0044189129474156E-2</v>
      </c>
      <c r="Q1877" s="11" t="s">
        <v>33</v>
      </c>
      <c r="R1877" s="11" t="s">
        <v>61</v>
      </c>
      <c r="S1877" s="11" t="s">
        <v>130</v>
      </c>
      <c r="T1877" s="11" t="s">
        <v>1231</v>
      </c>
      <c r="U1877" s="11">
        <v>78852</v>
      </c>
      <c r="V1877" s="12">
        <v>42177</v>
      </c>
      <c r="W1877" s="13" t="str">
        <f>TEXT(Table1[[#This Row],[Order Date]],"mmmm")</f>
        <v>June</v>
      </c>
      <c r="X1877" s="7" t="str">
        <f>TEXT(Table1[[#This Row],[Order Date]],"yyyy")</f>
        <v>2015</v>
      </c>
      <c r="Y1877" s="12">
        <v>42181</v>
      </c>
      <c r="Z1877" s="11">
        <v>4.53</v>
      </c>
      <c r="AA1877" s="11">
        <v>19</v>
      </c>
      <c r="AB1877" s="11">
        <v>90.52</v>
      </c>
      <c r="AC1877" s="11">
        <v>87222</v>
      </c>
      <c r="AD1877" s="6" t="e">
        <f>IF(COUNTIF(#REF!,Orders!AC634)&gt;0,"Returned","Not Returned")</f>
        <v>#REF!</v>
      </c>
      <c r="AE1877" s="37" t="str">
        <f>TEXT(Table1[[#This Row],[Order Date]],"mmmm-yyy")</f>
        <v>June-2015</v>
      </c>
    </row>
    <row r="1878" spans="1:31" ht="12.75" customHeight="1" thickTop="1" thickBot="1" x14ac:dyDescent="0.25">
      <c r="A1878" s="8">
        <v>26378</v>
      </c>
      <c r="B1878" s="1" t="s">
        <v>106</v>
      </c>
      <c r="C1878" s="1">
        <v>0.06</v>
      </c>
      <c r="D1878" s="1">
        <v>4.2</v>
      </c>
      <c r="E1878" s="1">
        <v>2.2599999999999998</v>
      </c>
      <c r="F1878" s="1">
        <v>1128</v>
      </c>
      <c r="G1878" s="6" t="str">
        <f>IF(COUNTIF(Table1[Customer ID],Table1[[#This Row],[Customer ID]])&gt;1,"Repeat Customer","One-Time Customer")</f>
        <v>One-Time Customer</v>
      </c>
      <c r="H1878" s="1" t="s">
        <v>1233</v>
      </c>
      <c r="I1878" s="1" t="s">
        <v>49</v>
      </c>
      <c r="J1878" s="1" t="s">
        <v>114</v>
      </c>
      <c r="K1878" s="1" t="s">
        <v>29</v>
      </c>
      <c r="L1878" s="1" t="s">
        <v>93</v>
      </c>
      <c r="M1878" s="1" t="s">
        <v>31</v>
      </c>
      <c r="N1878" s="1" t="s">
        <v>1234</v>
      </c>
      <c r="O1878" s="1">
        <v>0.36</v>
      </c>
      <c r="P1878" s="6">
        <f>Table1[[#This Row],[Profit]]/Table1[[#This Row],[Sales]]</f>
        <v>0.17473646596390924</v>
      </c>
      <c r="Q1878" s="1" t="s">
        <v>33</v>
      </c>
      <c r="R1878" s="1" t="s">
        <v>61</v>
      </c>
      <c r="S1878" s="1" t="s">
        <v>130</v>
      </c>
      <c r="T1878" s="1" t="s">
        <v>1235</v>
      </c>
      <c r="U1878" s="1">
        <v>78539</v>
      </c>
      <c r="V1878" s="9">
        <v>42177</v>
      </c>
      <c r="W1878" s="13" t="str">
        <f>TEXT(Table1[[#This Row],[Order Date]],"mmmm")</f>
        <v>June</v>
      </c>
      <c r="X1878" s="7" t="str">
        <f>TEXT(Table1[[#This Row],[Order Date]],"yyyy")</f>
        <v>2015</v>
      </c>
      <c r="Y1878" s="9">
        <v>42182</v>
      </c>
      <c r="Z1878" s="1">
        <v>9.7799999999999994</v>
      </c>
      <c r="AA1878" s="1">
        <v>13</v>
      </c>
      <c r="AB1878" s="1">
        <v>55.97</v>
      </c>
      <c r="AC1878" s="1">
        <v>87222</v>
      </c>
      <c r="AD1878" s="6" t="e">
        <f>IF(COUNTIF(#REF!,Orders!AC635)&gt;0,"Returned","Not Returned")</f>
        <v>#REF!</v>
      </c>
      <c r="AE1878" s="37" t="str">
        <f>TEXT(Table1[[#This Row],[Order Date]],"mmmm-yyy")</f>
        <v>June-2015</v>
      </c>
    </row>
    <row r="1879" spans="1:31" ht="12.75" customHeight="1" thickTop="1" thickBot="1" x14ac:dyDescent="0.25">
      <c r="A1879" s="10">
        <v>23329</v>
      </c>
      <c r="B1879" s="11" t="s">
        <v>47</v>
      </c>
      <c r="C1879" s="11">
        <v>0.09</v>
      </c>
      <c r="D1879" s="11">
        <v>20.98</v>
      </c>
      <c r="E1879" s="11">
        <v>1.49</v>
      </c>
      <c r="F1879" s="11">
        <v>1511</v>
      </c>
      <c r="G1879" s="6" t="str">
        <f>IF(COUNTIF(Table1[Customer ID],Table1[[#This Row],[Customer ID]])&gt;1,"Repeat Customer","One-Time Customer")</f>
        <v>One-Time Customer</v>
      </c>
      <c r="H1879" s="11" t="s">
        <v>1545</v>
      </c>
      <c r="I1879" s="11" t="s">
        <v>49</v>
      </c>
      <c r="J1879" s="11" t="s">
        <v>28</v>
      </c>
      <c r="K1879" s="11" t="s">
        <v>29</v>
      </c>
      <c r="L1879" s="11" t="s">
        <v>109</v>
      </c>
      <c r="M1879" s="11" t="s">
        <v>59</v>
      </c>
      <c r="N1879" s="11" t="s">
        <v>1546</v>
      </c>
      <c r="O1879" s="11">
        <v>0.35</v>
      </c>
      <c r="P1879" s="6">
        <f>Table1[[#This Row],[Profit]]/Table1[[#This Row],[Sales]]</f>
        <v>0.69</v>
      </c>
      <c r="Q1879" s="11" t="s">
        <v>33</v>
      </c>
      <c r="R1879" s="11" t="s">
        <v>61</v>
      </c>
      <c r="S1879" s="11" t="s">
        <v>703</v>
      </c>
      <c r="T1879" s="11" t="s">
        <v>1547</v>
      </c>
      <c r="U1879" s="11">
        <v>47302</v>
      </c>
      <c r="V1879" s="12">
        <v>42177</v>
      </c>
      <c r="W1879" s="13" t="str">
        <f>TEXT(Table1[[#This Row],[Order Date]],"mmmm")</f>
        <v>June</v>
      </c>
      <c r="X1879" s="7" t="str">
        <f>TEXT(Table1[[#This Row],[Order Date]],"yyyy")</f>
        <v>2015</v>
      </c>
      <c r="Y1879" s="12">
        <v>42179</v>
      </c>
      <c r="Z1879" s="11">
        <v>199.1823</v>
      </c>
      <c r="AA1879" s="11">
        <v>14</v>
      </c>
      <c r="AB1879" s="11">
        <v>288.67</v>
      </c>
      <c r="AC1879" s="11">
        <v>90303</v>
      </c>
      <c r="AD1879" s="6" t="e">
        <f>IF(COUNTIF(#REF!,Orders!AC854)&gt;0,"Returned","Not Returned")</f>
        <v>#REF!</v>
      </c>
      <c r="AE1879" s="37" t="str">
        <f>TEXT(Table1[[#This Row],[Order Date]],"mmmm-yyy")</f>
        <v>June-2015</v>
      </c>
    </row>
    <row r="1880" spans="1:31" ht="12.75" customHeight="1" thickTop="1" thickBot="1" x14ac:dyDescent="0.25">
      <c r="A1880" s="8">
        <v>23572</v>
      </c>
      <c r="B1880" s="1" t="s">
        <v>106</v>
      </c>
      <c r="C1880" s="1">
        <v>0.04</v>
      </c>
      <c r="D1880" s="1">
        <v>4.4800000000000004</v>
      </c>
      <c r="E1880" s="1">
        <v>2.5</v>
      </c>
      <c r="F1880" s="1">
        <v>2279</v>
      </c>
      <c r="G1880" s="6" t="str">
        <f>IF(COUNTIF(Table1[Customer ID],Table1[[#This Row],[Customer ID]])&gt;1,"Repeat Customer","One-Time Customer")</f>
        <v>One-Time Customer</v>
      </c>
      <c r="H1880" s="1" t="s">
        <v>2167</v>
      </c>
      <c r="I1880" s="1" t="s">
        <v>27</v>
      </c>
      <c r="J1880" s="1" t="s">
        <v>40</v>
      </c>
      <c r="K1880" s="1" t="s">
        <v>29</v>
      </c>
      <c r="L1880" s="1" t="s">
        <v>69</v>
      </c>
      <c r="M1880" s="1" t="s">
        <v>59</v>
      </c>
      <c r="N1880" s="1" t="s">
        <v>1130</v>
      </c>
      <c r="O1880" s="1">
        <v>0.37</v>
      </c>
      <c r="P1880" s="6">
        <f>Table1[[#This Row],[Profit]]/Table1[[#This Row],[Sales]]</f>
        <v>0.28722516003339826</v>
      </c>
      <c r="Q1880" s="1" t="s">
        <v>33</v>
      </c>
      <c r="R1880" s="1" t="s">
        <v>53</v>
      </c>
      <c r="S1880" s="1" t="s">
        <v>234</v>
      </c>
      <c r="T1880" s="1" t="s">
        <v>2168</v>
      </c>
      <c r="U1880" s="1">
        <v>15601</v>
      </c>
      <c r="V1880" s="9">
        <v>42177</v>
      </c>
      <c r="W1880" s="13" t="str">
        <f>TEXT(Table1[[#This Row],[Order Date]],"mmmm")</f>
        <v>June</v>
      </c>
      <c r="X1880" s="7" t="str">
        <f>TEXT(Table1[[#This Row],[Order Date]],"yyyy")</f>
        <v>2015</v>
      </c>
      <c r="Y1880" s="9">
        <v>42181</v>
      </c>
      <c r="Z1880" s="1">
        <v>10.32</v>
      </c>
      <c r="AA1880" s="1">
        <v>7</v>
      </c>
      <c r="AB1880" s="1">
        <v>35.93</v>
      </c>
      <c r="AC1880" s="1">
        <v>85949</v>
      </c>
      <c r="AD1880" s="6" t="e">
        <f>IF(COUNTIF(#REF!,Orders!AC1265)&gt;0,"Returned","Not Returned")</f>
        <v>#REF!</v>
      </c>
      <c r="AE1880" s="37" t="str">
        <f>TEXT(Table1[[#This Row],[Order Date]],"mmmm-yyy")</f>
        <v>June-2015</v>
      </c>
    </row>
    <row r="1881" spans="1:31" ht="12.75" customHeight="1" thickTop="1" thickBot="1" x14ac:dyDescent="0.25">
      <c r="A1881" s="10">
        <v>19246</v>
      </c>
      <c r="B1881" s="11" t="s">
        <v>47</v>
      </c>
      <c r="C1881" s="11">
        <v>0.03</v>
      </c>
      <c r="D1881" s="11">
        <v>304.99</v>
      </c>
      <c r="E1881" s="11">
        <v>19.989999999999998</v>
      </c>
      <c r="F1881" s="11">
        <v>2874</v>
      </c>
      <c r="G1881" s="6" t="str">
        <f>IF(COUNTIF(Table1[Customer ID],Table1[[#This Row],[Customer ID]])&gt;1,"Repeat Customer","One-Time Customer")</f>
        <v>Repeat Customer</v>
      </c>
      <c r="H1881" s="11" t="s">
        <v>2624</v>
      </c>
      <c r="I1881" s="11" t="s">
        <v>49</v>
      </c>
      <c r="J1881" s="11" t="s">
        <v>40</v>
      </c>
      <c r="K1881" s="11" t="s">
        <v>29</v>
      </c>
      <c r="L1881" s="11" t="s">
        <v>109</v>
      </c>
      <c r="M1881" s="11" t="s">
        <v>59</v>
      </c>
      <c r="N1881" s="11" t="s">
        <v>2625</v>
      </c>
      <c r="O1881" s="11">
        <v>0.4</v>
      </c>
      <c r="P1881" s="6">
        <f>Table1[[#This Row],[Profit]]/Table1[[#This Row],[Sales]]</f>
        <v>0.69</v>
      </c>
      <c r="Q1881" s="11" t="s">
        <v>33</v>
      </c>
      <c r="R1881" s="11" t="s">
        <v>61</v>
      </c>
      <c r="S1881" s="11" t="s">
        <v>496</v>
      </c>
      <c r="T1881" s="11" t="s">
        <v>2614</v>
      </c>
      <c r="U1881" s="11">
        <v>68128</v>
      </c>
      <c r="V1881" s="12">
        <v>42177</v>
      </c>
      <c r="W1881" s="13" t="str">
        <f>TEXT(Table1[[#This Row],[Order Date]],"mmmm")</f>
        <v>June</v>
      </c>
      <c r="X1881" s="7" t="str">
        <f>TEXT(Table1[[#This Row],[Order Date]],"yyyy")</f>
        <v>2015</v>
      </c>
      <c r="Y1881" s="12">
        <v>42179</v>
      </c>
      <c r="Z1881" s="11">
        <v>4033.6089000000002</v>
      </c>
      <c r="AA1881" s="11">
        <v>19</v>
      </c>
      <c r="AB1881" s="11">
        <v>5845.81</v>
      </c>
      <c r="AC1881" s="11">
        <v>89874</v>
      </c>
      <c r="AD1881" s="6" t="e">
        <f>IF(COUNTIF(#REF!,Orders!AC1624)&gt;0,"Returned","Not Returned")</f>
        <v>#REF!</v>
      </c>
      <c r="AE1881" s="37" t="str">
        <f>TEXT(Table1[[#This Row],[Order Date]],"mmmm-yyy")</f>
        <v>June-2015</v>
      </c>
    </row>
    <row r="1882" spans="1:31" ht="12.75" customHeight="1" thickTop="1" thickBot="1" x14ac:dyDescent="0.25">
      <c r="A1882" s="8">
        <v>19247</v>
      </c>
      <c r="B1882" s="1" t="s">
        <v>47</v>
      </c>
      <c r="C1882" s="1">
        <v>0.09</v>
      </c>
      <c r="D1882" s="1">
        <v>65.989999999999995</v>
      </c>
      <c r="E1882" s="1">
        <v>8.99</v>
      </c>
      <c r="F1882" s="1">
        <v>2874</v>
      </c>
      <c r="G1882" s="6" t="str">
        <f>IF(COUNTIF(Table1[Customer ID],Table1[[#This Row],[Customer ID]])&gt;1,"Repeat Customer","One-Time Customer")</f>
        <v>Repeat Customer</v>
      </c>
      <c r="H1882" s="1" t="s">
        <v>2624</v>
      </c>
      <c r="I1882" s="1" t="s">
        <v>49</v>
      </c>
      <c r="J1882" s="1" t="s">
        <v>40</v>
      </c>
      <c r="K1882" s="1" t="s">
        <v>77</v>
      </c>
      <c r="L1882" s="1" t="s">
        <v>78</v>
      </c>
      <c r="M1882" s="1" t="s">
        <v>59</v>
      </c>
      <c r="N1882" s="1" t="s">
        <v>2626</v>
      </c>
      <c r="O1882" s="1">
        <v>0.57999999999999996</v>
      </c>
      <c r="P1882" s="6">
        <f>Table1[[#This Row],[Profit]]/Table1[[#This Row],[Sales]]</f>
        <v>0.22368446793405378</v>
      </c>
      <c r="Q1882" s="1" t="s">
        <v>33</v>
      </c>
      <c r="R1882" s="1" t="s">
        <v>61</v>
      </c>
      <c r="S1882" s="1" t="s">
        <v>496</v>
      </c>
      <c r="T1882" s="1" t="s">
        <v>2614</v>
      </c>
      <c r="U1882" s="1">
        <v>68128</v>
      </c>
      <c r="V1882" s="9">
        <v>42177</v>
      </c>
      <c r="W1882" s="13" t="str">
        <f>TEXT(Table1[[#This Row],[Order Date]],"mmmm")</f>
        <v>June</v>
      </c>
      <c r="X1882" s="7" t="str">
        <f>TEXT(Table1[[#This Row],[Order Date]],"yyyy")</f>
        <v>2015</v>
      </c>
      <c r="Y1882" s="9">
        <v>42179</v>
      </c>
      <c r="Z1882" s="1">
        <v>141.7824</v>
      </c>
      <c r="AA1882" s="1">
        <v>12</v>
      </c>
      <c r="AB1882" s="1">
        <v>633.85</v>
      </c>
      <c r="AC1882" s="1">
        <v>89874</v>
      </c>
      <c r="AD1882" s="6" t="e">
        <f>IF(COUNTIF(#REF!,Orders!AC1625)&gt;0,"Returned","Not Returned")</f>
        <v>#REF!</v>
      </c>
      <c r="AE1882" s="37" t="str">
        <f>TEXT(Table1[[#This Row],[Order Date]],"mmmm-yyy")</f>
        <v>June-2015</v>
      </c>
    </row>
    <row r="1883" spans="1:31" ht="12.75" customHeight="1" thickTop="1" thickBot="1" x14ac:dyDescent="0.25">
      <c r="A1883" s="8">
        <v>22175</v>
      </c>
      <c r="B1883" s="1" t="s">
        <v>47</v>
      </c>
      <c r="C1883" s="1">
        <v>0.01</v>
      </c>
      <c r="D1883" s="1">
        <v>7.98</v>
      </c>
      <c r="E1883" s="1">
        <v>6.5</v>
      </c>
      <c r="F1883" s="1">
        <v>2963</v>
      </c>
      <c r="G1883" s="6" t="str">
        <f>IF(COUNTIF(Table1[Customer ID],Table1[[#This Row],[Customer ID]])&gt;1,"Repeat Customer","One-Time Customer")</f>
        <v>One-Time Customer</v>
      </c>
      <c r="H1883" s="1" t="s">
        <v>2693</v>
      </c>
      <c r="I1883" s="1" t="s">
        <v>49</v>
      </c>
      <c r="J1883" s="1" t="s">
        <v>114</v>
      </c>
      <c r="K1883" s="1" t="s">
        <v>29</v>
      </c>
      <c r="L1883" s="1" t="s">
        <v>141</v>
      </c>
      <c r="M1883" s="1" t="s">
        <v>86</v>
      </c>
      <c r="N1883" s="1" t="s">
        <v>2694</v>
      </c>
      <c r="O1883" s="1">
        <v>0.59</v>
      </c>
      <c r="P1883" s="6">
        <f>Table1[[#This Row],[Profit]]/Table1[[#This Row],[Sales]]</f>
        <v>-0.99089086221712985</v>
      </c>
      <c r="Q1883" s="1" t="s">
        <v>33</v>
      </c>
      <c r="R1883" s="1" t="s">
        <v>53</v>
      </c>
      <c r="S1883" s="1" t="s">
        <v>415</v>
      </c>
      <c r="T1883" s="1" t="s">
        <v>2695</v>
      </c>
      <c r="U1883" s="1">
        <v>21220</v>
      </c>
      <c r="V1883" s="9">
        <v>42177</v>
      </c>
      <c r="W1883" s="13" t="str">
        <f>TEXT(Table1[[#This Row],[Order Date]],"mmmm")</f>
        <v>June</v>
      </c>
      <c r="X1883" s="7" t="str">
        <f>TEXT(Table1[[#This Row],[Order Date]],"yyyy")</f>
        <v>2015</v>
      </c>
      <c r="Y1883" s="9">
        <v>42178</v>
      </c>
      <c r="Z1883" s="1">
        <v>-34.591999999999999</v>
      </c>
      <c r="AA1883" s="1">
        <v>4</v>
      </c>
      <c r="AB1883" s="1">
        <v>34.909999999999997</v>
      </c>
      <c r="AC1883" s="1">
        <v>88612</v>
      </c>
      <c r="AD1883" s="6" t="e">
        <f>IF(COUNTIF(#REF!,Orders!AC1679)&gt;0,"Returned","Not Returned")</f>
        <v>#REF!</v>
      </c>
      <c r="AE1883" s="37" t="str">
        <f>TEXT(Table1[[#This Row],[Order Date]],"mmmm-yyy")</f>
        <v>June-2015</v>
      </c>
    </row>
    <row r="1884" spans="1:31" ht="12.75" customHeight="1" thickTop="1" thickBot="1" x14ac:dyDescent="0.25">
      <c r="A1884" s="10">
        <v>20483</v>
      </c>
      <c r="B1884" s="11" t="s">
        <v>25</v>
      </c>
      <c r="C1884" s="11">
        <v>0.1</v>
      </c>
      <c r="D1884" s="11">
        <v>180.98</v>
      </c>
      <c r="E1884" s="11">
        <v>26.2</v>
      </c>
      <c r="F1884" s="11">
        <v>3132</v>
      </c>
      <c r="G1884" s="6" t="str">
        <f>IF(COUNTIF(Table1[Customer ID],Table1[[#This Row],[Customer ID]])&gt;1,"Repeat Customer","One-Time Customer")</f>
        <v>Repeat Customer</v>
      </c>
      <c r="H1884" s="11" t="s">
        <v>2818</v>
      </c>
      <c r="I1884" s="11" t="s">
        <v>39</v>
      </c>
      <c r="J1884" s="11" t="s">
        <v>28</v>
      </c>
      <c r="K1884" s="11" t="s">
        <v>41</v>
      </c>
      <c r="L1884" s="11" t="s">
        <v>42</v>
      </c>
      <c r="M1884" s="11" t="s">
        <v>43</v>
      </c>
      <c r="N1884" s="11" t="s">
        <v>241</v>
      </c>
      <c r="O1884" s="11">
        <v>0.59</v>
      </c>
      <c r="P1884" s="6">
        <f>Table1[[#This Row],[Profit]]/Table1[[#This Row],[Sales]]</f>
        <v>-0.1244927033999461</v>
      </c>
      <c r="Q1884" s="11" t="s">
        <v>33</v>
      </c>
      <c r="R1884" s="11" t="s">
        <v>61</v>
      </c>
      <c r="S1884" s="11" t="s">
        <v>178</v>
      </c>
      <c r="T1884" s="11" t="s">
        <v>2819</v>
      </c>
      <c r="U1884" s="11">
        <v>60060</v>
      </c>
      <c r="V1884" s="12">
        <v>42177</v>
      </c>
      <c r="W1884" s="13" t="str">
        <f>TEXT(Table1[[#This Row],[Order Date]],"mmmm")</f>
        <v>June</v>
      </c>
      <c r="X1884" s="7" t="str">
        <f>TEXT(Table1[[#This Row],[Order Date]],"yyyy")</f>
        <v>2015</v>
      </c>
      <c r="Y1884" s="12">
        <v>42178</v>
      </c>
      <c r="Z1884" s="11">
        <v>-64.664000000000001</v>
      </c>
      <c r="AA1884" s="11">
        <v>3</v>
      </c>
      <c r="AB1884" s="11">
        <v>519.41999999999996</v>
      </c>
      <c r="AC1884" s="11">
        <v>86790</v>
      </c>
      <c r="AD1884" s="6" t="e">
        <f>IF(COUNTIF(#REF!,Orders!AC1782)&gt;0,"Returned","Not Returned")</f>
        <v>#REF!</v>
      </c>
      <c r="AE1884" s="37" t="str">
        <f>TEXT(Table1[[#This Row],[Order Date]],"mmmm-yyy")</f>
        <v>June-2015</v>
      </c>
    </row>
    <row r="1885" spans="1:31" ht="12.75" customHeight="1" thickTop="1" thickBot="1" x14ac:dyDescent="0.25">
      <c r="A1885" s="10">
        <v>23862</v>
      </c>
      <c r="B1885" s="11" t="s">
        <v>25</v>
      </c>
      <c r="C1885" s="11">
        <v>0.09</v>
      </c>
      <c r="D1885" s="11">
        <v>200.98</v>
      </c>
      <c r="E1885" s="11">
        <v>55.96</v>
      </c>
      <c r="F1885" s="11">
        <v>445</v>
      </c>
      <c r="G1885" s="6" t="str">
        <f>IF(COUNTIF(Table1[Customer ID],Table1[[#This Row],[Customer ID]])&gt;1,"Repeat Customer","One-Time Customer")</f>
        <v>Repeat Customer</v>
      </c>
      <c r="H1885" s="11" t="s">
        <v>541</v>
      </c>
      <c r="I1885" s="11" t="s">
        <v>39</v>
      </c>
      <c r="J1885" s="11" t="s">
        <v>58</v>
      </c>
      <c r="K1885" s="11" t="s">
        <v>41</v>
      </c>
      <c r="L1885" s="11" t="s">
        <v>191</v>
      </c>
      <c r="M1885" s="11" t="s">
        <v>121</v>
      </c>
      <c r="N1885" s="11" t="s">
        <v>480</v>
      </c>
      <c r="O1885" s="11">
        <v>0.75</v>
      </c>
      <c r="P1885" s="6">
        <f>Table1[[#This Row],[Profit]]/Table1[[#This Row],[Sales]]</f>
        <v>-0.29030271469649288</v>
      </c>
      <c r="Q1885" s="11" t="s">
        <v>33</v>
      </c>
      <c r="R1885" s="11" t="s">
        <v>61</v>
      </c>
      <c r="S1885" s="11" t="s">
        <v>496</v>
      </c>
      <c r="T1885" s="11" t="s">
        <v>543</v>
      </c>
      <c r="U1885" s="11">
        <v>68701</v>
      </c>
      <c r="V1885" s="12">
        <v>42178</v>
      </c>
      <c r="W1885" s="13" t="str">
        <f>TEXT(Table1[[#This Row],[Order Date]],"mmmm")</f>
        <v>June</v>
      </c>
      <c r="X1885" s="7" t="str">
        <f>TEXT(Table1[[#This Row],[Order Date]],"yyyy")</f>
        <v>2015</v>
      </c>
      <c r="Y1885" s="12">
        <v>42179</v>
      </c>
      <c r="Z1885" s="11">
        <v>-512.87200000000007</v>
      </c>
      <c r="AA1885" s="11">
        <v>9</v>
      </c>
      <c r="AB1885" s="11">
        <v>1766.68</v>
      </c>
      <c r="AC1885" s="11">
        <v>88084</v>
      </c>
      <c r="AD1885" s="6" t="e">
        <f>IF(COUNTIF(#REF!,Orders!AC232)&gt;0,"Returned","Not Returned")</f>
        <v>#REF!</v>
      </c>
      <c r="AE1885" s="37" t="str">
        <f>TEXT(Table1[[#This Row],[Order Date]],"mmmm-yyy")</f>
        <v>June-2015</v>
      </c>
    </row>
    <row r="1886" spans="1:31" ht="12.75" customHeight="1" thickTop="1" thickBot="1" x14ac:dyDescent="0.25">
      <c r="A1886" s="8">
        <v>23863</v>
      </c>
      <c r="B1886" s="1" t="s">
        <v>25</v>
      </c>
      <c r="C1886" s="1">
        <v>0.09</v>
      </c>
      <c r="D1886" s="1">
        <v>2.78</v>
      </c>
      <c r="E1886" s="1">
        <v>0.97</v>
      </c>
      <c r="F1886" s="1">
        <v>445</v>
      </c>
      <c r="G1886" s="6" t="str">
        <f>IF(COUNTIF(Table1[Customer ID],Table1[[#This Row],[Customer ID]])&gt;1,"Repeat Customer","One-Time Customer")</f>
        <v>Repeat Customer</v>
      </c>
      <c r="H1886" s="1" t="s">
        <v>541</v>
      </c>
      <c r="I1886" s="1" t="s">
        <v>49</v>
      </c>
      <c r="J1886" s="1" t="s">
        <v>58</v>
      </c>
      <c r="K1886" s="1" t="s">
        <v>29</v>
      </c>
      <c r="L1886" s="1" t="s">
        <v>30</v>
      </c>
      <c r="M1886" s="1" t="s">
        <v>31</v>
      </c>
      <c r="N1886" s="1" t="s">
        <v>544</v>
      </c>
      <c r="O1886" s="1">
        <v>0.59</v>
      </c>
      <c r="P1886" s="6">
        <f>Table1[[#This Row],[Profit]]/Table1[[#This Row],[Sales]]</f>
        <v>-0.13039283252929015</v>
      </c>
      <c r="Q1886" s="1" t="s">
        <v>33</v>
      </c>
      <c r="R1886" s="1" t="s">
        <v>61</v>
      </c>
      <c r="S1886" s="1" t="s">
        <v>496</v>
      </c>
      <c r="T1886" s="1" t="s">
        <v>543</v>
      </c>
      <c r="U1886" s="1">
        <v>68701</v>
      </c>
      <c r="V1886" s="9">
        <v>42178</v>
      </c>
      <c r="W1886" s="13" t="str">
        <f>TEXT(Table1[[#This Row],[Order Date]],"mmmm")</f>
        <v>June</v>
      </c>
      <c r="X1886" s="7" t="str">
        <f>TEXT(Table1[[#This Row],[Order Date]],"yyyy")</f>
        <v>2015</v>
      </c>
      <c r="Y1886" s="9">
        <v>42179</v>
      </c>
      <c r="Z1886" s="1">
        <v>-3.7840000000000003</v>
      </c>
      <c r="AA1886" s="1">
        <v>11</v>
      </c>
      <c r="AB1886" s="1">
        <v>29.02</v>
      </c>
      <c r="AC1886" s="1">
        <v>88084</v>
      </c>
      <c r="AD1886" s="6" t="e">
        <f>IF(COUNTIF(#REF!,Orders!AC233)&gt;0,"Returned","Not Returned")</f>
        <v>#REF!</v>
      </c>
      <c r="AE1886" s="37" t="str">
        <f>TEXT(Table1[[#This Row],[Order Date]],"mmmm-yyy")</f>
        <v>June-2015</v>
      </c>
    </row>
    <row r="1887" spans="1:31" ht="12.75" customHeight="1" thickTop="1" thickBot="1" x14ac:dyDescent="0.25">
      <c r="A1887" s="8">
        <v>23147</v>
      </c>
      <c r="B1887" s="1" t="s">
        <v>106</v>
      </c>
      <c r="C1887" s="1">
        <v>0</v>
      </c>
      <c r="D1887" s="1">
        <v>599.99</v>
      </c>
      <c r="E1887" s="1">
        <v>24.49</v>
      </c>
      <c r="F1887" s="1">
        <v>1548</v>
      </c>
      <c r="G1887" s="6" t="str">
        <f>IF(COUNTIF(Table1[Customer ID],Table1[[#This Row],[Customer ID]])&gt;1,"Repeat Customer","One-Time Customer")</f>
        <v>One-Time Customer</v>
      </c>
      <c r="H1887" s="1" t="s">
        <v>1565</v>
      </c>
      <c r="I1887" s="1" t="s">
        <v>49</v>
      </c>
      <c r="J1887" s="1" t="s">
        <v>28</v>
      </c>
      <c r="K1887" s="1" t="s">
        <v>77</v>
      </c>
      <c r="L1887" s="1" t="s">
        <v>587</v>
      </c>
      <c r="M1887" s="1" t="s">
        <v>236</v>
      </c>
      <c r="N1887" s="1" t="s">
        <v>1566</v>
      </c>
      <c r="O1887" s="1">
        <v>0.44</v>
      </c>
      <c r="P1887" s="6">
        <f>Table1[[#This Row],[Profit]]/Table1[[#This Row],[Sales]]</f>
        <v>-3.3330700755822083E-2</v>
      </c>
      <c r="Q1887" s="1" t="s">
        <v>33</v>
      </c>
      <c r="R1887" s="1" t="s">
        <v>61</v>
      </c>
      <c r="S1887" s="1" t="s">
        <v>703</v>
      </c>
      <c r="T1887" s="1" t="s">
        <v>1567</v>
      </c>
      <c r="U1887" s="1">
        <v>47374</v>
      </c>
      <c r="V1887" s="9">
        <v>42178</v>
      </c>
      <c r="W1887" s="13" t="str">
        <f>TEXT(Table1[[#This Row],[Order Date]],"mmmm")</f>
        <v>June</v>
      </c>
      <c r="X1887" s="7" t="str">
        <f>TEXT(Table1[[#This Row],[Order Date]],"yyyy")</f>
        <v>2015</v>
      </c>
      <c r="Y1887" s="9">
        <v>42180</v>
      </c>
      <c r="Z1887" s="1">
        <v>-367.16500000000002</v>
      </c>
      <c r="AA1887" s="1">
        <v>18</v>
      </c>
      <c r="AB1887" s="1">
        <v>11015.82</v>
      </c>
      <c r="AC1887" s="1">
        <v>88487</v>
      </c>
      <c r="AD1887" s="6" t="e">
        <f>IF(COUNTIF(#REF!,Orders!AC865)&gt;0,"Returned","Not Returned")</f>
        <v>#REF!</v>
      </c>
      <c r="AE1887" s="37" t="str">
        <f>TEXT(Table1[[#This Row],[Order Date]],"mmmm-yyy")</f>
        <v>June-2015</v>
      </c>
    </row>
    <row r="1888" spans="1:31" ht="12.75" customHeight="1" thickTop="1" thickBot="1" x14ac:dyDescent="0.25">
      <c r="A1888" s="10">
        <v>23512</v>
      </c>
      <c r="B1888" s="11" t="s">
        <v>106</v>
      </c>
      <c r="C1888" s="11">
        <v>7.0000000000000007E-2</v>
      </c>
      <c r="D1888" s="11">
        <v>3.28</v>
      </c>
      <c r="E1888" s="11">
        <v>3.97</v>
      </c>
      <c r="F1888" s="11">
        <v>2215</v>
      </c>
      <c r="G1888" s="6" t="str">
        <f>IF(COUNTIF(Table1[Customer ID],Table1[[#This Row],[Customer ID]])&gt;1,"Repeat Customer","One-Time Customer")</f>
        <v>One-Time Customer</v>
      </c>
      <c r="H1888" s="11" t="s">
        <v>2115</v>
      </c>
      <c r="I1888" s="11" t="s">
        <v>49</v>
      </c>
      <c r="J1888" s="11" t="s">
        <v>28</v>
      </c>
      <c r="K1888" s="11" t="s">
        <v>29</v>
      </c>
      <c r="L1888" s="11" t="s">
        <v>30</v>
      </c>
      <c r="M1888" s="11" t="s">
        <v>31</v>
      </c>
      <c r="N1888" s="11" t="s">
        <v>1009</v>
      </c>
      <c r="O1888" s="11">
        <v>0.56000000000000005</v>
      </c>
      <c r="P1888" s="6">
        <f>Table1[[#This Row],[Profit]]/Table1[[#This Row],[Sales]]</f>
        <v>-1.5024390243902439</v>
      </c>
      <c r="Q1888" s="11" t="s">
        <v>33</v>
      </c>
      <c r="R1888" s="11" t="s">
        <v>53</v>
      </c>
      <c r="S1888" s="11" t="s">
        <v>154</v>
      </c>
      <c r="T1888" s="11" t="s">
        <v>2116</v>
      </c>
      <c r="U1888" s="11">
        <v>44646</v>
      </c>
      <c r="V1888" s="12">
        <v>42178</v>
      </c>
      <c r="W1888" s="13" t="str">
        <f>TEXT(Table1[[#This Row],[Order Date]],"mmmm")</f>
        <v>June</v>
      </c>
      <c r="X1888" s="7" t="str">
        <f>TEXT(Table1[[#This Row],[Order Date]],"yyyy")</f>
        <v>2015</v>
      </c>
      <c r="Y1888" s="12">
        <v>42178</v>
      </c>
      <c r="Z1888" s="11">
        <v>-22.175999999999998</v>
      </c>
      <c r="AA1888" s="11">
        <v>4</v>
      </c>
      <c r="AB1888" s="11">
        <v>14.76</v>
      </c>
      <c r="AC1888" s="11">
        <v>90314</v>
      </c>
      <c r="AD1888" s="6" t="e">
        <f>IF(COUNTIF(#REF!,Orders!AC1232)&gt;0,"Returned","Not Returned")</f>
        <v>#REF!</v>
      </c>
      <c r="AE1888" s="37" t="str">
        <f>TEXT(Table1[[#This Row],[Order Date]],"mmmm-yyy")</f>
        <v>June-2015</v>
      </c>
    </row>
    <row r="1889" spans="1:31" ht="12.75" customHeight="1" thickTop="1" thickBot="1" x14ac:dyDescent="0.25">
      <c r="A1889" s="8">
        <v>23513</v>
      </c>
      <c r="B1889" s="1" t="s">
        <v>106</v>
      </c>
      <c r="C1889" s="1">
        <v>0.02</v>
      </c>
      <c r="D1889" s="1">
        <v>256.99</v>
      </c>
      <c r="E1889" s="1">
        <v>11.25</v>
      </c>
      <c r="F1889" s="1">
        <v>2216</v>
      </c>
      <c r="G1889" s="6" t="str">
        <f>IF(COUNTIF(Table1[Customer ID],Table1[[#This Row],[Customer ID]])&gt;1,"Repeat Customer","One-Time Customer")</f>
        <v>Repeat Customer</v>
      </c>
      <c r="H1889" s="1" t="s">
        <v>2117</v>
      </c>
      <c r="I1889" s="1" t="s">
        <v>49</v>
      </c>
      <c r="J1889" s="1" t="s">
        <v>28</v>
      </c>
      <c r="K1889" s="1" t="s">
        <v>77</v>
      </c>
      <c r="L1889" s="1" t="s">
        <v>180</v>
      </c>
      <c r="M1889" s="1" t="s">
        <v>59</v>
      </c>
      <c r="N1889" s="1" t="s">
        <v>1336</v>
      </c>
      <c r="O1889" s="1">
        <v>0.51</v>
      </c>
      <c r="P1889" s="6">
        <f>Table1[[#This Row],[Profit]]/Table1[[#This Row],[Sales]]</f>
        <v>-0.26483598040670919</v>
      </c>
      <c r="Q1889" s="1" t="s">
        <v>33</v>
      </c>
      <c r="R1889" s="1" t="s">
        <v>53</v>
      </c>
      <c r="S1889" s="1" t="s">
        <v>154</v>
      </c>
      <c r="T1889" s="1" t="s">
        <v>2118</v>
      </c>
      <c r="U1889" s="1">
        <v>44256</v>
      </c>
      <c r="V1889" s="9">
        <v>42178</v>
      </c>
      <c r="W1889" s="13" t="str">
        <f>TEXT(Table1[[#This Row],[Order Date]],"mmmm")</f>
        <v>June</v>
      </c>
      <c r="X1889" s="7" t="str">
        <f>TEXT(Table1[[#This Row],[Order Date]],"yyyy")</f>
        <v>2015</v>
      </c>
      <c r="Y1889" s="9">
        <v>42185</v>
      </c>
      <c r="Z1889" s="1">
        <v>-214.10399999999998</v>
      </c>
      <c r="AA1889" s="1">
        <v>3</v>
      </c>
      <c r="AB1889" s="1">
        <v>808.44</v>
      </c>
      <c r="AC1889" s="1">
        <v>90314</v>
      </c>
      <c r="AD1889" s="6" t="e">
        <f>IF(COUNTIF(#REF!,Orders!AC1233)&gt;0,"Returned","Not Returned")</f>
        <v>#REF!</v>
      </c>
      <c r="AE1889" s="37" t="str">
        <f>TEXT(Table1[[#This Row],[Order Date]],"mmmm-yyy")</f>
        <v>June-2015</v>
      </c>
    </row>
    <row r="1890" spans="1:31" ht="12.75" customHeight="1" thickTop="1" thickBot="1" x14ac:dyDescent="0.25">
      <c r="A1890" s="10">
        <v>23514</v>
      </c>
      <c r="B1890" s="11" t="s">
        <v>106</v>
      </c>
      <c r="C1890" s="11">
        <v>0.01</v>
      </c>
      <c r="D1890" s="11">
        <v>6.48</v>
      </c>
      <c r="E1890" s="11">
        <v>5.14</v>
      </c>
      <c r="F1890" s="11">
        <v>2216</v>
      </c>
      <c r="G1890" s="6" t="str">
        <f>IF(COUNTIF(Table1[Customer ID],Table1[[#This Row],[Customer ID]])&gt;1,"Repeat Customer","One-Time Customer")</f>
        <v>Repeat Customer</v>
      </c>
      <c r="H1890" s="11" t="s">
        <v>2117</v>
      </c>
      <c r="I1890" s="11" t="s">
        <v>49</v>
      </c>
      <c r="J1890" s="11" t="s">
        <v>28</v>
      </c>
      <c r="K1890" s="11" t="s">
        <v>29</v>
      </c>
      <c r="L1890" s="11" t="s">
        <v>93</v>
      </c>
      <c r="M1890" s="11" t="s">
        <v>59</v>
      </c>
      <c r="N1890" s="11" t="s">
        <v>938</v>
      </c>
      <c r="O1890" s="11">
        <v>0.37</v>
      </c>
      <c r="P1890" s="6">
        <f>Table1[[#This Row],[Profit]]/Table1[[#This Row],[Sales]]</f>
        <v>-0.39958463136033229</v>
      </c>
      <c r="Q1890" s="11" t="s">
        <v>33</v>
      </c>
      <c r="R1890" s="11" t="s">
        <v>53</v>
      </c>
      <c r="S1890" s="11" t="s">
        <v>154</v>
      </c>
      <c r="T1890" s="11" t="s">
        <v>2118</v>
      </c>
      <c r="U1890" s="11">
        <v>44256</v>
      </c>
      <c r="V1890" s="12">
        <v>42178</v>
      </c>
      <c r="W1890" s="13" t="str">
        <f>TEXT(Table1[[#This Row],[Order Date]],"mmmm")</f>
        <v>June</v>
      </c>
      <c r="X1890" s="7" t="str">
        <f>TEXT(Table1[[#This Row],[Order Date]],"yyyy")</f>
        <v>2015</v>
      </c>
      <c r="Y1890" s="12">
        <v>42180</v>
      </c>
      <c r="Z1890" s="11">
        <v>-26.936</v>
      </c>
      <c r="AA1890" s="11">
        <v>10</v>
      </c>
      <c r="AB1890" s="11">
        <v>67.41</v>
      </c>
      <c r="AC1890" s="11">
        <v>90314</v>
      </c>
      <c r="AD1890" s="6" t="e">
        <f>IF(COUNTIF(#REF!,Orders!AC1234)&gt;0,"Returned","Not Returned")</f>
        <v>#REF!</v>
      </c>
      <c r="AE1890" s="37" t="str">
        <f>TEXT(Table1[[#This Row],[Order Date]],"mmmm-yyy")</f>
        <v>June-2015</v>
      </c>
    </row>
    <row r="1891" spans="1:31" ht="12.75" customHeight="1" thickTop="1" thickBot="1" x14ac:dyDescent="0.25">
      <c r="A1891" s="8">
        <v>19441</v>
      </c>
      <c r="B1891" s="1" t="s">
        <v>25</v>
      </c>
      <c r="C1891" s="1">
        <v>0.06</v>
      </c>
      <c r="D1891" s="1">
        <v>180.98</v>
      </c>
      <c r="E1891" s="1">
        <v>26.2</v>
      </c>
      <c r="F1891" s="1">
        <v>2333</v>
      </c>
      <c r="G1891" s="6" t="str">
        <f>IF(COUNTIF(Table1[Customer ID],Table1[[#This Row],[Customer ID]])&gt;1,"Repeat Customer","One-Time Customer")</f>
        <v>One-Time Customer</v>
      </c>
      <c r="H1891" s="1" t="s">
        <v>2202</v>
      </c>
      <c r="I1891" s="1" t="s">
        <v>39</v>
      </c>
      <c r="J1891" s="1" t="s">
        <v>58</v>
      </c>
      <c r="K1891" s="1" t="s">
        <v>41</v>
      </c>
      <c r="L1891" s="1" t="s">
        <v>42</v>
      </c>
      <c r="M1891" s="1" t="s">
        <v>43</v>
      </c>
      <c r="N1891" s="1" t="s">
        <v>241</v>
      </c>
      <c r="O1891" s="1">
        <v>0.59</v>
      </c>
      <c r="P1891" s="6">
        <f>Table1[[#This Row],[Profit]]/Table1[[#This Row],[Sales]]</f>
        <v>-0.63753716163354723</v>
      </c>
      <c r="Q1891" s="1" t="s">
        <v>33</v>
      </c>
      <c r="R1891" s="1" t="s">
        <v>61</v>
      </c>
      <c r="S1891" s="1" t="s">
        <v>1858</v>
      </c>
      <c r="T1891" s="1" t="s">
        <v>2203</v>
      </c>
      <c r="U1891" s="1">
        <v>54302</v>
      </c>
      <c r="V1891" s="9">
        <v>42178</v>
      </c>
      <c r="W1891" s="13" t="str">
        <f>TEXT(Table1[[#This Row],[Order Date]],"mmmm")</f>
        <v>June</v>
      </c>
      <c r="X1891" s="7" t="str">
        <f>TEXT(Table1[[#This Row],[Order Date]],"yyyy")</f>
        <v>2015</v>
      </c>
      <c r="Y1891" s="9">
        <v>42179</v>
      </c>
      <c r="Z1891" s="1">
        <v>-122.235</v>
      </c>
      <c r="AA1891" s="1">
        <v>1</v>
      </c>
      <c r="AB1891" s="1">
        <v>191.73</v>
      </c>
      <c r="AC1891" s="1">
        <v>89611</v>
      </c>
      <c r="AD1891" s="6" t="e">
        <f>IF(COUNTIF(#REF!,Orders!AC1293)&gt;0,"Returned","Not Returned")</f>
        <v>#REF!</v>
      </c>
      <c r="AE1891" s="37" t="str">
        <f>TEXT(Table1[[#This Row],[Order Date]],"mmmm-yyy")</f>
        <v>June-2015</v>
      </c>
    </row>
    <row r="1892" spans="1:31" ht="14.25" thickTop="1" thickBot="1" x14ac:dyDescent="0.25">
      <c r="A1892" s="10">
        <v>19270</v>
      </c>
      <c r="B1892" s="11" t="s">
        <v>37</v>
      </c>
      <c r="C1892" s="11">
        <v>0.09</v>
      </c>
      <c r="D1892" s="11">
        <v>71.37</v>
      </c>
      <c r="E1892" s="11">
        <v>69</v>
      </c>
      <c r="F1892" s="11">
        <v>2352</v>
      </c>
      <c r="G1892" s="6" t="str">
        <f>IF(COUNTIF(Table1[Customer ID],Table1[[#This Row],[Customer ID]])&gt;1,"Repeat Customer","One-Time Customer")</f>
        <v>Repeat Customer</v>
      </c>
      <c r="H1892" s="11" t="s">
        <v>2218</v>
      </c>
      <c r="I1892" s="11" t="s">
        <v>49</v>
      </c>
      <c r="J1892" s="11" t="s">
        <v>40</v>
      </c>
      <c r="K1892" s="11" t="s">
        <v>41</v>
      </c>
      <c r="L1892" s="11" t="s">
        <v>152</v>
      </c>
      <c r="M1892" s="11" t="s">
        <v>236</v>
      </c>
      <c r="N1892" s="11" t="s">
        <v>2221</v>
      </c>
      <c r="O1892" s="11">
        <v>0.68</v>
      </c>
      <c r="P1892" s="6">
        <f>Table1[[#This Row],[Profit]]/Table1[[#This Row],[Sales]]</f>
        <v>-1.1797077468572044</v>
      </c>
      <c r="Q1892" s="11" t="s">
        <v>33</v>
      </c>
      <c r="R1892" s="11" t="s">
        <v>53</v>
      </c>
      <c r="S1892" s="11" t="s">
        <v>415</v>
      </c>
      <c r="T1892" s="11" t="s">
        <v>2219</v>
      </c>
      <c r="U1892" s="11">
        <v>21501</v>
      </c>
      <c r="V1892" s="12">
        <v>42178</v>
      </c>
      <c r="W1892" s="13" t="str">
        <f>TEXT(Table1[[#This Row],[Order Date]],"mmmm")</f>
        <v>June</v>
      </c>
      <c r="X1892" s="7" t="str">
        <f>TEXT(Table1[[#This Row],[Order Date]],"yyyy")</f>
        <v>2015</v>
      </c>
      <c r="Y1892" s="12">
        <v>42179</v>
      </c>
      <c r="Z1892" s="11">
        <v>-1537.1356000000003</v>
      </c>
      <c r="AA1892" s="11">
        <v>19</v>
      </c>
      <c r="AB1892" s="11">
        <v>1302.98</v>
      </c>
      <c r="AC1892" s="11">
        <v>86166</v>
      </c>
      <c r="AD1892" s="6" t="e">
        <f>IF(COUNTIF(#REF!,Orders!AC1308)&gt;0,"Returned","Not Returned")</f>
        <v>#REF!</v>
      </c>
      <c r="AE1892" s="37" t="str">
        <f>TEXT(Table1[[#This Row],[Order Date]],"mmmm-yyy")</f>
        <v>June-2015</v>
      </c>
    </row>
    <row r="1893" spans="1:31" ht="12.75" customHeight="1" thickTop="1" thickBot="1" x14ac:dyDescent="0.25">
      <c r="A1893" s="8">
        <v>20633</v>
      </c>
      <c r="B1893" s="1" t="s">
        <v>37</v>
      </c>
      <c r="C1893" s="1">
        <v>0.04</v>
      </c>
      <c r="D1893" s="1">
        <v>10.64</v>
      </c>
      <c r="E1893" s="1">
        <v>5.16</v>
      </c>
      <c r="F1893" s="1">
        <v>721</v>
      </c>
      <c r="G1893" s="6" t="str">
        <f>IF(COUNTIF(Table1[Customer ID],Table1[[#This Row],[Customer ID]])&gt;1,"Repeat Customer","One-Time Customer")</f>
        <v>Repeat Customer</v>
      </c>
      <c r="H1893" s="1" t="s">
        <v>850</v>
      </c>
      <c r="I1893" s="1" t="s">
        <v>49</v>
      </c>
      <c r="J1893" s="1" t="s">
        <v>28</v>
      </c>
      <c r="K1893" s="1" t="s">
        <v>41</v>
      </c>
      <c r="L1893" s="1" t="s">
        <v>50</v>
      </c>
      <c r="M1893" s="1" t="s">
        <v>59</v>
      </c>
      <c r="N1893" s="1" t="s">
        <v>851</v>
      </c>
      <c r="O1893" s="1">
        <v>0.56999999999999995</v>
      </c>
      <c r="P1893" s="6">
        <f>Table1[[#This Row],[Profit]]/Table1[[#This Row],[Sales]]</f>
        <v>0.36017937219730933</v>
      </c>
      <c r="Q1893" s="1" t="s">
        <v>33</v>
      </c>
      <c r="R1893" s="1" t="s">
        <v>61</v>
      </c>
      <c r="S1893" s="1" t="s">
        <v>703</v>
      </c>
      <c r="T1893" s="1" t="s">
        <v>852</v>
      </c>
      <c r="U1893" s="1">
        <v>46041</v>
      </c>
      <c r="V1893" s="9">
        <v>42179</v>
      </c>
      <c r="W1893" s="13" t="str">
        <f>TEXT(Table1[[#This Row],[Order Date]],"mmmm")</f>
        <v>June</v>
      </c>
      <c r="X1893" s="7" t="str">
        <f>TEXT(Table1[[#This Row],[Order Date]],"yyyy")</f>
        <v>2015</v>
      </c>
      <c r="Y1893" s="9">
        <v>42180</v>
      </c>
      <c r="Z1893" s="1">
        <v>24.095999999999997</v>
      </c>
      <c r="AA1893" s="1">
        <v>6</v>
      </c>
      <c r="AB1893" s="1">
        <v>66.900000000000006</v>
      </c>
      <c r="AC1893" s="1">
        <v>91053</v>
      </c>
      <c r="AD1893" s="6" t="e">
        <f>IF(COUNTIF(#REF!,Orders!AC415)&gt;0,"Returned","Not Returned")</f>
        <v>#REF!</v>
      </c>
      <c r="AE1893" s="37" t="str">
        <f>TEXT(Table1[[#This Row],[Order Date]],"mmmm-yyy")</f>
        <v>June-2015</v>
      </c>
    </row>
    <row r="1894" spans="1:31" ht="12.75" customHeight="1" thickTop="1" thickBot="1" x14ac:dyDescent="0.25">
      <c r="A1894" s="10">
        <v>20634</v>
      </c>
      <c r="B1894" s="11" t="s">
        <v>37</v>
      </c>
      <c r="C1894" s="11">
        <v>0.03</v>
      </c>
      <c r="D1894" s="11">
        <v>2.78</v>
      </c>
      <c r="E1894" s="11">
        <v>1.34</v>
      </c>
      <c r="F1894" s="11">
        <v>721</v>
      </c>
      <c r="G1894" s="6" t="str">
        <f>IF(COUNTIF(Table1[Customer ID],Table1[[#This Row],[Customer ID]])&gt;1,"Repeat Customer","One-Time Customer")</f>
        <v>Repeat Customer</v>
      </c>
      <c r="H1894" s="11" t="s">
        <v>850</v>
      </c>
      <c r="I1894" s="11" t="s">
        <v>27</v>
      </c>
      <c r="J1894" s="11" t="s">
        <v>28</v>
      </c>
      <c r="K1894" s="11" t="s">
        <v>29</v>
      </c>
      <c r="L1894" s="11" t="s">
        <v>30</v>
      </c>
      <c r="M1894" s="11" t="s">
        <v>31</v>
      </c>
      <c r="N1894" s="11" t="s">
        <v>853</v>
      </c>
      <c r="O1894" s="11">
        <v>0.45</v>
      </c>
      <c r="P1894" s="6">
        <f>Table1[[#This Row],[Profit]]/Table1[[#This Row],[Sales]]</f>
        <v>0.16165082309297471</v>
      </c>
      <c r="Q1894" s="11" t="s">
        <v>33</v>
      </c>
      <c r="R1894" s="11" t="s">
        <v>61</v>
      </c>
      <c r="S1894" s="11" t="s">
        <v>703</v>
      </c>
      <c r="T1894" s="11" t="s">
        <v>852</v>
      </c>
      <c r="U1894" s="11">
        <v>46041</v>
      </c>
      <c r="V1894" s="12">
        <v>42179</v>
      </c>
      <c r="W1894" s="13" t="str">
        <f>TEXT(Table1[[#This Row],[Order Date]],"mmmm")</f>
        <v>June</v>
      </c>
      <c r="X1894" s="7" t="str">
        <f>TEXT(Table1[[#This Row],[Order Date]],"yyyy")</f>
        <v>2015</v>
      </c>
      <c r="Y1894" s="12">
        <v>42181</v>
      </c>
      <c r="Z1894" s="11">
        <v>6.9719999999999995</v>
      </c>
      <c r="AA1894" s="11">
        <v>15</v>
      </c>
      <c r="AB1894" s="11">
        <v>43.13</v>
      </c>
      <c r="AC1894" s="11">
        <v>91053</v>
      </c>
      <c r="AD1894" s="6" t="e">
        <f>IF(COUNTIF(#REF!,Orders!AC416)&gt;0,"Returned","Not Returned")</f>
        <v>#REF!</v>
      </c>
      <c r="AE1894" s="37" t="str">
        <f>TEXT(Table1[[#This Row],[Order Date]],"mmmm-yyy")</f>
        <v>June-2015</v>
      </c>
    </row>
    <row r="1895" spans="1:31" ht="12.75" customHeight="1" thickTop="1" thickBot="1" x14ac:dyDescent="0.25">
      <c r="A1895" s="10">
        <v>24731</v>
      </c>
      <c r="B1895" s="11" t="s">
        <v>106</v>
      </c>
      <c r="C1895" s="11">
        <v>0.09</v>
      </c>
      <c r="D1895" s="11">
        <v>20.99</v>
      </c>
      <c r="E1895" s="11">
        <v>2.5</v>
      </c>
      <c r="F1895" s="11">
        <v>2044</v>
      </c>
      <c r="G1895" s="6" t="str">
        <f>IF(COUNTIF(Table1[Customer ID],Table1[[#This Row],[Customer ID]])&gt;1,"Repeat Customer","One-Time Customer")</f>
        <v>One-Time Customer</v>
      </c>
      <c r="H1895" s="11" t="s">
        <v>1962</v>
      </c>
      <c r="I1895" s="11" t="s">
        <v>49</v>
      </c>
      <c r="J1895" s="11" t="s">
        <v>28</v>
      </c>
      <c r="K1895" s="11" t="s">
        <v>77</v>
      </c>
      <c r="L1895" s="11" t="s">
        <v>78</v>
      </c>
      <c r="M1895" s="11" t="s">
        <v>31</v>
      </c>
      <c r="N1895" s="11" t="s">
        <v>1170</v>
      </c>
      <c r="O1895" s="11">
        <v>0.81</v>
      </c>
      <c r="P1895" s="6">
        <f>Table1[[#This Row],[Profit]]/Table1[[#This Row],[Sales]]</f>
        <v>-1.359724303266407</v>
      </c>
      <c r="Q1895" s="11" t="s">
        <v>33</v>
      </c>
      <c r="R1895" s="11" t="s">
        <v>136</v>
      </c>
      <c r="S1895" s="11" t="s">
        <v>958</v>
      </c>
      <c r="T1895" s="11" t="s">
        <v>1963</v>
      </c>
      <c r="U1895" s="11">
        <v>72756</v>
      </c>
      <c r="V1895" s="12">
        <v>42179</v>
      </c>
      <c r="W1895" s="13" t="str">
        <f>TEXT(Table1[[#This Row],[Order Date]],"mmmm")</f>
        <v>June</v>
      </c>
      <c r="X1895" s="7" t="str">
        <f>TEXT(Table1[[#This Row],[Order Date]],"yyyy")</f>
        <v>2015</v>
      </c>
      <c r="Y1895" s="12">
        <v>42186</v>
      </c>
      <c r="Z1895" s="11">
        <v>-136.12200000000001</v>
      </c>
      <c r="AA1895" s="11">
        <v>6</v>
      </c>
      <c r="AB1895" s="11">
        <v>100.11</v>
      </c>
      <c r="AC1895" s="11">
        <v>88692</v>
      </c>
      <c r="AD1895" s="6" t="e">
        <f>IF(COUNTIF(#REF!,Orders!AC1126)&gt;0,"Returned","Not Returned")</f>
        <v>#REF!</v>
      </c>
      <c r="AE1895" s="37" t="str">
        <f>TEXT(Table1[[#This Row],[Order Date]],"mmmm-yyy")</f>
        <v>June-2015</v>
      </c>
    </row>
    <row r="1896" spans="1:31" ht="12.75" customHeight="1" thickTop="1" thickBot="1" x14ac:dyDescent="0.25">
      <c r="A1896" s="10">
        <v>20589</v>
      </c>
      <c r="B1896" s="11" t="s">
        <v>37</v>
      </c>
      <c r="C1896" s="11">
        <v>0.01</v>
      </c>
      <c r="D1896" s="11">
        <v>7.1</v>
      </c>
      <c r="E1896" s="11">
        <v>6.05</v>
      </c>
      <c r="F1896" s="11">
        <v>3084</v>
      </c>
      <c r="G1896" s="6" t="str">
        <f>IF(COUNTIF(Table1[Customer ID],Table1[[#This Row],[Customer ID]])&gt;1,"Repeat Customer","One-Time Customer")</f>
        <v>Repeat Customer</v>
      </c>
      <c r="H1896" s="11" t="s">
        <v>2781</v>
      </c>
      <c r="I1896" s="11" t="s">
        <v>49</v>
      </c>
      <c r="J1896" s="11" t="s">
        <v>58</v>
      </c>
      <c r="K1896" s="11" t="s">
        <v>29</v>
      </c>
      <c r="L1896" s="11" t="s">
        <v>109</v>
      </c>
      <c r="M1896" s="11" t="s">
        <v>59</v>
      </c>
      <c r="N1896" s="11" t="s">
        <v>651</v>
      </c>
      <c r="O1896" s="11">
        <v>0.39</v>
      </c>
      <c r="P1896" s="6">
        <f>Table1[[#This Row],[Profit]]/Table1[[#This Row],[Sales]]</f>
        <v>-0.29421315414070126</v>
      </c>
      <c r="Q1896" s="11" t="s">
        <v>33</v>
      </c>
      <c r="R1896" s="11" t="s">
        <v>34</v>
      </c>
      <c r="S1896" s="11" t="s">
        <v>35</v>
      </c>
      <c r="T1896" s="11" t="s">
        <v>2764</v>
      </c>
      <c r="U1896" s="11">
        <v>98503</v>
      </c>
      <c r="V1896" s="12">
        <v>42179</v>
      </c>
      <c r="W1896" s="13" t="str">
        <f>TEXT(Table1[[#This Row],[Order Date]],"mmmm")</f>
        <v>June</v>
      </c>
      <c r="X1896" s="7" t="str">
        <f>TEXT(Table1[[#This Row],[Order Date]],"yyyy")</f>
        <v>2015</v>
      </c>
      <c r="Y1896" s="12">
        <v>42180</v>
      </c>
      <c r="Z1896" s="11">
        <v>-39.186250000000001</v>
      </c>
      <c r="AA1896" s="11">
        <v>18</v>
      </c>
      <c r="AB1896" s="11">
        <v>133.19</v>
      </c>
      <c r="AC1896" s="11">
        <v>89880</v>
      </c>
      <c r="AD1896" s="6" t="e">
        <f>IF(COUNTIF(#REF!,Orders!AC1754)&gt;0,"Returned","Not Returned")</f>
        <v>#REF!</v>
      </c>
      <c r="AE1896" s="37" t="str">
        <f>TEXT(Table1[[#This Row],[Order Date]],"mmmm-yyy")</f>
        <v>June-2015</v>
      </c>
    </row>
    <row r="1897" spans="1:31" ht="12.75" customHeight="1" thickTop="1" thickBot="1" x14ac:dyDescent="0.25">
      <c r="A1897" s="8">
        <v>20590</v>
      </c>
      <c r="B1897" s="1" t="s">
        <v>37</v>
      </c>
      <c r="C1897" s="1">
        <v>0.05</v>
      </c>
      <c r="D1897" s="1">
        <v>18.97</v>
      </c>
      <c r="E1897" s="1">
        <v>9.0299999999999994</v>
      </c>
      <c r="F1897" s="1">
        <v>3084</v>
      </c>
      <c r="G1897" s="6" t="str">
        <f>IF(COUNTIF(Table1[Customer ID],Table1[[#This Row],[Customer ID]])&gt;1,"Repeat Customer","One-Time Customer")</f>
        <v>Repeat Customer</v>
      </c>
      <c r="H1897" s="1" t="s">
        <v>2781</v>
      </c>
      <c r="I1897" s="1" t="s">
        <v>49</v>
      </c>
      <c r="J1897" s="1" t="s">
        <v>58</v>
      </c>
      <c r="K1897" s="1" t="s">
        <v>29</v>
      </c>
      <c r="L1897" s="1" t="s">
        <v>93</v>
      </c>
      <c r="M1897" s="1" t="s">
        <v>59</v>
      </c>
      <c r="N1897" s="1" t="s">
        <v>775</v>
      </c>
      <c r="O1897" s="1">
        <v>0.37</v>
      </c>
      <c r="P1897" s="6">
        <f>Table1[[#This Row],[Profit]]/Table1[[#This Row],[Sales]]</f>
        <v>-1.9418473235384773E-2</v>
      </c>
      <c r="Q1897" s="1" t="s">
        <v>33</v>
      </c>
      <c r="R1897" s="1" t="s">
        <v>34</v>
      </c>
      <c r="S1897" s="1" t="s">
        <v>35</v>
      </c>
      <c r="T1897" s="1" t="s">
        <v>2764</v>
      </c>
      <c r="U1897" s="1">
        <v>98503</v>
      </c>
      <c r="V1897" s="9">
        <v>42179</v>
      </c>
      <c r="W1897" s="13" t="str">
        <f>TEXT(Table1[[#This Row],[Order Date]],"mmmm")</f>
        <v>June</v>
      </c>
      <c r="X1897" s="7" t="str">
        <f>TEXT(Table1[[#This Row],[Order Date]],"yyyy")</f>
        <v>2015</v>
      </c>
      <c r="Y1897" s="9">
        <v>42180</v>
      </c>
      <c r="Z1897" s="1">
        <v>-1.89</v>
      </c>
      <c r="AA1897" s="1">
        <v>5</v>
      </c>
      <c r="AB1897" s="1">
        <v>97.33</v>
      </c>
      <c r="AC1897" s="1">
        <v>89880</v>
      </c>
      <c r="AD1897" s="6" t="e">
        <f>IF(COUNTIF(#REF!,Orders!AC1755)&gt;0,"Returned","Not Returned")</f>
        <v>#REF!</v>
      </c>
      <c r="AE1897" s="37" t="str">
        <f>TEXT(Table1[[#This Row],[Order Date]],"mmmm-yyy")</f>
        <v>June-2015</v>
      </c>
    </row>
    <row r="1898" spans="1:31" ht="12.75" customHeight="1" thickTop="1" thickBot="1" x14ac:dyDescent="0.25">
      <c r="A1898" s="8">
        <v>20488</v>
      </c>
      <c r="B1898" s="1" t="s">
        <v>106</v>
      </c>
      <c r="C1898" s="1">
        <v>0</v>
      </c>
      <c r="D1898" s="1">
        <v>8.74</v>
      </c>
      <c r="E1898" s="1">
        <v>8.2899999999999991</v>
      </c>
      <c r="F1898" s="1">
        <v>3325</v>
      </c>
      <c r="G1898" s="6" t="str">
        <f>IF(COUNTIF(Table1[Customer ID],Table1[[#This Row],[Customer ID]])&gt;1,"Repeat Customer","One-Time Customer")</f>
        <v>Repeat Customer</v>
      </c>
      <c r="H1898" s="1" t="s">
        <v>2961</v>
      </c>
      <c r="I1898" s="1" t="s">
        <v>49</v>
      </c>
      <c r="J1898" s="1" t="s">
        <v>114</v>
      </c>
      <c r="K1898" s="1" t="s">
        <v>29</v>
      </c>
      <c r="L1898" s="1" t="s">
        <v>69</v>
      </c>
      <c r="M1898" s="1" t="s">
        <v>59</v>
      </c>
      <c r="N1898" s="1" t="s">
        <v>1482</v>
      </c>
      <c r="O1898" s="1">
        <v>0.38</v>
      </c>
      <c r="P1898" s="6">
        <f>Table1[[#This Row],[Profit]]/Table1[[#This Row],[Sales]]</f>
        <v>-0.60325178544294178</v>
      </c>
      <c r="Q1898" s="1" t="s">
        <v>33</v>
      </c>
      <c r="R1898" s="1" t="s">
        <v>34</v>
      </c>
      <c r="S1898" s="1" t="s">
        <v>102</v>
      </c>
      <c r="T1898" s="1" t="s">
        <v>1393</v>
      </c>
      <c r="U1898" s="1">
        <v>97420</v>
      </c>
      <c r="V1898" s="9">
        <v>42179</v>
      </c>
      <c r="W1898" s="13" t="str">
        <f>TEXT(Table1[[#This Row],[Order Date]],"mmmm")</f>
        <v>June</v>
      </c>
      <c r="X1898" s="7" t="str">
        <f>TEXT(Table1[[#This Row],[Order Date]],"yyyy")</f>
        <v>2015</v>
      </c>
      <c r="Y1898" s="9">
        <v>42181</v>
      </c>
      <c r="Z1898" s="1">
        <v>-79.400000000000006</v>
      </c>
      <c r="AA1898" s="1">
        <v>14</v>
      </c>
      <c r="AB1898" s="1">
        <v>131.62</v>
      </c>
      <c r="AC1898" s="1">
        <v>90986</v>
      </c>
      <c r="AD1898" s="6" t="e">
        <f>IF(COUNTIF(#REF!,Orders!AC1893)&gt;0,"Returned","Not Returned")</f>
        <v>#REF!</v>
      </c>
      <c r="AE1898" s="37" t="str">
        <f>TEXT(Table1[[#This Row],[Order Date]],"mmmm-yyy")</f>
        <v>June-2015</v>
      </c>
    </row>
    <row r="1899" spans="1:31" ht="12.75" customHeight="1" thickTop="1" thickBot="1" x14ac:dyDescent="0.25">
      <c r="A1899" s="10">
        <v>19694</v>
      </c>
      <c r="B1899" s="11" t="s">
        <v>37</v>
      </c>
      <c r="C1899" s="11">
        <v>0.04</v>
      </c>
      <c r="D1899" s="11">
        <v>130.97999999999999</v>
      </c>
      <c r="E1899" s="11">
        <v>30</v>
      </c>
      <c r="F1899" s="11">
        <v>447</v>
      </c>
      <c r="G1899" s="6" t="str">
        <f>IF(COUNTIF(Table1[Customer ID],Table1[[#This Row],[Customer ID]])&gt;1,"Repeat Customer","One-Time Customer")</f>
        <v>Repeat Customer</v>
      </c>
      <c r="H1899" s="11" t="s">
        <v>545</v>
      </c>
      <c r="I1899" s="11" t="s">
        <v>39</v>
      </c>
      <c r="J1899" s="11" t="s">
        <v>28</v>
      </c>
      <c r="K1899" s="11" t="s">
        <v>41</v>
      </c>
      <c r="L1899" s="11" t="s">
        <v>42</v>
      </c>
      <c r="M1899" s="11" t="s">
        <v>43</v>
      </c>
      <c r="N1899" s="11" t="s">
        <v>546</v>
      </c>
      <c r="O1899" s="11">
        <v>0.78</v>
      </c>
      <c r="P1899" s="6">
        <f>Table1[[#This Row],[Profit]]/Table1[[#This Row],[Sales]]</f>
        <v>-0.51974170898376282</v>
      </c>
      <c r="Q1899" s="11" t="s">
        <v>33</v>
      </c>
      <c r="R1899" s="11" t="s">
        <v>61</v>
      </c>
      <c r="S1899" s="11" t="s">
        <v>62</v>
      </c>
      <c r="T1899" s="11" t="s">
        <v>547</v>
      </c>
      <c r="U1899" s="11">
        <v>55113</v>
      </c>
      <c r="V1899" s="12">
        <v>42180</v>
      </c>
      <c r="W1899" s="13" t="str">
        <f>TEXT(Table1[[#This Row],[Order Date]],"mmmm")</f>
        <v>June</v>
      </c>
      <c r="X1899" s="7" t="str">
        <f>TEXT(Table1[[#This Row],[Order Date]],"yyyy")</f>
        <v>2015</v>
      </c>
      <c r="Y1899" s="12">
        <v>42183</v>
      </c>
      <c r="Z1899" s="11">
        <v>-82.903999999999996</v>
      </c>
      <c r="AA1899" s="11">
        <v>1</v>
      </c>
      <c r="AB1899" s="11">
        <v>159.51</v>
      </c>
      <c r="AC1899" s="11">
        <v>90449</v>
      </c>
      <c r="AD1899" s="6" t="e">
        <f>IF(COUNTIF(#REF!,Orders!AC234)&gt;0,"Returned","Not Returned")</f>
        <v>#REF!</v>
      </c>
      <c r="AE1899" s="37" t="str">
        <f>TEXT(Table1[[#This Row],[Order Date]],"mmmm-yyy")</f>
        <v>June-2015</v>
      </c>
    </row>
    <row r="1900" spans="1:31" ht="12.75" customHeight="1" thickTop="1" thickBot="1" x14ac:dyDescent="0.25">
      <c r="A1900" s="8">
        <v>19695</v>
      </c>
      <c r="B1900" s="1" t="s">
        <v>37</v>
      </c>
      <c r="C1900" s="1">
        <v>0.05</v>
      </c>
      <c r="D1900" s="1">
        <v>200.99</v>
      </c>
      <c r="E1900" s="1">
        <v>4.2</v>
      </c>
      <c r="F1900" s="1">
        <v>447</v>
      </c>
      <c r="G1900" s="6" t="str">
        <f>IF(COUNTIF(Table1[Customer ID],Table1[[#This Row],[Customer ID]])&gt;1,"Repeat Customer","One-Time Customer")</f>
        <v>Repeat Customer</v>
      </c>
      <c r="H1900" s="1" t="s">
        <v>545</v>
      </c>
      <c r="I1900" s="1" t="s">
        <v>49</v>
      </c>
      <c r="J1900" s="1" t="s">
        <v>28</v>
      </c>
      <c r="K1900" s="1" t="s">
        <v>77</v>
      </c>
      <c r="L1900" s="1" t="s">
        <v>78</v>
      </c>
      <c r="M1900" s="1" t="s">
        <v>59</v>
      </c>
      <c r="N1900" s="1" t="s">
        <v>548</v>
      </c>
      <c r="O1900" s="1">
        <v>0.59</v>
      </c>
      <c r="P1900" s="6">
        <f>Table1[[#This Row],[Profit]]/Table1[[#This Row],[Sales]]</f>
        <v>0.69</v>
      </c>
      <c r="Q1900" s="1" t="s">
        <v>33</v>
      </c>
      <c r="R1900" s="1" t="s">
        <v>61</v>
      </c>
      <c r="S1900" s="1" t="s">
        <v>62</v>
      </c>
      <c r="T1900" s="1" t="s">
        <v>547</v>
      </c>
      <c r="U1900" s="1">
        <v>55113</v>
      </c>
      <c r="V1900" s="9">
        <v>42180</v>
      </c>
      <c r="W1900" s="13" t="str">
        <f>TEXT(Table1[[#This Row],[Order Date]],"mmmm")</f>
        <v>June</v>
      </c>
      <c r="X1900" s="7" t="str">
        <f>TEXT(Table1[[#This Row],[Order Date]],"yyyy")</f>
        <v>2015</v>
      </c>
      <c r="Y1900" s="9">
        <v>42180</v>
      </c>
      <c r="Z1900" s="1">
        <v>1268.8064999999999</v>
      </c>
      <c r="AA1900" s="1">
        <v>11</v>
      </c>
      <c r="AB1900" s="1">
        <v>1838.85</v>
      </c>
      <c r="AC1900" s="1">
        <v>90449</v>
      </c>
      <c r="AD1900" s="6" t="e">
        <f>IF(COUNTIF(#REF!,Orders!AC235)&gt;0,"Returned","Not Returned")</f>
        <v>#REF!</v>
      </c>
      <c r="AE1900" s="37" t="str">
        <f>TEXT(Table1[[#This Row],[Order Date]],"mmmm-yyy")</f>
        <v>June-2015</v>
      </c>
    </row>
    <row r="1901" spans="1:31" ht="12.75" customHeight="1" thickTop="1" thickBot="1" x14ac:dyDescent="0.25">
      <c r="A1901" s="8">
        <v>24722</v>
      </c>
      <c r="B1901" s="1" t="s">
        <v>25</v>
      </c>
      <c r="C1901" s="1">
        <v>0.04</v>
      </c>
      <c r="D1901" s="1">
        <v>46.89</v>
      </c>
      <c r="E1901" s="1">
        <v>5.0999999999999996</v>
      </c>
      <c r="F1901" s="1">
        <v>1416</v>
      </c>
      <c r="G1901" s="6" t="str">
        <f>IF(COUNTIF(Table1[Customer ID],Table1[[#This Row],[Customer ID]])&gt;1,"Repeat Customer","One-Time Customer")</f>
        <v>Repeat Customer</v>
      </c>
      <c r="H1901" s="1" t="s">
        <v>1473</v>
      </c>
      <c r="I1901" s="1" t="s">
        <v>49</v>
      </c>
      <c r="J1901" s="1" t="s">
        <v>58</v>
      </c>
      <c r="K1901" s="1" t="s">
        <v>29</v>
      </c>
      <c r="L1901" s="1" t="s">
        <v>257</v>
      </c>
      <c r="M1901" s="1" t="s">
        <v>86</v>
      </c>
      <c r="N1901" s="1" t="s">
        <v>1345</v>
      </c>
      <c r="O1901" s="1">
        <v>0.46</v>
      </c>
      <c r="P1901" s="6">
        <f>Table1[[#This Row],[Profit]]/Table1[[#This Row],[Sales]]</f>
        <v>0.47708230655495315</v>
      </c>
      <c r="Q1901" s="1" t="s">
        <v>33</v>
      </c>
      <c r="R1901" s="1" t="s">
        <v>61</v>
      </c>
      <c r="S1901" s="1" t="s">
        <v>703</v>
      </c>
      <c r="T1901" s="1" t="s">
        <v>1474</v>
      </c>
      <c r="U1901" s="1">
        <v>46203</v>
      </c>
      <c r="V1901" s="9">
        <v>42180</v>
      </c>
      <c r="W1901" s="13" t="str">
        <f>TEXT(Table1[[#This Row],[Order Date]],"mmmm")</f>
        <v>June</v>
      </c>
      <c r="X1901" s="7" t="str">
        <f>TEXT(Table1[[#This Row],[Order Date]],"yyyy")</f>
        <v>2015</v>
      </c>
      <c r="Y1901" s="9">
        <v>42182</v>
      </c>
      <c r="Z1901" s="1">
        <v>87.12</v>
      </c>
      <c r="AA1901" s="1">
        <v>4</v>
      </c>
      <c r="AB1901" s="1">
        <v>182.61</v>
      </c>
      <c r="AC1901" s="1">
        <v>90540</v>
      </c>
      <c r="AD1901" s="6" t="e">
        <f>IF(COUNTIF(#REF!,Orders!AC803)&gt;0,"Returned","Not Returned")</f>
        <v>#REF!</v>
      </c>
      <c r="AE1901" s="37" t="str">
        <f>TEXT(Table1[[#This Row],[Order Date]],"mmmm-yyy")</f>
        <v>June-2015</v>
      </c>
    </row>
    <row r="1902" spans="1:31" ht="12.75" customHeight="1" thickTop="1" thickBot="1" x14ac:dyDescent="0.25">
      <c r="A1902" s="8">
        <v>24295</v>
      </c>
      <c r="B1902" s="1" t="s">
        <v>37</v>
      </c>
      <c r="C1902" s="1">
        <v>0.01</v>
      </c>
      <c r="D1902" s="1">
        <v>124.49</v>
      </c>
      <c r="E1902" s="1">
        <v>51.94</v>
      </c>
      <c r="F1902" s="1">
        <v>1419</v>
      </c>
      <c r="G1902" s="6" t="str">
        <f>IF(COUNTIF(Table1[Customer ID],Table1[[#This Row],[Customer ID]])&gt;1,"Repeat Customer","One-Time Customer")</f>
        <v>One-Time Customer</v>
      </c>
      <c r="H1902" s="1" t="s">
        <v>1478</v>
      </c>
      <c r="I1902" s="1" t="s">
        <v>39</v>
      </c>
      <c r="J1902" s="1" t="s">
        <v>58</v>
      </c>
      <c r="K1902" s="1" t="s">
        <v>41</v>
      </c>
      <c r="L1902" s="1" t="s">
        <v>152</v>
      </c>
      <c r="M1902" s="1" t="s">
        <v>121</v>
      </c>
      <c r="N1902" s="1" t="s">
        <v>462</v>
      </c>
      <c r="O1902" s="1">
        <v>0.63</v>
      </c>
      <c r="P1902" s="6">
        <f>Table1[[#This Row],[Profit]]/Table1[[#This Row],[Sales]]</f>
        <v>-3.9844218726326958E-2</v>
      </c>
      <c r="Q1902" s="1" t="s">
        <v>33</v>
      </c>
      <c r="R1902" s="1" t="s">
        <v>61</v>
      </c>
      <c r="S1902" s="1" t="s">
        <v>703</v>
      </c>
      <c r="T1902" s="1" t="s">
        <v>1479</v>
      </c>
      <c r="U1902" s="1">
        <v>47905</v>
      </c>
      <c r="V1902" s="9">
        <v>42180</v>
      </c>
      <c r="W1902" s="13" t="str">
        <f>TEXT(Table1[[#This Row],[Order Date]],"mmmm")</f>
        <v>June</v>
      </c>
      <c r="X1902" s="7" t="str">
        <f>TEXT(Table1[[#This Row],[Order Date]],"yyyy")</f>
        <v>2015</v>
      </c>
      <c r="Y1902" s="9">
        <v>42181</v>
      </c>
      <c r="Z1902" s="1">
        <v>-94.674644999999998</v>
      </c>
      <c r="AA1902" s="1">
        <v>18</v>
      </c>
      <c r="AB1902" s="1">
        <v>2376.12</v>
      </c>
      <c r="AC1902" s="1">
        <v>90540</v>
      </c>
      <c r="AD1902" s="6" t="e">
        <f>IF(COUNTIF(#REF!,Orders!AC805)&gt;0,"Returned","Not Returned")</f>
        <v>#REF!</v>
      </c>
      <c r="AE1902" s="37" t="str">
        <f>TEXT(Table1[[#This Row],[Order Date]],"mmmm-yyy")</f>
        <v>June-2015</v>
      </c>
    </row>
    <row r="1903" spans="1:31" ht="12.75" customHeight="1" thickTop="1" thickBot="1" x14ac:dyDescent="0.25">
      <c r="A1903" s="8">
        <v>22672</v>
      </c>
      <c r="B1903" s="1" t="s">
        <v>37</v>
      </c>
      <c r="C1903" s="1">
        <v>0.04</v>
      </c>
      <c r="D1903" s="1">
        <v>177.98</v>
      </c>
      <c r="E1903" s="1">
        <v>0.99</v>
      </c>
      <c r="F1903" s="1">
        <v>1442</v>
      </c>
      <c r="G1903" s="6" t="str">
        <f>IF(COUNTIF(Table1[Customer ID],Table1[[#This Row],[Customer ID]])&gt;1,"Repeat Customer","One-Time Customer")</f>
        <v>Repeat Customer</v>
      </c>
      <c r="H1903" s="1" t="s">
        <v>1495</v>
      </c>
      <c r="I1903" s="1" t="s">
        <v>49</v>
      </c>
      <c r="J1903" s="1" t="s">
        <v>28</v>
      </c>
      <c r="K1903" s="1" t="s">
        <v>29</v>
      </c>
      <c r="L1903" s="1" t="s">
        <v>257</v>
      </c>
      <c r="M1903" s="1" t="s">
        <v>59</v>
      </c>
      <c r="N1903" s="1" t="s">
        <v>1496</v>
      </c>
      <c r="O1903" s="1">
        <v>0.56000000000000005</v>
      </c>
      <c r="P1903" s="6">
        <f>Table1[[#This Row],[Profit]]/Table1[[#This Row],[Sales]]</f>
        <v>0.69</v>
      </c>
      <c r="Q1903" s="1" t="s">
        <v>33</v>
      </c>
      <c r="R1903" s="1" t="s">
        <v>61</v>
      </c>
      <c r="S1903" s="1" t="s">
        <v>506</v>
      </c>
      <c r="T1903" s="1" t="s">
        <v>1193</v>
      </c>
      <c r="U1903" s="1">
        <v>65807</v>
      </c>
      <c r="V1903" s="9">
        <v>42180</v>
      </c>
      <c r="W1903" s="13" t="str">
        <f>TEXT(Table1[[#This Row],[Order Date]],"mmmm")</f>
        <v>June</v>
      </c>
      <c r="X1903" s="7" t="str">
        <f>TEXT(Table1[[#This Row],[Order Date]],"yyyy")</f>
        <v>2015</v>
      </c>
      <c r="Y1903" s="9">
        <v>42182</v>
      </c>
      <c r="Z1903" s="1">
        <v>1909.8854999999996</v>
      </c>
      <c r="AA1903" s="1">
        <v>15</v>
      </c>
      <c r="AB1903" s="1">
        <v>2767.95</v>
      </c>
      <c r="AC1903" s="1">
        <v>89076</v>
      </c>
      <c r="AD1903" s="6" t="e">
        <f>IF(COUNTIF(#REF!,Orders!AC819)&gt;0,"Returned","Not Returned")</f>
        <v>#REF!</v>
      </c>
      <c r="AE1903" s="37" t="str">
        <f>TEXT(Table1[[#This Row],[Order Date]],"mmmm-yyy")</f>
        <v>June-2015</v>
      </c>
    </row>
    <row r="1904" spans="1:31" ht="12.75" customHeight="1" thickTop="1" thickBot="1" x14ac:dyDescent="0.25">
      <c r="A1904" s="10">
        <v>19627</v>
      </c>
      <c r="B1904" s="11" t="s">
        <v>106</v>
      </c>
      <c r="C1904" s="11">
        <v>7.0000000000000007E-2</v>
      </c>
      <c r="D1904" s="11">
        <v>17.7</v>
      </c>
      <c r="E1904" s="11">
        <v>9.4700000000000006</v>
      </c>
      <c r="F1904" s="11">
        <v>1551</v>
      </c>
      <c r="G1904" s="6" t="str">
        <f>IF(COUNTIF(Table1[Customer ID],Table1[[#This Row],[Customer ID]])&gt;1,"Repeat Customer","One-Time Customer")</f>
        <v>One-Time Customer</v>
      </c>
      <c r="H1904" s="11" t="s">
        <v>1568</v>
      </c>
      <c r="I1904" s="11" t="s">
        <v>49</v>
      </c>
      <c r="J1904" s="11" t="s">
        <v>114</v>
      </c>
      <c r="K1904" s="11" t="s">
        <v>29</v>
      </c>
      <c r="L1904" s="11" t="s">
        <v>141</v>
      </c>
      <c r="M1904" s="11" t="s">
        <v>59</v>
      </c>
      <c r="N1904" s="11" t="s">
        <v>1569</v>
      </c>
      <c r="O1904" s="11">
        <v>0.59</v>
      </c>
      <c r="P1904" s="6">
        <f>Table1[[#This Row],[Profit]]/Table1[[#This Row],[Sales]]</f>
        <v>-0.81000432367712105</v>
      </c>
      <c r="Q1904" s="11" t="s">
        <v>33</v>
      </c>
      <c r="R1904" s="11" t="s">
        <v>136</v>
      </c>
      <c r="S1904" s="11" t="s">
        <v>671</v>
      </c>
      <c r="T1904" s="11" t="s">
        <v>1570</v>
      </c>
      <c r="U1904" s="11">
        <v>39530</v>
      </c>
      <c r="V1904" s="12">
        <v>42180</v>
      </c>
      <c r="W1904" s="13" t="str">
        <f>TEXT(Table1[[#This Row],[Order Date]],"mmmm")</f>
        <v>June</v>
      </c>
      <c r="X1904" s="7" t="str">
        <f>TEXT(Table1[[#This Row],[Order Date]],"yyyy")</f>
        <v>2015</v>
      </c>
      <c r="Y1904" s="12">
        <v>42186</v>
      </c>
      <c r="Z1904" s="11">
        <v>-243.54400000000001</v>
      </c>
      <c r="AA1904" s="11">
        <v>18</v>
      </c>
      <c r="AB1904" s="11">
        <v>300.67</v>
      </c>
      <c r="AC1904" s="11">
        <v>87488</v>
      </c>
      <c r="AD1904" s="6" t="e">
        <f>IF(COUNTIF(#REF!,Orders!AC866)&gt;0,"Returned","Not Returned")</f>
        <v>#REF!</v>
      </c>
      <c r="AE1904" s="37" t="str">
        <f>TEXT(Table1[[#This Row],[Order Date]],"mmmm-yyy")</f>
        <v>June-2015</v>
      </c>
    </row>
    <row r="1905" spans="1:31" ht="12.75" customHeight="1" thickTop="1" thickBot="1" x14ac:dyDescent="0.25">
      <c r="A1905" s="8">
        <v>23151</v>
      </c>
      <c r="B1905" s="1" t="s">
        <v>37</v>
      </c>
      <c r="C1905" s="1">
        <v>0.06</v>
      </c>
      <c r="D1905" s="1">
        <v>70.89</v>
      </c>
      <c r="E1905" s="1">
        <v>89.3</v>
      </c>
      <c r="F1905" s="1">
        <v>2903</v>
      </c>
      <c r="G1905" s="6" t="str">
        <f>IF(COUNTIF(Table1[Customer ID],Table1[[#This Row],[Customer ID]])&gt;1,"Repeat Customer","One-Time Customer")</f>
        <v>One-Time Customer</v>
      </c>
      <c r="H1905" s="1" t="s">
        <v>2652</v>
      </c>
      <c r="I1905" s="1" t="s">
        <v>39</v>
      </c>
      <c r="J1905" s="1" t="s">
        <v>58</v>
      </c>
      <c r="K1905" s="1" t="s">
        <v>41</v>
      </c>
      <c r="L1905" s="1" t="s">
        <v>152</v>
      </c>
      <c r="M1905" s="1" t="s">
        <v>121</v>
      </c>
      <c r="N1905" s="1" t="s">
        <v>2653</v>
      </c>
      <c r="O1905" s="1">
        <v>0.72</v>
      </c>
      <c r="P1905" s="6">
        <f>Table1[[#This Row],[Profit]]/Table1[[#This Row],[Sales]]</f>
        <v>0.17865541097018614</v>
      </c>
      <c r="Q1905" s="1" t="s">
        <v>33</v>
      </c>
      <c r="R1905" s="1" t="s">
        <v>53</v>
      </c>
      <c r="S1905" s="1" t="s">
        <v>154</v>
      </c>
      <c r="T1905" s="1" t="s">
        <v>2654</v>
      </c>
      <c r="U1905" s="1">
        <v>43068</v>
      </c>
      <c r="V1905" s="9">
        <v>42180</v>
      </c>
      <c r="W1905" s="13" t="str">
        <f>TEXT(Table1[[#This Row],[Order Date]],"mmmm")</f>
        <v>June</v>
      </c>
      <c r="X1905" s="7" t="str">
        <f>TEXT(Table1[[#This Row],[Order Date]],"yyyy")</f>
        <v>2015</v>
      </c>
      <c r="Y1905" s="9">
        <v>42180</v>
      </c>
      <c r="Z1905" s="1">
        <v>65.077020000000005</v>
      </c>
      <c r="AA1905" s="1">
        <v>6</v>
      </c>
      <c r="AB1905" s="1">
        <v>364.26</v>
      </c>
      <c r="AC1905" s="1">
        <v>87374</v>
      </c>
      <c r="AD1905" s="6" t="e">
        <f>IF(COUNTIF(#REF!,Orders!AC1651)&gt;0,"Returned","Not Returned")</f>
        <v>#REF!</v>
      </c>
      <c r="AE1905" s="37" t="str">
        <f>TEXT(Table1[[#This Row],[Order Date]],"mmmm-yyy")</f>
        <v>June-2015</v>
      </c>
    </row>
    <row r="1906" spans="1:31" ht="12.75" customHeight="1" thickTop="1" thickBot="1" x14ac:dyDescent="0.25">
      <c r="A1906" s="8">
        <v>24457</v>
      </c>
      <c r="B1906" s="1" t="s">
        <v>106</v>
      </c>
      <c r="C1906" s="1">
        <v>0.08</v>
      </c>
      <c r="D1906" s="1">
        <v>3.69</v>
      </c>
      <c r="E1906" s="1">
        <v>2.5</v>
      </c>
      <c r="F1906" s="1">
        <v>3128</v>
      </c>
      <c r="G1906" s="6" t="str">
        <f>IF(COUNTIF(Table1[Customer ID],Table1[[#This Row],[Customer ID]])&gt;1,"Repeat Customer","One-Time Customer")</f>
        <v>One-Time Customer</v>
      </c>
      <c r="H1906" s="1" t="s">
        <v>2816</v>
      </c>
      <c r="I1906" s="1" t="s">
        <v>49</v>
      </c>
      <c r="J1906" s="1" t="s">
        <v>58</v>
      </c>
      <c r="K1906" s="1" t="s">
        <v>29</v>
      </c>
      <c r="L1906" s="1" t="s">
        <v>69</v>
      </c>
      <c r="M1906" s="1" t="s">
        <v>59</v>
      </c>
      <c r="N1906" s="1" t="s">
        <v>1358</v>
      </c>
      <c r="O1906" s="1">
        <v>0.39</v>
      </c>
      <c r="P1906" s="6">
        <f>Table1[[#This Row],[Profit]]/Table1[[#This Row],[Sales]]</f>
        <v>-4.3488430268918083</v>
      </c>
      <c r="Q1906" s="1" t="s">
        <v>33</v>
      </c>
      <c r="R1906" s="1" t="s">
        <v>136</v>
      </c>
      <c r="S1906" s="1" t="s">
        <v>171</v>
      </c>
      <c r="T1906" s="1" t="s">
        <v>2817</v>
      </c>
      <c r="U1906" s="1">
        <v>71109</v>
      </c>
      <c r="V1906" s="9">
        <v>42180</v>
      </c>
      <c r="W1906" s="13" t="str">
        <f>TEXT(Table1[[#This Row],[Order Date]],"mmmm")</f>
        <v>June</v>
      </c>
      <c r="X1906" s="7" t="str">
        <f>TEXT(Table1[[#This Row],[Order Date]],"yyyy")</f>
        <v>2015</v>
      </c>
      <c r="Y1906" s="9">
        <v>42185</v>
      </c>
      <c r="Z1906" s="1">
        <v>-139.07600000000002</v>
      </c>
      <c r="AA1906" s="1">
        <v>9</v>
      </c>
      <c r="AB1906" s="1">
        <v>31.98</v>
      </c>
      <c r="AC1906" s="1">
        <v>89810</v>
      </c>
      <c r="AD1906" s="6" t="e">
        <f>IF(COUNTIF(#REF!,Orders!AC1781)&gt;0,"Returned","Not Returned")</f>
        <v>#REF!</v>
      </c>
      <c r="AE1906" s="37" t="str">
        <f>TEXT(Table1[[#This Row],[Order Date]],"mmmm-yyy")</f>
        <v>June-2015</v>
      </c>
    </row>
    <row r="1907" spans="1:31" ht="12.75" customHeight="1" thickTop="1" thickBot="1" x14ac:dyDescent="0.25">
      <c r="A1907" s="8">
        <v>20964</v>
      </c>
      <c r="B1907" s="1" t="s">
        <v>106</v>
      </c>
      <c r="C1907" s="1">
        <v>0.02</v>
      </c>
      <c r="D1907" s="1">
        <v>58.14</v>
      </c>
      <c r="E1907" s="1">
        <v>36.61</v>
      </c>
      <c r="F1907" s="1">
        <v>3176</v>
      </c>
      <c r="G1907" s="6" t="str">
        <f>IF(COUNTIF(Table1[Customer ID],Table1[[#This Row],[Customer ID]])&gt;1,"Repeat Customer","One-Time Customer")</f>
        <v>Repeat Customer</v>
      </c>
      <c r="H1907" s="1" t="s">
        <v>2860</v>
      </c>
      <c r="I1907" s="1" t="s">
        <v>39</v>
      </c>
      <c r="J1907" s="1" t="s">
        <v>114</v>
      </c>
      <c r="K1907" s="1" t="s">
        <v>41</v>
      </c>
      <c r="L1907" s="1" t="s">
        <v>191</v>
      </c>
      <c r="M1907" s="1" t="s">
        <v>121</v>
      </c>
      <c r="N1907" s="1" t="s">
        <v>1035</v>
      </c>
      <c r="O1907" s="1">
        <v>0.61</v>
      </c>
      <c r="P1907" s="6">
        <f>Table1[[#This Row],[Profit]]/Table1[[#This Row],[Sales]]</f>
        <v>1.8998247448491186E-4</v>
      </c>
      <c r="Q1907" s="1" t="s">
        <v>33</v>
      </c>
      <c r="R1907" s="1" t="s">
        <v>136</v>
      </c>
      <c r="S1907" s="1" t="s">
        <v>362</v>
      </c>
      <c r="T1907" s="1" t="s">
        <v>2862</v>
      </c>
      <c r="U1907" s="1">
        <v>32216</v>
      </c>
      <c r="V1907" s="9">
        <v>42180</v>
      </c>
      <c r="W1907" s="13" t="str">
        <f>TEXT(Table1[[#This Row],[Order Date]],"mmmm")</f>
        <v>June</v>
      </c>
      <c r="X1907" s="7" t="str">
        <f>TEXT(Table1[[#This Row],[Order Date]],"yyyy")</f>
        <v>2015</v>
      </c>
      <c r="Y1907" s="9">
        <v>42186</v>
      </c>
      <c r="Z1907" s="1">
        <v>0.25800000000000001</v>
      </c>
      <c r="AA1907" s="1">
        <v>22</v>
      </c>
      <c r="AB1907" s="1">
        <v>1358.02</v>
      </c>
      <c r="AC1907" s="1">
        <v>90821</v>
      </c>
      <c r="AD1907" s="6" t="e">
        <f>IF(COUNTIF(#REF!,Orders!AC1821)&gt;0,"Returned","Not Returned")</f>
        <v>#REF!</v>
      </c>
      <c r="AE1907" s="37" t="str">
        <f>TEXT(Table1[[#This Row],[Order Date]],"mmmm-yyy")</f>
        <v>June-2015</v>
      </c>
    </row>
    <row r="1908" spans="1:31" ht="12.75" customHeight="1" thickTop="1" thickBot="1" x14ac:dyDescent="0.25">
      <c r="A1908" s="10">
        <v>20965</v>
      </c>
      <c r="B1908" s="11" t="s">
        <v>106</v>
      </c>
      <c r="C1908" s="11">
        <v>0.03</v>
      </c>
      <c r="D1908" s="11">
        <v>15.57</v>
      </c>
      <c r="E1908" s="11">
        <v>1.39</v>
      </c>
      <c r="F1908" s="11">
        <v>3176</v>
      </c>
      <c r="G1908" s="6" t="str">
        <f>IF(COUNTIF(Table1[Customer ID],Table1[[#This Row],[Customer ID]])&gt;1,"Repeat Customer","One-Time Customer")</f>
        <v>Repeat Customer</v>
      </c>
      <c r="H1908" s="11" t="s">
        <v>2860</v>
      </c>
      <c r="I1908" s="11" t="s">
        <v>49</v>
      </c>
      <c r="J1908" s="11" t="s">
        <v>114</v>
      </c>
      <c r="K1908" s="11" t="s">
        <v>29</v>
      </c>
      <c r="L1908" s="11" t="s">
        <v>69</v>
      </c>
      <c r="M1908" s="11" t="s">
        <v>59</v>
      </c>
      <c r="N1908" s="11" t="s">
        <v>723</v>
      </c>
      <c r="O1908" s="11">
        <v>0.38</v>
      </c>
      <c r="P1908" s="6">
        <f>Table1[[#This Row],[Profit]]/Table1[[#This Row],[Sales]]</f>
        <v>0.17618437186489802</v>
      </c>
      <c r="Q1908" s="11" t="s">
        <v>33</v>
      </c>
      <c r="R1908" s="11" t="s">
        <v>136</v>
      </c>
      <c r="S1908" s="11" t="s">
        <v>362</v>
      </c>
      <c r="T1908" s="11" t="s">
        <v>2862</v>
      </c>
      <c r="U1908" s="11">
        <v>32216</v>
      </c>
      <c r="V1908" s="12">
        <v>42180</v>
      </c>
      <c r="W1908" s="13" t="str">
        <f>TEXT(Table1[[#This Row],[Order Date]],"mmmm")</f>
        <v>June</v>
      </c>
      <c r="X1908" s="7" t="str">
        <f>TEXT(Table1[[#This Row],[Order Date]],"yyyy")</f>
        <v>2015</v>
      </c>
      <c r="Y1908" s="12">
        <v>42186</v>
      </c>
      <c r="Z1908" s="11">
        <v>63.222000000000001</v>
      </c>
      <c r="AA1908" s="11">
        <v>22</v>
      </c>
      <c r="AB1908" s="11">
        <v>358.84</v>
      </c>
      <c r="AC1908" s="11">
        <v>90821</v>
      </c>
      <c r="AD1908" s="6" t="e">
        <f>IF(COUNTIF(#REF!,Orders!AC1822)&gt;0,"Returned","Not Returned")</f>
        <v>#REF!</v>
      </c>
      <c r="AE1908" s="37" t="str">
        <f>TEXT(Table1[[#This Row],[Order Date]],"mmmm-yyy")</f>
        <v>June-2015</v>
      </c>
    </row>
    <row r="1909" spans="1:31" ht="12.75" customHeight="1" thickTop="1" thickBot="1" x14ac:dyDescent="0.25">
      <c r="A1909" s="8">
        <v>22576</v>
      </c>
      <c r="B1909" s="1" t="s">
        <v>37</v>
      </c>
      <c r="C1909" s="1">
        <v>7.0000000000000007E-2</v>
      </c>
      <c r="D1909" s="1">
        <v>105.34</v>
      </c>
      <c r="E1909" s="1">
        <v>24.49</v>
      </c>
      <c r="F1909" s="1">
        <v>3261</v>
      </c>
      <c r="G1909" s="6" t="str">
        <f>IF(COUNTIF(Table1[Customer ID],Table1[[#This Row],[Customer ID]])&gt;1,"Repeat Customer","One-Time Customer")</f>
        <v>One-Time Customer</v>
      </c>
      <c r="H1909" s="1" t="s">
        <v>2923</v>
      </c>
      <c r="I1909" s="1" t="s">
        <v>27</v>
      </c>
      <c r="J1909" s="1" t="s">
        <v>114</v>
      </c>
      <c r="K1909" s="1" t="s">
        <v>41</v>
      </c>
      <c r="L1909" s="1" t="s">
        <v>50</v>
      </c>
      <c r="M1909" s="1" t="s">
        <v>236</v>
      </c>
      <c r="N1909" s="1" t="s">
        <v>2608</v>
      </c>
      <c r="O1909" s="1">
        <v>0.61</v>
      </c>
      <c r="P1909" s="6">
        <f>Table1[[#This Row],[Profit]]/Table1[[#This Row],[Sales]]</f>
        <v>0.69</v>
      </c>
      <c r="Q1909" s="1" t="s">
        <v>33</v>
      </c>
      <c r="R1909" s="1" t="s">
        <v>61</v>
      </c>
      <c r="S1909" s="1" t="s">
        <v>300</v>
      </c>
      <c r="T1909" s="1" t="s">
        <v>2924</v>
      </c>
      <c r="U1909" s="1">
        <v>49221</v>
      </c>
      <c r="V1909" s="9">
        <v>42180</v>
      </c>
      <c r="W1909" s="13" t="str">
        <f>TEXT(Table1[[#This Row],[Order Date]],"mmmm")</f>
        <v>June</v>
      </c>
      <c r="X1909" s="7" t="str">
        <f>TEXT(Table1[[#This Row],[Order Date]],"yyyy")</f>
        <v>2015</v>
      </c>
      <c r="Y1909" s="9">
        <v>42181</v>
      </c>
      <c r="Z1909" s="1">
        <v>710.67239999999993</v>
      </c>
      <c r="AA1909" s="1">
        <v>10</v>
      </c>
      <c r="AB1909" s="1">
        <v>1029.96</v>
      </c>
      <c r="AC1909" s="1">
        <v>90296</v>
      </c>
      <c r="AD1909" s="6" t="e">
        <f>IF(COUNTIF(#REF!,Orders!AC1865)&gt;0,"Returned","Not Returned")</f>
        <v>#REF!</v>
      </c>
      <c r="AE1909" s="37" t="str">
        <f>TEXT(Table1[[#This Row],[Order Date]],"mmmm-yyy")</f>
        <v>June-2015</v>
      </c>
    </row>
    <row r="1910" spans="1:31" ht="12.75" customHeight="1" thickTop="1" thickBot="1" x14ac:dyDescent="0.25">
      <c r="A1910" s="10">
        <v>22511</v>
      </c>
      <c r="B1910" s="11" t="s">
        <v>106</v>
      </c>
      <c r="C1910" s="11">
        <v>0.04</v>
      </c>
      <c r="D1910" s="11">
        <v>291.73</v>
      </c>
      <c r="E1910" s="11">
        <v>48.8</v>
      </c>
      <c r="F1910" s="11">
        <v>2062</v>
      </c>
      <c r="G1910" s="6" t="str">
        <f>IF(COUNTIF(Table1[Customer ID],Table1[[#This Row],[Customer ID]])&gt;1,"Repeat Customer","One-Time Customer")</f>
        <v>Repeat Customer</v>
      </c>
      <c r="H1910" s="11" t="s">
        <v>1981</v>
      </c>
      <c r="I1910" s="11" t="s">
        <v>39</v>
      </c>
      <c r="J1910" s="11" t="s">
        <v>28</v>
      </c>
      <c r="K1910" s="11" t="s">
        <v>41</v>
      </c>
      <c r="L1910" s="11" t="s">
        <v>42</v>
      </c>
      <c r="M1910" s="11" t="s">
        <v>43</v>
      </c>
      <c r="N1910" s="11" t="s">
        <v>145</v>
      </c>
      <c r="O1910" s="11">
        <v>0.56000000000000005</v>
      </c>
      <c r="P1910" s="6">
        <f>Table1[[#This Row],[Profit]]/Table1[[#This Row],[Sales]]</f>
        <v>-1.7359693017863855E-2</v>
      </c>
      <c r="Q1910" s="11" t="s">
        <v>33</v>
      </c>
      <c r="R1910" s="11" t="s">
        <v>136</v>
      </c>
      <c r="S1910" s="11" t="s">
        <v>137</v>
      </c>
      <c r="T1910" s="11" t="s">
        <v>1982</v>
      </c>
      <c r="U1910" s="11">
        <v>23111</v>
      </c>
      <c r="V1910" s="12">
        <v>42181</v>
      </c>
      <c r="W1910" s="13" t="str">
        <f>TEXT(Table1[[#This Row],[Order Date]],"mmmm")</f>
        <v>June</v>
      </c>
      <c r="X1910" s="7" t="str">
        <f>TEXT(Table1[[#This Row],[Order Date]],"yyyy")</f>
        <v>2015</v>
      </c>
      <c r="Y1910" s="12">
        <v>42185</v>
      </c>
      <c r="Z1910" s="11">
        <v>-115.90389999999999</v>
      </c>
      <c r="AA1910" s="11">
        <v>22</v>
      </c>
      <c r="AB1910" s="11">
        <v>6676.61</v>
      </c>
      <c r="AC1910" s="11">
        <v>87148</v>
      </c>
      <c r="AD1910" s="6" t="e">
        <f>IF(COUNTIF(#REF!,Orders!AC1142)&gt;0,"Returned","Not Returned")</f>
        <v>#REF!</v>
      </c>
      <c r="AE1910" s="37" t="str">
        <f>TEXT(Table1[[#This Row],[Order Date]],"mmmm-yyy")</f>
        <v>June-2015</v>
      </c>
    </row>
    <row r="1911" spans="1:31" ht="12.75" customHeight="1" thickTop="1" thickBot="1" x14ac:dyDescent="0.25">
      <c r="A1911" s="8">
        <v>23300</v>
      </c>
      <c r="B1911" s="1" t="s">
        <v>47</v>
      </c>
      <c r="C1911" s="1">
        <v>0.08</v>
      </c>
      <c r="D1911" s="1">
        <v>100.97</v>
      </c>
      <c r="E1911" s="1">
        <v>7.18</v>
      </c>
      <c r="F1911" s="1">
        <v>2197</v>
      </c>
      <c r="G1911" s="6" t="str">
        <f>IF(COUNTIF(Table1[Customer ID],Table1[[#This Row],[Customer ID]])&gt;1,"Repeat Customer","One-Time Customer")</f>
        <v>Repeat Customer</v>
      </c>
      <c r="H1911" s="1" t="s">
        <v>2092</v>
      </c>
      <c r="I1911" s="1" t="s">
        <v>49</v>
      </c>
      <c r="J1911" s="1" t="s">
        <v>58</v>
      </c>
      <c r="K1911" s="1" t="s">
        <v>77</v>
      </c>
      <c r="L1911" s="1" t="s">
        <v>180</v>
      </c>
      <c r="M1911" s="1" t="s">
        <v>59</v>
      </c>
      <c r="N1911" s="1" t="s">
        <v>2093</v>
      </c>
      <c r="O1911" s="1">
        <v>0.46</v>
      </c>
      <c r="P1911" s="6">
        <f>Table1[[#This Row],[Profit]]/Table1[[#This Row],[Sales]]</f>
        <v>0.19411764705882353</v>
      </c>
      <c r="Q1911" s="1" t="s">
        <v>33</v>
      </c>
      <c r="R1911" s="1" t="s">
        <v>53</v>
      </c>
      <c r="S1911" s="1" t="s">
        <v>71</v>
      </c>
      <c r="T1911" s="1" t="s">
        <v>1706</v>
      </c>
      <c r="U1911" s="1">
        <v>11756</v>
      </c>
      <c r="V1911" s="9">
        <v>42181</v>
      </c>
      <c r="W1911" s="13" t="str">
        <f>TEXT(Table1[[#This Row],[Order Date]],"mmmm")</f>
        <v>June</v>
      </c>
      <c r="X1911" s="7" t="str">
        <f>TEXT(Table1[[#This Row],[Order Date]],"yyyy")</f>
        <v>2015</v>
      </c>
      <c r="Y1911" s="9">
        <v>42182</v>
      </c>
      <c r="Z1911" s="1">
        <v>126.22500000000001</v>
      </c>
      <c r="AA1911" s="1">
        <v>7</v>
      </c>
      <c r="AB1911" s="1">
        <v>650.25</v>
      </c>
      <c r="AC1911" s="1">
        <v>89176</v>
      </c>
      <c r="AD1911" s="6" t="e">
        <f>IF(COUNTIF(#REF!,Orders!AC1215)&gt;0,"Returned","Not Returned")</f>
        <v>#REF!</v>
      </c>
      <c r="AE1911" s="37" t="str">
        <f>TEXT(Table1[[#This Row],[Order Date]],"mmmm-yyy")</f>
        <v>June-2015</v>
      </c>
    </row>
    <row r="1912" spans="1:31" ht="12.75" customHeight="1" thickTop="1" thickBot="1" x14ac:dyDescent="0.25">
      <c r="A1912" s="10">
        <v>23301</v>
      </c>
      <c r="B1912" s="11" t="s">
        <v>47</v>
      </c>
      <c r="C1912" s="11">
        <v>0</v>
      </c>
      <c r="D1912" s="11">
        <v>13.4</v>
      </c>
      <c r="E1912" s="11">
        <v>4.95</v>
      </c>
      <c r="F1912" s="11">
        <v>2197</v>
      </c>
      <c r="G1912" s="6" t="str">
        <f>IF(COUNTIF(Table1[Customer ID],Table1[[#This Row],[Customer ID]])&gt;1,"Repeat Customer","One-Time Customer")</f>
        <v>Repeat Customer</v>
      </c>
      <c r="H1912" s="11" t="s">
        <v>2092</v>
      </c>
      <c r="I1912" s="11" t="s">
        <v>49</v>
      </c>
      <c r="J1912" s="11" t="s">
        <v>58</v>
      </c>
      <c r="K1912" s="11" t="s">
        <v>41</v>
      </c>
      <c r="L1912" s="11" t="s">
        <v>50</v>
      </c>
      <c r="M1912" s="11" t="s">
        <v>51</v>
      </c>
      <c r="N1912" s="11" t="s">
        <v>770</v>
      </c>
      <c r="O1912" s="11">
        <v>0.37</v>
      </c>
      <c r="P1912" s="6">
        <f>Table1[[#This Row],[Profit]]/Table1[[#This Row],[Sales]]</f>
        <v>0.69</v>
      </c>
      <c r="Q1912" s="11" t="s">
        <v>33</v>
      </c>
      <c r="R1912" s="11" t="s">
        <v>53</v>
      </c>
      <c r="S1912" s="11" t="s">
        <v>71</v>
      </c>
      <c r="T1912" s="11" t="s">
        <v>1706</v>
      </c>
      <c r="U1912" s="11">
        <v>11756</v>
      </c>
      <c r="V1912" s="12">
        <v>42181</v>
      </c>
      <c r="W1912" s="13" t="str">
        <f>TEXT(Table1[[#This Row],[Order Date]],"mmmm")</f>
        <v>June</v>
      </c>
      <c r="X1912" s="7" t="str">
        <f>TEXT(Table1[[#This Row],[Order Date]],"yyyy")</f>
        <v>2015</v>
      </c>
      <c r="Y1912" s="12">
        <v>42182</v>
      </c>
      <c r="Z1912" s="11">
        <v>187.7628</v>
      </c>
      <c r="AA1912" s="11">
        <v>19</v>
      </c>
      <c r="AB1912" s="11">
        <v>272.12</v>
      </c>
      <c r="AC1912" s="11">
        <v>89176</v>
      </c>
      <c r="AD1912" s="6" t="e">
        <f>IF(COUNTIF(#REF!,Orders!AC1216)&gt;0,"Returned","Not Returned")</f>
        <v>#REF!</v>
      </c>
      <c r="AE1912" s="37" t="str">
        <f>TEXT(Table1[[#This Row],[Order Date]],"mmmm-yyy")</f>
        <v>June-2015</v>
      </c>
    </row>
    <row r="1913" spans="1:31" ht="12.75" customHeight="1" thickTop="1" thickBot="1" x14ac:dyDescent="0.25">
      <c r="A1913" s="10">
        <v>20810</v>
      </c>
      <c r="B1913" s="11" t="s">
        <v>37</v>
      </c>
      <c r="C1913" s="11">
        <v>0.02</v>
      </c>
      <c r="D1913" s="11">
        <v>22.72</v>
      </c>
      <c r="E1913" s="11">
        <v>8.99</v>
      </c>
      <c r="F1913" s="11">
        <v>2587</v>
      </c>
      <c r="G1913" s="6" t="str">
        <f>IF(COUNTIF(Table1[Customer ID],Table1[[#This Row],[Customer ID]])&gt;1,"Repeat Customer","One-Time Customer")</f>
        <v>Repeat Customer</v>
      </c>
      <c r="H1913" s="11" t="s">
        <v>2417</v>
      </c>
      <c r="I1913" s="11" t="s">
        <v>49</v>
      </c>
      <c r="J1913" s="11" t="s">
        <v>40</v>
      </c>
      <c r="K1913" s="11" t="s">
        <v>41</v>
      </c>
      <c r="L1913" s="11" t="s">
        <v>50</v>
      </c>
      <c r="M1913" s="11" t="s">
        <v>51</v>
      </c>
      <c r="N1913" s="11" t="s">
        <v>782</v>
      </c>
      <c r="O1913" s="11">
        <v>0.44</v>
      </c>
      <c r="P1913" s="6">
        <f>Table1[[#This Row],[Profit]]/Table1[[#This Row],[Sales]]</f>
        <v>0.69</v>
      </c>
      <c r="Q1913" s="11" t="s">
        <v>33</v>
      </c>
      <c r="R1913" s="11" t="s">
        <v>61</v>
      </c>
      <c r="S1913" s="11" t="s">
        <v>1858</v>
      </c>
      <c r="T1913" s="11" t="s">
        <v>2419</v>
      </c>
      <c r="U1913" s="11">
        <v>54220</v>
      </c>
      <c r="V1913" s="12">
        <v>42181</v>
      </c>
      <c r="W1913" s="13" t="str">
        <f>TEXT(Table1[[#This Row],[Order Date]],"mmmm")</f>
        <v>June</v>
      </c>
      <c r="X1913" s="7" t="str">
        <f>TEXT(Table1[[#This Row],[Order Date]],"yyyy")</f>
        <v>2015</v>
      </c>
      <c r="Y1913" s="12">
        <v>42181</v>
      </c>
      <c r="Z1913" s="11">
        <v>200.01719999999997</v>
      </c>
      <c r="AA1913" s="11">
        <v>12</v>
      </c>
      <c r="AB1913" s="11">
        <v>289.88</v>
      </c>
      <c r="AC1913" s="11">
        <v>91167</v>
      </c>
      <c r="AD1913" s="6" t="e">
        <f>IF(COUNTIF(#REF!,Orders!AC1472)&gt;0,"Returned","Not Returned")</f>
        <v>#REF!</v>
      </c>
      <c r="AE1913" s="37" t="str">
        <f>TEXT(Table1[[#This Row],[Order Date]],"mmmm-yyy")</f>
        <v>June-2015</v>
      </c>
    </row>
    <row r="1914" spans="1:31" ht="12.75" customHeight="1" thickTop="1" thickBot="1" x14ac:dyDescent="0.25">
      <c r="A1914" s="10">
        <v>23716</v>
      </c>
      <c r="B1914" s="11" t="s">
        <v>37</v>
      </c>
      <c r="C1914" s="11">
        <v>0.05</v>
      </c>
      <c r="D1914" s="11">
        <v>5.98</v>
      </c>
      <c r="E1914" s="11">
        <v>5.46</v>
      </c>
      <c r="F1914" s="11">
        <v>936</v>
      </c>
      <c r="G1914" s="6" t="str">
        <f>IF(COUNTIF(Table1[Customer ID],Table1[[#This Row],[Customer ID]])&gt;1,"Repeat Customer","One-Time Customer")</f>
        <v>Repeat Customer</v>
      </c>
      <c r="H1914" s="11" t="s">
        <v>1049</v>
      </c>
      <c r="I1914" s="11" t="s">
        <v>49</v>
      </c>
      <c r="J1914" s="11" t="s">
        <v>28</v>
      </c>
      <c r="K1914" s="11" t="s">
        <v>29</v>
      </c>
      <c r="L1914" s="11" t="s">
        <v>93</v>
      </c>
      <c r="M1914" s="11" t="s">
        <v>59</v>
      </c>
      <c r="N1914" s="11" t="s">
        <v>1051</v>
      </c>
      <c r="O1914" s="11">
        <v>0.36</v>
      </c>
      <c r="P1914" s="6">
        <f>Table1[[#This Row],[Profit]]/Table1[[#This Row],[Sales]]</f>
        <v>-0.30381133873272986</v>
      </c>
      <c r="Q1914" s="11" t="s">
        <v>33</v>
      </c>
      <c r="R1914" s="11" t="s">
        <v>34</v>
      </c>
      <c r="S1914" s="11" t="s">
        <v>45</v>
      </c>
      <c r="T1914" s="11" t="s">
        <v>1039</v>
      </c>
      <c r="U1914" s="11">
        <v>92374</v>
      </c>
      <c r="V1914" s="12">
        <v>42182</v>
      </c>
      <c r="W1914" s="13" t="str">
        <f>TEXT(Table1[[#This Row],[Order Date]],"mmmm")</f>
        <v>June</v>
      </c>
      <c r="X1914" s="7" t="str">
        <f>TEXT(Table1[[#This Row],[Order Date]],"yyyy")</f>
        <v>2015</v>
      </c>
      <c r="Y1914" s="12">
        <v>42182</v>
      </c>
      <c r="Z1914" s="11">
        <v>-31.885000000000002</v>
      </c>
      <c r="AA1914" s="11">
        <v>17</v>
      </c>
      <c r="AB1914" s="11">
        <v>104.95</v>
      </c>
      <c r="AC1914" s="11">
        <v>90589</v>
      </c>
      <c r="AD1914" s="6" t="e">
        <f>IF(COUNTIF(#REF!,Orders!AC528)&gt;0,"Returned","Not Returned")</f>
        <v>#REF!</v>
      </c>
      <c r="AE1914" s="37" t="str">
        <f>TEXT(Table1[[#This Row],[Order Date]],"mmmm-yyy")</f>
        <v>June-2015</v>
      </c>
    </row>
    <row r="1915" spans="1:31" ht="12.75" customHeight="1" thickTop="1" thickBot="1" x14ac:dyDescent="0.25">
      <c r="A1915" s="8">
        <v>23717</v>
      </c>
      <c r="B1915" s="1" t="s">
        <v>37</v>
      </c>
      <c r="C1915" s="1">
        <v>0.01</v>
      </c>
      <c r="D1915" s="1">
        <v>65.989999999999995</v>
      </c>
      <c r="E1915" s="1">
        <v>3.99</v>
      </c>
      <c r="F1915" s="1">
        <v>937</v>
      </c>
      <c r="G1915" s="6" t="str">
        <f>IF(COUNTIF(Table1[Customer ID],Table1[[#This Row],[Customer ID]])&gt;1,"Repeat Customer","One-Time Customer")</f>
        <v>One-Time Customer</v>
      </c>
      <c r="H1915" s="1" t="s">
        <v>1052</v>
      </c>
      <c r="I1915" s="1" t="s">
        <v>49</v>
      </c>
      <c r="J1915" s="1" t="s">
        <v>28</v>
      </c>
      <c r="K1915" s="1" t="s">
        <v>77</v>
      </c>
      <c r="L1915" s="1" t="s">
        <v>78</v>
      </c>
      <c r="M1915" s="1" t="s">
        <v>59</v>
      </c>
      <c r="N1915" s="1" t="s">
        <v>1053</v>
      </c>
      <c r="O1915" s="1">
        <v>0.59</v>
      </c>
      <c r="P1915" s="6">
        <f>Table1[[#This Row],[Profit]]/Table1[[#This Row],[Sales]]</f>
        <v>-0.57152590191488084</v>
      </c>
      <c r="Q1915" s="1" t="s">
        <v>33</v>
      </c>
      <c r="R1915" s="1" t="s">
        <v>34</v>
      </c>
      <c r="S1915" s="1" t="s">
        <v>45</v>
      </c>
      <c r="T1915" s="1" t="s">
        <v>1054</v>
      </c>
      <c r="U1915" s="1">
        <v>90278</v>
      </c>
      <c r="V1915" s="9">
        <v>42182</v>
      </c>
      <c r="W1915" s="13" t="str">
        <f>TEXT(Table1[[#This Row],[Order Date]],"mmmm")</f>
        <v>June</v>
      </c>
      <c r="X1915" s="7" t="str">
        <f>TEXT(Table1[[#This Row],[Order Date]],"yyyy")</f>
        <v>2015</v>
      </c>
      <c r="Y1915" s="9">
        <v>42183</v>
      </c>
      <c r="Z1915" s="1">
        <v>-95.21050000000001</v>
      </c>
      <c r="AA1915" s="1">
        <v>3</v>
      </c>
      <c r="AB1915" s="1">
        <v>166.59</v>
      </c>
      <c r="AC1915" s="1">
        <v>90589</v>
      </c>
      <c r="AD1915" s="6" t="e">
        <f>IF(COUNTIF(#REF!,Orders!AC529)&gt;0,"Returned","Not Returned")</f>
        <v>#REF!</v>
      </c>
      <c r="AE1915" s="37" t="str">
        <f>TEXT(Table1[[#This Row],[Order Date]],"mmmm-yyy")</f>
        <v>June-2015</v>
      </c>
    </row>
    <row r="1916" spans="1:31" ht="12.75" customHeight="1" thickTop="1" thickBot="1" x14ac:dyDescent="0.25">
      <c r="A1916" s="8">
        <v>19932</v>
      </c>
      <c r="B1916" s="1" t="s">
        <v>106</v>
      </c>
      <c r="C1916" s="1">
        <v>0.05</v>
      </c>
      <c r="D1916" s="1">
        <v>2.89</v>
      </c>
      <c r="E1916" s="1">
        <v>0.5</v>
      </c>
      <c r="F1916" s="1">
        <v>1380</v>
      </c>
      <c r="G1916" s="6" t="str">
        <f>IF(COUNTIF(Table1[Customer ID],Table1[[#This Row],[Customer ID]])&gt;1,"Repeat Customer","One-Time Customer")</f>
        <v>One-Time Customer</v>
      </c>
      <c r="H1916" s="1" t="s">
        <v>1448</v>
      </c>
      <c r="I1916" s="1" t="s">
        <v>49</v>
      </c>
      <c r="J1916" s="1" t="s">
        <v>40</v>
      </c>
      <c r="K1916" s="1" t="s">
        <v>29</v>
      </c>
      <c r="L1916" s="1" t="s">
        <v>134</v>
      </c>
      <c r="M1916" s="1" t="s">
        <v>59</v>
      </c>
      <c r="N1916" s="1" t="s">
        <v>789</v>
      </c>
      <c r="O1916" s="1">
        <v>0.38</v>
      </c>
      <c r="P1916" s="6">
        <f>Table1[[#This Row],[Profit]]/Table1[[#This Row],[Sales]]</f>
        <v>0.69</v>
      </c>
      <c r="Q1916" s="1" t="s">
        <v>33</v>
      </c>
      <c r="R1916" s="1" t="s">
        <v>53</v>
      </c>
      <c r="S1916" s="1" t="s">
        <v>197</v>
      </c>
      <c r="T1916" s="1" t="s">
        <v>1449</v>
      </c>
      <c r="U1916" s="1">
        <v>3801</v>
      </c>
      <c r="V1916" s="9">
        <v>42182</v>
      </c>
      <c r="W1916" s="13" t="str">
        <f>TEXT(Table1[[#This Row],[Order Date]],"mmmm")</f>
        <v>June</v>
      </c>
      <c r="X1916" s="7" t="str">
        <f>TEXT(Table1[[#This Row],[Order Date]],"yyyy")</f>
        <v>2015</v>
      </c>
      <c r="Y1916" s="9">
        <v>42188</v>
      </c>
      <c r="Z1916" s="1">
        <v>18.0642</v>
      </c>
      <c r="AA1916" s="1">
        <v>9</v>
      </c>
      <c r="AB1916" s="1">
        <v>26.18</v>
      </c>
      <c r="AC1916" s="1">
        <v>88213</v>
      </c>
      <c r="AD1916" s="6" t="e">
        <f>IF(COUNTIF(#REF!,Orders!AC783)&gt;0,"Returned","Not Returned")</f>
        <v>#REF!</v>
      </c>
      <c r="AE1916" s="37" t="str">
        <f>TEXT(Table1[[#This Row],[Order Date]],"mmmm-yyy")</f>
        <v>June-2015</v>
      </c>
    </row>
    <row r="1917" spans="1:31" ht="12.75" customHeight="1" thickTop="1" thickBot="1" x14ac:dyDescent="0.25">
      <c r="A1917" s="8">
        <v>25478</v>
      </c>
      <c r="B1917" s="1" t="s">
        <v>37</v>
      </c>
      <c r="C1917" s="1">
        <v>0.1</v>
      </c>
      <c r="D1917" s="1">
        <v>3.25</v>
      </c>
      <c r="E1917" s="1">
        <v>49</v>
      </c>
      <c r="F1917" s="1">
        <v>2617</v>
      </c>
      <c r="G1917" s="6" t="str">
        <f>IF(COUNTIF(Table1[Customer ID],Table1[[#This Row],[Customer ID]])&gt;1,"Repeat Customer","One-Time Customer")</f>
        <v>One-Time Customer</v>
      </c>
      <c r="H1917" s="1" t="s">
        <v>2435</v>
      </c>
      <c r="I1917" s="1" t="s">
        <v>49</v>
      </c>
      <c r="J1917" s="1" t="s">
        <v>28</v>
      </c>
      <c r="K1917" s="1" t="s">
        <v>29</v>
      </c>
      <c r="L1917" s="1" t="s">
        <v>257</v>
      </c>
      <c r="M1917" s="1" t="s">
        <v>236</v>
      </c>
      <c r="N1917" s="1" t="s">
        <v>1890</v>
      </c>
      <c r="O1917" s="1">
        <v>0.56000000000000005</v>
      </c>
      <c r="P1917" s="6">
        <f>Table1[[#This Row],[Profit]]/Table1[[#This Row],[Sales]]</f>
        <v>-7.0347751290243306</v>
      </c>
      <c r="Q1917" s="1" t="s">
        <v>33</v>
      </c>
      <c r="R1917" s="1" t="s">
        <v>61</v>
      </c>
      <c r="S1917" s="1" t="s">
        <v>2193</v>
      </c>
      <c r="T1917" s="1" t="s">
        <v>2436</v>
      </c>
      <c r="U1917" s="1">
        <v>57401</v>
      </c>
      <c r="V1917" s="9">
        <v>42182</v>
      </c>
      <c r="W1917" s="13" t="str">
        <f>TEXT(Table1[[#This Row],[Order Date]],"mmmm")</f>
        <v>June</v>
      </c>
      <c r="X1917" s="7" t="str">
        <f>TEXT(Table1[[#This Row],[Order Date]],"yyyy")</f>
        <v>2015</v>
      </c>
      <c r="Y1917" s="9">
        <v>42183</v>
      </c>
      <c r="Z1917" s="1">
        <v>-286.245</v>
      </c>
      <c r="AA1917" s="1">
        <v>6</v>
      </c>
      <c r="AB1917" s="1">
        <v>40.69</v>
      </c>
      <c r="AC1917" s="1">
        <v>91496</v>
      </c>
      <c r="AD1917" s="6" t="e">
        <f>IF(COUNTIF(#REF!,Orders!AC1481)&gt;0,"Returned","Not Returned")</f>
        <v>#REF!</v>
      </c>
      <c r="AE1917" s="37" t="str">
        <f>TEXT(Table1[[#This Row],[Order Date]],"mmmm-yyy")</f>
        <v>June-2015</v>
      </c>
    </row>
    <row r="1918" spans="1:31" ht="12.75" customHeight="1" thickTop="1" thickBot="1" x14ac:dyDescent="0.25">
      <c r="A1918" s="8">
        <v>19553</v>
      </c>
      <c r="B1918" s="1" t="s">
        <v>106</v>
      </c>
      <c r="C1918" s="1">
        <v>0.03</v>
      </c>
      <c r="D1918" s="1">
        <v>28.53</v>
      </c>
      <c r="E1918" s="1">
        <v>1.49</v>
      </c>
      <c r="F1918" s="1">
        <v>1191</v>
      </c>
      <c r="G1918" s="6" t="str">
        <f>IF(COUNTIF(Table1[Customer ID],Table1[[#This Row],[Customer ID]])&gt;1,"Repeat Customer","One-Time Customer")</f>
        <v>One-Time Customer</v>
      </c>
      <c r="H1918" s="1" t="s">
        <v>1286</v>
      </c>
      <c r="I1918" s="1" t="s">
        <v>49</v>
      </c>
      <c r="J1918" s="1" t="s">
        <v>58</v>
      </c>
      <c r="K1918" s="1" t="s">
        <v>29</v>
      </c>
      <c r="L1918" s="1" t="s">
        <v>109</v>
      </c>
      <c r="M1918" s="1" t="s">
        <v>59</v>
      </c>
      <c r="N1918" s="1" t="s">
        <v>332</v>
      </c>
      <c r="O1918" s="1">
        <v>0.38</v>
      </c>
      <c r="P1918" s="6">
        <f>Table1[[#This Row],[Profit]]/Table1[[#This Row],[Sales]]</f>
        <v>0.66907361548851862</v>
      </c>
      <c r="Q1918" s="1" t="s">
        <v>33</v>
      </c>
      <c r="R1918" s="1" t="s">
        <v>53</v>
      </c>
      <c r="S1918" s="1" t="s">
        <v>228</v>
      </c>
      <c r="T1918" s="1" t="s">
        <v>1287</v>
      </c>
      <c r="U1918" s="1">
        <v>6050</v>
      </c>
      <c r="V1918" s="9">
        <v>42183</v>
      </c>
      <c r="W1918" s="13" t="str">
        <f>TEXT(Table1[[#This Row],[Order Date]],"mmmm")</f>
        <v>June</v>
      </c>
      <c r="X1918" s="7" t="str">
        <f>TEXT(Table1[[#This Row],[Order Date]],"yyyy")</f>
        <v>2015</v>
      </c>
      <c r="Y1918" s="9">
        <v>42186</v>
      </c>
      <c r="Z1918" s="1">
        <v>59.440499999999993</v>
      </c>
      <c r="AA1918" s="1">
        <v>3</v>
      </c>
      <c r="AB1918" s="1">
        <v>88.84</v>
      </c>
      <c r="AC1918" s="1">
        <v>87587</v>
      </c>
      <c r="AD1918" s="6" t="e">
        <f>IF(COUNTIF(#REF!,Orders!AC671)&gt;0,"Returned","Not Returned")</f>
        <v>#REF!</v>
      </c>
      <c r="AE1918" s="37" t="str">
        <f>TEXT(Table1[[#This Row],[Order Date]],"mmmm-yyy")</f>
        <v>June-2015</v>
      </c>
    </row>
    <row r="1919" spans="1:31" ht="12.75" customHeight="1" thickTop="1" thickBot="1" x14ac:dyDescent="0.25">
      <c r="A1919" s="8">
        <v>1552</v>
      </c>
      <c r="B1919" s="1" t="s">
        <v>106</v>
      </c>
      <c r="C1919" s="1">
        <v>0.09</v>
      </c>
      <c r="D1919" s="1">
        <v>49.99</v>
      </c>
      <c r="E1919" s="1">
        <v>19.989999999999998</v>
      </c>
      <c r="F1919" s="1">
        <v>1193</v>
      </c>
      <c r="G1919" s="6" t="str">
        <f>IF(COUNTIF(Table1[Customer ID],Table1[[#This Row],[Customer ID]])&gt;1,"Repeat Customer","One-Time Customer")</f>
        <v>Repeat Customer</v>
      </c>
      <c r="H1919" s="1" t="s">
        <v>1288</v>
      </c>
      <c r="I1919" s="1" t="s">
        <v>49</v>
      </c>
      <c r="J1919" s="1" t="s">
        <v>58</v>
      </c>
      <c r="K1919" s="1" t="s">
        <v>77</v>
      </c>
      <c r="L1919" s="1" t="s">
        <v>180</v>
      </c>
      <c r="M1919" s="1" t="s">
        <v>59</v>
      </c>
      <c r="N1919" s="1" t="s">
        <v>275</v>
      </c>
      <c r="O1919" s="1">
        <v>0.41</v>
      </c>
      <c r="P1919" s="6">
        <f>Table1[[#This Row],[Profit]]/Table1[[#This Row],[Sales]]</f>
        <v>-7.1756021101242141E-3</v>
      </c>
      <c r="Q1919" s="1" t="s">
        <v>33</v>
      </c>
      <c r="R1919" s="1" t="s">
        <v>53</v>
      </c>
      <c r="S1919" s="1" t="s">
        <v>1008</v>
      </c>
      <c r="T1919" s="1" t="s">
        <v>35</v>
      </c>
      <c r="U1919" s="1">
        <v>20016</v>
      </c>
      <c r="V1919" s="9">
        <v>42183</v>
      </c>
      <c r="W1919" s="13" t="str">
        <f>TEXT(Table1[[#This Row],[Order Date]],"mmmm")</f>
        <v>June</v>
      </c>
      <c r="X1919" s="7" t="str">
        <f>TEXT(Table1[[#This Row],[Order Date]],"yyyy")</f>
        <v>2015</v>
      </c>
      <c r="Y1919" s="9">
        <v>42185</v>
      </c>
      <c r="Z1919" s="1">
        <v>-17.03</v>
      </c>
      <c r="AA1919" s="1">
        <v>48</v>
      </c>
      <c r="AB1919" s="1">
        <v>2373.3200000000002</v>
      </c>
      <c r="AC1919" s="1">
        <v>11206</v>
      </c>
      <c r="AD1919" s="6" t="e">
        <f>IF(COUNTIF(#REF!,Orders!AC677)&gt;0,"Returned","Not Returned")</f>
        <v>#REF!</v>
      </c>
      <c r="AE1919" s="37" t="str">
        <f>TEXT(Table1[[#This Row],[Order Date]],"mmmm-yyy")</f>
        <v>June-2015</v>
      </c>
    </row>
    <row r="1920" spans="1:31" ht="12.75" customHeight="1" thickTop="1" thickBot="1" x14ac:dyDescent="0.25">
      <c r="A1920" s="10">
        <v>1553</v>
      </c>
      <c r="B1920" s="11" t="s">
        <v>106</v>
      </c>
      <c r="C1920" s="11">
        <v>0.03</v>
      </c>
      <c r="D1920" s="11">
        <v>28.53</v>
      </c>
      <c r="E1920" s="11">
        <v>1.49</v>
      </c>
      <c r="F1920" s="11">
        <v>1193</v>
      </c>
      <c r="G1920" s="6" t="str">
        <f>IF(COUNTIF(Table1[Customer ID],Table1[[#This Row],[Customer ID]])&gt;1,"Repeat Customer","One-Time Customer")</f>
        <v>Repeat Customer</v>
      </c>
      <c r="H1920" s="11" t="s">
        <v>1288</v>
      </c>
      <c r="I1920" s="11" t="s">
        <v>49</v>
      </c>
      <c r="J1920" s="11" t="s">
        <v>58</v>
      </c>
      <c r="K1920" s="11" t="s">
        <v>29</v>
      </c>
      <c r="L1920" s="11" t="s">
        <v>109</v>
      </c>
      <c r="M1920" s="11" t="s">
        <v>59</v>
      </c>
      <c r="N1920" s="11" t="s">
        <v>332</v>
      </c>
      <c r="O1920" s="11">
        <v>0.38</v>
      </c>
      <c r="P1920" s="6">
        <f>Table1[[#This Row],[Profit]]/Table1[[#This Row],[Sales]]</f>
        <v>0.12165597273815734</v>
      </c>
      <c r="Q1920" s="11" t="s">
        <v>33</v>
      </c>
      <c r="R1920" s="11" t="s">
        <v>53</v>
      </c>
      <c r="S1920" s="11" t="s">
        <v>1008</v>
      </c>
      <c r="T1920" s="11" t="s">
        <v>35</v>
      </c>
      <c r="U1920" s="11">
        <v>20016</v>
      </c>
      <c r="V1920" s="12">
        <v>42183</v>
      </c>
      <c r="W1920" s="13" t="str">
        <f>TEXT(Table1[[#This Row],[Order Date]],"mmmm")</f>
        <v>June</v>
      </c>
      <c r="X1920" s="7" t="str">
        <f>TEXT(Table1[[#This Row],[Order Date]],"yyyy")</f>
        <v>2015</v>
      </c>
      <c r="Y1920" s="12">
        <v>42186</v>
      </c>
      <c r="Z1920" s="11">
        <v>39.626999999999995</v>
      </c>
      <c r="AA1920" s="11">
        <v>11</v>
      </c>
      <c r="AB1920" s="11">
        <v>325.73</v>
      </c>
      <c r="AC1920" s="11">
        <v>11206</v>
      </c>
      <c r="AD1920" s="6" t="e">
        <f>IF(COUNTIF(#REF!,Orders!AC678)&gt;0,"Returned","Not Returned")</f>
        <v>#REF!</v>
      </c>
      <c r="AE1920" s="37" t="str">
        <f>TEXT(Table1[[#This Row],[Order Date]],"mmmm-yyy")</f>
        <v>June-2015</v>
      </c>
    </row>
    <row r="1921" spans="1:31" ht="12.75" customHeight="1" thickTop="1" thickBot="1" x14ac:dyDescent="0.25">
      <c r="A1921" s="10">
        <v>19552</v>
      </c>
      <c r="B1921" s="11" t="s">
        <v>106</v>
      </c>
      <c r="C1921" s="11">
        <v>0.09</v>
      </c>
      <c r="D1921" s="11">
        <v>49.99</v>
      </c>
      <c r="E1921" s="11">
        <v>19.989999999999998</v>
      </c>
      <c r="F1921" s="11">
        <v>1203</v>
      </c>
      <c r="G1921" s="6" t="str">
        <f>IF(COUNTIF(Table1[Customer ID],Table1[[#This Row],[Customer ID]])&gt;1,"Repeat Customer","One-Time Customer")</f>
        <v>One-Time Customer</v>
      </c>
      <c r="H1921" s="11" t="s">
        <v>1302</v>
      </c>
      <c r="I1921" s="11" t="s">
        <v>49</v>
      </c>
      <c r="J1921" s="11" t="s">
        <v>58</v>
      </c>
      <c r="K1921" s="11" t="s">
        <v>77</v>
      </c>
      <c r="L1921" s="11" t="s">
        <v>180</v>
      </c>
      <c r="M1921" s="11" t="s">
        <v>59</v>
      </c>
      <c r="N1921" s="11" t="s">
        <v>275</v>
      </c>
      <c r="O1921" s="11">
        <v>0.41</v>
      </c>
      <c r="P1921" s="6">
        <f>Table1[[#This Row],[Profit]]/Table1[[#This Row],[Sales]]</f>
        <v>-1.4351204220248428E-2</v>
      </c>
      <c r="Q1921" s="11" t="s">
        <v>33</v>
      </c>
      <c r="R1921" s="11" t="s">
        <v>53</v>
      </c>
      <c r="S1921" s="11" t="s">
        <v>469</v>
      </c>
      <c r="T1921" s="11" t="s">
        <v>470</v>
      </c>
      <c r="U1921" s="11">
        <v>2920</v>
      </c>
      <c r="V1921" s="12">
        <v>42183</v>
      </c>
      <c r="W1921" s="13" t="str">
        <f>TEXT(Table1[[#This Row],[Order Date]],"mmmm")</f>
        <v>June</v>
      </c>
      <c r="X1921" s="7" t="str">
        <f>TEXT(Table1[[#This Row],[Order Date]],"yyyy")</f>
        <v>2015</v>
      </c>
      <c r="Y1921" s="12">
        <v>42185</v>
      </c>
      <c r="Z1921" s="11">
        <v>-8.5150000000000006</v>
      </c>
      <c r="AA1921" s="11">
        <v>12</v>
      </c>
      <c r="AB1921" s="11">
        <v>593.33000000000004</v>
      </c>
      <c r="AC1921" s="11">
        <v>87587</v>
      </c>
      <c r="AD1921" s="6" t="e">
        <f>IF(COUNTIF(#REF!,Orders!AC684)&gt;0,"Returned","Not Returned")</f>
        <v>#REF!</v>
      </c>
      <c r="AE1921" s="37" t="str">
        <f>TEXT(Table1[[#This Row],[Order Date]],"mmmm-yyy")</f>
        <v>June-2015</v>
      </c>
    </row>
    <row r="1922" spans="1:31" ht="12.75" customHeight="1" thickTop="1" thickBot="1" x14ac:dyDescent="0.25">
      <c r="A1922" s="8">
        <v>18645</v>
      </c>
      <c r="B1922" s="1" t="s">
        <v>25</v>
      </c>
      <c r="C1922" s="1">
        <v>7.0000000000000007E-2</v>
      </c>
      <c r="D1922" s="1">
        <v>119.99</v>
      </c>
      <c r="E1922" s="1">
        <v>16.8</v>
      </c>
      <c r="F1922" s="1">
        <v>1357</v>
      </c>
      <c r="G1922" s="6" t="str">
        <f>IF(COUNTIF(Table1[Customer ID],Table1[[#This Row],[Customer ID]])&gt;1,"Repeat Customer","One-Time Customer")</f>
        <v>Repeat Customer</v>
      </c>
      <c r="H1922" s="1" t="s">
        <v>1423</v>
      </c>
      <c r="I1922" s="1" t="s">
        <v>39</v>
      </c>
      <c r="J1922" s="1" t="s">
        <v>40</v>
      </c>
      <c r="K1922" s="1" t="s">
        <v>77</v>
      </c>
      <c r="L1922" s="1" t="s">
        <v>85</v>
      </c>
      <c r="M1922" s="1" t="s">
        <v>121</v>
      </c>
      <c r="N1922" s="1" t="s">
        <v>1425</v>
      </c>
      <c r="O1922" s="1">
        <v>0.35</v>
      </c>
      <c r="P1922" s="6">
        <f>Table1[[#This Row],[Profit]]/Table1[[#This Row],[Sales]]</f>
        <v>0.69</v>
      </c>
      <c r="Q1922" s="1" t="s">
        <v>33</v>
      </c>
      <c r="R1922" s="1" t="s">
        <v>61</v>
      </c>
      <c r="S1922" s="1" t="s">
        <v>130</v>
      </c>
      <c r="T1922" s="1" t="s">
        <v>1424</v>
      </c>
      <c r="U1922" s="1">
        <v>78596</v>
      </c>
      <c r="V1922" s="9">
        <v>42183</v>
      </c>
      <c r="W1922" s="13" t="str">
        <f>TEXT(Table1[[#This Row],[Order Date]],"mmmm")</f>
        <v>June</v>
      </c>
      <c r="X1922" s="7" t="str">
        <f>TEXT(Table1[[#This Row],[Order Date]],"yyyy")</f>
        <v>2015</v>
      </c>
      <c r="Y1922" s="9">
        <v>42185</v>
      </c>
      <c r="Z1922" s="1">
        <v>1206.5961</v>
      </c>
      <c r="AA1922" s="1">
        <v>15</v>
      </c>
      <c r="AB1922" s="1">
        <v>1748.69</v>
      </c>
      <c r="AC1922" s="1">
        <v>88185</v>
      </c>
      <c r="AD1922" s="6" t="e">
        <f>IF(COUNTIF(#REF!,Orders!AC771)&gt;0,"Returned","Not Returned")</f>
        <v>#REF!</v>
      </c>
      <c r="AE1922" s="37" t="str">
        <f>TEXT(Table1[[#This Row],[Order Date]],"mmmm-yyy")</f>
        <v>June-2015</v>
      </c>
    </row>
    <row r="1923" spans="1:31" ht="12.75" customHeight="1" thickTop="1" thickBot="1" x14ac:dyDescent="0.25">
      <c r="A1923" s="10">
        <v>8389</v>
      </c>
      <c r="B1923" s="11" t="s">
        <v>25</v>
      </c>
      <c r="C1923" s="11">
        <v>0.02</v>
      </c>
      <c r="D1923" s="11">
        <v>30.98</v>
      </c>
      <c r="E1923" s="11">
        <v>17.079999999999998</v>
      </c>
      <c r="F1923" s="11">
        <v>1733</v>
      </c>
      <c r="G1923" s="6" t="str">
        <f>IF(COUNTIF(Table1[Customer ID],Table1[[#This Row],[Customer ID]])&gt;1,"Repeat Customer","One-Time Customer")</f>
        <v>Repeat Customer</v>
      </c>
      <c r="H1923" s="11" t="s">
        <v>1743</v>
      </c>
      <c r="I1923" s="11" t="s">
        <v>49</v>
      </c>
      <c r="J1923" s="11" t="s">
        <v>58</v>
      </c>
      <c r="K1923" s="11" t="s">
        <v>29</v>
      </c>
      <c r="L1923" s="11" t="s">
        <v>93</v>
      </c>
      <c r="M1923" s="11" t="s">
        <v>59</v>
      </c>
      <c r="N1923" s="11" t="s">
        <v>1744</v>
      </c>
      <c r="O1923" s="11">
        <v>0.4</v>
      </c>
      <c r="P1923" s="6">
        <f>Table1[[#This Row],[Profit]]/Table1[[#This Row],[Sales]]</f>
        <v>-7.365658870507702E-2</v>
      </c>
      <c r="Q1923" s="11" t="s">
        <v>33</v>
      </c>
      <c r="R1923" s="11" t="s">
        <v>53</v>
      </c>
      <c r="S1923" s="11" t="s">
        <v>1008</v>
      </c>
      <c r="T1923" s="11" t="s">
        <v>35</v>
      </c>
      <c r="U1923" s="11">
        <v>20012</v>
      </c>
      <c r="V1923" s="12">
        <v>42183</v>
      </c>
      <c r="W1923" s="13" t="str">
        <f>TEXT(Table1[[#This Row],[Order Date]],"mmmm")</f>
        <v>June</v>
      </c>
      <c r="X1923" s="7" t="str">
        <f>TEXT(Table1[[#This Row],[Order Date]],"yyyy")</f>
        <v>2015</v>
      </c>
      <c r="Y1923" s="12">
        <v>42184</v>
      </c>
      <c r="Z1923" s="11">
        <v>-32.28</v>
      </c>
      <c r="AA1923" s="11">
        <v>13</v>
      </c>
      <c r="AB1923" s="11">
        <v>438.25</v>
      </c>
      <c r="AC1923" s="11">
        <v>59937</v>
      </c>
      <c r="AD1923" s="6" t="e">
        <f>IF(COUNTIF(#REF!,Orders!AC970)&gt;0,"Returned","Not Returned")</f>
        <v>#REF!</v>
      </c>
      <c r="AE1923" s="37" t="str">
        <f>TEXT(Table1[[#This Row],[Order Date]],"mmmm-yyy")</f>
        <v>June-2015</v>
      </c>
    </row>
    <row r="1924" spans="1:31" ht="12.75" customHeight="1" thickTop="1" thickBot="1" x14ac:dyDescent="0.25">
      <c r="A1924" s="10">
        <v>26389</v>
      </c>
      <c r="B1924" s="11" t="s">
        <v>25</v>
      </c>
      <c r="C1924" s="11">
        <v>0.02</v>
      </c>
      <c r="D1924" s="11">
        <v>30.98</v>
      </c>
      <c r="E1924" s="11">
        <v>17.079999999999998</v>
      </c>
      <c r="F1924" s="11">
        <v>1735</v>
      </c>
      <c r="G1924" s="6" t="str">
        <f>IF(COUNTIF(Table1[Customer ID],Table1[[#This Row],[Customer ID]])&gt;1,"Repeat Customer","One-Time Customer")</f>
        <v>One-Time Customer</v>
      </c>
      <c r="H1924" s="11" t="s">
        <v>1747</v>
      </c>
      <c r="I1924" s="11" t="s">
        <v>49</v>
      </c>
      <c r="J1924" s="11" t="s">
        <v>58</v>
      </c>
      <c r="K1924" s="11" t="s">
        <v>29</v>
      </c>
      <c r="L1924" s="11" t="s">
        <v>93</v>
      </c>
      <c r="M1924" s="11" t="s">
        <v>59</v>
      </c>
      <c r="N1924" s="11" t="s">
        <v>1744</v>
      </c>
      <c r="O1924" s="11">
        <v>0.4</v>
      </c>
      <c r="P1924" s="6">
        <f>Table1[[#This Row],[Profit]]/Table1[[#This Row],[Sales]]</f>
        <v>-0.159596558884604</v>
      </c>
      <c r="Q1924" s="11" t="s">
        <v>33</v>
      </c>
      <c r="R1924" s="11" t="s">
        <v>53</v>
      </c>
      <c r="S1924" s="11" t="s">
        <v>71</v>
      </c>
      <c r="T1924" s="11" t="s">
        <v>1748</v>
      </c>
      <c r="U1924" s="11">
        <v>11550</v>
      </c>
      <c r="V1924" s="12">
        <v>42183</v>
      </c>
      <c r="W1924" s="13" t="str">
        <f>TEXT(Table1[[#This Row],[Order Date]],"mmmm")</f>
        <v>June</v>
      </c>
      <c r="X1924" s="7" t="str">
        <f>TEXT(Table1[[#This Row],[Order Date]],"yyyy")</f>
        <v>2015</v>
      </c>
      <c r="Y1924" s="12">
        <v>42184</v>
      </c>
      <c r="Z1924" s="11">
        <v>-16.14</v>
      </c>
      <c r="AA1924" s="11">
        <v>3</v>
      </c>
      <c r="AB1924" s="11">
        <v>101.13</v>
      </c>
      <c r="AC1924" s="11">
        <v>88444</v>
      </c>
      <c r="AD1924" s="6" t="e">
        <f>IF(COUNTIF(#REF!,Orders!AC974)&gt;0,"Returned","Not Returned")</f>
        <v>#REF!</v>
      </c>
      <c r="AE1924" s="37" t="str">
        <f>TEXT(Table1[[#This Row],[Order Date]],"mmmm-yyy")</f>
        <v>June-2015</v>
      </c>
    </row>
    <row r="1925" spans="1:31" ht="12.75" customHeight="1" thickTop="1" thickBot="1" x14ac:dyDescent="0.25">
      <c r="A1925" s="8">
        <v>20618</v>
      </c>
      <c r="B1925" s="1" t="s">
        <v>106</v>
      </c>
      <c r="C1925" s="1">
        <v>0</v>
      </c>
      <c r="D1925" s="1">
        <v>17.52</v>
      </c>
      <c r="E1925" s="1">
        <v>8.17</v>
      </c>
      <c r="F1925" s="1">
        <v>2801</v>
      </c>
      <c r="G1925" s="6" t="str">
        <f>IF(COUNTIF(Table1[Customer ID],Table1[[#This Row],[Customer ID]])&gt;1,"Repeat Customer","One-Time Customer")</f>
        <v>One-Time Customer</v>
      </c>
      <c r="H1925" s="1" t="s">
        <v>2574</v>
      </c>
      <c r="I1925" s="1" t="s">
        <v>49</v>
      </c>
      <c r="J1925" s="1" t="s">
        <v>40</v>
      </c>
      <c r="K1925" s="1" t="s">
        <v>29</v>
      </c>
      <c r="L1925" s="1" t="s">
        <v>257</v>
      </c>
      <c r="M1925" s="1" t="s">
        <v>86</v>
      </c>
      <c r="N1925" s="1" t="s">
        <v>2575</v>
      </c>
      <c r="O1925" s="1">
        <v>0.5</v>
      </c>
      <c r="P1925" s="6">
        <f>Table1[[#This Row],[Profit]]/Table1[[#This Row],[Sales]]</f>
        <v>0.18556657522684111</v>
      </c>
      <c r="Q1925" s="1" t="s">
        <v>33</v>
      </c>
      <c r="R1925" s="1" t="s">
        <v>34</v>
      </c>
      <c r="S1925" s="1" t="s">
        <v>378</v>
      </c>
      <c r="T1925" s="1" t="s">
        <v>2527</v>
      </c>
      <c r="U1925" s="1">
        <v>85224</v>
      </c>
      <c r="V1925" s="9">
        <v>42183</v>
      </c>
      <c r="W1925" s="13" t="str">
        <f>TEXT(Table1[[#This Row],[Order Date]],"mmmm")</f>
        <v>June</v>
      </c>
      <c r="X1925" s="7" t="str">
        <f>TEXT(Table1[[#This Row],[Order Date]],"yyyy")</f>
        <v>2015</v>
      </c>
      <c r="Y1925" s="9">
        <v>42188</v>
      </c>
      <c r="Z1925" s="1">
        <v>52.763999999999996</v>
      </c>
      <c r="AA1925" s="1">
        <v>15</v>
      </c>
      <c r="AB1925" s="1">
        <v>284.33999999999997</v>
      </c>
      <c r="AC1925" s="1">
        <v>91049</v>
      </c>
      <c r="AD1925" s="6" t="e">
        <f>IF(COUNTIF(#REF!,Orders!AC1579)&gt;0,"Returned","Not Returned")</f>
        <v>#REF!</v>
      </c>
      <c r="AE1925" s="37" t="str">
        <f>TEXT(Table1[[#This Row],[Order Date]],"mmmm-yyy")</f>
        <v>June-2015</v>
      </c>
    </row>
    <row r="1926" spans="1:31" ht="12.75" customHeight="1" thickTop="1" thickBot="1" x14ac:dyDescent="0.25">
      <c r="A1926" s="10">
        <v>20816</v>
      </c>
      <c r="B1926" s="11" t="s">
        <v>47</v>
      </c>
      <c r="C1926" s="11">
        <v>0.09</v>
      </c>
      <c r="D1926" s="11">
        <v>100.98</v>
      </c>
      <c r="E1926" s="11">
        <v>35.840000000000003</v>
      </c>
      <c r="F1926" s="11">
        <v>2987</v>
      </c>
      <c r="G1926" s="6" t="str">
        <f>IF(COUNTIF(Table1[Customer ID],Table1[[#This Row],[Customer ID]])&gt;1,"Repeat Customer","One-Time Customer")</f>
        <v>Repeat Customer</v>
      </c>
      <c r="H1926" s="11" t="s">
        <v>2710</v>
      </c>
      <c r="I1926" s="11" t="s">
        <v>39</v>
      </c>
      <c r="J1926" s="11" t="s">
        <v>40</v>
      </c>
      <c r="K1926" s="11" t="s">
        <v>41</v>
      </c>
      <c r="L1926" s="11" t="s">
        <v>191</v>
      </c>
      <c r="M1926" s="11" t="s">
        <v>121</v>
      </c>
      <c r="N1926" s="11" t="s">
        <v>260</v>
      </c>
      <c r="O1926" s="11">
        <v>0.62</v>
      </c>
      <c r="P1926" s="6">
        <f>Table1[[#This Row],[Profit]]/Table1[[#This Row],[Sales]]</f>
        <v>-6.0941671861583877E-2</v>
      </c>
      <c r="Q1926" s="11" t="s">
        <v>33</v>
      </c>
      <c r="R1926" s="11" t="s">
        <v>61</v>
      </c>
      <c r="S1926" s="11" t="s">
        <v>330</v>
      </c>
      <c r="T1926" s="11" t="s">
        <v>2711</v>
      </c>
      <c r="U1926" s="11">
        <v>50265</v>
      </c>
      <c r="V1926" s="12">
        <v>42183</v>
      </c>
      <c r="W1926" s="13" t="str">
        <f>TEXT(Table1[[#This Row],[Order Date]],"mmmm")</f>
        <v>June</v>
      </c>
      <c r="X1926" s="7" t="str">
        <f>TEXT(Table1[[#This Row],[Order Date]],"yyyy")</f>
        <v>2015</v>
      </c>
      <c r="Y1926" s="12">
        <v>42183</v>
      </c>
      <c r="Z1926" s="11">
        <v>-103.624</v>
      </c>
      <c r="AA1926" s="11">
        <v>17</v>
      </c>
      <c r="AB1926" s="11">
        <v>1700.38</v>
      </c>
      <c r="AC1926" s="11">
        <v>91180</v>
      </c>
      <c r="AD1926" s="6" t="e">
        <f>IF(COUNTIF(#REF!,Orders!AC1696)&gt;0,"Returned","Not Returned")</f>
        <v>#REF!</v>
      </c>
      <c r="AE1926" s="37" t="str">
        <f>TEXT(Table1[[#This Row],[Order Date]],"mmmm-yyy")</f>
        <v>June-2015</v>
      </c>
    </row>
    <row r="1927" spans="1:31" ht="12.75" customHeight="1" thickTop="1" thickBot="1" x14ac:dyDescent="0.25">
      <c r="A1927" s="8">
        <v>20817</v>
      </c>
      <c r="B1927" s="1" t="s">
        <v>47</v>
      </c>
      <c r="C1927" s="1">
        <v>0.1</v>
      </c>
      <c r="D1927" s="1">
        <v>5.78</v>
      </c>
      <c r="E1927" s="1">
        <v>7.96</v>
      </c>
      <c r="F1927" s="1">
        <v>2987</v>
      </c>
      <c r="G1927" s="6" t="str">
        <f>IF(COUNTIF(Table1[Customer ID],Table1[[#This Row],[Customer ID]])&gt;1,"Repeat Customer","One-Time Customer")</f>
        <v>Repeat Customer</v>
      </c>
      <c r="H1927" s="1" t="s">
        <v>2710</v>
      </c>
      <c r="I1927" s="1" t="s">
        <v>49</v>
      </c>
      <c r="J1927" s="1" t="s">
        <v>40</v>
      </c>
      <c r="K1927" s="1" t="s">
        <v>29</v>
      </c>
      <c r="L1927" s="1" t="s">
        <v>93</v>
      </c>
      <c r="M1927" s="1" t="s">
        <v>59</v>
      </c>
      <c r="N1927" s="1" t="s">
        <v>2712</v>
      </c>
      <c r="O1927" s="1">
        <v>0.36</v>
      </c>
      <c r="P1927" s="6">
        <f>Table1[[#This Row],[Profit]]/Table1[[#This Row],[Sales]]</f>
        <v>-1.6080088987764181</v>
      </c>
      <c r="Q1927" s="1" t="s">
        <v>33</v>
      </c>
      <c r="R1927" s="1" t="s">
        <v>61</v>
      </c>
      <c r="S1927" s="1" t="s">
        <v>330</v>
      </c>
      <c r="T1927" s="1" t="s">
        <v>2711</v>
      </c>
      <c r="U1927" s="1">
        <v>50265</v>
      </c>
      <c r="V1927" s="9">
        <v>42183</v>
      </c>
      <c r="W1927" s="13" t="str">
        <f>TEXT(Table1[[#This Row],[Order Date]],"mmmm")</f>
        <v>June</v>
      </c>
      <c r="X1927" s="7" t="str">
        <f>TEXT(Table1[[#This Row],[Order Date]],"yyyy")</f>
        <v>2015</v>
      </c>
      <c r="Y1927" s="9">
        <v>42183</v>
      </c>
      <c r="Z1927" s="1">
        <v>-57.823999999999998</v>
      </c>
      <c r="AA1927" s="1">
        <v>6</v>
      </c>
      <c r="AB1927" s="1">
        <v>35.96</v>
      </c>
      <c r="AC1927" s="1">
        <v>91180</v>
      </c>
      <c r="AD1927" s="6" t="e">
        <f>IF(COUNTIF(#REF!,Orders!AC1697)&gt;0,"Returned","Not Returned")</f>
        <v>#REF!</v>
      </c>
      <c r="AE1927" s="37" t="str">
        <f>TEXT(Table1[[#This Row],[Order Date]],"mmmm-yyy")</f>
        <v>June-2015</v>
      </c>
    </row>
    <row r="1928" spans="1:31" ht="12.75" customHeight="1" thickTop="1" thickBot="1" x14ac:dyDescent="0.25">
      <c r="A1928" s="8">
        <v>24637</v>
      </c>
      <c r="B1928" s="1" t="s">
        <v>47</v>
      </c>
      <c r="C1928" s="1">
        <v>0.03</v>
      </c>
      <c r="D1928" s="1">
        <v>4.9800000000000004</v>
      </c>
      <c r="E1928" s="1">
        <v>4.62</v>
      </c>
      <c r="F1928" s="1">
        <v>3209</v>
      </c>
      <c r="G1928" s="6" t="str">
        <f>IF(COUNTIF(Table1[Customer ID],Table1[[#This Row],[Customer ID]])&gt;1,"Repeat Customer","One-Time Customer")</f>
        <v>One-Time Customer</v>
      </c>
      <c r="H1928" s="1" t="s">
        <v>2879</v>
      </c>
      <c r="I1928" s="1" t="s">
        <v>27</v>
      </c>
      <c r="J1928" s="1" t="s">
        <v>28</v>
      </c>
      <c r="K1928" s="1" t="s">
        <v>77</v>
      </c>
      <c r="L1928" s="1" t="s">
        <v>180</v>
      </c>
      <c r="M1928" s="1" t="s">
        <v>51</v>
      </c>
      <c r="N1928" s="1" t="s">
        <v>411</v>
      </c>
      <c r="O1928" s="1">
        <v>0.64</v>
      </c>
      <c r="P1928" s="6">
        <f>Table1[[#This Row],[Profit]]/Table1[[#This Row],[Sales]]</f>
        <v>-0.68829113924050633</v>
      </c>
      <c r="Q1928" s="1" t="s">
        <v>33</v>
      </c>
      <c r="R1928" s="1" t="s">
        <v>34</v>
      </c>
      <c r="S1928" s="1" t="s">
        <v>45</v>
      </c>
      <c r="T1928" s="1" t="s">
        <v>2880</v>
      </c>
      <c r="U1928" s="1">
        <v>90210</v>
      </c>
      <c r="V1928" s="9">
        <v>42183</v>
      </c>
      <c r="W1928" s="13" t="str">
        <f>TEXT(Table1[[#This Row],[Order Date]],"mmmm")</f>
        <v>June</v>
      </c>
      <c r="X1928" s="7" t="str">
        <f>TEXT(Table1[[#This Row],[Order Date]],"yyyy")</f>
        <v>2015</v>
      </c>
      <c r="Y1928" s="9">
        <v>42184</v>
      </c>
      <c r="Z1928" s="1">
        <v>-30.45</v>
      </c>
      <c r="AA1928" s="1">
        <v>8</v>
      </c>
      <c r="AB1928" s="1">
        <v>44.24</v>
      </c>
      <c r="AC1928" s="1">
        <v>90739</v>
      </c>
      <c r="AD1928" s="6" t="e">
        <f>IF(COUNTIF(#REF!,Orders!AC1837)&gt;0,"Returned","Not Returned")</f>
        <v>#REF!</v>
      </c>
      <c r="AE1928" s="37" t="str">
        <f>TEXT(Table1[[#This Row],[Order Date]],"mmmm-yyy")</f>
        <v>June-2015</v>
      </c>
    </row>
    <row r="1929" spans="1:31" ht="12.75" customHeight="1" thickTop="1" thickBot="1" x14ac:dyDescent="0.25">
      <c r="A1929" s="10">
        <v>24343</v>
      </c>
      <c r="B1929" s="11" t="s">
        <v>56</v>
      </c>
      <c r="C1929" s="11">
        <v>0.06</v>
      </c>
      <c r="D1929" s="11">
        <v>22.24</v>
      </c>
      <c r="E1929" s="11">
        <v>1.99</v>
      </c>
      <c r="F1929" s="11">
        <v>3226</v>
      </c>
      <c r="G1929" s="6" t="str">
        <f>IF(COUNTIF(Table1[Customer ID],Table1[[#This Row],[Customer ID]])&gt;1,"Repeat Customer","One-Time Customer")</f>
        <v>Repeat Customer</v>
      </c>
      <c r="H1929" s="11" t="s">
        <v>2893</v>
      </c>
      <c r="I1929" s="11" t="s">
        <v>49</v>
      </c>
      <c r="J1929" s="11" t="s">
        <v>58</v>
      </c>
      <c r="K1929" s="11" t="s">
        <v>77</v>
      </c>
      <c r="L1929" s="11" t="s">
        <v>180</v>
      </c>
      <c r="M1929" s="11" t="s">
        <v>51</v>
      </c>
      <c r="N1929" s="11" t="s">
        <v>2895</v>
      </c>
      <c r="O1929" s="11">
        <v>0.43</v>
      </c>
      <c r="P1929" s="6">
        <f>Table1[[#This Row],[Profit]]/Table1[[#This Row],[Sales]]</f>
        <v>0.37278411755510393</v>
      </c>
      <c r="Q1929" s="11" t="s">
        <v>33</v>
      </c>
      <c r="R1929" s="11" t="s">
        <v>136</v>
      </c>
      <c r="S1929" s="11" t="s">
        <v>244</v>
      </c>
      <c r="T1929" s="11" t="s">
        <v>2894</v>
      </c>
      <c r="U1929" s="11">
        <v>37075</v>
      </c>
      <c r="V1929" s="12">
        <v>42183</v>
      </c>
      <c r="W1929" s="13" t="str">
        <f>TEXT(Table1[[#This Row],[Order Date]],"mmmm")</f>
        <v>June</v>
      </c>
      <c r="X1929" s="7" t="str">
        <f>TEXT(Table1[[#This Row],[Order Date]],"yyyy")</f>
        <v>2015</v>
      </c>
      <c r="Y1929" s="12">
        <v>42185</v>
      </c>
      <c r="Z1929" s="11">
        <v>95.387999999999991</v>
      </c>
      <c r="AA1929" s="11">
        <v>12</v>
      </c>
      <c r="AB1929" s="11">
        <v>255.88</v>
      </c>
      <c r="AC1929" s="11">
        <v>86509</v>
      </c>
      <c r="AD1929" s="6" t="e">
        <f>IF(COUNTIF(#REF!,Orders!AC1848)&gt;0,"Returned","Not Returned")</f>
        <v>#REF!</v>
      </c>
      <c r="AE1929" s="37" t="str">
        <f>TEXT(Table1[[#This Row],[Order Date]],"mmmm-yyy")</f>
        <v>June-2015</v>
      </c>
    </row>
    <row r="1930" spans="1:31" ht="12.75" customHeight="1" thickTop="1" thickBot="1" x14ac:dyDescent="0.25">
      <c r="A1930" s="10">
        <v>22480</v>
      </c>
      <c r="B1930" s="11" t="s">
        <v>56</v>
      </c>
      <c r="C1930" s="11">
        <v>0.08</v>
      </c>
      <c r="D1930" s="11">
        <v>8.3699999999999992</v>
      </c>
      <c r="E1930" s="11">
        <v>10.16</v>
      </c>
      <c r="F1930" s="11">
        <v>1109</v>
      </c>
      <c r="G1930" s="6" t="str">
        <f>IF(COUNTIF(Table1[Customer ID],Table1[[#This Row],[Customer ID]])&gt;1,"Repeat Customer","One-Time Customer")</f>
        <v>One-Time Customer</v>
      </c>
      <c r="H1930" s="11" t="s">
        <v>1212</v>
      </c>
      <c r="I1930" s="11" t="s">
        <v>49</v>
      </c>
      <c r="J1930" s="11" t="s">
        <v>114</v>
      </c>
      <c r="K1930" s="11" t="s">
        <v>41</v>
      </c>
      <c r="L1930" s="11" t="s">
        <v>50</v>
      </c>
      <c r="M1930" s="11" t="s">
        <v>236</v>
      </c>
      <c r="N1930" s="11" t="s">
        <v>1213</v>
      </c>
      <c r="O1930" s="11">
        <v>0.59</v>
      </c>
      <c r="P1930" s="6">
        <f>Table1[[#This Row],[Profit]]/Table1[[#This Row],[Sales]]</f>
        <v>-1.5527296082209379</v>
      </c>
      <c r="Q1930" s="11" t="s">
        <v>33</v>
      </c>
      <c r="R1930" s="11" t="s">
        <v>61</v>
      </c>
      <c r="S1930" s="11" t="s">
        <v>130</v>
      </c>
      <c r="T1930" s="11" t="s">
        <v>1214</v>
      </c>
      <c r="U1930" s="11">
        <v>78041</v>
      </c>
      <c r="V1930" s="12">
        <v>42184</v>
      </c>
      <c r="W1930" s="13" t="str">
        <f>TEXT(Table1[[#This Row],[Order Date]],"mmmm")</f>
        <v>June</v>
      </c>
      <c r="X1930" s="7" t="str">
        <f>TEXT(Table1[[#This Row],[Order Date]],"yyyy")</f>
        <v>2015</v>
      </c>
      <c r="Y1930" s="12">
        <v>42184</v>
      </c>
      <c r="Z1930" s="11">
        <v>-169.232</v>
      </c>
      <c r="AA1930" s="11">
        <v>13</v>
      </c>
      <c r="AB1930" s="11">
        <v>108.99</v>
      </c>
      <c r="AC1930" s="11">
        <v>86410</v>
      </c>
      <c r="AD1930" s="6" t="e">
        <f>IF(COUNTIF(#REF!,Orders!AC622)&gt;0,"Returned","Not Returned")</f>
        <v>#REF!</v>
      </c>
      <c r="AE1930" s="37" t="str">
        <f>TEXT(Table1[[#This Row],[Order Date]],"mmmm-yyy")</f>
        <v>June-2015</v>
      </c>
    </row>
    <row r="1931" spans="1:31" ht="12.75" customHeight="1" thickTop="1" thickBot="1" x14ac:dyDescent="0.25">
      <c r="A1931" s="10">
        <v>21522</v>
      </c>
      <c r="B1931" s="11" t="s">
        <v>37</v>
      </c>
      <c r="C1931" s="11">
        <v>0.04</v>
      </c>
      <c r="D1931" s="11">
        <v>35.99</v>
      </c>
      <c r="E1931" s="11">
        <v>3.3</v>
      </c>
      <c r="F1931" s="11">
        <v>1183</v>
      </c>
      <c r="G1931" s="6" t="str">
        <f>IF(COUNTIF(Table1[Customer ID],Table1[[#This Row],[Customer ID]])&gt;1,"Repeat Customer","One-Time Customer")</f>
        <v>One-Time Customer</v>
      </c>
      <c r="H1931" s="11" t="s">
        <v>1273</v>
      </c>
      <c r="I1931" s="11" t="s">
        <v>49</v>
      </c>
      <c r="J1931" s="11" t="s">
        <v>40</v>
      </c>
      <c r="K1931" s="11" t="s">
        <v>77</v>
      </c>
      <c r="L1931" s="11" t="s">
        <v>78</v>
      </c>
      <c r="M1931" s="11" t="s">
        <v>51</v>
      </c>
      <c r="N1931" s="11" t="s">
        <v>1274</v>
      </c>
      <c r="O1931" s="11">
        <v>0.39</v>
      </c>
      <c r="P1931" s="6">
        <f>Table1[[#This Row],[Profit]]/Table1[[#This Row],[Sales]]</f>
        <v>0.69</v>
      </c>
      <c r="Q1931" s="11" t="s">
        <v>33</v>
      </c>
      <c r="R1931" s="11" t="s">
        <v>34</v>
      </c>
      <c r="S1931" s="11" t="s">
        <v>212</v>
      </c>
      <c r="T1931" s="11" t="s">
        <v>1275</v>
      </c>
      <c r="U1931" s="11">
        <v>84663</v>
      </c>
      <c r="V1931" s="12">
        <v>42184</v>
      </c>
      <c r="W1931" s="13" t="str">
        <f>TEXT(Table1[[#This Row],[Order Date]],"mmmm")</f>
        <v>June</v>
      </c>
      <c r="X1931" s="7" t="str">
        <f>TEXT(Table1[[#This Row],[Order Date]],"yyyy")</f>
        <v>2015</v>
      </c>
      <c r="Y1931" s="12">
        <v>42184</v>
      </c>
      <c r="Z1931" s="11">
        <v>184.19549999999998</v>
      </c>
      <c r="AA1931" s="11">
        <v>9</v>
      </c>
      <c r="AB1931" s="11">
        <v>266.95</v>
      </c>
      <c r="AC1931" s="11">
        <v>86914</v>
      </c>
      <c r="AD1931" s="6" t="e">
        <f>IF(COUNTIF(#REF!,Orders!AC664)&gt;0,"Returned","Not Returned")</f>
        <v>#REF!</v>
      </c>
      <c r="AE1931" s="37" t="str">
        <f>TEXT(Table1[[#This Row],[Order Date]],"mmmm-yyy")</f>
        <v>June-2015</v>
      </c>
    </row>
    <row r="1932" spans="1:31" ht="12.75" customHeight="1" thickTop="1" thickBot="1" x14ac:dyDescent="0.25">
      <c r="A1932" s="8">
        <v>18868</v>
      </c>
      <c r="B1932" s="1" t="s">
        <v>106</v>
      </c>
      <c r="C1932" s="1">
        <v>0.08</v>
      </c>
      <c r="D1932" s="1">
        <v>5.84</v>
      </c>
      <c r="E1932" s="1">
        <v>1</v>
      </c>
      <c r="F1932" s="1">
        <v>1502</v>
      </c>
      <c r="G1932" s="6" t="str">
        <f>IF(COUNTIF(Table1[Customer ID],Table1[[#This Row],[Customer ID]])&gt;1,"Repeat Customer","One-Time Customer")</f>
        <v>Repeat Customer</v>
      </c>
      <c r="H1932" s="1" t="s">
        <v>1538</v>
      </c>
      <c r="I1932" s="1" t="s">
        <v>27</v>
      </c>
      <c r="J1932" s="1" t="s">
        <v>58</v>
      </c>
      <c r="K1932" s="1" t="s">
        <v>29</v>
      </c>
      <c r="L1932" s="1" t="s">
        <v>30</v>
      </c>
      <c r="M1932" s="1" t="s">
        <v>31</v>
      </c>
      <c r="N1932" s="1" t="s">
        <v>1541</v>
      </c>
      <c r="O1932" s="1">
        <v>0.38</v>
      </c>
      <c r="P1932" s="6">
        <f>Table1[[#This Row],[Profit]]/Table1[[#This Row],[Sales]]</f>
        <v>11.922495520443068</v>
      </c>
      <c r="Q1932" s="1" t="s">
        <v>33</v>
      </c>
      <c r="R1932" s="1" t="s">
        <v>136</v>
      </c>
      <c r="S1932" s="1" t="s">
        <v>362</v>
      </c>
      <c r="T1932" s="1" t="s">
        <v>1540</v>
      </c>
      <c r="U1932" s="1">
        <v>33065</v>
      </c>
      <c r="V1932" s="9">
        <v>42184</v>
      </c>
      <c r="W1932" s="13" t="str">
        <f>TEXT(Table1[[#This Row],[Order Date]],"mmmm")</f>
        <v>June</v>
      </c>
      <c r="X1932" s="7" t="str">
        <f>TEXT(Table1[[#This Row],[Order Date]],"yyyy")</f>
        <v>2015</v>
      </c>
      <c r="Y1932" s="9">
        <v>42188</v>
      </c>
      <c r="Z1932" s="1">
        <v>731.92199999999991</v>
      </c>
      <c r="AA1932" s="1">
        <v>11</v>
      </c>
      <c r="AB1932" s="1">
        <v>61.39</v>
      </c>
      <c r="AC1932" s="1">
        <v>89194</v>
      </c>
      <c r="AD1932" s="6" t="e">
        <f>IF(COUNTIF(#REF!,Orders!AC851)&gt;0,"Returned","Not Returned")</f>
        <v>#REF!</v>
      </c>
      <c r="AE1932" s="37" t="str">
        <f>TEXT(Table1[[#This Row],[Order Date]],"mmmm-yyy")</f>
        <v>June-2015</v>
      </c>
    </row>
    <row r="1933" spans="1:31" ht="12.75" customHeight="1" thickTop="1" thickBot="1" x14ac:dyDescent="0.25">
      <c r="A1933" s="10">
        <v>18869</v>
      </c>
      <c r="B1933" s="11" t="s">
        <v>106</v>
      </c>
      <c r="C1933" s="11">
        <v>0</v>
      </c>
      <c r="D1933" s="11">
        <v>205.99</v>
      </c>
      <c r="E1933" s="11">
        <v>8.99</v>
      </c>
      <c r="F1933" s="11">
        <v>1502</v>
      </c>
      <c r="G1933" s="6" t="str">
        <f>IF(COUNTIF(Table1[Customer ID],Table1[[#This Row],[Customer ID]])&gt;1,"Repeat Customer","One-Time Customer")</f>
        <v>Repeat Customer</v>
      </c>
      <c r="H1933" s="11" t="s">
        <v>1538</v>
      </c>
      <c r="I1933" s="11" t="s">
        <v>49</v>
      </c>
      <c r="J1933" s="11" t="s">
        <v>58</v>
      </c>
      <c r="K1933" s="11" t="s">
        <v>77</v>
      </c>
      <c r="L1933" s="11" t="s">
        <v>78</v>
      </c>
      <c r="M1933" s="11" t="s">
        <v>59</v>
      </c>
      <c r="N1933" s="11" t="s">
        <v>1542</v>
      </c>
      <c r="O1933" s="11">
        <v>0.6</v>
      </c>
      <c r="P1933" s="6">
        <f>Table1[[#This Row],[Profit]]/Table1[[#This Row],[Sales]]</f>
        <v>7.6598837209302328E-2</v>
      </c>
      <c r="Q1933" s="11" t="s">
        <v>33</v>
      </c>
      <c r="R1933" s="11" t="s">
        <v>136</v>
      </c>
      <c r="S1933" s="11" t="s">
        <v>362</v>
      </c>
      <c r="T1933" s="11" t="s">
        <v>1540</v>
      </c>
      <c r="U1933" s="11">
        <v>33065</v>
      </c>
      <c r="V1933" s="12">
        <v>42184</v>
      </c>
      <c r="W1933" s="13" t="str">
        <f>TEXT(Table1[[#This Row],[Order Date]],"mmmm")</f>
        <v>June</v>
      </c>
      <c r="X1933" s="7" t="str">
        <f>TEXT(Table1[[#This Row],[Order Date]],"yyyy")</f>
        <v>2015</v>
      </c>
      <c r="Y1933" s="12">
        <v>42187</v>
      </c>
      <c r="Z1933" s="11">
        <v>186.55799999999999</v>
      </c>
      <c r="AA1933" s="11">
        <v>13</v>
      </c>
      <c r="AB1933" s="11">
        <v>2435.52</v>
      </c>
      <c r="AC1933" s="11">
        <v>89194</v>
      </c>
      <c r="AD1933" s="6" t="e">
        <f>IF(COUNTIF(#REF!,Orders!AC852)&gt;0,"Returned","Not Returned")</f>
        <v>#REF!</v>
      </c>
      <c r="AE1933" s="37" t="str">
        <f>TEXT(Table1[[#This Row],[Order Date]],"mmmm-yyy")</f>
        <v>June-2015</v>
      </c>
    </row>
    <row r="1934" spans="1:31" ht="12.75" customHeight="1" thickTop="1" thickBot="1" x14ac:dyDescent="0.25">
      <c r="A1934" s="8">
        <v>25742</v>
      </c>
      <c r="B1934" s="1" t="s">
        <v>25</v>
      </c>
      <c r="C1934" s="1">
        <v>0.09</v>
      </c>
      <c r="D1934" s="1">
        <v>6.48</v>
      </c>
      <c r="E1934" s="1">
        <v>7.03</v>
      </c>
      <c r="F1934" s="1">
        <v>2448</v>
      </c>
      <c r="G1934" s="6" t="str">
        <f>IF(COUNTIF(Table1[Customer ID],Table1[[#This Row],[Customer ID]])&gt;1,"Repeat Customer","One-Time Customer")</f>
        <v>One-Time Customer</v>
      </c>
      <c r="H1934" s="1" t="s">
        <v>2298</v>
      </c>
      <c r="I1934" s="1" t="s">
        <v>49</v>
      </c>
      <c r="J1934" s="1" t="s">
        <v>114</v>
      </c>
      <c r="K1934" s="1" t="s">
        <v>29</v>
      </c>
      <c r="L1934" s="1" t="s">
        <v>93</v>
      </c>
      <c r="M1934" s="1" t="s">
        <v>59</v>
      </c>
      <c r="N1934" s="1" t="s">
        <v>374</v>
      </c>
      <c r="O1934" s="1">
        <v>0.37</v>
      </c>
      <c r="P1934" s="6">
        <f>Table1[[#This Row],[Profit]]/Table1[[#This Row],[Sales]]</f>
        <v>-1.3016501650165018</v>
      </c>
      <c r="Q1934" s="1" t="s">
        <v>33</v>
      </c>
      <c r="R1934" s="1" t="s">
        <v>61</v>
      </c>
      <c r="S1934" s="1" t="s">
        <v>62</v>
      </c>
      <c r="T1934" s="1" t="s">
        <v>2299</v>
      </c>
      <c r="U1934" s="1">
        <v>55410</v>
      </c>
      <c r="V1934" s="9">
        <v>42184</v>
      </c>
      <c r="W1934" s="13" t="str">
        <f>TEXT(Table1[[#This Row],[Order Date]],"mmmm")</f>
        <v>June</v>
      </c>
      <c r="X1934" s="7" t="str">
        <f>TEXT(Table1[[#This Row],[Order Date]],"yyyy")</f>
        <v>2015</v>
      </c>
      <c r="Y1934" s="9">
        <v>42186</v>
      </c>
      <c r="Z1934" s="1">
        <v>-126.208</v>
      </c>
      <c r="AA1934" s="1">
        <v>16</v>
      </c>
      <c r="AB1934" s="1">
        <v>96.96</v>
      </c>
      <c r="AC1934" s="1">
        <v>87790</v>
      </c>
      <c r="AD1934" s="6" t="e">
        <f>IF(COUNTIF(#REF!,Orders!AC1367)&gt;0,"Returned","Not Returned")</f>
        <v>#REF!</v>
      </c>
      <c r="AE1934" s="37" t="str">
        <f>TEXT(Table1[[#This Row],[Order Date]],"mmmm-yyy")</f>
        <v>June-2015</v>
      </c>
    </row>
    <row r="1935" spans="1:31" ht="12.75" customHeight="1" thickTop="1" thickBot="1" x14ac:dyDescent="0.25">
      <c r="A1935" s="8">
        <v>18320</v>
      </c>
      <c r="B1935" s="1" t="s">
        <v>25</v>
      </c>
      <c r="C1935" s="1">
        <v>0.05</v>
      </c>
      <c r="D1935" s="1">
        <v>73.98</v>
      </c>
      <c r="E1935" s="1">
        <v>12.14</v>
      </c>
      <c r="F1935" s="1">
        <v>3374</v>
      </c>
      <c r="G1935" s="6" t="str">
        <f>IF(COUNTIF(Table1[Customer ID],Table1[[#This Row],[Customer ID]])&gt;1,"Repeat Customer","One-Time Customer")</f>
        <v>Repeat Customer</v>
      </c>
      <c r="H1935" s="1" t="s">
        <v>3003</v>
      </c>
      <c r="I1935" s="1" t="s">
        <v>49</v>
      </c>
      <c r="J1935" s="1" t="s">
        <v>40</v>
      </c>
      <c r="K1935" s="1" t="s">
        <v>77</v>
      </c>
      <c r="L1935" s="1" t="s">
        <v>180</v>
      </c>
      <c r="M1935" s="1" t="s">
        <v>59</v>
      </c>
      <c r="N1935" s="1" t="s">
        <v>372</v>
      </c>
      <c r="O1935" s="1">
        <v>0.67</v>
      </c>
      <c r="P1935" s="6">
        <f>Table1[[#This Row],[Profit]]/Table1[[#This Row],[Sales]]</f>
        <v>-3.1712191872085593E-3</v>
      </c>
      <c r="Q1935" s="1" t="s">
        <v>33</v>
      </c>
      <c r="R1935" s="1" t="s">
        <v>53</v>
      </c>
      <c r="S1935" s="1" t="s">
        <v>415</v>
      </c>
      <c r="T1935" s="1" t="s">
        <v>3004</v>
      </c>
      <c r="U1935" s="1">
        <v>21113</v>
      </c>
      <c r="V1935" s="9">
        <v>42184</v>
      </c>
      <c r="W1935" s="13" t="str">
        <f>TEXT(Table1[[#This Row],[Order Date]],"mmmm")</f>
        <v>June</v>
      </c>
      <c r="X1935" s="7" t="str">
        <f>TEXT(Table1[[#This Row],[Order Date]],"yyyy")</f>
        <v>2015</v>
      </c>
      <c r="Y1935" s="9">
        <v>42185</v>
      </c>
      <c r="Z1935" s="1">
        <v>-1.904000000000019</v>
      </c>
      <c r="AA1935" s="1">
        <v>8</v>
      </c>
      <c r="AB1935" s="1">
        <v>600.4</v>
      </c>
      <c r="AC1935" s="1">
        <v>87474</v>
      </c>
      <c r="AD1935" s="6" t="e">
        <f>IF(COUNTIF(#REF!,Orders!AC1931)&gt;0,"Returned","Not Returned")</f>
        <v>#REF!</v>
      </c>
      <c r="AE1935" s="37" t="str">
        <f>TEXT(Table1[[#This Row],[Order Date]],"mmmm-yyy")</f>
        <v>June-2015</v>
      </c>
    </row>
    <row r="1936" spans="1:31" ht="12.75" customHeight="1" thickTop="1" thickBot="1" x14ac:dyDescent="0.25">
      <c r="A1936" s="10">
        <v>18321</v>
      </c>
      <c r="B1936" s="11" t="s">
        <v>25</v>
      </c>
      <c r="C1936" s="11">
        <v>0</v>
      </c>
      <c r="D1936" s="11">
        <v>5.98</v>
      </c>
      <c r="E1936" s="11">
        <v>7.15</v>
      </c>
      <c r="F1936" s="11">
        <v>3374</v>
      </c>
      <c r="G1936" s="6" t="str">
        <f>IF(COUNTIF(Table1[Customer ID],Table1[[#This Row],[Customer ID]])&gt;1,"Repeat Customer","One-Time Customer")</f>
        <v>Repeat Customer</v>
      </c>
      <c r="H1936" s="11" t="s">
        <v>3003</v>
      </c>
      <c r="I1936" s="11" t="s">
        <v>49</v>
      </c>
      <c r="J1936" s="11" t="s">
        <v>40</v>
      </c>
      <c r="K1936" s="11" t="s">
        <v>29</v>
      </c>
      <c r="L1936" s="11" t="s">
        <v>93</v>
      </c>
      <c r="M1936" s="11" t="s">
        <v>59</v>
      </c>
      <c r="N1936" s="11" t="s">
        <v>2986</v>
      </c>
      <c r="O1936" s="11">
        <v>0.36</v>
      </c>
      <c r="P1936" s="6">
        <f>Table1[[#This Row],[Profit]]/Table1[[#This Row],[Sales]]</f>
        <v>-1.0816934306569344</v>
      </c>
      <c r="Q1936" s="11" t="s">
        <v>33</v>
      </c>
      <c r="R1936" s="11" t="s">
        <v>53</v>
      </c>
      <c r="S1936" s="11" t="s">
        <v>415</v>
      </c>
      <c r="T1936" s="11" t="s">
        <v>3004</v>
      </c>
      <c r="U1936" s="11">
        <v>21113</v>
      </c>
      <c r="V1936" s="12">
        <v>42184</v>
      </c>
      <c r="W1936" s="13" t="str">
        <f>TEXT(Table1[[#This Row],[Order Date]],"mmmm")</f>
        <v>June</v>
      </c>
      <c r="X1936" s="7" t="str">
        <f>TEXT(Table1[[#This Row],[Order Date]],"yyyy")</f>
        <v>2015</v>
      </c>
      <c r="Y1936" s="12">
        <v>42186</v>
      </c>
      <c r="Z1936" s="11">
        <v>-37.048000000000002</v>
      </c>
      <c r="AA1936" s="11">
        <v>5</v>
      </c>
      <c r="AB1936" s="11">
        <v>34.25</v>
      </c>
      <c r="AC1936" s="11">
        <v>87474</v>
      </c>
      <c r="AD1936" s="6" t="e">
        <f>IF(COUNTIF(#REF!,Orders!AC1932)&gt;0,"Returned","Not Returned")</f>
        <v>#REF!</v>
      </c>
      <c r="AE1936" s="37" t="str">
        <f>TEXT(Table1[[#This Row],[Order Date]],"mmmm-yyy")</f>
        <v>June-2015</v>
      </c>
    </row>
    <row r="1937" spans="1:31" ht="12.75" customHeight="1" thickTop="1" thickBot="1" x14ac:dyDescent="0.25">
      <c r="A1937" s="8">
        <v>18322</v>
      </c>
      <c r="B1937" s="1" t="s">
        <v>25</v>
      </c>
      <c r="C1937" s="1">
        <v>0.09</v>
      </c>
      <c r="D1937" s="1">
        <v>3.57</v>
      </c>
      <c r="E1937" s="1">
        <v>4.17</v>
      </c>
      <c r="F1937" s="1">
        <v>3374</v>
      </c>
      <c r="G1937" s="6" t="str">
        <f>IF(COUNTIF(Table1[Customer ID],Table1[[#This Row],[Customer ID]])&gt;1,"Repeat Customer","One-Time Customer")</f>
        <v>Repeat Customer</v>
      </c>
      <c r="H1937" s="1" t="s">
        <v>3003</v>
      </c>
      <c r="I1937" s="1" t="s">
        <v>49</v>
      </c>
      <c r="J1937" s="1" t="s">
        <v>40</v>
      </c>
      <c r="K1937" s="1" t="s">
        <v>29</v>
      </c>
      <c r="L1937" s="1" t="s">
        <v>30</v>
      </c>
      <c r="M1937" s="1" t="s">
        <v>51</v>
      </c>
      <c r="N1937" s="1" t="s">
        <v>2566</v>
      </c>
      <c r="O1937" s="1">
        <v>0.59</v>
      </c>
      <c r="P1937" s="6">
        <f>Table1[[#This Row],[Profit]]/Table1[[#This Row],[Sales]]</f>
        <v>-1.8088394276629571</v>
      </c>
      <c r="Q1937" s="1" t="s">
        <v>33</v>
      </c>
      <c r="R1937" s="1" t="s">
        <v>53</v>
      </c>
      <c r="S1937" s="1" t="s">
        <v>415</v>
      </c>
      <c r="T1937" s="1" t="s">
        <v>3004</v>
      </c>
      <c r="U1937" s="1">
        <v>21113</v>
      </c>
      <c r="V1937" s="9">
        <v>42184</v>
      </c>
      <c r="W1937" s="13" t="str">
        <f>TEXT(Table1[[#This Row],[Order Date]],"mmmm")</f>
        <v>June</v>
      </c>
      <c r="X1937" s="7" t="str">
        <f>TEXT(Table1[[#This Row],[Order Date]],"yyyy")</f>
        <v>2015</v>
      </c>
      <c r="Y1937" s="9">
        <v>42186</v>
      </c>
      <c r="Z1937" s="1">
        <v>-56.887999999999998</v>
      </c>
      <c r="AA1937" s="1">
        <v>9</v>
      </c>
      <c r="AB1937" s="1">
        <v>31.45</v>
      </c>
      <c r="AC1937" s="1">
        <v>87474</v>
      </c>
      <c r="AD1937" s="6" t="e">
        <f>IF(COUNTIF(#REF!,Orders!AC1933)&gt;0,"Returned","Not Returned")</f>
        <v>#REF!</v>
      </c>
      <c r="AE1937" s="37" t="str">
        <f>TEXT(Table1[[#This Row],[Order Date]],"mmmm-yyy")</f>
        <v>June-2015</v>
      </c>
    </row>
    <row r="1938" spans="1:31" ht="12.75" customHeight="1" thickTop="1" thickBot="1" x14ac:dyDescent="0.25">
      <c r="A1938" s="8">
        <v>5140</v>
      </c>
      <c r="B1938" s="1" t="s">
        <v>25</v>
      </c>
      <c r="C1938" s="1">
        <v>0.01</v>
      </c>
      <c r="D1938" s="1">
        <v>7.89</v>
      </c>
      <c r="E1938" s="1">
        <v>2.82</v>
      </c>
      <c r="F1938" s="1">
        <v>699</v>
      </c>
      <c r="G1938" s="6" t="str">
        <f>IF(COUNTIF(Table1[Customer ID],Table1[[#This Row],[Customer ID]])&gt;1,"Repeat Customer","One-Time Customer")</f>
        <v>Repeat Customer</v>
      </c>
      <c r="H1938" s="1" t="s">
        <v>835</v>
      </c>
      <c r="I1938" s="1" t="s">
        <v>49</v>
      </c>
      <c r="J1938" s="1" t="s">
        <v>114</v>
      </c>
      <c r="K1938" s="1" t="s">
        <v>29</v>
      </c>
      <c r="L1938" s="1" t="s">
        <v>66</v>
      </c>
      <c r="M1938" s="1" t="s">
        <v>31</v>
      </c>
      <c r="N1938" s="1" t="s">
        <v>838</v>
      </c>
      <c r="O1938" s="1">
        <v>0.4</v>
      </c>
      <c r="P1938" s="6">
        <f>Table1[[#This Row],[Profit]]/Table1[[#This Row],[Sales]]</f>
        <v>0.14110697877926057</v>
      </c>
      <c r="Q1938" s="1" t="s">
        <v>33</v>
      </c>
      <c r="R1938" s="1" t="s">
        <v>34</v>
      </c>
      <c r="S1938" s="1" t="s">
        <v>45</v>
      </c>
      <c r="T1938" s="1" t="s">
        <v>663</v>
      </c>
      <c r="U1938" s="1">
        <v>90041</v>
      </c>
      <c r="V1938" s="9">
        <v>42185</v>
      </c>
      <c r="W1938" s="13" t="str">
        <f>TEXT(Table1[[#This Row],[Order Date]],"mmmm")</f>
        <v>June</v>
      </c>
      <c r="X1938" s="7" t="str">
        <f>TEXT(Table1[[#This Row],[Order Date]],"yyyy")</f>
        <v>2015</v>
      </c>
      <c r="Y1938" s="9">
        <v>42186</v>
      </c>
      <c r="Z1938" s="1">
        <v>38.700000000000003</v>
      </c>
      <c r="AA1938" s="1">
        <v>32</v>
      </c>
      <c r="AB1938" s="1">
        <v>274.26</v>
      </c>
      <c r="AC1938" s="1">
        <v>36647</v>
      </c>
      <c r="AD1938" s="6" t="e">
        <f>IF(COUNTIF(#REF!,Orders!AC401)&gt;0,"Returned","Not Returned")</f>
        <v>#REF!</v>
      </c>
      <c r="AE1938" s="37" t="str">
        <f>TEXT(Table1[[#This Row],[Order Date]],"mmmm-yyy")</f>
        <v>June-2015</v>
      </c>
    </row>
    <row r="1939" spans="1:31" ht="12.75" customHeight="1" thickTop="1" thickBot="1" x14ac:dyDescent="0.25">
      <c r="A1939" s="10">
        <v>5141</v>
      </c>
      <c r="B1939" s="11" t="s">
        <v>25</v>
      </c>
      <c r="C1939" s="11">
        <v>0.09</v>
      </c>
      <c r="D1939" s="11">
        <v>3.68</v>
      </c>
      <c r="E1939" s="11">
        <v>1.32</v>
      </c>
      <c r="F1939" s="11">
        <v>699</v>
      </c>
      <c r="G1939" s="6" t="str">
        <f>IF(COUNTIF(Table1[Customer ID],Table1[[#This Row],[Customer ID]])&gt;1,"Repeat Customer","One-Time Customer")</f>
        <v>Repeat Customer</v>
      </c>
      <c r="H1939" s="11" t="s">
        <v>835</v>
      </c>
      <c r="I1939" s="11" t="s">
        <v>49</v>
      </c>
      <c r="J1939" s="11" t="s">
        <v>114</v>
      </c>
      <c r="K1939" s="11" t="s">
        <v>29</v>
      </c>
      <c r="L1939" s="11" t="s">
        <v>174</v>
      </c>
      <c r="M1939" s="11" t="s">
        <v>31</v>
      </c>
      <c r="N1939" s="11" t="s">
        <v>839</v>
      </c>
      <c r="O1939" s="11">
        <v>0.83</v>
      </c>
      <c r="P1939" s="6">
        <f>Table1[[#This Row],[Profit]]/Table1[[#This Row],[Sales]]</f>
        <v>-0.26346801346801346</v>
      </c>
      <c r="Q1939" s="11" t="s">
        <v>33</v>
      </c>
      <c r="R1939" s="11" t="s">
        <v>34</v>
      </c>
      <c r="S1939" s="11" t="s">
        <v>45</v>
      </c>
      <c r="T1939" s="11" t="s">
        <v>663</v>
      </c>
      <c r="U1939" s="11">
        <v>90041</v>
      </c>
      <c r="V1939" s="12">
        <v>42185</v>
      </c>
      <c r="W1939" s="13" t="str">
        <f>TEXT(Table1[[#This Row],[Order Date]],"mmmm")</f>
        <v>June</v>
      </c>
      <c r="X1939" s="7" t="str">
        <f>TEXT(Table1[[#This Row],[Order Date]],"yyyy")</f>
        <v>2015</v>
      </c>
      <c r="Y1939" s="12">
        <v>42186</v>
      </c>
      <c r="Z1939" s="11">
        <v>-21.91</v>
      </c>
      <c r="AA1939" s="11">
        <v>24</v>
      </c>
      <c r="AB1939" s="11">
        <v>83.16</v>
      </c>
      <c r="AC1939" s="11">
        <v>36647</v>
      </c>
      <c r="AD1939" s="6" t="e">
        <f>IF(COUNTIF(#REF!,Orders!AC402)&gt;0,"Returned","Not Returned")</f>
        <v>#REF!</v>
      </c>
      <c r="AE1939" s="37" t="str">
        <f>TEXT(Table1[[#This Row],[Order Date]],"mmmm-yyy")</f>
        <v>June-2015</v>
      </c>
    </row>
    <row r="1940" spans="1:31" ht="12.75" customHeight="1" thickTop="1" thickBot="1" x14ac:dyDescent="0.25">
      <c r="A1940" s="8">
        <v>5142</v>
      </c>
      <c r="B1940" s="1" t="s">
        <v>25</v>
      </c>
      <c r="C1940" s="1">
        <v>0.1</v>
      </c>
      <c r="D1940" s="1">
        <v>9.7100000000000009</v>
      </c>
      <c r="E1940" s="1">
        <v>9.4499999999999993</v>
      </c>
      <c r="F1940" s="1">
        <v>699</v>
      </c>
      <c r="G1940" s="6" t="str">
        <f>IF(COUNTIF(Table1[Customer ID],Table1[[#This Row],[Customer ID]])&gt;1,"Repeat Customer","One-Time Customer")</f>
        <v>Repeat Customer</v>
      </c>
      <c r="H1940" s="1" t="s">
        <v>835</v>
      </c>
      <c r="I1940" s="1" t="s">
        <v>49</v>
      </c>
      <c r="J1940" s="1" t="s">
        <v>114</v>
      </c>
      <c r="K1940" s="1" t="s">
        <v>29</v>
      </c>
      <c r="L1940" s="1" t="s">
        <v>141</v>
      </c>
      <c r="M1940" s="1" t="s">
        <v>59</v>
      </c>
      <c r="N1940" s="1" t="s">
        <v>510</v>
      </c>
      <c r="O1940" s="1">
        <v>0.6</v>
      </c>
      <c r="P1940" s="6">
        <f>Table1[[#This Row],[Profit]]/Table1[[#This Row],[Sales]]</f>
        <v>-0.45725957316840377</v>
      </c>
      <c r="Q1940" s="1" t="s">
        <v>33</v>
      </c>
      <c r="R1940" s="1" t="s">
        <v>34</v>
      </c>
      <c r="S1940" s="1" t="s">
        <v>45</v>
      </c>
      <c r="T1940" s="1" t="s">
        <v>663</v>
      </c>
      <c r="U1940" s="1">
        <v>90041</v>
      </c>
      <c r="V1940" s="9">
        <v>42185</v>
      </c>
      <c r="W1940" s="13" t="str">
        <f>TEXT(Table1[[#This Row],[Order Date]],"mmmm")</f>
        <v>June</v>
      </c>
      <c r="X1940" s="7" t="str">
        <f>TEXT(Table1[[#This Row],[Order Date]],"yyyy")</f>
        <v>2015</v>
      </c>
      <c r="Y1940" s="9">
        <v>42188</v>
      </c>
      <c r="Z1940" s="1">
        <v>-119.77</v>
      </c>
      <c r="AA1940" s="1">
        <v>27</v>
      </c>
      <c r="AB1940" s="1">
        <v>261.93</v>
      </c>
      <c r="AC1940" s="1">
        <v>36647</v>
      </c>
      <c r="AD1940" s="6" t="e">
        <f>IF(COUNTIF(#REF!,Orders!AC403)&gt;0,"Returned","Not Returned")</f>
        <v>#REF!</v>
      </c>
      <c r="AE1940" s="37" t="str">
        <f>TEXT(Table1[[#This Row],[Order Date]],"mmmm-yyy")</f>
        <v>June-2015</v>
      </c>
    </row>
    <row r="1941" spans="1:31" ht="12.75" customHeight="1" thickTop="1" thickBot="1" x14ac:dyDescent="0.25">
      <c r="A1941" s="8">
        <v>23140</v>
      </c>
      <c r="B1941" s="1" t="s">
        <v>25</v>
      </c>
      <c r="C1941" s="1">
        <v>0.01</v>
      </c>
      <c r="D1941" s="1">
        <v>7.89</v>
      </c>
      <c r="E1941" s="1">
        <v>2.82</v>
      </c>
      <c r="F1941" s="1">
        <v>702</v>
      </c>
      <c r="G1941" s="6" t="str">
        <f>IF(COUNTIF(Table1[Customer ID],Table1[[#This Row],[Customer ID]])&gt;1,"Repeat Customer","One-Time Customer")</f>
        <v>Repeat Customer</v>
      </c>
      <c r="H1941" s="1" t="s">
        <v>842</v>
      </c>
      <c r="I1941" s="1" t="s">
        <v>49</v>
      </c>
      <c r="J1941" s="1" t="s">
        <v>114</v>
      </c>
      <c r="K1941" s="1" t="s">
        <v>29</v>
      </c>
      <c r="L1941" s="1" t="s">
        <v>66</v>
      </c>
      <c r="M1941" s="1" t="s">
        <v>31</v>
      </c>
      <c r="N1941" s="1" t="s">
        <v>838</v>
      </c>
      <c r="O1941" s="1">
        <v>0.4</v>
      </c>
      <c r="P1941" s="6">
        <f>Table1[[#This Row],[Profit]]/Table1[[#This Row],[Sales]]</f>
        <v>0.67736289381563597</v>
      </c>
      <c r="Q1941" s="1" t="s">
        <v>33</v>
      </c>
      <c r="R1941" s="1" t="s">
        <v>34</v>
      </c>
      <c r="S1941" s="1" t="s">
        <v>45</v>
      </c>
      <c r="T1941" s="1" t="s">
        <v>843</v>
      </c>
      <c r="U1941" s="1">
        <v>95404</v>
      </c>
      <c r="V1941" s="9">
        <v>42185</v>
      </c>
      <c r="W1941" s="13" t="str">
        <f>TEXT(Table1[[#This Row],[Order Date]],"mmmm")</f>
        <v>June</v>
      </c>
      <c r="X1941" s="7" t="str">
        <f>TEXT(Table1[[#This Row],[Order Date]],"yyyy")</f>
        <v>2015</v>
      </c>
      <c r="Y1941" s="9">
        <v>42186</v>
      </c>
      <c r="Z1941" s="1">
        <v>46.440000000000005</v>
      </c>
      <c r="AA1941" s="1">
        <v>8</v>
      </c>
      <c r="AB1941" s="1">
        <v>68.56</v>
      </c>
      <c r="AC1941" s="1">
        <v>87979</v>
      </c>
      <c r="AD1941" s="6" t="e">
        <f>IF(COUNTIF(#REF!,Orders!AC409)&gt;0,"Returned","Not Returned")</f>
        <v>#REF!</v>
      </c>
      <c r="AE1941" s="37" t="str">
        <f>TEXT(Table1[[#This Row],[Order Date]],"mmmm-yyy")</f>
        <v>June-2015</v>
      </c>
    </row>
    <row r="1942" spans="1:31" ht="12.75" customHeight="1" thickTop="1" thickBot="1" x14ac:dyDescent="0.25">
      <c r="A1942" s="10">
        <v>23141</v>
      </c>
      <c r="B1942" s="11" t="s">
        <v>25</v>
      </c>
      <c r="C1942" s="11">
        <v>0.09</v>
      </c>
      <c r="D1942" s="11">
        <v>3.68</v>
      </c>
      <c r="E1942" s="11">
        <v>1.32</v>
      </c>
      <c r="F1942" s="11">
        <v>702</v>
      </c>
      <c r="G1942" s="6" t="str">
        <f>IF(COUNTIF(Table1[Customer ID],Table1[[#This Row],[Customer ID]])&gt;1,"Repeat Customer","One-Time Customer")</f>
        <v>Repeat Customer</v>
      </c>
      <c r="H1942" s="11" t="s">
        <v>842</v>
      </c>
      <c r="I1942" s="11" t="s">
        <v>49</v>
      </c>
      <c r="J1942" s="11" t="s">
        <v>114</v>
      </c>
      <c r="K1942" s="11" t="s">
        <v>29</v>
      </c>
      <c r="L1942" s="11" t="s">
        <v>174</v>
      </c>
      <c r="M1942" s="11" t="s">
        <v>31</v>
      </c>
      <c r="N1942" s="11" t="s">
        <v>839</v>
      </c>
      <c r="O1942" s="11">
        <v>0.83</v>
      </c>
      <c r="P1942" s="6">
        <f>Table1[[#This Row],[Profit]]/Table1[[#This Row],[Sales]]</f>
        <v>-0.84309764309764312</v>
      </c>
      <c r="Q1942" s="11" t="s">
        <v>33</v>
      </c>
      <c r="R1942" s="11" t="s">
        <v>34</v>
      </c>
      <c r="S1942" s="11" t="s">
        <v>45</v>
      </c>
      <c r="T1942" s="11" t="s">
        <v>843</v>
      </c>
      <c r="U1942" s="11">
        <v>95404</v>
      </c>
      <c r="V1942" s="12">
        <v>42185</v>
      </c>
      <c r="W1942" s="13" t="str">
        <f>TEXT(Table1[[#This Row],[Order Date]],"mmmm")</f>
        <v>June</v>
      </c>
      <c r="X1942" s="7" t="str">
        <f>TEXT(Table1[[#This Row],[Order Date]],"yyyy")</f>
        <v>2015</v>
      </c>
      <c r="Y1942" s="12">
        <v>42186</v>
      </c>
      <c r="Z1942" s="11">
        <v>-17.527999999999999</v>
      </c>
      <c r="AA1942" s="11">
        <v>6</v>
      </c>
      <c r="AB1942" s="11">
        <v>20.79</v>
      </c>
      <c r="AC1942" s="11">
        <v>87979</v>
      </c>
      <c r="AD1942" s="6" t="e">
        <f>IF(COUNTIF(#REF!,Orders!AC410)&gt;0,"Returned","Not Returned")</f>
        <v>#REF!</v>
      </c>
      <c r="AE1942" s="37" t="str">
        <f>TEXT(Table1[[#This Row],[Order Date]],"mmmm-yyy")</f>
        <v>June-2015</v>
      </c>
    </row>
    <row r="1943" spans="1:31" ht="12.75" customHeight="1" thickTop="1" thickBot="1" x14ac:dyDescent="0.25">
      <c r="A1943" s="8">
        <v>23142</v>
      </c>
      <c r="B1943" s="1" t="s">
        <v>25</v>
      </c>
      <c r="C1943" s="1">
        <v>0.1</v>
      </c>
      <c r="D1943" s="1">
        <v>9.7100000000000009</v>
      </c>
      <c r="E1943" s="1">
        <v>9.4499999999999993</v>
      </c>
      <c r="F1943" s="1">
        <v>702</v>
      </c>
      <c r="G1943" s="6" t="str">
        <f>IF(COUNTIF(Table1[Customer ID],Table1[[#This Row],[Customer ID]])&gt;1,"Repeat Customer","One-Time Customer")</f>
        <v>Repeat Customer</v>
      </c>
      <c r="H1943" s="1" t="s">
        <v>842</v>
      </c>
      <c r="I1943" s="1" t="s">
        <v>49</v>
      </c>
      <c r="J1943" s="1" t="s">
        <v>114</v>
      </c>
      <c r="K1943" s="1" t="s">
        <v>29</v>
      </c>
      <c r="L1943" s="1" t="s">
        <v>141</v>
      </c>
      <c r="M1943" s="1" t="s">
        <v>59</v>
      </c>
      <c r="N1943" s="1" t="s">
        <v>510</v>
      </c>
      <c r="O1943" s="1">
        <v>0.6</v>
      </c>
      <c r="P1943" s="6">
        <f>Table1[[#This Row],[Profit]]/Table1[[#This Row],[Sales]]</f>
        <v>-1.4109262258872037</v>
      </c>
      <c r="Q1943" s="1" t="s">
        <v>33</v>
      </c>
      <c r="R1943" s="1" t="s">
        <v>34</v>
      </c>
      <c r="S1943" s="1" t="s">
        <v>45</v>
      </c>
      <c r="T1943" s="1" t="s">
        <v>843</v>
      </c>
      <c r="U1943" s="1">
        <v>95404</v>
      </c>
      <c r="V1943" s="9">
        <v>42185</v>
      </c>
      <c r="W1943" s="13" t="str">
        <f>TEXT(Table1[[#This Row],[Order Date]],"mmmm")</f>
        <v>June</v>
      </c>
      <c r="X1943" s="7" t="str">
        <f>TEXT(Table1[[#This Row],[Order Date]],"yyyy")</f>
        <v>2015</v>
      </c>
      <c r="Y1943" s="9">
        <v>42188</v>
      </c>
      <c r="Z1943" s="1">
        <v>-95.816000000000003</v>
      </c>
      <c r="AA1943" s="1">
        <v>7</v>
      </c>
      <c r="AB1943" s="1">
        <v>67.91</v>
      </c>
      <c r="AC1943" s="1">
        <v>87979</v>
      </c>
      <c r="AD1943" s="6" t="e">
        <f>IF(COUNTIF(#REF!,Orders!AC411)&gt;0,"Returned","Not Returned")</f>
        <v>#REF!</v>
      </c>
      <c r="AE1943" s="37" t="str">
        <f>TEXT(Table1[[#This Row],[Order Date]],"mmmm-yyy")</f>
        <v>June-2015</v>
      </c>
    </row>
    <row r="1944" spans="1:31" ht="12.75" customHeight="1" thickTop="1" thickBot="1" x14ac:dyDescent="0.25">
      <c r="A1944" s="10">
        <v>22832</v>
      </c>
      <c r="B1944" s="11" t="s">
        <v>106</v>
      </c>
      <c r="C1944" s="11">
        <v>0.04</v>
      </c>
      <c r="D1944" s="11">
        <v>8.33</v>
      </c>
      <c r="E1944" s="11">
        <v>1.99</v>
      </c>
      <c r="F1944" s="11">
        <v>1307</v>
      </c>
      <c r="G1944" s="6" t="str">
        <f>IF(COUNTIF(Table1[Customer ID],Table1[[#This Row],[Customer ID]])&gt;1,"Repeat Customer","One-Time Customer")</f>
        <v>One-Time Customer</v>
      </c>
      <c r="H1944" s="11" t="s">
        <v>1392</v>
      </c>
      <c r="I1944" s="11" t="s">
        <v>49</v>
      </c>
      <c r="J1944" s="11" t="s">
        <v>58</v>
      </c>
      <c r="K1944" s="11" t="s">
        <v>77</v>
      </c>
      <c r="L1944" s="11" t="s">
        <v>180</v>
      </c>
      <c r="M1944" s="11" t="s">
        <v>51</v>
      </c>
      <c r="N1944" s="11" t="s">
        <v>414</v>
      </c>
      <c r="O1944" s="11">
        <v>0.52</v>
      </c>
      <c r="P1944" s="6">
        <f>Table1[[#This Row],[Profit]]/Table1[[#This Row],[Sales]]</f>
        <v>0.34200822794453756</v>
      </c>
      <c r="Q1944" s="11" t="s">
        <v>33</v>
      </c>
      <c r="R1944" s="11" t="s">
        <v>34</v>
      </c>
      <c r="S1944" s="11" t="s">
        <v>102</v>
      </c>
      <c r="T1944" s="11" t="s">
        <v>1393</v>
      </c>
      <c r="U1944" s="11">
        <v>97420</v>
      </c>
      <c r="V1944" s="12">
        <v>42185</v>
      </c>
      <c r="W1944" s="13" t="str">
        <f>TEXT(Table1[[#This Row],[Order Date]],"mmmm")</f>
        <v>June</v>
      </c>
      <c r="X1944" s="7" t="str">
        <f>TEXT(Table1[[#This Row],[Order Date]],"yyyy")</f>
        <v>2015</v>
      </c>
      <c r="Y1944" s="12">
        <v>42192</v>
      </c>
      <c r="Z1944" s="11">
        <v>44.891999999999996</v>
      </c>
      <c r="AA1944" s="11">
        <v>16</v>
      </c>
      <c r="AB1944" s="11">
        <v>131.26</v>
      </c>
      <c r="AC1944" s="11">
        <v>91451</v>
      </c>
      <c r="AD1944" s="6" t="e">
        <f>IF(COUNTIF(#REF!,Orders!AC746)&gt;0,"Returned","Not Returned")</f>
        <v>#REF!</v>
      </c>
      <c r="AE1944" s="37" t="str">
        <f>TEXT(Table1[[#This Row],[Order Date]],"mmmm-yyy")</f>
        <v>June-2015</v>
      </c>
    </row>
    <row r="1945" spans="1:31" ht="12.75" customHeight="1" thickTop="1" thickBot="1" x14ac:dyDescent="0.25">
      <c r="A1945" s="8">
        <v>25790</v>
      </c>
      <c r="B1945" s="1" t="s">
        <v>37</v>
      </c>
      <c r="C1945" s="1">
        <v>7.0000000000000007E-2</v>
      </c>
      <c r="D1945" s="1">
        <v>11.29</v>
      </c>
      <c r="E1945" s="1">
        <v>5.03</v>
      </c>
      <c r="F1945" s="1">
        <v>1384</v>
      </c>
      <c r="G1945" s="6" t="str">
        <f>IF(COUNTIF(Table1[Customer ID],Table1[[#This Row],[Customer ID]])&gt;1,"Repeat Customer","One-Time Customer")</f>
        <v>Repeat Customer</v>
      </c>
      <c r="H1945" s="1" t="s">
        <v>1452</v>
      </c>
      <c r="I1945" s="1" t="s">
        <v>49</v>
      </c>
      <c r="J1945" s="1" t="s">
        <v>114</v>
      </c>
      <c r="K1945" s="1" t="s">
        <v>29</v>
      </c>
      <c r="L1945" s="1" t="s">
        <v>141</v>
      </c>
      <c r="M1945" s="1" t="s">
        <v>59</v>
      </c>
      <c r="N1945" s="1" t="s">
        <v>1453</v>
      </c>
      <c r="O1945" s="1">
        <v>0.59</v>
      </c>
      <c r="P1945" s="6">
        <f>Table1[[#This Row],[Profit]]/Table1[[#This Row],[Sales]]</f>
        <v>-1.3235103101152783</v>
      </c>
      <c r="Q1945" s="1" t="s">
        <v>33</v>
      </c>
      <c r="R1945" s="1" t="s">
        <v>136</v>
      </c>
      <c r="S1945" s="1" t="s">
        <v>137</v>
      </c>
      <c r="T1945" s="1" t="s">
        <v>1454</v>
      </c>
      <c r="U1945" s="1">
        <v>22304</v>
      </c>
      <c r="V1945" s="9">
        <v>42185</v>
      </c>
      <c r="W1945" s="13" t="str">
        <f>TEXT(Table1[[#This Row],[Order Date]],"mmmm")</f>
        <v>June</v>
      </c>
      <c r="X1945" s="7" t="str">
        <f>TEXT(Table1[[#This Row],[Order Date]],"yyyy")</f>
        <v>2015</v>
      </c>
      <c r="Y1945" s="9">
        <v>42187</v>
      </c>
      <c r="Z1945" s="1">
        <v>-163.03</v>
      </c>
      <c r="AA1945" s="1">
        <v>11</v>
      </c>
      <c r="AB1945" s="1">
        <v>123.18</v>
      </c>
      <c r="AC1945" s="1">
        <v>89407</v>
      </c>
      <c r="AD1945" s="6" t="e">
        <f>IF(COUNTIF(#REF!,Orders!AC785)&gt;0,"Returned","Not Returned")</f>
        <v>#REF!</v>
      </c>
      <c r="AE1945" s="37" t="str">
        <f>TEXT(Table1[[#This Row],[Order Date]],"mmmm-yyy")</f>
        <v>June-2015</v>
      </c>
    </row>
    <row r="1946" spans="1:31" ht="12.75" customHeight="1" thickTop="1" thickBot="1" x14ac:dyDescent="0.25">
      <c r="A1946" s="10">
        <v>23958</v>
      </c>
      <c r="B1946" s="11" t="s">
        <v>37</v>
      </c>
      <c r="C1946" s="11">
        <v>0.02</v>
      </c>
      <c r="D1946" s="11">
        <v>30.98</v>
      </c>
      <c r="E1946" s="11">
        <v>6.5</v>
      </c>
      <c r="F1946" s="11">
        <v>1472</v>
      </c>
      <c r="G1946" s="6" t="str">
        <f>IF(COUNTIF(Table1[Customer ID],Table1[[#This Row],[Customer ID]])&gt;1,"Repeat Customer","One-Time Customer")</f>
        <v>Repeat Customer</v>
      </c>
      <c r="H1946" s="11" t="s">
        <v>1512</v>
      </c>
      <c r="I1946" s="11" t="s">
        <v>27</v>
      </c>
      <c r="J1946" s="11" t="s">
        <v>40</v>
      </c>
      <c r="K1946" s="11" t="s">
        <v>77</v>
      </c>
      <c r="L1946" s="11" t="s">
        <v>180</v>
      </c>
      <c r="M1946" s="11" t="s">
        <v>59</v>
      </c>
      <c r="N1946" s="11" t="s">
        <v>1240</v>
      </c>
      <c r="O1946" s="11">
        <v>0.79</v>
      </c>
      <c r="P1946" s="6">
        <f>Table1[[#This Row],[Profit]]/Table1[[#This Row],[Sales]]</f>
        <v>-8.0710448733021037E-2</v>
      </c>
      <c r="Q1946" s="11" t="s">
        <v>33</v>
      </c>
      <c r="R1946" s="11" t="s">
        <v>53</v>
      </c>
      <c r="S1946" s="11" t="s">
        <v>154</v>
      </c>
      <c r="T1946" s="11" t="s">
        <v>1513</v>
      </c>
      <c r="U1946" s="11">
        <v>44145</v>
      </c>
      <c r="V1946" s="12">
        <v>42185</v>
      </c>
      <c r="W1946" s="13" t="str">
        <f>TEXT(Table1[[#This Row],[Order Date]],"mmmm")</f>
        <v>June</v>
      </c>
      <c r="X1946" s="7" t="str">
        <f>TEXT(Table1[[#This Row],[Order Date]],"yyyy")</f>
        <v>2015</v>
      </c>
      <c r="Y1946" s="12">
        <v>42186</v>
      </c>
      <c r="Z1946" s="11">
        <v>-44.624000000000002</v>
      </c>
      <c r="AA1946" s="11">
        <v>17</v>
      </c>
      <c r="AB1946" s="11">
        <v>552.89</v>
      </c>
      <c r="AC1946" s="11">
        <v>87078</v>
      </c>
      <c r="AD1946" s="6" t="e">
        <f>IF(COUNTIF(#REF!,Orders!AC830)&gt;0,"Returned","Not Returned")</f>
        <v>#REF!</v>
      </c>
      <c r="AE1946" s="37" t="str">
        <f>TEXT(Table1[[#This Row],[Order Date]],"mmmm-yyy")</f>
        <v>June-2015</v>
      </c>
    </row>
    <row r="1947" spans="1:31" ht="12.75" customHeight="1" thickTop="1" thickBot="1" x14ac:dyDescent="0.25">
      <c r="A1947" s="10">
        <v>21697</v>
      </c>
      <c r="B1947" s="11" t="s">
        <v>106</v>
      </c>
      <c r="C1947" s="11">
        <v>0.06</v>
      </c>
      <c r="D1947" s="11">
        <v>38.06</v>
      </c>
      <c r="E1947" s="11">
        <v>4.5</v>
      </c>
      <c r="F1947" s="11">
        <v>2089</v>
      </c>
      <c r="G1947" s="6" t="str">
        <f>IF(COUNTIF(Table1[Customer ID],Table1[[#This Row],[Customer ID]])&gt;1,"Repeat Customer","One-Time Customer")</f>
        <v>Repeat Customer</v>
      </c>
      <c r="H1947" s="11" t="s">
        <v>2005</v>
      </c>
      <c r="I1947" s="11" t="s">
        <v>49</v>
      </c>
      <c r="J1947" s="11" t="s">
        <v>28</v>
      </c>
      <c r="K1947" s="11" t="s">
        <v>29</v>
      </c>
      <c r="L1947" s="11" t="s">
        <v>257</v>
      </c>
      <c r="M1947" s="11" t="s">
        <v>59</v>
      </c>
      <c r="N1947" s="11" t="s">
        <v>2006</v>
      </c>
      <c r="O1947" s="11">
        <v>0.56000000000000005</v>
      </c>
      <c r="P1947" s="6">
        <f>Table1[[#This Row],[Profit]]/Table1[[#This Row],[Sales]]</f>
        <v>0.69</v>
      </c>
      <c r="Q1947" s="11" t="s">
        <v>33</v>
      </c>
      <c r="R1947" s="11" t="s">
        <v>53</v>
      </c>
      <c r="S1947" s="11" t="s">
        <v>71</v>
      </c>
      <c r="T1947" s="11" t="s">
        <v>2007</v>
      </c>
      <c r="U1947" s="11">
        <v>10956</v>
      </c>
      <c r="V1947" s="12">
        <v>42185</v>
      </c>
      <c r="W1947" s="13" t="str">
        <f>TEXT(Table1[[#This Row],[Order Date]],"mmmm")</f>
        <v>June</v>
      </c>
      <c r="X1947" s="7" t="str">
        <f>TEXT(Table1[[#This Row],[Order Date]],"yyyy")</f>
        <v>2015</v>
      </c>
      <c r="Y1947" s="12">
        <v>42191</v>
      </c>
      <c r="Z1947" s="11">
        <v>450.45959999999997</v>
      </c>
      <c r="AA1947" s="11">
        <v>17</v>
      </c>
      <c r="AB1947" s="11">
        <v>652.84</v>
      </c>
      <c r="AC1947" s="11">
        <v>88348</v>
      </c>
      <c r="AD1947" s="6" t="e">
        <f>IF(COUNTIF(#REF!,Orders!AC1158)&gt;0,"Returned","Not Returned")</f>
        <v>#REF!</v>
      </c>
      <c r="AE1947" s="37" t="str">
        <f>TEXT(Table1[[#This Row],[Order Date]],"mmmm-yyy")</f>
        <v>June-2015</v>
      </c>
    </row>
    <row r="1948" spans="1:31" ht="12.75" customHeight="1" thickTop="1" thickBot="1" x14ac:dyDescent="0.25">
      <c r="A1948" s="8">
        <v>21698</v>
      </c>
      <c r="B1948" s="1" t="s">
        <v>106</v>
      </c>
      <c r="C1948" s="1">
        <v>0.08</v>
      </c>
      <c r="D1948" s="1">
        <v>599.99</v>
      </c>
      <c r="E1948" s="1">
        <v>24.49</v>
      </c>
      <c r="F1948" s="1">
        <v>2089</v>
      </c>
      <c r="G1948" s="6" t="str">
        <f>IF(COUNTIF(Table1[Customer ID],Table1[[#This Row],[Customer ID]])&gt;1,"Repeat Customer","One-Time Customer")</f>
        <v>Repeat Customer</v>
      </c>
      <c r="H1948" s="1" t="s">
        <v>2005</v>
      </c>
      <c r="I1948" s="1" t="s">
        <v>49</v>
      </c>
      <c r="J1948" s="1" t="s">
        <v>28</v>
      </c>
      <c r="K1948" s="1" t="s">
        <v>77</v>
      </c>
      <c r="L1948" s="1" t="s">
        <v>587</v>
      </c>
      <c r="M1948" s="1" t="s">
        <v>236</v>
      </c>
      <c r="N1948" s="1" t="s">
        <v>2008</v>
      </c>
      <c r="O1948" s="1">
        <v>0.37</v>
      </c>
      <c r="P1948" s="6">
        <f>Table1[[#This Row],[Profit]]/Table1[[#This Row],[Sales]]</f>
        <v>0.68999999999999984</v>
      </c>
      <c r="Q1948" s="1" t="s">
        <v>33</v>
      </c>
      <c r="R1948" s="1" t="s">
        <v>53</v>
      </c>
      <c r="S1948" s="1" t="s">
        <v>71</v>
      </c>
      <c r="T1948" s="1" t="s">
        <v>2007</v>
      </c>
      <c r="U1948" s="1">
        <v>10956</v>
      </c>
      <c r="V1948" s="9">
        <v>42185</v>
      </c>
      <c r="W1948" s="13" t="str">
        <f>TEXT(Table1[[#This Row],[Order Date]],"mmmm")</f>
        <v>June</v>
      </c>
      <c r="X1948" s="7" t="str">
        <f>TEXT(Table1[[#This Row],[Order Date]],"yyyy")</f>
        <v>2015</v>
      </c>
      <c r="Y1948" s="9">
        <v>42193</v>
      </c>
      <c r="Z1948" s="1">
        <v>8798.1830999999984</v>
      </c>
      <c r="AA1948" s="1">
        <v>22</v>
      </c>
      <c r="AB1948" s="1">
        <v>12750.99</v>
      </c>
      <c r="AC1948" s="1">
        <v>88348</v>
      </c>
      <c r="AD1948" s="6" t="e">
        <f>IF(COUNTIF(#REF!,Orders!AC1159)&gt;0,"Returned","Not Returned")</f>
        <v>#REF!</v>
      </c>
      <c r="AE1948" s="37" t="str">
        <f>TEXT(Table1[[#This Row],[Order Date]],"mmmm-yyy")</f>
        <v>June-2015</v>
      </c>
    </row>
    <row r="1949" spans="1:31" ht="12.75" customHeight="1" thickTop="1" thickBot="1" x14ac:dyDescent="0.25">
      <c r="A1949" s="10">
        <v>21699</v>
      </c>
      <c r="B1949" s="11" t="s">
        <v>106</v>
      </c>
      <c r="C1949" s="11">
        <v>0.1</v>
      </c>
      <c r="D1949" s="11">
        <v>3.98</v>
      </c>
      <c r="E1949" s="11">
        <v>2.97</v>
      </c>
      <c r="F1949" s="11">
        <v>2089</v>
      </c>
      <c r="G1949" s="6" t="str">
        <f>IF(COUNTIF(Table1[Customer ID],Table1[[#This Row],[Customer ID]])&gt;1,"Repeat Customer","One-Time Customer")</f>
        <v>Repeat Customer</v>
      </c>
      <c r="H1949" s="11" t="s">
        <v>2005</v>
      </c>
      <c r="I1949" s="11" t="s">
        <v>27</v>
      </c>
      <c r="J1949" s="11" t="s">
        <v>28</v>
      </c>
      <c r="K1949" s="11" t="s">
        <v>29</v>
      </c>
      <c r="L1949" s="11" t="s">
        <v>93</v>
      </c>
      <c r="M1949" s="11" t="s">
        <v>31</v>
      </c>
      <c r="N1949" s="11" t="s">
        <v>2009</v>
      </c>
      <c r="O1949" s="11">
        <v>0.35</v>
      </c>
      <c r="P1949" s="6">
        <f>Table1[[#This Row],[Profit]]/Table1[[#This Row],[Sales]]</f>
        <v>-0.26217137293086662</v>
      </c>
      <c r="Q1949" s="11" t="s">
        <v>33</v>
      </c>
      <c r="R1949" s="11" t="s">
        <v>53</v>
      </c>
      <c r="S1949" s="11" t="s">
        <v>71</v>
      </c>
      <c r="T1949" s="11" t="s">
        <v>2007</v>
      </c>
      <c r="U1949" s="11">
        <v>10956</v>
      </c>
      <c r="V1949" s="12">
        <v>42185</v>
      </c>
      <c r="W1949" s="13" t="str">
        <f>TEXT(Table1[[#This Row],[Order Date]],"mmmm")</f>
        <v>June</v>
      </c>
      <c r="X1949" s="7" t="str">
        <f>TEXT(Table1[[#This Row],[Order Date]],"yyyy")</f>
        <v>2015</v>
      </c>
      <c r="Y1949" s="12">
        <v>42189</v>
      </c>
      <c r="Z1949" s="11">
        <v>-5.3849999999999998</v>
      </c>
      <c r="AA1949" s="11">
        <v>5</v>
      </c>
      <c r="AB1949" s="11">
        <v>20.54</v>
      </c>
      <c r="AC1949" s="11">
        <v>88348</v>
      </c>
      <c r="AD1949" s="6" t="e">
        <f>IF(COUNTIF(#REF!,Orders!AC1160)&gt;0,"Returned","Not Returned")</f>
        <v>#REF!</v>
      </c>
      <c r="AE1949" s="37" t="str">
        <f>TEXT(Table1[[#This Row],[Order Date]],"mmmm-yyy")</f>
        <v>June-2015</v>
      </c>
    </row>
    <row r="1950" spans="1:31" ht="12.75" customHeight="1" thickTop="1" thickBot="1" x14ac:dyDescent="0.25">
      <c r="A1950" s="10">
        <v>24552</v>
      </c>
      <c r="B1950" s="11" t="s">
        <v>37</v>
      </c>
      <c r="C1950" s="11">
        <v>0.01</v>
      </c>
      <c r="D1950" s="11">
        <v>195.99</v>
      </c>
      <c r="E1950" s="11">
        <v>8.99</v>
      </c>
      <c r="F1950" s="11">
        <v>2276</v>
      </c>
      <c r="G1950" s="6" t="str">
        <f>IF(COUNTIF(Table1[Customer ID],Table1[[#This Row],[Customer ID]])&gt;1,"Repeat Customer","One-Time Customer")</f>
        <v>One-Time Customer</v>
      </c>
      <c r="H1950" s="11" t="s">
        <v>2165</v>
      </c>
      <c r="I1950" s="11" t="s">
        <v>49</v>
      </c>
      <c r="J1950" s="11" t="s">
        <v>114</v>
      </c>
      <c r="K1950" s="11" t="s">
        <v>77</v>
      </c>
      <c r="L1950" s="11" t="s">
        <v>78</v>
      </c>
      <c r="M1950" s="11" t="s">
        <v>59</v>
      </c>
      <c r="N1950" s="11" t="s">
        <v>734</v>
      </c>
      <c r="O1950" s="11">
        <v>0.6</v>
      </c>
      <c r="P1950" s="6">
        <f>Table1[[#This Row],[Profit]]/Table1[[#This Row],[Sales]]</f>
        <v>0.69</v>
      </c>
      <c r="Q1950" s="11" t="s">
        <v>33</v>
      </c>
      <c r="R1950" s="11" t="s">
        <v>53</v>
      </c>
      <c r="S1950" s="11" t="s">
        <v>71</v>
      </c>
      <c r="T1950" s="11" t="s">
        <v>2166</v>
      </c>
      <c r="U1950" s="11">
        <v>14304</v>
      </c>
      <c r="V1950" s="12">
        <v>42185</v>
      </c>
      <c r="W1950" s="13" t="str">
        <f>TEXT(Table1[[#This Row],[Order Date]],"mmmm")</f>
        <v>June</v>
      </c>
      <c r="X1950" s="7" t="str">
        <f>TEXT(Table1[[#This Row],[Order Date]],"yyyy")</f>
        <v>2015</v>
      </c>
      <c r="Y1950" s="12">
        <v>42185</v>
      </c>
      <c r="Z1950" s="11">
        <v>2653.7813999999998</v>
      </c>
      <c r="AA1950" s="11">
        <v>22</v>
      </c>
      <c r="AB1950" s="11">
        <v>3846.06</v>
      </c>
      <c r="AC1950" s="11">
        <v>91502</v>
      </c>
      <c r="AD1950" s="6" t="e">
        <f>IF(COUNTIF(#REF!,Orders!AC1264)&gt;0,"Returned","Not Returned")</f>
        <v>#REF!</v>
      </c>
      <c r="AE1950" s="37" t="str">
        <f>TEXT(Table1[[#This Row],[Order Date]],"mmmm-yyy")</f>
        <v>June-2015</v>
      </c>
    </row>
    <row r="1951" spans="1:31" ht="12.75" customHeight="1" thickTop="1" thickBot="1" x14ac:dyDescent="0.25">
      <c r="A1951" s="10">
        <v>5689</v>
      </c>
      <c r="B1951" s="11" t="s">
        <v>106</v>
      </c>
      <c r="C1951" s="11">
        <v>0.05</v>
      </c>
      <c r="D1951" s="11">
        <v>63.94</v>
      </c>
      <c r="E1951" s="11">
        <v>14.48</v>
      </c>
      <c r="F1951" s="11">
        <v>2882</v>
      </c>
      <c r="G1951" s="6" t="str">
        <f>IF(COUNTIF(Table1[Customer ID],Table1[[#This Row],[Customer ID]])&gt;1,"Repeat Customer","One-Time Customer")</f>
        <v>Repeat Customer</v>
      </c>
      <c r="H1951" s="11" t="s">
        <v>2632</v>
      </c>
      <c r="I1951" s="11" t="s">
        <v>27</v>
      </c>
      <c r="J1951" s="11" t="s">
        <v>114</v>
      </c>
      <c r="K1951" s="11" t="s">
        <v>41</v>
      </c>
      <c r="L1951" s="11" t="s">
        <v>50</v>
      </c>
      <c r="M1951" s="11" t="s">
        <v>59</v>
      </c>
      <c r="N1951" s="11" t="s">
        <v>519</v>
      </c>
      <c r="O1951" s="11">
        <v>0.46</v>
      </c>
      <c r="P1951" s="6">
        <f>Table1[[#This Row],[Profit]]/Table1[[#This Row],[Sales]]</f>
        <v>0.20269712275975607</v>
      </c>
      <c r="Q1951" s="11" t="s">
        <v>33</v>
      </c>
      <c r="R1951" s="11" t="s">
        <v>136</v>
      </c>
      <c r="S1951" s="11" t="s">
        <v>322</v>
      </c>
      <c r="T1951" s="11" t="s">
        <v>390</v>
      </c>
      <c r="U1951" s="11">
        <v>28206</v>
      </c>
      <c r="V1951" s="12">
        <v>42185</v>
      </c>
      <c r="W1951" s="13" t="str">
        <f>TEXT(Table1[[#This Row],[Order Date]],"mmmm")</f>
        <v>June</v>
      </c>
      <c r="X1951" s="7" t="str">
        <f>TEXT(Table1[[#This Row],[Order Date]],"yyyy")</f>
        <v>2015</v>
      </c>
      <c r="Y1951" s="12">
        <v>42192</v>
      </c>
      <c r="Z1951" s="11">
        <v>270.87430000000001</v>
      </c>
      <c r="AA1951" s="11">
        <v>21</v>
      </c>
      <c r="AB1951" s="11">
        <v>1336.35</v>
      </c>
      <c r="AC1951" s="11">
        <v>40224</v>
      </c>
      <c r="AD1951" s="6" t="e">
        <f>IF(COUNTIF(#REF!,Orders!AC1636)&gt;0,"Returned","Not Returned")</f>
        <v>#REF!</v>
      </c>
      <c r="AE1951" s="37" t="str">
        <f>TEXT(Table1[[#This Row],[Order Date]],"mmmm-yyy")</f>
        <v>June-2015</v>
      </c>
    </row>
    <row r="1952" spans="1:31" ht="12.75" customHeight="1" thickTop="1" thickBot="1" x14ac:dyDescent="0.25">
      <c r="A1952" s="8">
        <v>23689</v>
      </c>
      <c r="B1952" s="1" t="s">
        <v>106</v>
      </c>
      <c r="C1952" s="1">
        <v>0.05</v>
      </c>
      <c r="D1952" s="1">
        <v>63.94</v>
      </c>
      <c r="E1952" s="1">
        <v>14.48</v>
      </c>
      <c r="F1952" s="1">
        <v>2885</v>
      </c>
      <c r="G1952" s="6" t="str">
        <f>IF(COUNTIF(Table1[Customer ID],Table1[[#This Row],[Customer ID]])&gt;1,"Repeat Customer","One-Time Customer")</f>
        <v>One-Time Customer</v>
      </c>
      <c r="H1952" s="1" t="s">
        <v>2639</v>
      </c>
      <c r="I1952" s="1" t="s">
        <v>27</v>
      </c>
      <c r="J1952" s="1" t="s">
        <v>114</v>
      </c>
      <c r="K1952" s="1" t="s">
        <v>41</v>
      </c>
      <c r="L1952" s="1" t="s">
        <v>50</v>
      </c>
      <c r="M1952" s="1" t="s">
        <v>59</v>
      </c>
      <c r="N1952" s="1" t="s">
        <v>519</v>
      </c>
      <c r="O1952" s="1">
        <v>0.46</v>
      </c>
      <c r="P1952" s="6">
        <f>Table1[[#This Row],[Profit]]/Table1[[#This Row],[Sales]]</f>
        <v>0.69</v>
      </c>
      <c r="Q1952" s="1" t="s">
        <v>33</v>
      </c>
      <c r="R1952" s="1" t="s">
        <v>53</v>
      </c>
      <c r="S1952" s="1" t="s">
        <v>154</v>
      </c>
      <c r="T1952" s="1" t="s">
        <v>2640</v>
      </c>
      <c r="U1952" s="1">
        <v>44133</v>
      </c>
      <c r="V1952" s="9">
        <v>42185</v>
      </c>
      <c r="W1952" s="13" t="str">
        <f>TEXT(Table1[[#This Row],[Order Date]],"mmmm")</f>
        <v>June</v>
      </c>
      <c r="X1952" s="7" t="str">
        <f>TEXT(Table1[[#This Row],[Order Date]],"yyyy")</f>
        <v>2015</v>
      </c>
      <c r="Y1952" s="9">
        <v>42192</v>
      </c>
      <c r="Z1952" s="1">
        <v>219.54419999999999</v>
      </c>
      <c r="AA1952" s="1">
        <v>5</v>
      </c>
      <c r="AB1952" s="1">
        <v>318.18</v>
      </c>
      <c r="AC1952" s="1">
        <v>87634</v>
      </c>
      <c r="AD1952" s="6" t="e">
        <f>IF(COUNTIF(#REF!,Orders!AC1641)&gt;0,"Returned","Not Returned")</f>
        <v>#REF!</v>
      </c>
      <c r="AE1952" s="37" t="str">
        <f>TEXT(Table1[[#This Row],[Order Date]],"mmmm-yyy")</f>
        <v>June-2015</v>
      </c>
    </row>
    <row r="1953" spans="1:31" ht="12.75" customHeight="1" thickTop="1" x14ac:dyDescent="0.2">
      <c r="A1953" s="10">
        <v>20795</v>
      </c>
      <c r="B1953" s="11" t="s">
        <v>47</v>
      </c>
      <c r="C1953" s="11">
        <v>0.08</v>
      </c>
      <c r="D1953" s="11">
        <v>349.45</v>
      </c>
      <c r="E1953" s="11">
        <v>60</v>
      </c>
      <c r="F1953" s="11">
        <v>3119</v>
      </c>
      <c r="G1953" s="6" t="str">
        <f>IF(COUNTIF(Table1[Customer ID],Table1[[#This Row],[Customer ID]])&gt;1,"Repeat Customer","One-Time Customer")</f>
        <v>One-Time Customer</v>
      </c>
      <c r="H1953" s="11" t="s">
        <v>2804</v>
      </c>
      <c r="I1953" s="11" t="s">
        <v>39</v>
      </c>
      <c r="J1953" s="11" t="s">
        <v>28</v>
      </c>
      <c r="K1953" s="11" t="s">
        <v>41</v>
      </c>
      <c r="L1953" s="11" t="s">
        <v>152</v>
      </c>
      <c r="M1953" s="11" t="s">
        <v>43</v>
      </c>
      <c r="N1953" s="11" t="s">
        <v>989</v>
      </c>
      <c r="O1953" s="11"/>
      <c r="P1953" s="6">
        <f>Table1[[#This Row],[Profit]]/Table1[[#This Row],[Sales]]</f>
        <v>0.13601753888324819</v>
      </c>
      <c r="Q1953" s="11" t="s">
        <v>33</v>
      </c>
      <c r="R1953" s="11" t="s">
        <v>136</v>
      </c>
      <c r="S1953" s="11" t="s">
        <v>362</v>
      </c>
      <c r="T1953" s="11" t="s">
        <v>2805</v>
      </c>
      <c r="U1953" s="11">
        <v>32839</v>
      </c>
      <c r="V1953" s="12">
        <v>42185</v>
      </c>
      <c r="W1953" s="13" t="str">
        <f>TEXT(Table1[[#This Row],[Order Date]],"mmmm")</f>
        <v>June</v>
      </c>
      <c r="X1953" s="7" t="str">
        <f>TEXT(Table1[[#This Row],[Order Date]],"yyyy")</f>
        <v>2015</v>
      </c>
      <c r="Y1953" s="12">
        <v>42187</v>
      </c>
      <c r="Z1953" s="11">
        <v>513.08399999999995</v>
      </c>
      <c r="AA1953" s="11">
        <v>11</v>
      </c>
      <c r="AB1953" s="11">
        <v>3772.19</v>
      </c>
      <c r="AC1953" s="11">
        <v>86432</v>
      </c>
      <c r="AD1953" s="6" t="e">
        <f>IF(COUNTIF(#REF!,Orders!AC1776)&gt;0,"Returned","Not Returned")</f>
        <v>#REF!</v>
      </c>
      <c r="AE1953" s="37" t="str">
        <f>TEXT(Table1[[#This Row],[Order Date]],"mmmm-yyy")</f>
        <v>June-2015</v>
      </c>
    </row>
  </sheetData>
  <pageMargins left="0.7" right="0.7" top="0.75" bottom="0.75" header="0.3" footer="0.3"/>
  <pageSetup paperSize="9"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Orders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2023-06-08T11:38:44Z</dcterms:created>
  <dcterms:modified xsi:type="dcterms:W3CDTF">2025-07-20T14:12:28Z</dcterms:modified>
  <cp:category/>
  <cp:contentStatus/>
</cp:coreProperties>
</file>