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4DBBCFF0-4E21-4763-AD26-2714D2A1097F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G20" i="1"/>
  <c r="H20" i="1"/>
  <c r="I20" i="1"/>
  <c r="J20" i="1"/>
  <c r="K20" i="1"/>
  <c r="L20" i="1"/>
  <c r="M20" i="1"/>
  <c r="N20" i="1"/>
  <c r="F32" i="1"/>
  <c r="G32" i="1"/>
  <c r="H32" i="1"/>
  <c r="I32" i="1"/>
  <c r="J32" i="1"/>
  <c r="K32" i="1"/>
  <c r="L32" i="1"/>
  <c r="M32" i="1"/>
  <c r="N32" i="1"/>
  <c r="E31" i="1"/>
  <c r="F31" i="1"/>
  <c r="G31" i="1"/>
  <c r="H31" i="1"/>
  <c r="I31" i="1"/>
  <c r="J31" i="1"/>
  <c r="K31" i="1"/>
  <c r="L31" i="1"/>
  <c r="M31" i="1"/>
  <c r="N31" i="1"/>
  <c r="D31" i="1"/>
  <c r="E30" i="1"/>
  <c r="F30" i="1"/>
  <c r="G30" i="1"/>
  <c r="H30" i="1"/>
  <c r="I30" i="1"/>
  <c r="J30" i="1"/>
  <c r="K30" i="1"/>
  <c r="L30" i="1"/>
  <c r="M30" i="1"/>
  <c r="N30" i="1"/>
  <c r="D30" i="1"/>
  <c r="E29" i="1"/>
  <c r="F29" i="1"/>
  <c r="G29" i="1"/>
  <c r="H29" i="1"/>
  <c r="I29" i="1"/>
  <c r="J29" i="1"/>
  <c r="K29" i="1"/>
  <c r="L29" i="1"/>
  <c r="M29" i="1"/>
  <c r="N29" i="1"/>
  <c r="D29" i="1"/>
  <c r="D17" i="1"/>
  <c r="E28" i="1"/>
  <c r="F28" i="1"/>
  <c r="G28" i="1"/>
  <c r="H28" i="1"/>
  <c r="I28" i="1"/>
  <c r="J28" i="1"/>
  <c r="J33" i="1" s="1"/>
  <c r="K28" i="1"/>
  <c r="L28" i="1"/>
  <c r="L33" i="1" s="1"/>
  <c r="M28" i="1"/>
  <c r="N28" i="1"/>
  <c r="D28" i="1"/>
  <c r="D16" i="1"/>
  <c r="E27" i="1"/>
  <c r="F27" i="1"/>
  <c r="G27" i="1"/>
  <c r="H27" i="1"/>
  <c r="I27" i="1"/>
  <c r="I33" i="1" s="1"/>
  <c r="J27" i="1"/>
  <c r="K27" i="1"/>
  <c r="L27" i="1"/>
  <c r="M27" i="1"/>
  <c r="N27" i="1"/>
  <c r="D27" i="1"/>
  <c r="G33" i="1"/>
  <c r="D19" i="1"/>
  <c r="E19" i="1"/>
  <c r="F19" i="1"/>
  <c r="G19" i="1"/>
  <c r="H19" i="1"/>
  <c r="I19" i="1"/>
  <c r="J19" i="1"/>
  <c r="K19" i="1"/>
  <c r="L19" i="1"/>
  <c r="M19" i="1"/>
  <c r="N19" i="1"/>
  <c r="N18" i="1"/>
  <c r="F18" i="1"/>
  <c r="G18" i="1"/>
  <c r="H18" i="1"/>
  <c r="I18" i="1"/>
  <c r="J18" i="1"/>
  <c r="K18" i="1"/>
  <c r="L18" i="1"/>
  <c r="M18" i="1"/>
  <c r="I16" i="1"/>
  <c r="I17" i="1" s="1"/>
  <c r="K16" i="1"/>
  <c r="K17" i="1" s="1"/>
  <c r="F15" i="1"/>
  <c r="F16" i="1" s="1"/>
  <c r="F17" i="1" s="1"/>
  <c r="G15" i="1"/>
  <c r="G16" i="1" s="1"/>
  <c r="G17" i="1" s="1"/>
  <c r="H15" i="1"/>
  <c r="H16" i="1" s="1"/>
  <c r="H17" i="1" s="1"/>
  <c r="I15" i="1"/>
  <c r="J15" i="1"/>
  <c r="J16" i="1" s="1"/>
  <c r="J17" i="1" s="1"/>
  <c r="K15" i="1"/>
  <c r="L15" i="1"/>
  <c r="L16" i="1" s="1"/>
  <c r="L17" i="1" s="1"/>
  <c r="L21" i="1" s="1"/>
  <c r="M15" i="1"/>
  <c r="M16" i="1" s="1"/>
  <c r="M17" i="1" s="1"/>
  <c r="M21" i="1" s="1"/>
  <c r="N15" i="1"/>
  <c r="N16" i="1" s="1"/>
  <c r="N17" i="1" s="1"/>
  <c r="N21" i="1" s="1"/>
  <c r="D15" i="1"/>
  <c r="E15" i="1"/>
  <c r="E16" i="1" s="1"/>
  <c r="E18" i="1"/>
  <c r="D18" i="1"/>
  <c r="E33" i="1" l="1"/>
  <c r="K33" i="1"/>
  <c r="H33" i="1"/>
  <c r="N33" i="1"/>
  <c r="F33" i="1"/>
  <c r="M33" i="1"/>
  <c r="D33" i="1"/>
  <c r="K21" i="1"/>
  <c r="J21" i="1"/>
  <c r="I21" i="1"/>
  <c r="H21" i="1"/>
  <c r="G21" i="1"/>
  <c r="F21" i="1"/>
  <c r="E17" i="1"/>
  <c r="E21" i="1" s="1"/>
  <c r="D21" i="1"/>
  <c r="E32" i="1" l="1"/>
  <c r="E20" i="1"/>
</calcChain>
</file>

<file path=xl/sharedStrings.xml><?xml version="1.0" encoding="utf-8"?>
<sst xmlns="http://schemas.openxmlformats.org/spreadsheetml/2006/main" count="68" uniqueCount="28">
  <si>
    <t>Distance from Datum</t>
  </si>
  <si>
    <t>(mm)</t>
  </si>
  <si>
    <t>A</t>
  </si>
  <si>
    <t>B</t>
  </si>
  <si>
    <t xml:space="preserve">Area </t>
  </si>
  <si>
    <t>(mm)^2</t>
  </si>
  <si>
    <t>Flow rate (L/h)</t>
  </si>
  <si>
    <t>Flow rate (L/s)</t>
  </si>
  <si>
    <t>C</t>
  </si>
  <si>
    <t>D</t>
  </si>
  <si>
    <t>E</t>
  </si>
  <si>
    <t>F</t>
  </si>
  <si>
    <t>G</t>
  </si>
  <si>
    <t>H</t>
  </si>
  <si>
    <t>J</t>
  </si>
  <si>
    <t>K</t>
  </si>
  <si>
    <t>L</t>
  </si>
  <si>
    <t>Flow Rate (m3/s)</t>
  </si>
  <si>
    <t>Velocity, v (m/s)</t>
  </si>
  <si>
    <t>Velocity head, hv (mm)</t>
  </si>
  <si>
    <t>Pressure head, hp (mm)</t>
  </si>
  <si>
    <t>Datum head, hD (mm)</t>
  </si>
  <si>
    <t>Total Head, Th (mm)</t>
  </si>
  <si>
    <t xml:space="preserve">FlowRate = 588 L/hr = </t>
  </si>
  <si>
    <t>(L/s)</t>
  </si>
  <si>
    <t xml:space="preserve">FlowRate = 415 L/hr = </t>
  </si>
  <si>
    <t>Frictional Losses, hf (mm)</t>
  </si>
  <si>
    <t>Frictional Losses, hf (mm0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</si>
</sst>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tabSelected="1" workbookViewId="0">
      <selection activeCell="O27" sqref="O27"/>
    </sheetView>
  </sheetViews>
  <sheetFormatPr defaultRowHeight="14.4" x14ac:dyDescent="0.3"/>
  <cols>
    <col min="2" max="2" width="19" bestFit="1" customWidth="1"/>
    <col min="3" max="3" width="22.33203125" bestFit="1" customWidth="1"/>
    <col min="4" max="14" width="9" bestFit="1" customWidth="1"/>
  </cols>
  <sheetData>
    <row r="2" spans="2:15" x14ac:dyDescent="0.3">
      <c r="D2" s="1" t="s">
        <v>2</v>
      </c>
      <c r="E2" s="1" t="s">
        <v>3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/>
    </row>
    <row r="3" spans="2:15" x14ac:dyDescent="0.3">
      <c r="B3" s="1" t="s">
        <v>0</v>
      </c>
      <c r="C3" s="1" t="s">
        <v>1</v>
      </c>
      <c r="D3">
        <v>-54</v>
      </c>
      <c r="E3">
        <v>-34</v>
      </c>
      <c r="F3">
        <v>-22</v>
      </c>
      <c r="G3">
        <v>-8</v>
      </c>
      <c r="H3">
        <v>7</v>
      </c>
      <c r="I3">
        <v>22</v>
      </c>
      <c r="J3">
        <v>37</v>
      </c>
      <c r="K3">
        <v>52</v>
      </c>
      <c r="L3">
        <v>67</v>
      </c>
      <c r="M3">
        <v>82</v>
      </c>
      <c r="N3">
        <v>102</v>
      </c>
    </row>
    <row r="4" spans="2:15" x14ac:dyDescent="0.3">
      <c r="B4" s="1" t="s">
        <v>4</v>
      </c>
      <c r="C4" s="1" t="s">
        <v>5</v>
      </c>
      <c r="D4">
        <v>530.9</v>
      </c>
      <c r="E4">
        <v>422.7</v>
      </c>
      <c r="F4">
        <v>265.89999999999998</v>
      </c>
      <c r="G4">
        <v>201.1</v>
      </c>
      <c r="H4">
        <v>221.4</v>
      </c>
      <c r="I4">
        <v>267.89999999999998</v>
      </c>
      <c r="J4">
        <v>319.2</v>
      </c>
      <c r="K4">
        <v>374.6</v>
      </c>
      <c r="L4">
        <v>434.8</v>
      </c>
      <c r="M4">
        <v>499.2</v>
      </c>
      <c r="N4">
        <v>530.9</v>
      </c>
    </row>
    <row r="5" spans="2:15" x14ac:dyDescent="0.3">
      <c r="D5" s="1"/>
      <c r="E5" s="1"/>
    </row>
    <row r="6" spans="2:15" x14ac:dyDescent="0.3">
      <c r="B6" s="1" t="s">
        <v>6</v>
      </c>
      <c r="C6" s="1" t="s">
        <v>7</v>
      </c>
      <c r="D6" s="1" t="s">
        <v>2</v>
      </c>
      <c r="E6" s="1" t="s">
        <v>3</v>
      </c>
      <c r="F6" s="1" t="s">
        <v>8</v>
      </c>
      <c r="G6" s="1" t="s">
        <v>9</v>
      </c>
      <c r="H6" s="1" t="s">
        <v>10</v>
      </c>
      <c r="I6" s="1" t="s">
        <v>11</v>
      </c>
      <c r="J6" s="1" t="s">
        <v>12</v>
      </c>
      <c r="K6" s="1" t="s">
        <v>13</v>
      </c>
      <c r="L6" s="1" t="s">
        <v>14</v>
      </c>
      <c r="M6" s="1" t="s">
        <v>15</v>
      </c>
      <c r="N6" s="1" t="s">
        <v>16</v>
      </c>
    </row>
    <row r="7" spans="2:15" x14ac:dyDescent="0.3">
      <c r="B7">
        <v>588</v>
      </c>
      <c r="C7">
        <v>0.16300000000000001</v>
      </c>
      <c r="D7">
        <v>388</v>
      </c>
      <c r="E7">
        <v>385</v>
      </c>
      <c r="F7">
        <v>374</v>
      </c>
      <c r="G7">
        <v>354</v>
      </c>
      <c r="H7">
        <v>355</v>
      </c>
      <c r="I7">
        <v>362</v>
      </c>
      <c r="J7">
        <v>365</v>
      </c>
      <c r="K7">
        <v>368</v>
      </c>
      <c r="L7">
        <v>370</v>
      </c>
      <c r="M7">
        <v>370</v>
      </c>
      <c r="N7">
        <v>370</v>
      </c>
    </row>
    <row r="8" spans="2:15" x14ac:dyDescent="0.3">
      <c r="B8">
        <v>415</v>
      </c>
      <c r="C8">
        <v>0.115</v>
      </c>
      <c r="D8">
        <v>252</v>
      </c>
      <c r="E8">
        <v>252</v>
      </c>
      <c r="F8">
        <v>246</v>
      </c>
      <c r="G8">
        <v>235</v>
      </c>
      <c r="H8">
        <v>235</v>
      </c>
      <c r="I8">
        <v>240</v>
      </c>
      <c r="J8">
        <v>244</v>
      </c>
      <c r="K8">
        <v>244</v>
      </c>
      <c r="L8">
        <v>245</v>
      </c>
      <c r="M8">
        <v>245</v>
      </c>
      <c r="N8">
        <v>245</v>
      </c>
    </row>
    <row r="12" spans="2:15" x14ac:dyDescent="0.3">
      <c r="C12" s="1" t="s">
        <v>23</v>
      </c>
      <c r="D12" s="1">
        <v>0.16300000000000001</v>
      </c>
      <c r="E12" s="1" t="s">
        <v>24</v>
      </c>
    </row>
    <row r="14" spans="2:15" x14ac:dyDescent="0.3">
      <c r="D14" s="1" t="s">
        <v>2</v>
      </c>
      <c r="E14" s="1" t="s">
        <v>3</v>
      </c>
      <c r="F14" s="1" t="s">
        <v>8</v>
      </c>
      <c r="G14" s="1" t="s">
        <v>9</v>
      </c>
      <c r="H14" s="1" t="s">
        <v>10</v>
      </c>
      <c r="I14" s="1" t="s">
        <v>11</v>
      </c>
      <c r="J14" s="1" t="s">
        <v>12</v>
      </c>
      <c r="K14" s="1" t="s">
        <v>13</v>
      </c>
      <c r="L14" s="1" t="s">
        <v>14</v>
      </c>
      <c r="M14" s="1" t="s">
        <v>15</v>
      </c>
      <c r="N14" s="1" t="s">
        <v>16</v>
      </c>
    </row>
    <row r="15" spans="2:15" x14ac:dyDescent="0.3">
      <c r="C15" t="s">
        <v>17</v>
      </c>
      <c r="D15">
        <f>$D$12*0.001</f>
        <v>1.63E-4</v>
      </c>
      <c r="E15">
        <f>$D$12*0.001</f>
        <v>1.63E-4</v>
      </c>
      <c r="F15">
        <f>$D$12*0.001</f>
        <v>1.63E-4</v>
      </c>
      <c r="G15">
        <f>$D$12*0.001</f>
        <v>1.63E-4</v>
      </c>
      <c r="H15">
        <f>$D$12*0.001</f>
        <v>1.63E-4</v>
      </c>
      <c r="I15">
        <f>$D$12*0.001</f>
        <v>1.63E-4</v>
      </c>
      <c r="J15">
        <f>$D$12*0.001</f>
        <v>1.63E-4</v>
      </c>
      <c r="K15">
        <f>$D$12*0.001</f>
        <v>1.63E-4</v>
      </c>
      <c r="L15">
        <f>$D$12*0.001</f>
        <v>1.63E-4</v>
      </c>
      <c r="M15">
        <f>$D$12*0.001</f>
        <v>1.63E-4</v>
      </c>
      <c r="N15">
        <f>$D$12*0.001</f>
        <v>1.63E-4</v>
      </c>
    </row>
    <row r="16" spans="2:15" x14ac:dyDescent="0.3">
      <c r="C16" t="s">
        <v>18</v>
      </c>
      <c r="D16">
        <f>ROUND((D15)/(D4*0.000001),3)</f>
        <v>0.307</v>
      </c>
      <c r="E16">
        <f>ROUND((E15)/(E4*0.000001),3)</f>
        <v>0.38600000000000001</v>
      </c>
      <c r="F16">
        <f>ROUND((F15)/(F4*0.000001),3)</f>
        <v>0.61299999999999999</v>
      </c>
      <c r="G16">
        <f>ROUND((G15)/(G4*0.000001),3)</f>
        <v>0.81100000000000005</v>
      </c>
      <c r="H16">
        <f>ROUND((H15)/(H4*0.000001),3)</f>
        <v>0.73599999999999999</v>
      </c>
      <c r="I16">
        <f>ROUND((I15)/(I4*0.000001),3)</f>
        <v>0.60799999999999998</v>
      </c>
      <c r="J16">
        <f>ROUND((J15)/(J4*0.000001),3)</f>
        <v>0.51100000000000001</v>
      </c>
      <c r="K16">
        <f>ROUND((K15)/(K4*0.000001),3)</f>
        <v>0.435</v>
      </c>
      <c r="L16">
        <f>ROUND((L15)/(L4*0.000001),3)</f>
        <v>0.375</v>
      </c>
      <c r="M16">
        <f>ROUND((M15)/(M4*0.000001),3)</f>
        <v>0.32700000000000001</v>
      </c>
      <c r="N16">
        <f>ROUND((N15)/(N4*0.000001),3)</f>
        <v>0.307</v>
      </c>
    </row>
    <row r="17" spans="3:14" x14ac:dyDescent="0.3">
      <c r="C17" t="s">
        <v>19</v>
      </c>
      <c r="D17">
        <f>ROUND(((D16*D16)/(2*9.81))*1000,3)</f>
        <v>4.8040000000000003</v>
      </c>
      <c r="E17">
        <f>ROUND(((E16*E16)/(2*9.81))*1000,3)</f>
        <v>7.5940000000000003</v>
      </c>
      <c r="F17">
        <f t="shared" ref="F17:N17" si="0">ROUND(((F16*F16)/(2*9.81))*1000,3)</f>
        <v>19.152000000000001</v>
      </c>
      <c r="G17">
        <f t="shared" si="0"/>
        <v>33.523000000000003</v>
      </c>
      <c r="H17">
        <f t="shared" si="0"/>
        <v>27.609000000000002</v>
      </c>
      <c r="I17">
        <f t="shared" si="0"/>
        <v>18.841000000000001</v>
      </c>
      <c r="J17">
        <f t="shared" si="0"/>
        <v>13.308999999999999</v>
      </c>
      <c r="K17">
        <f t="shared" si="0"/>
        <v>9.6440000000000001</v>
      </c>
      <c r="L17">
        <f t="shared" si="0"/>
        <v>7.1669999999999998</v>
      </c>
      <c r="M17">
        <f t="shared" si="0"/>
        <v>5.45</v>
      </c>
      <c r="N17">
        <f t="shared" si="0"/>
        <v>4.8040000000000003</v>
      </c>
    </row>
    <row r="18" spans="3:14" x14ac:dyDescent="0.3">
      <c r="C18" t="s">
        <v>20</v>
      </c>
      <c r="D18">
        <f>D7</f>
        <v>388</v>
      </c>
      <c r="E18">
        <f>E7</f>
        <v>385</v>
      </c>
      <c r="F18">
        <f>F7</f>
        <v>374</v>
      </c>
      <c r="G18">
        <f>G7</f>
        <v>354</v>
      </c>
      <c r="H18">
        <f>H7</f>
        <v>355</v>
      </c>
      <c r="I18">
        <f>I7</f>
        <v>362</v>
      </c>
      <c r="J18">
        <f>J7</f>
        <v>365</v>
      </c>
      <c r="K18">
        <f>K7</f>
        <v>368</v>
      </c>
      <c r="L18">
        <f>L7</f>
        <v>370</v>
      </c>
      <c r="M18">
        <f>M7</f>
        <v>370</v>
      </c>
      <c r="N18">
        <f>N7</f>
        <v>370</v>
      </c>
    </row>
    <row r="19" spans="3:14" x14ac:dyDescent="0.3">
      <c r="C19" t="s">
        <v>21</v>
      </c>
      <c r="D19">
        <f>D3</f>
        <v>-54</v>
      </c>
      <c r="E19">
        <f>E3</f>
        <v>-34</v>
      </c>
      <c r="F19">
        <f>F3</f>
        <v>-22</v>
      </c>
      <c r="G19">
        <f>G3</f>
        <v>-8</v>
      </c>
      <c r="H19">
        <f>H3</f>
        <v>7</v>
      </c>
      <c r="I19">
        <f>I3</f>
        <v>22</v>
      </c>
      <c r="J19">
        <f>J3</f>
        <v>37</v>
      </c>
      <c r="K19">
        <f>K3</f>
        <v>52</v>
      </c>
      <c r="L19">
        <f>L3</f>
        <v>67</v>
      </c>
      <c r="M19">
        <f>M3</f>
        <v>82</v>
      </c>
      <c r="N19">
        <f>N3</f>
        <v>102</v>
      </c>
    </row>
    <row r="20" spans="3:14" x14ac:dyDescent="0.3">
      <c r="C20" t="s">
        <v>26</v>
      </c>
      <c r="D20">
        <v>0</v>
      </c>
      <c r="E20">
        <f>D21-E21</f>
        <v>-19.79000000000002</v>
      </c>
      <c r="F20">
        <f t="shared" ref="F20:N20" si="1">E21-F21</f>
        <v>-12.557999999999993</v>
      </c>
      <c r="G20">
        <f t="shared" si="1"/>
        <v>-8.3710000000000377</v>
      </c>
      <c r="H20">
        <f t="shared" si="1"/>
        <v>-10.085999999999956</v>
      </c>
      <c r="I20">
        <f t="shared" si="1"/>
        <v>-13.232000000000028</v>
      </c>
      <c r="J20">
        <f t="shared" si="1"/>
        <v>-12.468000000000018</v>
      </c>
      <c r="K20">
        <f t="shared" si="1"/>
        <v>-14.33499999999998</v>
      </c>
      <c r="L20">
        <f t="shared" si="1"/>
        <v>-14.522999999999968</v>
      </c>
      <c r="M20">
        <f t="shared" si="1"/>
        <v>-13.283000000000015</v>
      </c>
      <c r="N20">
        <f t="shared" si="1"/>
        <v>-19.353999999999985</v>
      </c>
    </row>
    <row r="21" spans="3:14" x14ac:dyDescent="0.3">
      <c r="C21" t="s">
        <v>22</v>
      </c>
      <c r="D21">
        <f>SUM(D17,D18,D19)</f>
        <v>338.80399999999997</v>
      </c>
      <c r="E21">
        <f t="shared" ref="E21:N21" si="2">SUM(E17,E18,E19)</f>
        <v>358.59399999999999</v>
      </c>
      <c r="F21">
        <f t="shared" si="2"/>
        <v>371.15199999999999</v>
      </c>
      <c r="G21">
        <f t="shared" si="2"/>
        <v>379.52300000000002</v>
      </c>
      <c r="H21">
        <f t="shared" si="2"/>
        <v>389.60899999999998</v>
      </c>
      <c r="I21">
        <f t="shared" si="2"/>
        <v>402.84100000000001</v>
      </c>
      <c r="J21">
        <f t="shared" si="2"/>
        <v>415.30900000000003</v>
      </c>
      <c r="K21">
        <f t="shared" si="2"/>
        <v>429.64400000000001</v>
      </c>
      <c r="L21">
        <f t="shared" si="2"/>
        <v>444.16699999999997</v>
      </c>
      <c r="M21">
        <f t="shared" si="2"/>
        <v>457.45</v>
      </c>
      <c r="N21">
        <f t="shared" si="2"/>
        <v>476.80399999999997</v>
      </c>
    </row>
    <row r="24" spans="3:14" x14ac:dyDescent="0.3">
      <c r="C24" s="1" t="s">
        <v>25</v>
      </c>
      <c r="D24" s="1">
        <v>0.115</v>
      </c>
      <c r="E24" s="1" t="s">
        <v>24</v>
      </c>
    </row>
    <row r="26" spans="3:14" x14ac:dyDescent="0.3">
      <c r="D26" s="1" t="s">
        <v>2</v>
      </c>
      <c r="E26" s="1" t="s">
        <v>3</v>
      </c>
      <c r="F26" s="1" t="s">
        <v>8</v>
      </c>
      <c r="G26" s="1" t="s">
        <v>9</v>
      </c>
      <c r="H26" s="1" t="s">
        <v>10</v>
      </c>
      <c r="I26" s="1" t="s">
        <v>11</v>
      </c>
      <c r="J26" s="1" t="s">
        <v>12</v>
      </c>
      <c r="K26" s="1" t="s">
        <v>13</v>
      </c>
      <c r="L26" s="1" t="s">
        <v>14</v>
      </c>
      <c r="M26" s="1" t="s">
        <v>15</v>
      </c>
      <c r="N26" s="1" t="s">
        <v>16</v>
      </c>
    </row>
    <row r="27" spans="3:14" x14ac:dyDescent="0.3">
      <c r="C27" t="s">
        <v>17</v>
      </c>
      <c r="D27">
        <f>$D$24*0.001</f>
        <v>1.15E-4</v>
      </c>
      <c r="E27">
        <f t="shared" ref="E27:N27" si="3">$D$24*0.001</f>
        <v>1.15E-4</v>
      </c>
      <c r="F27">
        <f t="shared" si="3"/>
        <v>1.15E-4</v>
      </c>
      <c r="G27">
        <f t="shared" si="3"/>
        <v>1.15E-4</v>
      </c>
      <c r="H27">
        <f t="shared" si="3"/>
        <v>1.15E-4</v>
      </c>
      <c r="I27">
        <f t="shared" si="3"/>
        <v>1.15E-4</v>
      </c>
      <c r="J27">
        <f t="shared" si="3"/>
        <v>1.15E-4</v>
      </c>
      <c r="K27">
        <f t="shared" si="3"/>
        <v>1.15E-4</v>
      </c>
      <c r="L27">
        <f t="shared" si="3"/>
        <v>1.15E-4</v>
      </c>
      <c r="M27">
        <f t="shared" si="3"/>
        <v>1.15E-4</v>
      </c>
      <c r="N27">
        <f t="shared" si="3"/>
        <v>1.15E-4</v>
      </c>
    </row>
    <row r="28" spans="3:14" x14ac:dyDescent="0.3">
      <c r="C28" t="s">
        <v>18</v>
      </c>
      <c r="D28">
        <f>ROUND((D27)/(D4*0.000001),3)</f>
        <v>0.217</v>
      </c>
      <c r="E28">
        <f t="shared" ref="E28:N28" si="4">ROUND((E27)/(E4*0.000001),3)</f>
        <v>0.27200000000000002</v>
      </c>
      <c r="F28">
        <f t="shared" si="4"/>
        <v>0.432</v>
      </c>
      <c r="G28">
        <f t="shared" si="4"/>
        <v>0.57199999999999995</v>
      </c>
      <c r="H28">
        <f t="shared" si="4"/>
        <v>0.51900000000000002</v>
      </c>
      <c r="I28">
        <f t="shared" si="4"/>
        <v>0.42899999999999999</v>
      </c>
      <c r="J28">
        <f t="shared" si="4"/>
        <v>0.36</v>
      </c>
      <c r="K28">
        <f t="shared" si="4"/>
        <v>0.307</v>
      </c>
      <c r="L28">
        <f t="shared" si="4"/>
        <v>0.26400000000000001</v>
      </c>
      <c r="M28">
        <f t="shared" si="4"/>
        <v>0.23</v>
      </c>
      <c r="N28">
        <f t="shared" si="4"/>
        <v>0.217</v>
      </c>
    </row>
    <row r="29" spans="3:14" x14ac:dyDescent="0.3">
      <c r="C29" t="s">
        <v>19</v>
      </c>
      <c r="D29">
        <f>ROUND(((D28*D28)/(2*9.81))*1000,3)</f>
        <v>2.4</v>
      </c>
      <c r="E29">
        <f t="shared" ref="E29:N29" si="5">ROUND(((E28*E28)/(2*9.81))*1000,3)</f>
        <v>3.7709999999999999</v>
      </c>
      <c r="F29">
        <f t="shared" si="5"/>
        <v>9.5120000000000005</v>
      </c>
      <c r="G29">
        <f t="shared" si="5"/>
        <v>16.675999999999998</v>
      </c>
      <c r="H29">
        <f t="shared" si="5"/>
        <v>13.728999999999999</v>
      </c>
      <c r="I29">
        <f t="shared" si="5"/>
        <v>9.3800000000000008</v>
      </c>
      <c r="J29">
        <f t="shared" si="5"/>
        <v>6.6059999999999999</v>
      </c>
      <c r="K29">
        <f t="shared" si="5"/>
        <v>4.8040000000000003</v>
      </c>
      <c r="L29">
        <f t="shared" si="5"/>
        <v>3.552</v>
      </c>
      <c r="M29">
        <f t="shared" si="5"/>
        <v>2.6960000000000002</v>
      </c>
      <c r="N29">
        <f t="shared" si="5"/>
        <v>2.4</v>
      </c>
    </row>
    <row r="30" spans="3:14" x14ac:dyDescent="0.3">
      <c r="C30" t="s">
        <v>20</v>
      </c>
      <c r="D30">
        <f>D8</f>
        <v>252</v>
      </c>
      <c r="E30">
        <f t="shared" ref="E30:N30" si="6">E8</f>
        <v>252</v>
      </c>
      <c r="F30">
        <f t="shared" si="6"/>
        <v>246</v>
      </c>
      <c r="G30">
        <f t="shared" si="6"/>
        <v>235</v>
      </c>
      <c r="H30">
        <f t="shared" si="6"/>
        <v>235</v>
      </c>
      <c r="I30">
        <f t="shared" si="6"/>
        <v>240</v>
      </c>
      <c r="J30">
        <f t="shared" si="6"/>
        <v>244</v>
      </c>
      <c r="K30">
        <f t="shared" si="6"/>
        <v>244</v>
      </c>
      <c r="L30">
        <f t="shared" si="6"/>
        <v>245</v>
      </c>
      <c r="M30">
        <f t="shared" si="6"/>
        <v>245</v>
      </c>
      <c r="N30">
        <f t="shared" si="6"/>
        <v>245</v>
      </c>
    </row>
    <row r="31" spans="3:14" x14ac:dyDescent="0.3">
      <c r="C31" t="s">
        <v>21</v>
      </c>
      <c r="D31">
        <f>D3</f>
        <v>-54</v>
      </c>
      <c r="E31">
        <f t="shared" ref="E31:N31" si="7">E3</f>
        <v>-34</v>
      </c>
      <c r="F31">
        <f t="shared" si="7"/>
        <v>-22</v>
      </c>
      <c r="G31">
        <f t="shared" si="7"/>
        <v>-8</v>
      </c>
      <c r="H31">
        <f t="shared" si="7"/>
        <v>7</v>
      </c>
      <c r="I31">
        <f t="shared" si="7"/>
        <v>22</v>
      </c>
      <c r="J31">
        <f t="shared" si="7"/>
        <v>37</v>
      </c>
      <c r="K31">
        <f t="shared" si="7"/>
        <v>52</v>
      </c>
      <c r="L31">
        <f t="shared" si="7"/>
        <v>67</v>
      </c>
      <c r="M31">
        <f t="shared" si="7"/>
        <v>82</v>
      </c>
      <c r="N31">
        <f t="shared" si="7"/>
        <v>102</v>
      </c>
    </row>
    <row r="32" spans="3:14" x14ac:dyDescent="0.3">
      <c r="C32" t="s">
        <v>27</v>
      </c>
      <c r="D32">
        <v>0</v>
      </c>
      <c r="E32">
        <f>D33-E33</f>
        <v>-21.370999999999981</v>
      </c>
      <c r="F32">
        <f t="shared" ref="F32:N32" si="8">E33-F33</f>
        <v>-11.741000000000014</v>
      </c>
      <c r="G32">
        <f t="shared" si="8"/>
        <v>-10.163999999999987</v>
      </c>
      <c r="H32">
        <f t="shared" si="8"/>
        <v>-12.052999999999997</v>
      </c>
      <c r="I32">
        <f t="shared" si="8"/>
        <v>-15.65100000000001</v>
      </c>
      <c r="J32">
        <f t="shared" si="8"/>
        <v>-16.225999999999999</v>
      </c>
      <c r="K32">
        <f t="shared" si="8"/>
        <v>-13.197999999999979</v>
      </c>
      <c r="L32">
        <f t="shared" si="8"/>
        <v>-14.748000000000047</v>
      </c>
      <c r="M32">
        <f t="shared" si="8"/>
        <v>-14.144000000000005</v>
      </c>
      <c r="N32">
        <f t="shared" si="8"/>
        <v>-19.703999999999951</v>
      </c>
    </row>
    <row r="33" spans="3:14" x14ac:dyDescent="0.3">
      <c r="C33" t="s">
        <v>22</v>
      </c>
      <c r="D33">
        <f>SUM(D29,D30,D31)</f>
        <v>200.4</v>
      </c>
      <c r="E33">
        <f t="shared" ref="E33:N33" si="9">SUM(E29,E30,E31)</f>
        <v>221.77099999999999</v>
      </c>
      <c r="F33">
        <f t="shared" si="9"/>
        <v>233.512</v>
      </c>
      <c r="G33">
        <f t="shared" si="9"/>
        <v>243.67599999999999</v>
      </c>
      <c r="H33">
        <f t="shared" si="9"/>
        <v>255.72899999999998</v>
      </c>
      <c r="I33">
        <f t="shared" si="9"/>
        <v>271.38</v>
      </c>
      <c r="J33">
        <f t="shared" si="9"/>
        <v>287.60599999999999</v>
      </c>
      <c r="K33">
        <f t="shared" si="9"/>
        <v>300.80399999999997</v>
      </c>
      <c r="L33">
        <f t="shared" si="9"/>
        <v>315.55200000000002</v>
      </c>
      <c r="M33">
        <f t="shared" si="9"/>
        <v>329.69600000000003</v>
      </c>
      <c r="N33">
        <f t="shared" si="9"/>
        <v>349.4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2022-09-20T10:31:37Z</dcterms:modified>
</cp:coreProperties>
</file>