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324b9637155a36/Escritorio/"/>
    </mc:Choice>
  </mc:AlternateContent>
  <xr:revisionPtr revIDLastSave="209" documentId="8_{22ACB592-74E4-43D1-87BA-D84E400F781D}" xr6:coauthVersionLast="32" xr6:coauthVersionMax="32" xr10:uidLastSave="{E70DAC12-505F-4D47-8B4A-B4E70D6FE14D}"/>
  <bookViews>
    <workbookView xWindow="0" yWindow="0" windowWidth="20490" windowHeight="7545" activeTab="2" xr2:uid="{C704DF6D-1E81-48C1-A7AA-8DF29B3F8EF0}"/>
  </bookViews>
  <sheets>
    <sheet name="Business Model - NPV" sheetId="1" r:id="rId1"/>
    <sheet name="Mexissues" sheetId="2" r:id="rId2"/>
    <sheet name="Sheet5" sheetId="5" r:id="rId3"/>
    <sheet name="Excel practice" sheetId="3" r:id="rId4"/>
  </sheets>
  <calcPr calcId="179017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9" i="3" s="1"/>
  <c r="B10" i="3" s="1"/>
  <c r="B7" i="3"/>
  <c r="O8" i="1"/>
  <c r="N8" i="1"/>
  <c r="M8" i="1"/>
  <c r="L8" i="1"/>
  <c r="K8" i="1"/>
  <c r="J8" i="1"/>
  <c r="I8" i="1"/>
  <c r="H8" i="1"/>
  <c r="G8" i="1"/>
  <c r="F8" i="1"/>
  <c r="E8" i="1"/>
  <c r="Q8" i="1"/>
  <c r="O7" i="1"/>
  <c r="N7" i="1"/>
  <c r="M7" i="1"/>
  <c r="L7" i="1"/>
  <c r="K7" i="1"/>
  <c r="J7" i="1"/>
  <c r="I7" i="1"/>
  <c r="H7" i="1"/>
  <c r="G7" i="1"/>
  <c r="F7" i="1"/>
  <c r="E7" i="1"/>
  <c r="D5" i="1"/>
  <c r="E5" i="1" s="1"/>
  <c r="F5" i="1" s="1"/>
  <c r="F15" i="1" s="1"/>
  <c r="D15" i="1" l="1"/>
  <c r="D14" i="1" s="1"/>
  <c r="E15" i="1"/>
  <c r="E14" i="1" s="1"/>
  <c r="G5" i="1"/>
  <c r="G15" i="1" s="1"/>
  <c r="F14" i="1"/>
  <c r="D11" i="1" l="1"/>
  <c r="C7" i="1"/>
  <c r="D13" i="1"/>
  <c r="D12" i="1"/>
  <c r="C8" i="1"/>
  <c r="E11" i="1"/>
  <c r="E13" i="1"/>
  <c r="E12" i="1"/>
  <c r="F12" i="1"/>
  <c r="F13" i="1"/>
  <c r="F11" i="1"/>
  <c r="H5" i="1"/>
  <c r="H15" i="1" s="1"/>
  <c r="G14" i="1"/>
  <c r="C14" i="1" l="1"/>
  <c r="G13" i="1"/>
  <c r="G12" i="1"/>
  <c r="G11" i="1"/>
  <c r="I5" i="1"/>
  <c r="I15" i="1" s="1"/>
  <c r="H14" i="1"/>
  <c r="H13" i="1" l="1"/>
  <c r="H12" i="1"/>
  <c r="H11" i="1"/>
  <c r="I14" i="1"/>
  <c r="J5" i="1"/>
  <c r="J15" i="1" s="1"/>
  <c r="I11" i="1" l="1"/>
  <c r="I13" i="1"/>
  <c r="I12" i="1"/>
  <c r="K5" i="1"/>
  <c r="K15" i="1" s="1"/>
  <c r="J14" i="1"/>
  <c r="J11" i="1" l="1"/>
  <c r="J12" i="1"/>
  <c r="J13" i="1"/>
  <c r="K14" i="1"/>
  <c r="L5" i="1"/>
  <c r="L15" i="1" s="1"/>
  <c r="K12" i="1" l="1"/>
  <c r="K11" i="1"/>
  <c r="K13" i="1"/>
  <c r="L14" i="1"/>
  <c r="M5" i="1"/>
  <c r="M15" i="1" s="1"/>
  <c r="L11" i="1" l="1"/>
  <c r="L13" i="1"/>
  <c r="L12" i="1"/>
  <c r="M14" i="1"/>
  <c r="N5" i="1"/>
  <c r="N15" i="1" s="1"/>
  <c r="M12" i="1" l="1"/>
  <c r="M11" i="1"/>
  <c r="M13" i="1"/>
  <c r="N14" i="1"/>
  <c r="O5" i="1"/>
  <c r="O15" i="1" s="1"/>
  <c r="N12" i="1" l="1"/>
  <c r="N11" i="1"/>
  <c r="N13" i="1"/>
  <c r="O14" i="1"/>
  <c r="Q5" i="1"/>
  <c r="Q15" i="1" s="1"/>
  <c r="Q14" i="1" l="1"/>
  <c r="Q7" i="1"/>
  <c r="O12" i="1"/>
  <c r="Q12" i="1" s="1"/>
  <c r="O11" i="1"/>
  <c r="Q11" i="1" s="1"/>
  <c r="O13" i="1"/>
  <c r="Q13" i="1" s="1"/>
</calcChain>
</file>

<file path=xl/sharedStrings.xml><?xml version="1.0" encoding="utf-8"?>
<sst xmlns="http://schemas.openxmlformats.org/spreadsheetml/2006/main" count="97" uniqueCount="83">
  <si>
    <t>Revenue</t>
  </si>
  <si>
    <t>Operating Profit</t>
  </si>
  <si>
    <t>Target OM</t>
  </si>
  <si>
    <t>Growth 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</si>
  <si>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</si>
  <si>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</si>
  <si>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</si>
  <si>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</si>
  <si>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</si>
  <si>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</si>
  <si>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</si>
  <si>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</si>
  <si>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</si>
  <si>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</si>
  <si>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</si>
  <si>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</si>
  <si>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Accumulated</t>
  </si>
  <si>
    <t>Total Expenses</t>
  </si>
  <si>
    <t>Marketing</t>
  </si>
  <si>
    <t>Raw material</t>
  </si>
  <si>
    <t>Distribution</t>
  </si>
  <si>
    <t>Rent and office</t>
  </si>
  <si>
    <t>Interst debt</t>
  </si>
  <si>
    <t>Sales and Marketing Strategies:</t>
  </si>
  <si>
    <t>Initial sales</t>
  </si>
  <si>
    <t>How, Who, Where and Why?</t>
  </si>
  <si>
    <t>Fix Expenses</t>
  </si>
  <si>
    <t>Variable Expenses</t>
  </si>
  <si>
    <t>Issues</t>
  </si>
  <si>
    <t>Option A</t>
  </si>
  <si>
    <t>Option B</t>
  </si>
  <si>
    <t>Cancel business - ALEVS</t>
  </si>
  <si>
    <t>Call Leno</t>
  </si>
  <si>
    <t>Explain tax issues</t>
  </si>
  <si>
    <t>Define Legal Services fees</t>
  </si>
  <si>
    <t>No Leno</t>
  </si>
  <si>
    <t>Legal advise and services</t>
  </si>
  <si>
    <t>PHW - APA</t>
  </si>
  <si>
    <t>Send email to SAT with inf</t>
  </si>
  <si>
    <t>Travel to CDMX to deliver inf</t>
  </si>
  <si>
    <t>Dates</t>
  </si>
  <si>
    <t>Study economic scenarios</t>
  </si>
  <si>
    <t>EXUNI - APA</t>
  </si>
  <si>
    <t>Call Francisco</t>
  </si>
  <si>
    <t>Pass client to Aptis</t>
  </si>
  <si>
    <t>Set up meeting to informe</t>
  </si>
  <si>
    <t>Set meeting to introduction</t>
  </si>
  <si>
    <t>Ensenada Client</t>
  </si>
  <si>
    <t>Fask Track Calculation</t>
  </si>
  <si>
    <t>Present result to Francisco</t>
  </si>
  <si>
    <t>Prepare report for FY16 and FY17</t>
  </si>
  <si>
    <t>Send report via mail</t>
  </si>
  <si>
    <t>Weekly updates to Felipe</t>
  </si>
  <si>
    <t>Translate email to English</t>
  </si>
  <si>
    <t>OWD</t>
  </si>
  <si>
    <t>Contact client</t>
  </si>
  <si>
    <t>Define situation for APA vs SH</t>
  </si>
  <si>
    <t>Auguscalientes</t>
  </si>
  <si>
    <t>Contact Dany to understand issues</t>
  </si>
  <si>
    <t>Higher third party lawer for understand issues</t>
  </si>
  <si>
    <t>Discuss with Chavez tax issues</t>
  </si>
  <si>
    <t>Contact Javier</t>
  </si>
  <si>
    <t>Define project and deliverables</t>
  </si>
  <si>
    <t>ALCODESA</t>
  </si>
  <si>
    <t>Invoice requirements</t>
  </si>
  <si>
    <t>Contact cliemt about coming invoice</t>
  </si>
  <si>
    <t>No</t>
  </si>
  <si>
    <t>Company Name</t>
  </si>
  <si>
    <t>Ticker</t>
  </si>
  <si>
    <t>Price</t>
  </si>
  <si>
    <t>Volumen</t>
  </si>
  <si>
    <t>FY</t>
  </si>
  <si>
    <t>RMD</t>
  </si>
  <si>
    <t>APP</t>
  </si>
  <si>
    <t>GOOL</t>
  </si>
  <si>
    <t>ResMed</t>
  </si>
  <si>
    <t>Apple</t>
  </si>
  <si>
    <t>Google</t>
  </si>
  <si>
    <t>PM</t>
  </si>
  <si>
    <t>Phillip Morris</t>
  </si>
  <si>
    <t>Alevs</t>
  </si>
  <si>
    <t>ALV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</si>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</sst>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2" borderId="1" xfId="0" applyFill="1" applyBorder="1"/>
    <xf numFmtId="9" fontId="0" fillId="2" borderId="0" xfId="0" applyNumberFormat="1" applyFill="1"/>
    <xf numFmtId="0" fontId="0" fillId="2" borderId="0" xfId="0" applyFill="1" applyAlignment="1">
      <alignment horizontal="right"/>
    </xf>
    <xf numFmtId="165" fontId="0" fillId="3" borderId="0" xfId="1" applyNumberFormat="1" applyFont="1" applyFill="1"/>
    <xf numFmtId="165" fontId="0" fillId="2" borderId="0" xfId="1" applyNumberFormat="1" applyFont="1" applyFill="1"/>
    <xf numFmtId="0" fontId="2" fillId="2" borderId="0" xfId="0" applyFont="1" applyFill="1" applyAlignment="1">
      <alignment horizontal="center"/>
    </xf>
    <xf numFmtId="165" fontId="0" fillId="2" borderId="0" xfId="0" applyNumberFormat="1" applyFill="1"/>
    <xf numFmtId="165" fontId="0" fillId="2" borderId="2" xfId="1" applyNumberFormat="1" applyFont="1" applyFill="1" applyBorder="1"/>
    <xf numFmtId="0" fontId="0" fillId="2" borderId="0" xfId="0" applyFill="1" applyAlignment="1"/>
    <xf numFmtId="165" fontId="0" fillId="2" borderId="3" xfId="1" applyNumberFormat="1" applyFont="1" applyFill="1" applyBorder="1"/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165" fontId="0" fillId="2" borderId="3" xfId="0" applyNumberFormat="1" applyFill="1" applyBorder="1"/>
    <xf numFmtId="0" fontId="3" fillId="2" borderId="0" xfId="0" applyFont="1" applyFill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165" fontId="0" fillId="4" borderId="5" xfId="1" applyNumberFormat="1" applyFont="1" applyFill="1" applyBorder="1"/>
    <xf numFmtId="9" fontId="0" fillId="4" borderId="9" xfId="0" applyNumberFormat="1" applyFill="1" applyBorder="1"/>
    <xf numFmtId="9" fontId="0" fillId="4" borderId="7" xfId="0" applyNumberFormat="1" applyFill="1" applyBorder="1"/>
    <xf numFmtId="0" fontId="4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165" fontId="0" fillId="5" borderId="0" xfId="1" applyNumberFormat="1" applyFont="1" applyFill="1" applyBorder="1"/>
    <xf numFmtId="0" fontId="2" fillId="6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6" fillId="2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Valdez Bravo" refreshedDate="43223.867499884262" createdVersion="6" refreshedVersion="6" minRefreshableVersion="3" recordCount="5" xr:uid="{D2193549-0C21-4BC9-8328-CCA4E9B52F5E}">
  <cacheSource type="worksheet">
    <worksheetSource ref="B5:G10" sheet="Excel practice"/>
  </cacheSource>
  <cacheFields count="6">
    <cacheField name="N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mpany Name" numFmtId="0">
      <sharedItems count="5">
        <s v="ResMed"/>
        <s v="Apple"/>
        <s v="Google"/>
        <s v="Phillip Morris"/>
        <s v="Alevs"/>
      </sharedItems>
    </cacheField>
    <cacheField name="Ticker" numFmtId="0">
      <sharedItems count="5">
        <s v="RMD"/>
        <s v="APP"/>
        <s v="GOOL"/>
        <s v="PM"/>
        <s v="ALV"/>
      </sharedItems>
    </cacheField>
    <cacheField name="Price" numFmtId="0">
      <sharedItems containsSemiMixedTypes="0" containsString="0" containsNumber="1" containsInteger="1" minValue="15" maxValue="60" count="5">
        <n v="20"/>
        <n v="15"/>
        <n v="25"/>
        <n v="60"/>
        <n v="45"/>
      </sharedItems>
    </cacheField>
    <cacheField name="Volumen" numFmtId="0">
      <sharedItems containsSemiMixedTypes="0" containsString="0" containsNumber="1" containsInteger="1" minValue="7000" maxValue="25000" count="4">
        <n v="10000"/>
        <n v="15000"/>
        <n v="7000"/>
        <n v="25000"/>
      </sharedItems>
    </cacheField>
    <cacheField name="FY" numFmtId="0">
      <sharedItems containsSemiMixedTypes="0" containsString="0" containsNumber="1" containsInteger="1" minValue="2017" maxValue="2018" count="2"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</r>
  <r>
    <x v="1"/>
    <x v="1"/>
    <x v="1"/>
    <x v="1"/>
    <x v="1"/>
    <x v="0"/>
  </r>
  <r>
    <x v="2"/>
    <x v="2"/>
    <x v="2"/>
    <x v="2"/>
    <x v="2"/>
    <x v="0"/>
  </r>
  <r>
    <x v="3"/>
    <x v="3"/>
    <x v="3"/>
    <x v="3"/>
    <x v="1"/>
    <x v="1"/>
  </r>
  <r>
    <x v="4"/>
    <x v="4"/>
    <x v="4"/>
    <x v="4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27545-E7E8-46A9-9F5B-266F8F551924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" firstHeaderRow="0" firstDataRow="0" firstDataCol="0" rowPageCount="6" colPageCount="1"/>
  <pivotFields count="6">
    <pivotField axis="axisPage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6">
        <item x="4"/>
        <item x="1"/>
        <item x="2"/>
        <item x="3"/>
        <item x="0"/>
        <item t="default"/>
      </items>
    </pivotField>
    <pivotField axis="axisPage" showAll="0">
      <items count="6">
        <item x="4"/>
        <item x="1"/>
        <item x="2"/>
        <item x="3"/>
        <item x="0"/>
        <item t="default"/>
      </items>
    </pivotField>
    <pivotField axis="axisPage" showAll="0">
      <items count="6">
        <item x="1"/>
        <item x="0"/>
        <item x="2"/>
        <item x="4"/>
        <item x="3"/>
        <item t="default"/>
      </items>
    </pivotField>
    <pivotField axis="axisPage" multipleItemSelectionAllowed="1"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3">
        <item x="1"/>
        <item x="0"/>
        <item t="default"/>
      </items>
    </pivotField>
  </pivotFields>
  <pageFields count="6">
    <pageField fld="4" hier="-1"/>
    <pageField fld="1" hier="-1"/>
    <pageField fld="2" hier="-1"/>
    <pageField fld="5" hier="-1"/>
    <pageField fld="3" hier="-1"/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21DF-E426-4DDC-B077-D74A6C2F0233}">
  <dimension ref="B2:Q25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K29" sqref="K29"/>
    </sheetView>
  </sheetViews>
  <sheetFormatPr defaultRowHeight="15" x14ac:dyDescent="0.25"/>
  <cols>
    <col min="1" max="1" width="9.140625" style="1"/>
    <col min="2" max="2" width="16" style="1" customWidth="1"/>
    <col min="3" max="3" width="13.140625" style="1" customWidth="1"/>
    <col min="4" max="4" width="10.5703125" style="1" bestFit="1" customWidth="1"/>
    <col min="5" max="5" width="10.7109375" style="1" bestFit="1" customWidth="1"/>
    <col min="6" max="8" width="10.5703125" style="1" bestFit="1" customWidth="1"/>
    <col min="9" max="15" width="10.85546875" style="1" customWidth="1"/>
    <col min="16" max="16" width="3.42578125" style="1" customWidth="1"/>
    <col min="17" max="17" width="14" style="1" customWidth="1"/>
    <col min="18" max="16384" width="9.140625" style="1"/>
  </cols>
  <sheetData>
    <row r="2" spans="2:17" x14ac:dyDescent="0.25">
      <c r="C2" s="3"/>
    </row>
    <row r="4" spans="2:17" x14ac:dyDescent="0.25"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Q4" s="7" t="s">
        <v>16</v>
      </c>
    </row>
    <row r="5" spans="2:17" x14ac:dyDescent="0.25">
      <c r="B5" s="14" t="s">
        <v>0</v>
      </c>
      <c r="C5" s="14"/>
      <c r="D5" s="6">
        <f>D18</f>
        <v>10000</v>
      </c>
      <c r="E5" s="6">
        <f>D5*(1+$D$20)</f>
        <v>10500</v>
      </c>
      <c r="F5" s="6">
        <f>E5*(1+$D$20)</f>
        <v>11025</v>
      </c>
      <c r="G5" s="6">
        <f>F5*(1+$D$20)</f>
        <v>11576.25</v>
      </c>
      <c r="H5" s="6">
        <f>G5*(1+$D$20)</f>
        <v>12155.0625</v>
      </c>
      <c r="I5" s="6">
        <f>H5*(1+$D$20)</f>
        <v>12762.815625000001</v>
      </c>
      <c r="J5" s="6">
        <f>I5*(1+$D$20)</f>
        <v>13400.956406250001</v>
      </c>
      <c r="K5" s="6">
        <f>J5*(1+$D$20)</f>
        <v>14071.004226562502</v>
      </c>
      <c r="L5" s="6">
        <f>K5*(1+$D$20)</f>
        <v>14774.554437890627</v>
      </c>
      <c r="M5" s="6">
        <f>L5*(1+$D$20)</f>
        <v>15513.28215978516</v>
      </c>
      <c r="N5" s="6">
        <f>M5*(1+$D$20)</f>
        <v>16288.946267774418</v>
      </c>
      <c r="O5" s="6">
        <f>N5*(1+$D$20)</f>
        <v>17103.393581163138</v>
      </c>
      <c r="Q5" s="8">
        <f>SUM(D5:O5)</f>
        <v>159171.26520442584</v>
      </c>
    </row>
    <row r="6" spans="2:17" x14ac:dyDescent="0.25">
      <c r="B6" s="23" t="s">
        <v>26</v>
      </c>
      <c r="C6" s="2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Q6" s="8"/>
    </row>
    <row r="7" spans="2:17" x14ac:dyDescent="0.25">
      <c r="B7" s="4" t="s">
        <v>21</v>
      </c>
      <c r="C7" s="12">
        <f>D7/D14</f>
        <v>0.13636363636363635</v>
      </c>
      <c r="D7" s="5">
        <v>1200</v>
      </c>
      <c r="E7" s="6">
        <f>$D$7</f>
        <v>1200</v>
      </c>
      <c r="F7" s="6">
        <f t="shared" ref="F7:O7" si="0">$D$7</f>
        <v>1200</v>
      </c>
      <c r="G7" s="6">
        <f t="shared" si="0"/>
        <v>1200</v>
      </c>
      <c r="H7" s="6">
        <f t="shared" si="0"/>
        <v>1200</v>
      </c>
      <c r="I7" s="6">
        <f t="shared" si="0"/>
        <v>1200</v>
      </c>
      <c r="J7" s="6">
        <f t="shared" si="0"/>
        <v>1200</v>
      </c>
      <c r="K7" s="6">
        <f t="shared" si="0"/>
        <v>1200</v>
      </c>
      <c r="L7" s="6">
        <f t="shared" si="0"/>
        <v>1200</v>
      </c>
      <c r="M7" s="6">
        <f t="shared" si="0"/>
        <v>1200</v>
      </c>
      <c r="N7" s="6">
        <f t="shared" si="0"/>
        <v>1200</v>
      </c>
      <c r="O7" s="6">
        <f t="shared" si="0"/>
        <v>1200</v>
      </c>
      <c r="Q7" s="8">
        <f>SUM(D7:O7)</f>
        <v>14400</v>
      </c>
    </row>
    <row r="8" spans="2:17" x14ac:dyDescent="0.25">
      <c r="B8" s="4" t="s">
        <v>22</v>
      </c>
      <c r="C8" s="12">
        <f>D8/D14</f>
        <v>5.6818181818181816E-2</v>
      </c>
      <c r="D8" s="5">
        <v>500</v>
      </c>
      <c r="E8" s="6">
        <f>$D$8</f>
        <v>500</v>
      </c>
      <c r="F8" s="6">
        <f t="shared" ref="F8:O8" si="1">$D$8</f>
        <v>500</v>
      </c>
      <c r="G8" s="6">
        <f t="shared" si="1"/>
        <v>500</v>
      </c>
      <c r="H8" s="6">
        <f t="shared" si="1"/>
        <v>500</v>
      </c>
      <c r="I8" s="6">
        <f t="shared" si="1"/>
        <v>500</v>
      </c>
      <c r="J8" s="6">
        <f t="shared" si="1"/>
        <v>500</v>
      </c>
      <c r="K8" s="6">
        <f t="shared" si="1"/>
        <v>500</v>
      </c>
      <c r="L8" s="6">
        <f t="shared" si="1"/>
        <v>500</v>
      </c>
      <c r="M8" s="6">
        <f t="shared" si="1"/>
        <v>500</v>
      </c>
      <c r="N8" s="6">
        <f t="shared" si="1"/>
        <v>500</v>
      </c>
      <c r="O8" s="6">
        <f t="shared" si="1"/>
        <v>500</v>
      </c>
      <c r="Q8" s="8">
        <f>SUM(D8:O8)</f>
        <v>6000</v>
      </c>
    </row>
    <row r="9" spans="2:17" x14ac:dyDescent="0.25">
      <c r="B9" s="4"/>
      <c r="C9" s="12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Q9" s="8"/>
    </row>
    <row r="10" spans="2:17" x14ac:dyDescent="0.25">
      <c r="B10" s="23" t="s">
        <v>27</v>
      </c>
      <c r="C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Q10" s="8"/>
    </row>
    <row r="11" spans="2:17" x14ac:dyDescent="0.25">
      <c r="B11" s="4" t="s">
        <v>18</v>
      </c>
      <c r="C11" s="13">
        <v>0.5</v>
      </c>
      <c r="D11" s="6">
        <f>C11*$D$14</f>
        <v>4400</v>
      </c>
      <c r="E11" s="6">
        <f>C11*$E$14</f>
        <v>4620</v>
      </c>
      <c r="F11" s="6">
        <f>C11*$F$14</f>
        <v>4851</v>
      </c>
      <c r="G11" s="6">
        <f>C11*$G$14</f>
        <v>5093.55</v>
      </c>
      <c r="H11" s="6">
        <f>C11*$H$14</f>
        <v>5348.2275</v>
      </c>
      <c r="I11" s="6">
        <f>C11*$I$14</f>
        <v>5615.6388750000006</v>
      </c>
      <c r="J11" s="6">
        <f>C11*$J$14</f>
        <v>5896.4208187500008</v>
      </c>
      <c r="K11" s="6">
        <f>C11*$K$14</f>
        <v>6191.2418596875004</v>
      </c>
      <c r="L11" s="6">
        <f>C11*$L$14</f>
        <v>6500.8039526718758</v>
      </c>
      <c r="M11" s="6">
        <f>C11*$M$14</f>
        <v>6825.8441503054701</v>
      </c>
      <c r="N11" s="6">
        <f>C11*$N$14</f>
        <v>7167.1363578207438</v>
      </c>
      <c r="O11" s="6">
        <f>C11*$O$14</f>
        <v>7525.4931757117811</v>
      </c>
      <c r="Q11" s="8">
        <f t="shared" ref="Q11:Q13" si="2">SUM(D11:O11)</f>
        <v>70035.356689947381</v>
      </c>
    </row>
    <row r="12" spans="2:17" x14ac:dyDescent="0.25">
      <c r="B12" s="4" t="s">
        <v>19</v>
      </c>
      <c r="C12" s="13">
        <v>0.2</v>
      </c>
      <c r="D12" s="6">
        <f>C12*$D$14</f>
        <v>1760</v>
      </c>
      <c r="E12" s="6">
        <f>C12*$E$14</f>
        <v>1848</v>
      </c>
      <c r="F12" s="6">
        <f>C12*$F$14</f>
        <v>1940.4</v>
      </c>
      <c r="G12" s="6">
        <f>C12*$G$14</f>
        <v>2037.42</v>
      </c>
      <c r="H12" s="6">
        <f>C12*$H$14</f>
        <v>2139.2910000000002</v>
      </c>
      <c r="I12" s="6">
        <f>C12*$I$14</f>
        <v>2246.2555500000003</v>
      </c>
      <c r="J12" s="6">
        <f>C12*$J$14</f>
        <v>2358.5683275000006</v>
      </c>
      <c r="K12" s="6">
        <f>C12*$K$14</f>
        <v>2476.4967438750004</v>
      </c>
      <c r="L12" s="6">
        <f>C12*$L$14</f>
        <v>2600.3215810687507</v>
      </c>
      <c r="M12" s="6">
        <f>C12*$M$14</f>
        <v>2730.337660122188</v>
      </c>
      <c r="N12" s="6">
        <f>C12*$N$14</f>
        <v>2866.8545431282978</v>
      </c>
      <c r="O12" s="6">
        <f>C12*$O$14</f>
        <v>3010.1972702847124</v>
      </c>
      <c r="Q12" s="8">
        <f t="shared" si="2"/>
        <v>28014.142675978954</v>
      </c>
    </row>
    <row r="13" spans="2:17" x14ac:dyDescent="0.25">
      <c r="B13" s="4" t="s">
        <v>20</v>
      </c>
      <c r="C13" s="13">
        <v>0.11</v>
      </c>
      <c r="D13" s="6">
        <f>C13*$D$14</f>
        <v>968</v>
      </c>
      <c r="E13" s="6">
        <f>C13*$E$14</f>
        <v>1016.4</v>
      </c>
      <c r="F13" s="6">
        <f>C13*$F$14</f>
        <v>1067.22</v>
      </c>
      <c r="G13" s="6">
        <f>C13*$G$14</f>
        <v>1120.5810000000001</v>
      </c>
      <c r="H13" s="6">
        <f>C13*$H$14</f>
        <v>1176.61005</v>
      </c>
      <c r="I13" s="6">
        <f>C13*$I$14</f>
        <v>1235.4405525000002</v>
      </c>
      <c r="J13" s="6">
        <f>C13*$J$14</f>
        <v>1297.2125801250002</v>
      </c>
      <c r="K13" s="6">
        <f>C13*$K$14</f>
        <v>1362.07320913125</v>
      </c>
      <c r="L13" s="6">
        <f>C13*$L$14</f>
        <v>1430.1768695878127</v>
      </c>
      <c r="M13" s="6">
        <f>C13*$M$14</f>
        <v>1501.6857130672033</v>
      </c>
      <c r="N13" s="6">
        <f>C13*$N$14</f>
        <v>1576.7699987205635</v>
      </c>
      <c r="O13" s="6">
        <f>C13*$O$14</f>
        <v>1655.6084986565918</v>
      </c>
      <c r="Q13" s="8">
        <f t="shared" si="2"/>
        <v>15407.778471788421</v>
      </c>
    </row>
    <row r="14" spans="2:17" ht="15.75" thickBot="1" x14ac:dyDescent="0.3">
      <c r="B14" s="10" t="s">
        <v>17</v>
      </c>
      <c r="C14" s="24">
        <f>SUM(C7:C13)</f>
        <v>1.0031818181818182</v>
      </c>
      <c r="D14" s="11">
        <f>D5-D15</f>
        <v>8800</v>
      </c>
      <c r="E14" s="11">
        <f>E5-E15</f>
        <v>9240</v>
      </c>
      <c r="F14" s="11">
        <f>F5-F15</f>
        <v>9702</v>
      </c>
      <c r="G14" s="11">
        <f>G5-G15</f>
        <v>10187.1</v>
      </c>
      <c r="H14" s="11">
        <f>H5-H15</f>
        <v>10696.455</v>
      </c>
      <c r="I14" s="11">
        <f>I5-I15</f>
        <v>11231.277750000001</v>
      </c>
      <c r="J14" s="11">
        <f>J5-J15</f>
        <v>11792.841637500002</v>
      </c>
      <c r="K14" s="11">
        <f>K5-K15</f>
        <v>12382.483719375001</v>
      </c>
      <c r="L14" s="11">
        <f>L5-L15</f>
        <v>13001.607905343752</v>
      </c>
      <c r="M14" s="11">
        <f>M5-M15</f>
        <v>13651.68830061094</v>
      </c>
      <c r="N14" s="11">
        <f>N5-N15</f>
        <v>14334.272715641488</v>
      </c>
      <c r="O14" s="11">
        <f>O5-O15</f>
        <v>15050.986351423562</v>
      </c>
      <c r="Q14" s="15">
        <f>SUM(D14:O14)</f>
        <v>140070.71337989476</v>
      </c>
    </row>
    <row r="15" spans="2:17" ht="15.75" thickTop="1" x14ac:dyDescent="0.25">
      <c r="B15" s="14" t="s">
        <v>1</v>
      </c>
      <c r="C15" s="14"/>
      <c r="D15" s="9">
        <f>D5*$D$19</f>
        <v>1200</v>
      </c>
      <c r="E15" s="9">
        <f>E5*$D$19</f>
        <v>1260</v>
      </c>
      <c r="F15" s="9">
        <f>F5*$D$19</f>
        <v>1323</v>
      </c>
      <c r="G15" s="9">
        <f>G5*$D$19</f>
        <v>1389.1499999999999</v>
      </c>
      <c r="H15" s="9">
        <f>H5*$D$19</f>
        <v>1458.6074999999998</v>
      </c>
      <c r="I15" s="9">
        <f>I5*$D$19</f>
        <v>1531.537875</v>
      </c>
      <c r="J15" s="9">
        <f>J5*$D$19</f>
        <v>1608.1147687500002</v>
      </c>
      <c r="K15" s="9">
        <f>K5*$D$19</f>
        <v>1688.5205071875</v>
      </c>
      <c r="L15" s="9">
        <f>L5*$D$19</f>
        <v>1772.9465325468752</v>
      </c>
      <c r="M15" s="9">
        <f>M5*$D$19</f>
        <v>1861.593859174219</v>
      </c>
      <c r="N15" s="9">
        <f>N5*$D$19</f>
        <v>1954.6735521329301</v>
      </c>
      <c r="O15" s="9">
        <f>O5*$D$19</f>
        <v>2052.4072297395765</v>
      </c>
      <c r="Q15" s="25">
        <f>Q5*$D$19</f>
        <v>19100.5518245311</v>
      </c>
    </row>
    <row r="16" spans="2:17" x14ac:dyDescent="0.25">
      <c r="C16" s="4"/>
    </row>
    <row r="17" spans="3:5" x14ac:dyDescent="0.25">
      <c r="C17" s="16" t="s">
        <v>23</v>
      </c>
    </row>
    <row r="18" spans="3:5" x14ac:dyDescent="0.25">
      <c r="C18" s="19" t="s">
        <v>24</v>
      </c>
      <c r="D18" s="20">
        <v>10000</v>
      </c>
      <c r="E18" s="1" t="s">
        <v>25</v>
      </c>
    </row>
    <row r="19" spans="3:5" x14ac:dyDescent="0.25">
      <c r="C19" s="18" t="s">
        <v>2</v>
      </c>
      <c r="D19" s="21">
        <v>0.12</v>
      </c>
      <c r="E19" s="1" t="s">
        <v>25</v>
      </c>
    </row>
    <row r="20" spans="3:5" x14ac:dyDescent="0.25">
      <c r="C20" s="17" t="s">
        <v>3</v>
      </c>
      <c r="D20" s="22">
        <v>0.05</v>
      </c>
      <c r="E20" s="1" t="s">
        <v>25</v>
      </c>
    </row>
    <row r="21" spans="3:5" x14ac:dyDescent="0.25">
      <c r="C21" s="4"/>
    </row>
    <row r="24" spans="3:5" x14ac:dyDescent="0.25">
      <c r="C24" s="4"/>
    </row>
    <row r="25" spans="3:5" x14ac:dyDescent="0.25">
      <c r="C25" s="4"/>
      <c r="D25" s="3"/>
    </row>
  </sheetData>
  <mergeCells count="4">
    <mergeCell ref="B5:C5"/>
    <mergeCell ref="B15:C15"/>
    <mergeCell ref="B6:C6"/>
    <mergeCell ref="B10:C10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8BE1-07E4-407E-B799-90B5BBA13454}">
  <dimension ref="B32:G66"/>
  <sheetViews>
    <sheetView topLeftCell="A31" zoomScale="90" zoomScaleNormal="90" workbookViewId="0">
      <pane xSplit="2" ySplit="2" topLeftCell="C33" activePane="bottomRight" state="frozen"/>
      <selection activeCell="A31" sqref="A31"/>
      <selection pane="topRight" activeCell="C31" sqref="C31"/>
      <selection pane="bottomLeft" activeCell="A34" sqref="A34"/>
      <selection pane="bottomRight" activeCell="O57" sqref="O57"/>
    </sheetView>
  </sheetViews>
  <sheetFormatPr defaultRowHeight="15" x14ac:dyDescent="0.25"/>
  <cols>
    <col min="1" max="1" width="9.140625" style="1"/>
    <col min="2" max="2" width="30.5703125" style="1" customWidth="1"/>
    <col min="3" max="3" width="34.28515625" style="1" customWidth="1"/>
    <col min="4" max="4" width="24" style="1" customWidth="1"/>
    <col min="5" max="5" width="3.85546875" style="1" customWidth="1"/>
    <col min="6" max="6" width="23" style="1" customWidth="1"/>
    <col min="7" max="7" width="21.140625" style="1" customWidth="1"/>
    <col min="8" max="16384" width="9.140625" style="1"/>
  </cols>
  <sheetData>
    <row r="32" spans="2:7" x14ac:dyDescent="0.25">
      <c r="B32" s="7" t="s">
        <v>28</v>
      </c>
      <c r="C32" s="26" t="s">
        <v>29</v>
      </c>
      <c r="D32" s="26" t="s">
        <v>40</v>
      </c>
      <c r="E32" s="7"/>
      <c r="F32" s="26" t="s">
        <v>30</v>
      </c>
      <c r="G32" s="26" t="s">
        <v>40</v>
      </c>
    </row>
    <row r="33" spans="2:7" x14ac:dyDescent="0.25">
      <c r="B33" s="28" t="s">
        <v>31</v>
      </c>
      <c r="C33" s="35" t="s">
        <v>32</v>
      </c>
      <c r="D33" s="29"/>
      <c r="E33" s="33"/>
      <c r="F33" s="2" t="s">
        <v>35</v>
      </c>
      <c r="G33" s="2"/>
    </row>
    <row r="34" spans="2:7" x14ac:dyDescent="0.25">
      <c r="B34" s="30"/>
      <c r="C34" s="32" t="s">
        <v>58</v>
      </c>
      <c r="D34" s="32"/>
      <c r="E34" s="34"/>
      <c r="F34" s="31" t="s">
        <v>36</v>
      </c>
      <c r="G34" s="31"/>
    </row>
    <row r="35" spans="2:7" x14ac:dyDescent="0.25">
      <c r="B35" s="30"/>
      <c r="C35" s="32" t="s">
        <v>59</v>
      </c>
      <c r="D35" s="32"/>
      <c r="E35" s="34"/>
      <c r="F35" s="31"/>
      <c r="G35" s="31"/>
    </row>
    <row r="36" spans="2:7" x14ac:dyDescent="0.25">
      <c r="B36" s="30"/>
      <c r="C36" s="32" t="s">
        <v>60</v>
      </c>
      <c r="D36" s="32"/>
      <c r="E36" s="34"/>
      <c r="F36" s="31"/>
      <c r="G36" s="31"/>
    </row>
    <row r="37" spans="2:7" x14ac:dyDescent="0.25">
      <c r="B37" s="30"/>
      <c r="C37" s="32" t="s">
        <v>33</v>
      </c>
      <c r="D37" s="32"/>
      <c r="E37" s="34"/>
      <c r="G37" s="31"/>
    </row>
    <row r="38" spans="2:7" x14ac:dyDescent="0.25">
      <c r="B38" s="30"/>
      <c r="C38" s="32" t="s">
        <v>34</v>
      </c>
      <c r="D38" s="32"/>
      <c r="E38" s="34"/>
      <c r="F38" s="31"/>
      <c r="G38" s="31"/>
    </row>
    <row r="39" spans="2:7" x14ac:dyDescent="0.25">
      <c r="B39" s="30"/>
      <c r="C39" s="32"/>
      <c r="D39" s="32"/>
      <c r="E39" s="34"/>
      <c r="F39" s="31"/>
      <c r="G39" s="31"/>
    </row>
    <row r="40" spans="2:7" x14ac:dyDescent="0.25">
      <c r="B40" s="27"/>
      <c r="C40" s="10"/>
      <c r="D40" s="10"/>
    </row>
    <row r="41" spans="2:7" x14ac:dyDescent="0.25">
      <c r="B41" s="28" t="s">
        <v>37</v>
      </c>
      <c r="C41" s="29" t="s">
        <v>38</v>
      </c>
      <c r="D41" s="29"/>
      <c r="E41" s="2"/>
      <c r="F41" s="2"/>
      <c r="G41" s="2"/>
    </row>
    <row r="42" spans="2:7" x14ac:dyDescent="0.25">
      <c r="B42" s="30"/>
      <c r="C42" s="32" t="s">
        <v>53</v>
      </c>
      <c r="D42" s="32"/>
      <c r="E42" s="31"/>
      <c r="F42" s="31"/>
      <c r="G42" s="31"/>
    </row>
    <row r="43" spans="2:7" x14ac:dyDescent="0.25">
      <c r="B43" s="30"/>
      <c r="C43" s="1" t="s">
        <v>52</v>
      </c>
      <c r="D43" s="32"/>
      <c r="E43" s="31"/>
      <c r="F43" s="31"/>
      <c r="G43" s="31"/>
    </row>
    <row r="44" spans="2:7" x14ac:dyDescent="0.25">
      <c r="B44" s="30"/>
      <c r="C44" s="31" t="s">
        <v>41</v>
      </c>
      <c r="D44" s="31"/>
      <c r="E44" s="31"/>
      <c r="F44" s="31"/>
      <c r="G44" s="31"/>
    </row>
    <row r="45" spans="2:7" x14ac:dyDescent="0.25">
      <c r="B45" s="30"/>
      <c r="C45" s="32" t="s">
        <v>39</v>
      </c>
      <c r="D45" s="31"/>
      <c r="E45" s="31"/>
      <c r="F45" s="31"/>
      <c r="G45" s="31"/>
    </row>
    <row r="46" spans="2:7" x14ac:dyDescent="0.25">
      <c r="B46" s="27"/>
    </row>
    <row r="47" spans="2:7" x14ac:dyDescent="0.25">
      <c r="B47" s="27"/>
    </row>
    <row r="48" spans="2:7" x14ac:dyDescent="0.25">
      <c r="B48" s="28" t="s">
        <v>42</v>
      </c>
      <c r="C48" s="2" t="s">
        <v>43</v>
      </c>
      <c r="D48" s="2"/>
      <c r="E48" s="2"/>
      <c r="F48" s="2" t="s">
        <v>44</v>
      </c>
      <c r="G48" s="2"/>
    </row>
    <row r="49" spans="2:7" x14ac:dyDescent="0.25">
      <c r="B49" s="30"/>
      <c r="C49" s="31" t="s">
        <v>48</v>
      </c>
      <c r="D49" s="31"/>
      <c r="E49" s="31"/>
      <c r="F49" s="31" t="s">
        <v>45</v>
      </c>
      <c r="G49" s="31"/>
    </row>
    <row r="50" spans="2:7" x14ac:dyDescent="0.25">
      <c r="B50" s="30"/>
      <c r="C50" s="31" t="s">
        <v>49</v>
      </c>
      <c r="D50" s="31"/>
      <c r="E50" s="31"/>
      <c r="F50" s="31" t="s">
        <v>46</v>
      </c>
      <c r="G50" s="31"/>
    </row>
    <row r="51" spans="2:7" x14ac:dyDescent="0.25">
      <c r="B51" s="30"/>
      <c r="C51" s="31"/>
      <c r="D51" s="31"/>
      <c r="E51" s="31"/>
      <c r="F51" s="31"/>
      <c r="G51" s="31"/>
    </row>
    <row r="52" spans="2:7" x14ac:dyDescent="0.25">
      <c r="B52" s="27"/>
    </row>
    <row r="53" spans="2:7" x14ac:dyDescent="0.25">
      <c r="B53" s="28" t="s">
        <v>47</v>
      </c>
      <c r="C53" s="2" t="s">
        <v>50</v>
      </c>
      <c r="D53" s="2"/>
      <c r="E53" s="2"/>
      <c r="F53" s="2"/>
      <c r="G53" s="2"/>
    </row>
    <row r="54" spans="2:7" x14ac:dyDescent="0.25">
      <c r="B54" s="31"/>
      <c r="C54" s="31" t="s">
        <v>51</v>
      </c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7" spans="2:7" x14ac:dyDescent="0.25">
      <c r="B57" s="28" t="s">
        <v>54</v>
      </c>
      <c r="C57" s="2" t="s">
        <v>55</v>
      </c>
      <c r="D57" s="2"/>
      <c r="E57" s="2"/>
      <c r="F57" s="2"/>
      <c r="G57" s="2"/>
    </row>
    <row r="58" spans="2:7" x14ac:dyDescent="0.25">
      <c r="C58" s="1" t="s">
        <v>56</v>
      </c>
    </row>
    <row r="61" spans="2:7" x14ac:dyDescent="0.25">
      <c r="B61" s="28" t="s">
        <v>57</v>
      </c>
      <c r="C61" s="2" t="s">
        <v>61</v>
      </c>
      <c r="D61" s="2"/>
      <c r="E61" s="2"/>
      <c r="F61" s="2"/>
      <c r="G61" s="2"/>
    </row>
    <row r="62" spans="2:7" x14ac:dyDescent="0.25">
      <c r="C62" s="1" t="s">
        <v>62</v>
      </c>
    </row>
    <row r="65" spans="2:7" x14ac:dyDescent="0.25">
      <c r="B65" s="28" t="s">
        <v>63</v>
      </c>
      <c r="C65" s="2" t="s">
        <v>64</v>
      </c>
      <c r="D65" s="2"/>
      <c r="E65" s="2"/>
      <c r="F65" s="2"/>
      <c r="G65" s="2"/>
    </row>
    <row r="66" spans="2:7" x14ac:dyDescent="0.25">
      <c r="C66" s="1" t="s">
        <v>65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7EC4-F2D9-4998-B83A-6D3494D8E8FE}">
  <dimension ref="A1:B6"/>
  <sheetViews>
    <sheetView tabSelected="1" workbookViewId="0">
      <selection activeCell="D13" sqref="D13"/>
    </sheetView>
  </sheetViews>
  <sheetFormatPr defaultRowHeight="15" x14ac:dyDescent="0.25"/>
  <cols>
    <col min="1" max="1" width="15.140625" bestFit="1" customWidth="1"/>
    <col min="2" max="2" width="7.140625" bestFit="1" customWidth="1"/>
    <col min="3" max="5" width="16.28515625" bestFit="1" customWidth="1"/>
    <col min="6" max="6" width="11.28515625" bestFit="1" customWidth="1"/>
    <col min="7" max="7" width="3.85546875" bestFit="1" customWidth="1"/>
    <col min="8" max="8" width="6.85546875" bestFit="1" customWidth="1"/>
    <col min="9" max="9" width="3.85546875" bestFit="1" customWidth="1"/>
    <col min="10" max="10" width="6.85546875" bestFit="1" customWidth="1"/>
    <col min="11" max="11" width="11.28515625" bestFit="1" customWidth="1"/>
    <col min="12" max="12" width="6.85546875" bestFit="1" customWidth="1"/>
    <col min="13" max="13" width="5" bestFit="1" customWidth="1"/>
    <col min="14" max="14" width="7.85546875" bestFit="1" customWidth="1"/>
    <col min="15" max="15" width="6.85546875" bestFit="1" customWidth="1"/>
    <col min="16" max="16" width="11.28515625" bestFit="1" customWidth="1"/>
    <col min="17" max="17" width="6.28515625" bestFit="1" customWidth="1"/>
    <col min="18" max="18" width="7.85546875" bestFit="1" customWidth="1"/>
    <col min="19" max="19" width="9.28515625" bestFit="1" customWidth="1"/>
    <col min="20" max="20" width="6.85546875" bestFit="1" customWidth="1"/>
    <col min="21" max="21" width="11.28515625" bestFit="1" customWidth="1"/>
    <col min="22" max="22" width="7.85546875" bestFit="1" customWidth="1"/>
    <col min="23" max="23" width="9.28515625" bestFit="1" customWidth="1"/>
    <col min="24" max="24" width="10.7109375" bestFit="1" customWidth="1"/>
    <col min="25" max="25" width="6.85546875" bestFit="1" customWidth="1"/>
    <col min="26" max="26" width="11.28515625" bestFit="1" customWidth="1"/>
  </cols>
  <sheetData>
    <row r="1" spans="1:2" x14ac:dyDescent="0.25">
      <c r="A1" s="37" t="s">
        <v>70</v>
      </c>
      <c r="B1" t="s">
        <v>82</v>
      </c>
    </row>
    <row r="2" spans="1:2" x14ac:dyDescent="0.25">
      <c r="A2" s="37" t="s">
        <v>67</v>
      </c>
      <c r="B2" t="s">
        <v>82</v>
      </c>
    </row>
    <row r="3" spans="1:2" x14ac:dyDescent="0.25">
      <c r="A3" s="37" t="s">
        <v>68</v>
      </c>
      <c r="B3" t="s">
        <v>82</v>
      </c>
    </row>
    <row r="4" spans="1:2" x14ac:dyDescent="0.25">
      <c r="A4" s="37" t="s">
        <v>71</v>
      </c>
      <c r="B4" t="s">
        <v>82</v>
      </c>
    </row>
    <row r="5" spans="1:2" x14ac:dyDescent="0.25">
      <c r="A5" s="37" t="s">
        <v>69</v>
      </c>
      <c r="B5" t="s">
        <v>82</v>
      </c>
    </row>
    <row r="6" spans="1:2" x14ac:dyDescent="0.25">
      <c r="A6" s="37" t="s">
        <v>66</v>
      </c>
      <c r="B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F320-6FD5-4285-A85C-D7FD554638D5}">
  <dimension ref="B5:G11"/>
  <sheetViews>
    <sheetView workbookViewId="0">
      <selection activeCell="B5" sqref="B5:G10"/>
    </sheetView>
  </sheetViews>
  <sheetFormatPr defaultRowHeight="15" x14ac:dyDescent="0.25"/>
  <cols>
    <col min="3" max="3" width="15.140625" bestFit="1" customWidth="1"/>
    <col min="4" max="4" width="12" customWidth="1"/>
    <col min="6" max="6" width="13.140625" customWidth="1"/>
  </cols>
  <sheetData>
    <row r="5" spans="2:7" x14ac:dyDescent="0.25">
      <c r="B5" s="36" t="s">
        <v>66</v>
      </c>
      <c r="C5" s="36" t="s">
        <v>67</v>
      </c>
      <c r="D5" s="36" t="s">
        <v>68</v>
      </c>
      <c r="E5" s="36" t="s">
        <v>69</v>
      </c>
      <c r="F5" s="36" t="s">
        <v>70</v>
      </c>
      <c r="G5" s="36" t="s">
        <v>71</v>
      </c>
    </row>
    <row r="6" spans="2:7" x14ac:dyDescent="0.25">
      <c r="B6" s="36">
        <v>1</v>
      </c>
      <c r="C6" t="s">
        <v>75</v>
      </c>
      <c r="D6" s="36" t="s">
        <v>72</v>
      </c>
      <c r="E6" s="36">
        <v>20</v>
      </c>
      <c r="F6" s="36">
        <v>10000</v>
      </c>
      <c r="G6" s="36">
        <v>2018</v>
      </c>
    </row>
    <row r="7" spans="2:7" x14ac:dyDescent="0.25">
      <c r="B7" s="36">
        <f>B6+1</f>
        <v>2</v>
      </c>
      <c r="C7" t="s">
        <v>76</v>
      </c>
      <c r="D7" s="36" t="s">
        <v>73</v>
      </c>
      <c r="E7" s="36">
        <v>15</v>
      </c>
      <c r="F7" s="36">
        <v>15000</v>
      </c>
      <c r="G7" s="36">
        <v>2018</v>
      </c>
    </row>
    <row r="8" spans="2:7" x14ac:dyDescent="0.25">
      <c r="B8" s="36">
        <f t="shared" ref="B8:B10" si="0">B7+1</f>
        <v>3</v>
      </c>
      <c r="C8" t="s">
        <v>77</v>
      </c>
      <c r="D8" s="36" t="s">
        <v>74</v>
      </c>
      <c r="E8" s="36">
        <v>25</v>
      </c>
      <c r="F8" s="36">
        <v>7000</v>
      </c>
      <c r="G8" s="36">
        <v>2018</v>
      </c>
    </row>
    <row r="9" spans="2:7" x14ac:dyDescent="0.25">
      <c r="B9" s="36">
        <f t="shared" si="0"/>
        <v>4</v>
      </c>
      <c r="C9" t="s">
        <v>79</v>
      </c>
      <c r="D9" s="36" t="s">
        <v>78</v>
      </c>
      <c r="E9" s="36">
        <v>60</v>
      </c>
      <c r="F9" s="36">
        <v>15000</v>
      </c>
      <c r="G9" s="36">
        <v>2017</v>
      </c>
    </row>
    <row r="10" spans="2:7" x14ac:dyDescent="0.25">
      <c r="B10" s="36">
        <f t="shared" si="0"/>
        <v>5</v>
      </c>
      <c r="C10" t="s">
        <v>80</v>
      </c>
      <c r="D10" s="36" t="s">
        <v>81</v>
      </c>
      <c r="E10" s="36">
        <v>45</v>
      </c>
      <c r="F10" s="36">
        <v>25000</v>
      </c>
      <c r="G10" s="36">
        <v>2018</v>
      </c>
    </row>
    <row r="11" spans="2:7" x14ac:dyDescent="0.25">
      <c r="B11" s="36"/>
      <c r="C11" s="36"/>
      <c r="D11" s="36"/>
      <c r="E11" s="36"/>
      <c r="F11" s="36"/>
      <c r="G1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Model - NPV</vt:lpstr>
      <vt:lpstr>Mexissues</vt:lpstr>
      <vt:lpstr>Sheet5</vt:lpstr>
      <vt:lpstr>Excel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Valdez Bravo</dc:creator>
  <cp:lastModifiedBy>Abraham Valdez Bravo</cp:lastModifiedBy>
  <dcterms:created xsi:type="dcterms:W3CDTF">2018-05-03T04:00:58Z</dcterms:created>
  <dcterms:modified xsi:type="dcterms:W3CDTF">2018-05-04T03:57:19Z</dcterms:modified>
</cp:coreProperties>
</file>