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is Cosas\Archivos\Informatica - Facultad\2024\2do cuatrimestre\Taller de Lenguajes\Trabajo Practico Scrapping Web\"/>
    </mc:Choice>
  </mc:AlternateContent>
  <xr:revisionPtr revIDLastSave="0" documentId="13_ncr:1_{6939EED4-0494-410B-8555-4CE5D6B792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 Scrappeados" sheetId="1" r:id="rId1"/>
    <sheet name="Analisis de datos" sheetId="2" r:id="rId2"/>
    <sheet name="Grafi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<sst xmlns="http://schemas.openxmlformats.org/spreadsheetml/2006/main" count="400" uniqueCount="134">
  <si>
    <t>Nombre de Página</t>
  </si>
  <si>
    <t>URL</t>
  </si>
  <si>
    <t>Datos Scrappeados</t>
  </si>
  <si>
    <t>Nombre</t>
  </si>
  <si>
    <t>Posicion</t>
  </si>
  <si>
    <t>Stack Overflow</t>
  </si>
  <si>
    <t>https://survey.stackoverflow.co/2024/technology/#most-popular-technologies</t>
  </si>
  <si>
    <t>JS|62.3%</t>
  </si>
  <si>
    <t>HTML/CSS|52.9%</t>
  </si>
  <si>
    <t>PY|51%</t>
  </si>
  <si>
    <t>SQL|51%</t>
  </si>
  <si>
    <t>TS|38.5%</t>
  </si>
  <si>
    <t>Bash/Shell|33.9%</t>
  </si>
  <si>
    <t>Java|30.3%</t>
  </si>
  <si>
    <t>C#|27.1%</t>
  </si>
  <si>
    <t>C++|23%</t>
  </si>
  <si>
    <t>C|20.3%</t>
  </si>
  <si>
    <t>Browser Stack</t>
  </si>
  <si>
    <t>https://www.browserstack.com/guide/best-language-for-web-development</t>
  </si>
  <si>
    <t xml:space="preserve"> HTML (Hypertext Markup Language)|1</t>
  </si>
  <si>
    <t xml:space="preserve"> JavaScript|2</t>
  </si>
  <si>
    <t xml:space="preserve"> CSS|3</t>
  </si>
  <si>
    <t xml:space="preserve"> Python|4</t>
  </si>
  <si>
    <t xml:space="preserve"> PHP|5</t>
  </si>
  <si>
    <t xml:space="preserve"> Java|6</t>
  </si>
  <si>
    <t xml:space="preserve"> C#|7</t>
  </si>
  <si>
    <t xml:space="preserve"> Ruby|8</t>
  </si>
  <si>
    <t xml:space="preserve"> Swift|9</t>
  </si>
  <si>
    <t xml:space="preserve"> Kotlin|10</t>
  </si>
  <si>
    <t>Hackr</t>
  </si>
  <si>
    <t>https://hackr.io/blog/best-programming-languages-to-learn</t>
  </si>
  <si>
    <t xml:space="preserve"> JavaScript|1</t>
  </si>
  <si>
    <t xml:space="preserve"> Python|2</t>
  </si>
  <si>
    <t xml:space="preserve"> HTML/CSS|3</t>
  </si>
  <si>
    <t xml:space="preserve"> SQL|4</t>
  </si>
  <si>
    <t xml:space="preserve"> Java|5</t>
  </si>
  <si>
    <t xml:space="preserve"> C#|6</t>
  </si>
  <si>
    <t xml:space="preserve"> C++/C|7</t>
  </si>
  <si>
    <t xml:space="preserve"> TypeScript|8</t>
  </si>
  <si>
    <t xml:space="preserve"> BASH (Shell Scripting)|9</t>
  </si>
  <si>
    <t xml:space="preserve"> Swift|10</t>
  </si>
  <si>
    <t>Crossover</t>
  </si>
  <si>
    <t>https://www.crossover.com/blog/top-10-in-demand-programming-languages-for-2024</t>
  </si>
  <si>
    <t xml:space="preserve"> Python|1</t>
  </si>
  <si>
    <t xml:space="preserve"> Java|3</t>
  </si>
  <si>
    <t xml:space="preserve"> C#|4</t>
  </si>
  <si>
    <t xml:space="preserve"> Swift|5</t>
  </si>
  <si>
    <t xml:space="preserve"> TypeScript|6</t>
  </si>
  <si>
    <t xml:space="preserve"> Kotlin|7</t>
  </si>
  <si>
    <t xml:space="preserve"> Rust|9</t>
  </si>
  <si>
    <t xml:space="preserve"> Go|10</t>
  </si>
  <si>
    <t>Intelvita</t>
  </si>
  <si>
    <t>https://www.intelivita.com/blog/web-development-languages/</t>
  </si>
  <si>
    <t xml:space="preserve"> HTML|3</t>
  </si>
  <si>
    <t xml:space="preserve"> CSS|4</t>
  </si>
  <si>
    <t xml:space="preserve"> Ruby|7</t>
  </si>
  <si>
    <t xml:space="preserve"> Golang (Go)|8</t>
  </si>
  <si>
    <t xml:space="preserve"> TypeScript|9</t>
  </si>
  <si>
    <t xml:space="preserve"> C#|10</t>
  </si>
  <si>
    <t>Eluminoustechnologies</t>
  </si>
  <si>
    <t>https://eluminoustechnologies.com/blog/top-10-web-programming-languages/</t>
  </si>
  <si>
    <t xml:space="preserve"> C &amp; C++|3</t>
  </si>
  <si>
    <t xml:space="preserve"> TypeScript|4</t>
  </si>
  <si>
    <t xml:space="preserve"> HTML/CSS|6</t>
  </si>
  <si>
    <t xml:space="preserve"> SQL|7</t>
  </si>
  <si>
    <t xml:space="preserve"> Java|8</t>
  </si>
  <si>
    <t xml:space="preserve"> Kotlin|9</t>
  </si>
  <si>
    <t>Paginas Web</t>
  </si>
  <si>
    <t xml:space="preserve"> JavaScript</t>
  </si>
  <si>
    <t>HTML</t>
  </si>
  <si>
    <t>CSS</t>
  </si>
  <si>
    <t xml:space="preserve"> Python</t>
  </si>
  <si>
    <t>SQL</t>
  </si>
  <si>
    <t xml:space="preserve"> TypeScript</t>
  </si>
  <si>
    <t>Bash/Shell</t>
  </si>
  <si>
    <t>Java</t>
  </si>
  <si>
    <t>C#</t>
  </si>
  <si>
    <t>C++</t>
  </si>
  <si>
    <t>C</t>
  </si>
  <si>
    <t xml:space="preserve"> PHP</t>
  </si>
  <si>
    <t xml:space="preserve"> Ruby</t>
  </si>
  <si>
    <t xml:space="preserve"> Swift</t>
  </si>
  <si>
    <t xml:space="preserve"> Kotlin</t>
  </si>
  <si>
    <t xml:space="preserve"> Rust</t>
  </si>
  <si>
    <t xml:space="preserve"> Go</t>
  </si>
  <si>
    <t xml:space="preserve">Resultados </t>
  </si>
  <si>
    <t>Tabla de valores</t>
  </si>
  <si>
    <t>Puesto</t>
  </si>
  <si>
    <t>Lenguajes</t>
  </si>
  <si>
    <t>Puntos Totales</t>
  </si>
  <si>
    <t>posicion</t>
  </si>
  <si>
    <t>valor</t>
  </si>
  <si>
    <t>1</t>
  </si>
  <si>
    <t>100</t>
  </si>
  <si>
    <t>2</t>
  </si>
  <si>
    <t>90</t>
  </si>
  <si>
    <t>3</t>
  </si>
  <si>
    <t>80</t>
  </si>
  <si>
    <t>4</t>
  </si>
  <si>
    <t>70</t>
  </si>
  <si>
    <t>5</t>
  </si>
  <si>
    <t>60</t>
  </si>
  <si>
    <t>6</t>
  </si>
  <si>
    <t>50</t>
  </si>
  <si>
    <t>Puesto Final</t>
  </si>
  <si>
    <t>8</t>
  </si>
  <si>
    <t>7</t>
  </si>
  <si>
    <t>-</t>
  </si>
  <si>
    <t>9</t>
  </si>
  <si>
    <t>10</t>
  </si>
  <si>
    <t>40</t>
  </si>
  <si>
    <t xml:space="preserve"> PHP/SQL</t>
  </si>
  <si>
    <t>30</t>
  </si>
  <si>
    <t>20</t>
  </si>
  <si>
    <t xml:space="preserve"> Ruby/Swift</t>
  </si>
  <si>
    <t>0</t>
  </si>
  <si>
    <t>Lenguaje</t>
  </si>
  <si>
    <t>Descripción</t>
  </si>
  <si>
    <t>Es uno de los lenguajes de programación más importante para el desarrollo web, principalmente en el lado del cliente (frontend).</t>
  </si>
  <si>
    <t>Es uno de los lenguajes de programación mas populares en el desarrollo web backend.</t>
  </si>
  <si>
    <t>No es un lenguaje de programación, sino de marcado. Es esencial para estructurar el contenido de las páginas web. Sin HTML, no existiría la "arquitectura" básica de una web.</t>
  </si>
  <si>
    <t>No es un lenguaje de programación, sino de estilos. Se utiliza para diseñar y dar formato a las páginas web.</t>
  </si>
  <si>
    <t>Es un lenguaje de programación muy utilizado en el backend de aplicaciones web, especialmente en grandes sistemas empresariales.</t>
  </si>
  <si>
    <t>Es el lenguaje principal en el ecosistema .NET y se usa principalmente para el desarrollo backend de aplicaciones web.</t>
  </si>
  <si>
    <t>Es un superset de JavaScript que añade tipado estático, lo que hace que el desarrollo web sea más seguro y fácil de mantener. TypeScript se utiliza principalmente en el frontend, aunque también se puede usar en el backend.</t>
  </si>
  <si>
    <t>No es un lenguaje de programación web por sí mismo, pero es esencial para trabajar con bases de datos en aplicaciones web. Se utiliza en conjunto con otros lenguajes.</t>
  </si>
  <si>
    <t>Es uno de los lenguajes más populares para el desarrollo backend de aplicaciones web, especialmente para crear sitios dinámicos, manejar bases de datos, sesiones de usuario, y más.</t>
  </si>
  <si>
    <t>No se utiliza comúnmente en el desarrollo web, pero puede ser usado en ciertos escenarios muy específicos donde se requieren altos rendimientos o programación de sistemas. Generalmente, C++ no es una opción popular para el desarrollo web.</t>
  </si>
  <si>
    <t>Es muy conocido por el framework Ruby on Rails, que facilita el desarrollo web rápido y eficiente. Es un lenguaje excelente para construir aplicaciones web backend.</t>
  </si>
  <si>
    <t>Es principalmente conocido por ser el lenguaje de desarrollo de aplicaciones iOS. Su uso en la web no es tan común ni tan extendido como otros lenguajes.</t>
  </si>
  <si>
    <t>Ranking General</t>
  </si>
  <si>
    <t>Swift</t>
  </si>
  <si>
    <t>Ranking según utilidad para desarrollo web</t>
  </si>
  <si>
    <t>Ranking solo lenguajes de programación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</si>
</sst>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</font>
    <font>
      <b/>
      <sz val="11"/>
      <color theme="1"/>
      <name val="Calibri"/>
      <scheme val="minor"/>
    </font>
    <font>
      <sz val="10"/>
      <name val="Calibri"/>
    </font>
    <font>
      <b/>
      <sz val="10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49" fontId="1" fillId="0" borderId="33" xfId="0" applyNumberFormat="1" applyFont="1" applyBorder="1" applyAlignment="1">
      <alignment horizont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49" fontId="7" fillId="0" borderId="25" xfId="0" applyNumberFormat="1" applyFont="1" applyBorder="1" applyAlignment="1">
      <alignment horizontal="left" vertical="center"/>
    </xf>
    <xf numFmtId="0" fontId="4" fillId="0" borderId="25" xfId="0" applyFont="1" applyBorder="1"/>
    <xf numFmtId="0" fontId="4" fillId="0" borderId="17" xfId="0" applyFont="1" applyBorder="1"/>
    <xf numFmtId="0" fontId="7" fillId="0" borderId="25" xfId="0" applyFont="1" applyBorder="1" applyAlignment="1">
      <alignment horizontal="left"/>
    </xf>
    <xf numFmtId="49" fontId="7" fillId="0" borderId="26" xfId="0" applyNumberFormat="1" applyFont="1" applyBorder="1" applyAlignment="1">
      <alignment horizontal="left" vertical="center"/>
    </xf>
    <xf numFmtId="0" fontId="4" fillId="0" borderId="26" xfId="0" applyFont="1" applyBorder="1"/>
    <xf numFmtId="0" fontId="4" fillId="0" borderId="23" xfId="0" applyFont="1" applyBorder="1"/>
    <xf numFmtId="0" fontId="3" fillId="0" borderId="5" xfId="0" applyFont="1" applyBorder="1" applyAlignment="1">
      <alignment horizontal="center"/>
    </xf>
    <xf numFmtId="0" fontId="4" fillId="0" borderId="6" xfId="0" applyFont="1" applyBorder="1"/>
    <xf numFmtId="49" fontId="7" fillId="0" borderId="24" xfId="0" applyNumberFormat="1" applyFont="1" applyBorder="1" applyAlignment="1">
      <alignment horizontal="left" vertical="center"/>
    </xf>
    <xf numFmtId="0" fontId="4" fillId="0" borderId="24" xfId="0" applyFont="1" applyBorder="1"/>
    <xf numFmtId="0" fontId="4" fillId="0" borderId="16" xfId="0" applyFont="1" applyBorder="1"/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3000" b="1">
                <a:solidFill>
                  <a:srgbClr val="000000"/>
                </a:solidFill>
                <a:latin typeface="Arial black"/>
              </a:defRPr>
            </a:pPr>
            <a:r>
              <a:rPr lang="es-AR" sz="3000" b="1">
                <a:solidFill>
                  <a:srgbClr val="000000"/>
                </a:solidFill>
                <a:latin typeface="Arial black"/>
              </a:rPr>
              <a:t>Ranking general de los lenguajes de programación web mas utilizados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1"/>
        <c:ser>
          <c:idx val="0"/>
          <c:order val="0"/>
          <c:tx>
            <c:strRef>
              <c:f>'Analisis de datos'!$U$4:$U$13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invertIfNegative val="0"/>
          <c:cat>
            <c:strRef>
              <c:f>'Analisis de datos'!$V$4:$V$13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Java</c:v>
                </c:pt>
                <c:pt idx="5">
                  <c:v>C#</c:v>
                </c:pt>
                <c:pt idx="6">
                  <c:v> TypeScript</c:v>
                </c:pt>
                <c:pt idx="7">
                  <c:v> PHP/SQL</c:v>
                </c:pt>
                <c:pt idx="8">
                  <c:v>C++</c:v>
                </c:pt>
                <c:pt idx="9">
                  <c:v> Ruby/Swift</c:v>
                </c:pt>
              </c:strCache>
            </c:strRef>
          </c:cat>
          <c:val>
            <c:numRef>
              <c:f>'Analisis de datos'!$V$4:$V$13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85-4155-AE9F-5B752E514DC4}"/>
            </c:ext>
          </c:extLst>
        </c:ser>
        <c:ser>
          <c:idx val="1"/>
          <c:order val="1"/>
          <c:tx>
            <c:strRef>
              <c:f>'Analisis de datos'!$V$4:$V$13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Java</c:v>
                </c:pt>
                <c:pt idx="5">
                  <c:v>C#</c:v>
                </c:pt>
                <c:pt idx="6">
                  <c:v> TypeScript</c:v>
                </c:pt>
                <c:pt idx="7">
                  <c:v> PHP/SQL</c:v>
                </c:pt>
                <c:pt idx="8">
                  <c:v>C++</c:v>
                </c:pt>
                <c:pt idx="9">
                  <c:v> Ruby/Swift</c:v>
                </c:pt>
              </c:strCache>
            </c:strRef>
          </c:tx>
          <c:invertIfNegative val="0"/>
          <c:val>
            <c:numRef>
              <c:f>'Analisis de datos'!$W$4:$W$13</c:f>
              <c:numCache>
                <c:formatCode>@</c:formatCode>
                <c:ptCount val="10"/>
                <c:pt idx="0">
                  <c:v>570</c:v>
                </c:pt>
                <c:pt idx="1">
                  <c:v>530</c:v>
                </c:pt>
                <c:pt idx="2">
                  <c:v>400</c:v>
                </c:pt>
                <c:pt idx="3">
                  <c:v>370</c:v>
                </c:pt>
                <c:pt idx="4">
                  <c:v>310</c:v>
                </c:pt>
                <c:pt idx="5">
                  <c:v>280</c:v>
                </c:pt>
                <c:pt idx="6">
                  <c:v>230</c:v>
                </c:pt>
                <c:pt idx="7">
                  <c:v>180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85-4155-AE9F-5B752E51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666598"/>
        <c:axId val="1099852301"/>
        <c:axId val="0"/>
      </c:bar3DChart>
      <c:catAx>
        <c:axId val="11466665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4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099852301"/>
        <c:crosses val="autoZero"/>
        <c:auto val="1"/>
        <c:lblAlgn val="ctr"/>
        <c:lblOffset val="100"/>
        <c:noMultiLvlLbl val="1"/>
      </c:catAx>
      <c:valAx>
        <c:axId val="1099852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6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146666598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 algn="ctr">
              <a:defRPr sz="3000" b="1">
                <a:solidFill>
                  <a:srgbClr val="000000"/>
                </a:solidFill>
                <a:latin typeface="Arial black"/>
              </a:defRPr>
            </a:pPr>
            <a:r>
              <a:rPr lang="es-AR" sz="3000" b="1">
                <a:solidFill>
                  <a:srgbClr val="000000"/>
                </a:solidFill>
                <a:latin typeface="Arial black"/>
              </a:rPr>
              <a:t>Ranking de lenguajes de programación según utilidad para desarrollo web		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1"/>
        <c:ser>
          <c:idx val="0"/>
          <c:order val="0"/>
          <c:tx>
            <c:strRef>
              <c:f>Graficos!$C$40:$C$49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 TypeScript</c:v>
                </c:pt>
                <c:pt idx="5">
                  <c:v> PHP</c:v>
                </c:pt>
                <c:pt idx="6">
                  <c:v> Ruby</c:v>
                </c:pt>
                <c:pt idx="7">
                  <c:v>Java</c:v>
                </c:pt>
                <c:pt idx="8">
                  <c:v>C#</c:v>
                </c:pt>
                <c:pt idx="9">
                  <c:v>SQL</c:v>
                </c:pt>
              </c:strCache>
            </c:strRef>
          </c:tx>
          <c:invertIfNegative val="0"/>
          <c:cat>
            <c:strRef>
              <c:f>Graficos!$C$40:$C$49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 TypeScript</c:v>
                </c:pt>
                <c:pt idx="5">
                  <c:v> PHP</c:v>
                </c:pt>
                <c:pt idx="6">
                  <c:v> Ruby</c:v>
                </c:pt>
                <c:pt idx="7">
                  <c:v>Java</c:v>
                </c:pt>
                <c:pt idx="8">
                  <c:v>C#</c:v>
                </c:pt>
                <c:pt idx="9">
                  <c:v>SQL</c:v>
                </c:pt>
              </c:strCache>
            </c:strRef>
          </c:cat>
          <c:val>
            <c:numRef>
              <c:f>Graficos!$B$40:$B$49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F-40FC-B5AE-9801020244B2}"/>
            </c:ext>
          </c:extLst>
        </c:ser>
        <c:ser>
          <c:idx val="1"/>
          <c:order val="1"/>
          <c:tx>
            <c:strRef>
              <c:f>Graficos!$C$40:$C$49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 TypeScript</c:v>
                </c:pt>
                <c:pt idx="5">
                  <c:v> PHP</c:v>
                </c:pt>
                <c:pt idx="6">
                  <c:v> Ruby</c:v>
                </c:pt>
                <c:pt idx="7">
                  <c:v>Java</c:v>
                </c:pt>
                <c:pt idx="8">
                  <c:v>C#</c:v>
                </c:pt>
                <c:pt idx="9">
                  <c:v>SQL</c:v>
                </c:pt>
              </c:strCache>
            </c:strRef>
          </c:tx>
          <c:invertIfNegative val="0"/>
          <c:val>
            <c:numRef>
              <c:f>Graficos!$D$40:$D$49</c:f>
              <c:numCache>
                <c:formatCode>@</c:formatCode>
                <c:ptCount val="10"/>
                <c:pt idx="0">
                  <c:v>570</c:v>
                </c:pt>
                <c:pt idx="1">
                  <c:v>530</c:v>
                </c:pt>
                <c:pt idx="2">
                  <c:v>400</c:v>
                </c:pt>
                <c:pt idx="3">
                  <c:v>370</c:v>
                </c:pt>
                <c:pt idx="4">
                  <c:v>230</c:v>
                </c:pt>
                <c:pt idx="5">
                  <c:v>180</c:v>
                </c:pt>
                <c:pt idx="6">
                  <c:v>100</c:v>
                </c:pt>
                <c:pt idx="7">
                  <c:v>310</c:v>
                </c:pt>
                <c:pt idx="8">
                  <c:v>280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FF-40FC-B5AE-98010202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6280017"/>
        <c:axId val="1249490660"/>
        <c:axId val="0"/>
      </c:bar3DChart>
      <c:catAx>
        <c:axId val="10862800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4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249490660"/>
        <c:crosses val="autoZero"/>
        <c:auto val="1"/>
        <c:lblAlgn val="ctr"/>
        <c:lblOffset val="100"/>
        <c:noMultiLvlLbl val="1"/>
      </c:catAx>
      <c:valAx>
        <c:axId val="12494906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6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086280017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3000" b="1">
                <a:solidFill>
                  <a:srgbClr val="000000"/>
                </a:solidFill>
                <a:latin typeface="Arial black"/>
              </a:defRPr>
            </a:pPr>
            <a:r>
              <a:rPr lang="es-AR" sz="3000" b="1">
                <a:solidFill>
                  <a:srgbClr val="000000"/>
                </a:solidFill>
                <a:latin typeface="Arial black"/>
              </a:rPr>
              <a:t>Ranking solo lenguajes de programación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1"/>
        <c:ser>
          <c:idx val="0"/>
          <c:order val="0"/>
          <c:tx>
            <c:strRef>
              <c:f>Graficos!$C$79:$C$87</c:f>
              <c:strCache>
                <c:ptCount val="9"/>
                <c:pt idx="0">
                  <c:v> JavaScript</c:v>
                </c:pt>
                <c:pt idx="1">
                  <c:v> Python</c:v>
                </c:pt>
                <c:pt idx="2">
                  <c:v>Java</c:v>
                </c:pt>
                <c:pt idx="3">
                  <c:v>C#</c:v>
                </c:pt>
                <c:pt idx="4">
                  <c:v> TypeScript</c:v>
                </c:pt>
                <c:pt idx="5">
                  <c:v> PHP</c:v>
                </c:pt>
                <c:pt idx="6">
                  <c:v>C++</c:v>
                </c:pt>
                <c:pt idx="7">
                  <c:v> Ruby</c:v>
                </c:pt>
                <c:pt idx="8">
                  <c:v> Swift</c:v>
                </c:pt>
              </c:strCache>
            </c:strRef>
          </c:tx>
          <c:invertIfNegative val="0"/>
          <c:cat>
            <c:strRef>
              <c:f>Graficos!$C$79:$C$87</c:f>
              <c:strCache>
                <c:ptCount val="9"/>
                <c:pt idx="0">
                  <c:v> JavaScript</c:v>
                </c:pt>
                <c:pt idx="1">
                  <c:v> Python</c:v>
                </c:pt>
                <c:pt idx="2">
                  <c:v>Java</c:v>
                </c:pt>
                <c:pt idx="3">
                  <c:v>C#</c:v>
                </c:pt>
                <c:pt idx="4">
                  <c:v> TypeScript</c:v>
                </c:pt>
                <c:pt idx="5">
                  <c:v> PHP</c:v>
                </c:pt>
                <c:pt idx="6">
                  <c:v>C++</c:v>
                </c:pt>
                <c:pt idx="7">
                  <c:v> Ruby</c:v>
                </c:pt>
                <c:pt idx="8">
                  <c:v> Swift</c:v>
                </c:pt>
              </c:strCache>
            </c:strRef>
          </c:cat>
          <c:val>
            <c:numRef>
              <c:f>Graficos!$B$79:$B$87</c:f>
              <c:numCache>
                <c:formatCode>@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CB-4585-B4CA-9827F2374BA3}"/>
            </c:ext>
          </c:extLst>
        </c:ser>
        <c:ser>
          <c:idx val="1"/>
          <c:order val="1"/>
          <c:tx>
            <c:strRef>
              <c:f>Graficos!$C$79:$C$87</c:f>
              <c:strCache>
                <c:ptCount val="9"/>
                <c:pt idx="0">
                  <c:v> JavaScript</c:v>
                </c:pt>
                <c:pt idx="1">
                  <c:v> Python</c:v>
                </c:pt>
                <c:pt idx="2">
                  <c:v>Java</c:v>
                </c:pt>
                <c:pt idx="3">
                  <c:v>C#</c:v>
                </c:pt>
                <c:pt idx="4">
                  <c:v> TypeScript</c:v>
                </c:pt>
                <c:pt idx="5">
                  <c:v> PHP</c:v>
                </c:pt>
                <c:pt idx="6">
                  <c:v>C++</c:v>
                </c:pt>
                <c:pt idx="7">
                  <c:v> Ruby</c:v>
                </c:pt>
                <c:pt idx="8">
                  <c:v> Swift</c:v>
                </c:pt>
              </c:strCache>
            </c:strRef>
          </c:tx>
          <c:invertIfNegative val="0"/>
          <c:val>
            <c:numRef>
              <c:f>Graficos!$D$79:$D$87</c:f>
              <c:numCache>
                <c:formatCode>@</c:formatCode>
                <c:ptCount val="9"/>
                <c:pt idx="0">
                  <c:v>570</c:v>
                </c:pt>
                <c:pt idx="1">
                  <c:v>530</c:v>
                </c:pt>
                <c:pt idx="2">
                  <c:v>310</c:v>
                </c:pt>
                <c:pt idx="3">
                  <c:v>280</c:v>
                </c:pt>
                <c:pt idx="4">
                  <c:v>230</c:v>
                </c:pt>
                <c:pt idx="5">
                  <c:v>180</c:v>
                </c:pt>
                <c:pt idx="6">
                  <c:v>140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B-4585-B4CA-9827F237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8219112"/>
        <c:axId val="1820076972"/>
        <c:axId val="0"/>
      </c:bar3DChart>
      <c:catAx>
        <c:axId val="17682191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4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820076972"/>
        <c:crosses val="autoZero"/>
        <c:auto val="1"/>
        <c:lblAlgn val="ctr"/>
        <c:lblOffset val="100"/>
        <c:noMultiLvlLbl val="1"/>
      </c:catAx>
      <c:valAx>
        <c:axId val="1820076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6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768219112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923925</xdr:colOff>
      <xdr:row>0</xdr:row>
      <xdr:rowOff>190500</xdr:rowOff>
    </xdr:from>
    <xdr:ext cx="13877925" cy="70580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923925</xdr:colOff>
      <xdr:row>36</xdr:row>
      <xdr:rowOff>180975</xdr:rowOff>
    </xdr:from>
    <xdr:ext cx="13877925" cy="70580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866775</xdr:colOff>
      <xdr:row>73</xdr:row>
      <xdr:rowOff>190500</xdr:rowOff>
    </xdr:from>
    <xdr:ext cx="13877925" cy="70580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I13" sqref="I13"/>
    </sheetView>
  </sheetViews>
  <sheetFormatPr baseColWidth="10" defaultColWidth="14.42578125" defaultRowHeight="15.75" customHeight="1" x14ac:dyDescent="0.2"/>
  <cols>
    <col min="1" max="1" width="32.42578125" customWidth="1"/>
    <col min="2" max="2" width="68.28515625" customWidth="1"/>
    <col min="3" max="3" width="36.28515625" customWidth="1"/>
    <col min="4" max="4" width="31.28515625" customWidth="1"/>
    <col min="5" max="5" width="8.7109375" style="76" customWidth="1"/>
    <col min="6" max="26" width="8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77" t="s">
        <v>4</v>
      </c>
    </row>
    <row r="2" spans="1:5" ht="15.75" customHeight="1" x14ac:dyDescent="0.2">
      <c r="A2" s="1" t="s">
        <v>5</v>
      </c>
      <c r="B2" s="1" t="s">
        <v>6</v>
      </c>
      <c r="C2" s="1" t="s">
        <v>7</v>
      </c>
      <c r="D2" s="1" t="str">
        <f ca="1">IFERROR(__xludf.DUMMYFUNCTION("SPLIT(C2,""|"",false,true)"),"JS")</f>
        <v>JS</v>
      </c>
      <c r="E2" s="74" t="str">
        <f ca="1">IFERROR(__xludf.DUMMYFUNCTION("""COMPUTED_VALUE"""),"62.3%")</f>
        <v>62.3%</v>
      </c>
    </row>
    <row r="3" spans="1:5" ht="15.75" customHeight="1" x14ac:dyDescent="0.2">
      <c r="A3" s="1" t="s">
        <v>5</v>
      </c>
      <c r="B3" s="1" t="s">
        <v>6</v>
      </c>
      <c r="C3" s="1" t="s">
        <v>8</v>
      </c>
      <c r="D3" s="1" t="str">
        <f ca="1">IFERROR(__xludf.DUMMYFUNCTION("SPLIT(C3,""|"",false,true)"),"HTML/CSS")</f>
        <v>HTML/CSS</v>
      </c>
      <c r="E3" s="74" t="str">
        <f ca="1">IFERROR(__xludf.DUMMYFUNCTION("""COMPUTED_VALUE"""),"52.9%")</f>
        <v>52.9%</v>
      </c>
    </row>
    <row r="4" spans="1:5" ht="15.75" customHeight="1" x14ac:dyDescent="0.2">
      <c r="A4" s="1" t="s">
        <v>5</v>
      </c>
      <c r="B4" s="1" t="s">
        <v>6</v>
      </c>
      <c r="C4" s="1" t="s">
        <v>9</v>
      </c>
      <c r="D4" s="1" t="str">
        <f ca="1">IFERROR(__xludf.DUMMYFUNCTION("SPLIT(C4,""|"",false,true)"),"PY")</f>
        <v>PY</v>
      </c>
      <c r="E4" s="75">
        <f ca="1">IFERROR(__xludf.DUMMYFUNCTION("""COMPUTED_VALUE"""),0.51)</f>
        <v>0.51</v>
      </c>
    </row>
    <row r="5" spans="1:5" ht="15.75" customHeight="1" x14ac:dyDescent="0.2">
      <c r="A5" s="1" t="s">
        <v>5</v>
      </c>
      <c r="B5" s="1" t="s">
        <v>6</v>
      </c>
      <c r="C5" s="1" t="s">
        <v>10</v>
      </c>
      <c r="D5" s="1" t="str">
        <f ca="1">IFERROR(__xludf.DUMMYFUNCTION("SPLIT(C5,""|"",false,true)"),"SQL")</f>
        <v>SQL</v>
      </c>
      <c r="E5" s="75">
        <f ca="1">IFERROR(__xludf.DUMMYFUNCTION("""COMPUTED_VALUE"""),0.51)</f>
        <v>0.51</v>
      </c>
    </row>
    <row r="6" spans="1:5" ht="15.75" customHeight="1" x14ac:dyDescent="0.2">
      <c r="A6" s="1" t="s">
        <v>5</v>
      </c>
      <c r="B6" s="1" t="s">
        <v>6</v>
      </c>
      <c r="C6" s="1" t="s">
        <v>11</v>
      </c>
      <c r="D6" s="1" t="str">
        <f ca="1">IFERROR(__xludf.DUMMYFUNCTION("SPLIT(C6,""|"",false,true)"),"TS")</f>
        <v>TS</v>
      </c>
      <c r="E6" s="74" t="str">
        <f ca="1">IFERROR(__xludf.DUMMYFUNCTION("""COMPUTED_VALUE"""),"38.5%")</f>
        <v>38.5%</v>
      </c>
    </row>
    <row r="7" spans="1:5" ht="15.75" customHeight="1" x14ac:dyDescent="0.2">
      <c r="A7" s="1" t="s">
        <v>5</v>
      </c>
      <c r="B7" s="1" t="s">
        <v>6</v>
      </c>
      <c r="C7" s="1" t="s">
        <v>12</v>
      </c>
      <c r="D7" s="1" t="str">
        <f ca="1">IFERROR(__xludf.DUMMYFUNCTION("SPLIT(C7,""|"",false,true)"),"Bash/Shell")</f>
        <v>Bash/Shell</v>
      </c>
      <c r="E7" s="74" t="str">
        <f ca="1">IFERROR(__xludf.DUMMYFUNCTION("""COMPUTED_VALUE"""),"33.9%")</f>
        <v>33.9%</v>
      </c>
    </row>
    <row r="8" spans="1:5" ht="15.75" customHeight="1" x14ac:dyDescent="0.2">
      <c r="A8" s="1" t="s">
        <v>5</v>
      </c>
      <c r="B8" s="1" t="s">
        <v>6</v>
      </c>
      <c r="C8" s="1" t="s">
        <v>13</v>
      </c>
      <c r="D8" s="1" t="str">
        <f ca="1">IFERROR(__xludf.DUMMYFUNCTION("SPLIT(C8,""|"",false,true)"),"Java")</f>
        <v>Java</v>
      </c>
      <c r="E8" s="74" t="str">
        <f ca="1">IFERROR(__xludf.DUMMYFUNCTION("""COMPUTED_VALUE"""),"30.3%")</f>
        <v>30.3%</v>
      </c>
    </row>
    <row r="9" spans="1:5" ht="15.75" customHeight="1" x14ac:dyDescent="0.2">
      <c r="A9" s="1" t="s">
        <v>5</v>
      </c>
      <c r="B9" s="1" t="s">
        <v>6</v>
      </c>
      <c r="C9" s="1" t="s">
        <v>14</v>
      </c>
      <c r="D9" s="1" t="str">
        <f ca="1">IFERROR(__xludf.DUMMYFUNCTION("SPLIT(C9,""|"",false,true)"),"C#")</f>
        <v>C#</v>
      </c>
      <c r="E9" s="74" t="str">
        <f ca="1">IFERROR(__xludf.DUMMYFUNCTION("""COMPUTED_VALUE"""),"27.1%")</f>
        <v>27.1%</v>
      </c>
    </row>
    <row r="10" spans="1:5" ht="15.75" customHeight="1" x14ac:dyDescent="0.2">
      <c r="A10" s="1" t="s">
        <v>5</v>
      </c>
      <c r="B10" s="1" t="s">
        <v>6</v>
      </c>
      <c r="C10" s="1" t="s">
        <v>15</v>
      </c>
      <c r="D10" s="1" t="str">
        <f ca="1">IFERROR(__xludf.DUMMYFUNCTION("SPLIT(C10,""|"",false,true)"),"C++")</f>
        <v>C++</v>
      </c>
      <c r="E10" s="75">
        <f ca="1">IFERROR(__xludf.DUMMYFUNCTION("""COMPUTED_VALUE"""),0.23)</f>
        <v>0.23</v>
      </c>
    </row>
    <row r="11" spans="1:5" ht="15.75" customHeight="1" x14ac:dyDescent="0.2">
      <c r="A11" s="1" t="s">
        <v>5</v>
      </c>
      <c r="B11" s="1" t="s">
        <v>6</v>
      </c>
      <c r="C11" s="1" t="s">
        <v>16</v>
      </c>
      <c r="D11" s="1" t="str">
        <f ca="1">IFERROR(__xludf.DUMMYFUNCTION("SPLIT(C11,""|"",false,true)"),"C")</f>
        <v>C</v>
      </c>
      <c r="E11" s="74" t="str">
        <f ca="1">IFERROR(__xludf.DUMMYFUNCTION("""COMPUTED_VALUE"""),"20.3%")</f>
        <v>20.3%</v>
      </c>
    </row>
    <row r="12" spans="1:5" ht="15.75" customHeight="1" x14ac:dyDescent="0.2">
      <c r="A12" s="1" t="s">
        <v>17</v>
      </c>
      <c r="B12" s="1" t="s">
        <v>18</v>
      </c>
      <c r="C12" s="1" t="s">
        <v>19</v>
      </c>
      <c r="D12" s="1" t="str">
        <f ca="1">IFERROR(__xludf.DUMMYFUNCTION("SPLIT(C12,""|"",false,true)")," HTML (Hypertext Markup Language)")</f>
        <v xml:space="preserve"> HTML (Hypertext Markup Language)</v>
      </c>
      <c r="E12" s="74">
        <f ca="1">IFERROR(__xludf.DUMMYFUNCTION("""COMPUTED_VALUE"""),1)</f>
        <v>1</v>
      </c>
    </row>
    <row r="13" spans="1:5" ht="15.75" customHeight="1" x14ac:dyDescent="0.2">
      <c r="A13" s="1" t="s">
        <v>17</v>
      </c>
      <c r="B13" s="1" t="s">
        <v>18</v>
      </c>
      <c r="C13" s="1" t="s">
        <v>20</v>
      </c>
      <c r="D13" s="1" t="str">
        <f ca="1">IFERROR(__xludf.DUMMYFUNCTION("SPLIT(C13,""|"",false,true)")," JavaScript")</f>
        <v xml:space="preserve"> JavaScript</v>
      </c>
      <c r="E13" s="74">
        <f ca="1">IFERROR(__xludf.DUMMYFUNCTION("""COMPUTED_VALUE"""),2)</f>
        <v>2</v>
      </c>
    </row>
    <row r="14" spans="1:5" ht="15.75" customHeight="1" x14ac:dyDescent="0.2">
      <c r="A14" s="1" t="s">
        <v>17</v>
      </c>
      <c r="B14" s="1" t="s">
        <v>18</v>
      </c>
      <c r="C14" s="1" t="s">
        <v>21</v>
      </c>
      <c r="D14" s="1" t="str">
        <f ca="1">IFERROR(__xludf.DUMMYFUNCTION("SPLIT(C14,""|"",false,true)")," CSS")</f>
        <v xml:space="preserve"> CSS</v>
      </c>
      <c r="E14" s="74">
        <f ca="1">IFERROR(__xludf.DUMMYFUNCTION("""COMPUTED_VALUE"""),3)</f>
        <v>3</v>
      </c>
    </row>
    <row r="15" spans="1:5" ht="15.75" customHeight="1" x14ac:dyDescent="0.2">
      <c r="A15" s="1" t="s">
        <v>17</v>
      </c>
      <c r="B15" s="1" t="s">
        <v>18</v>
      </c>
      <c r="C15" s="1" t="s">
        <v>22</v>
      </c>
      <c r="D15" s="1" t="str">
        <f ca="1">IFERROR(__xludf.DUMMYFUNCTION("SPLIT(C15,""|"",false,true)")," Python")</f>
        <v xml:space="preserve"> Python</v>
      </c>
      <c r="E15" s="74">
        <f ca="1">IFERROR(__xludf.DUMMYFUNCTION("""COMPUTED_VALUE"""),4)</f>
        <v>4</v>
      </c>
    </row>
    <row r="16" spans="1:5" ht="15.75" customHeight="1" x14ac:dyDescent="0.2">
      <c r="A16" s="1" t="s">
        <v>17</v>
      </c>
      <c r="B16" s="1" t="s">
        <v>18</v>
      </c>
      <c r="C16" s="1" t="s">
        <v>23</v>
      </c>
      <c r="D16" s="1" t="str">
        <f ca="1">IFERROR(__xludf.DUMMYFUNCTION("SPLIT(C16,""|"",false,true)")," PHP")</f>
        <v xml:space="preserve"> PHP</v>
      </c>
      <c r="E16" s="74">
        <f ca="1">IFERROR(__xludf.DUMMYFUNCTION("""COMPUTED_VALUE"""),5)</f>
        <v>5</v>
      </c>
    </row>
    <row r="17" spans="1:5" ht="15.75" customHeight="1" x14ac:dyDescent="0.2">
      <c r="A17" s="1" t="s">
        <v>17</v>
      </c>
      <c r="B17" s="1" t="s">
        <v>18</v>
      </c>
      <c r="C17" s="1" t="s">
        <v>24</v>
      </c>
      <c r="D17" s="1" t="str">
        <f ca="1">IFERROR(__xludf.DUMMYFUNCTION("SPLIT(C17,""|"",false,true)")," Java")</f>
        <v xml:space="preserve"> Java</v>
      </c>
      <c r="E17" s="74">
        <f ca="1">IFERROR(__xludf.DUMMYFUNCTION("""COMPUTED_VALUE"""),6)</f>
        <v>6</v>
      </c>
    </row>
    <row r="18" spans="1:5" ht="15.75" customHeight="1" x14ac:dyDescent="0.2">
      <c r="A18" s="1" t="s">
        <v>17</v>
      </c>
      <c r="B18" s="1" t="s">
        <v>18</v>
      </c>
      <c r="C18" s="1" t="s">
        <v>25</v>
      </c>
      <c r="D18" s="1" t="str">
        <f ca="1">IFERROR(__xludf.DUMMYFUNCTION("SPLIT(C18,""|"",false,true)")," C#")</f>
        <v xml:space="preserve"> C#</v>
      </c>
      <c r="E18" s="74">
        <f ca="1">IFERROR(__xludf.DUMMYFUNCTION("""COMPUTED_VALUE"""),7)</f>
        <v>7</v>
      </c>
    </row>
    <row r="19" spans="1:5" ht="15.75" customHeight="1" x14ac:dyDescent="0.2">
      <c r="A19" s="1" t="s">
        <v>17</v>
      </c>
      <c r="B19" s="1" t="s">
        <v>18</v>
      </c>
      <c r="C19" s="1" t="s">
        <v>26</v>
      </c>
      <c r="D19" s="1" t="str">
        <f ca="1">IFERROR(__xludf.DUMMYFUNCTION("SPLIT(C19,""|"",false,true)")," Ruby")</f>
        <v xml:space="preserve"> Ruby</v>
      </c>
      <c r="E19" s="74">
        <f ca="1">IFERROR(__xludf.DUMMYFUNCTION("""COMPUTED_VALUE"""),8)</f>
        <v>8</v>
      </c>
    </row>
    <row r="20" spans="1:5" ht="15.75" customHeight="1" x14ac:dyDescent="0.2">
      <c r="A20" s="1" t="s">
        <v>17</v>
      </c>
      <c r="B20" s="1" t="s">
        <v>18</v>
      </c>
      <c r="C20" s="1" t="s">
        <v>27</v>
      </c>
      <c r="D20" s="1" t="str">
        <f ca="1">IFERROR(__xludf.DUMMYFUNCTION("SPLIT(C20,""|"",false,true)")," Swift")</f>
        <v xml:space="preserve"> Swift</v>
      </c>
      <c r="E20" s="74">
        <f ca="1">IFERROR(__xludf.DUMMYFUNCTION("""COMPUTED_VALUE"""),9)</f>
        <v>9</v>
      </c>
    </row>
    <row r="21" spans="1:5" ht="15.75" customHeight="1" x14ac:dyDescent="0.2">
      <c r="A21" s="1" t="s">
        <v>17</v>
      </c>
      <c r="B21" s="1" t="s">
        <v>18</v>
      </c>
      <c r="C21" s="1" t="s">
        <v>28</v>
      </c>
      <c r="D21" s="1" t="str">
        <f ca="1">IFERROR(__xludf.DUMMYFUNCTION("SPLIT(C21,""|"",false,true)")," Kotlin")</f>
        <v xml:space="preserve"> Kotlin</v>
      </c>
      <c r="E21" s="74">
        <f ca="1">IFERROR(__xludf.DUMMYFUNCTION("""COMPUTED_VALUE"""),10)</f>
        <v>10</v>
      </c>
    </row>
    <row r="22" spans="1:5" ht="15.75" customHeight="1" x14ac:dyDescent="0.2">
      <c r="A22" s="1" t="s">
        <v>29</v>
      </c>
      <c r="B22" s="1" t="s">
        <v>30</v>
      </c>
      <c r="C22" s="1" t="s">
        <v>31</v>
      </c>
      <c r="D22" s="1" t="str">
        <f ca="1">IFERROR(__xludf.DUMMYFUNCTION("SPLIT(C22,""|"",false,true)")," JavaScript")</f>
        <v xml:space="preserve"> JavaScript</v>
      </c>
      <c r="E22" s="74">
        <f ca="1">IFERROR(__xludf.DUMMYFUNCTION("""COMPUTED_VALUE"""),1)</f>
        <v>1</v>
      </c>
    </row>
    <row r="23" spans="1:5" ht="15.75" customHeight="1" x14ac:dyDescent="0.2">
      <c r="A23" s="1" t="s">
        <v>29</v>
      </c>
      <c r="B23" s="1" t="s">
        <v>30</v>
      </c>
      <c r="C23" s="1" t="s">
        <v>32</v>
      </c>
      <c r="D23" s="1" t="str">
        <f ca="1">IFERROR(__xludf.DUMMYFUNCTION("SPLIT(C23,""|"",false,true)")," Python")</f>
        <v xml:space="preserve"> Python</v>
      </c>
      <c r="E23" s="74">
        <f ca="1">IFERROR(__xludf.DUMMYFUNCTION("""COMPUTED_VALUE"""),2)</f>
        <v>2</v>
      </c>
    </row>
    <row r="24" spans="1:5" ht="15.75" customHeight="1" x14ac:dyDescent="0.2">
      <c r="A24" s="1" t="s">
        <v>29</v>
      </c>
      <c r="B24" s="1" t="s">
        <v>30</v>
      </c>
      <c r="C24" s="1" t="s">
        <v>33</v>
      </c>
      <c r="D24" s="1" t="str">
        <f ca="1">IFERROR(__xludf.DUMMYFUNCTION("SPLIT(C24,""|"",false,true)")," HTML/CSS")</f>
        <v xml:space="preserve"> HTML/CSS</v>
      </c>
      <c r="E24" s="74">
        <f ca="1">IFERROR(__xludf.DUMMYFUNCTION("""COMPUTED_VALUE"""),3)</f>
        <v>3</v>
      </c>
    </row>
    <row r="25" spans="1:5" ht="15.75" customHeight="1" x14ac:dyDescent="0.2">
      <c r="A25" s="1" t="s">
        <v>29</v>
      </c>
      <c r="B25" s="1" t="s">
        <v>30</v>
      </c>
      <c r="C25" s="1" t="s">
        <v>34</v>
      </c>
      <c r="D25" s="1" t="str">
        <f ca="1">IFERROR(__xludf.DUMMYFUNCTION("SPLIT(C25,""|"",false,true)")," SQL")</f>
        <v xml:space="preserve"> SQL</v>
      </c>
      <c r="E25" s="74">
        <f ca="1">IFERROR(__xludf.DUMMYFUNCTION("""COMPUTED_VALUE"""),4)</f>
        <v>4</v>
      </c>
    </row>
    <row r="26" spans="1:5" ht="15.75" customHeight="1" x14ac:dyDescent="0.2">
      <c r="A26" s="1" t="s">
        <v>29</v>
      </c>
      <c r="B26" s="1" t="s">
        <v>30</v>
      </c>
      <c r="C26" s="1" t="s">
        <v>35</v>
      </c>
      <c r="D26" s="1" t="str">
        <f ca="1">IFERROR(__xludf.DUMMYFUNCTION("SPLIT(C26,""|"",false,true)")," Java")</f>
        <v xml:space="preserve"> Java</v>
      </c>
      <c r="E26" s="74">
        <f ca="1">IFERROR(__xludf.DUMMYFUNCTION("""COMPUTED_VALUE"""),5)</f>
        <v>5</v>
      </c>
    </row>
    <row r="27" spans="1:5" ht="15.75" customHeight="1" x14ac:dyDescent="0.2">
      <c r="A27" s="1" t="s">
        <v>29</v>
      </c>
      <c r="B27" s="1" t="s">
        <v>30</v>
      </c>
      <c r="C27" s="1" t="s">
        <v>36</v>
      </c>
      <c r="D27" s="1" t="str">
        <f ca="1">IFERROR(__xludf.DUMMYFUNCTION("SPLIT(C27,""|"",false,true)")," C#")</f>
        <v xml:space="preserve"> C#</v>
      </c>
      <c r="E27" s="74">
        <f ca="1">IFERROR(__xludf.DUMMYFUNCTION("""COMPUTED_VALUE"""),6)</f>
        <v>6</v>
      </c>
    </row>
    <row r="28" spans="1:5" ht="15.75" customHeight="1" x14ac:dyDescent="0.2">
      <c r="A28" s="1" t="s">
        <v>29</v>
      </c>
      <c r="B28" s="1" t="s">
        <v>30</v>
      </c>
      <c r="C28" s="1" t="s">
        <v>37</v>
      </c>
      <c r="D28" s="1" t="str">
        <f ca="1">IFERROR(__xludf.DUMMYFUNCTION("SPLIT(C28,""|"",false,true)")," C++/C")</f>
        <v xml:space="preserve"> C++/C</v>
      </c>
      <c r="E28" s="74">
        <f ca="1">IFERROR(__xludf.DUMMYFUNCTION("""COMPUTED_VALUE"""),7)</f>
        <v>7</v>
      </c>
    </row>
    <row r="29" spans="1:5" ht="15.75" customHeight="1" x14ac:dyDescent="0.2">
      <c r="A29" s="1" t="s">
        <v>29</v>
      </c>
      <c r="B29" s="1" t="s">
        <v>30</v>
      </c>
      <c r="C29" s="1" t="s">
        <v>38</v>
      </c>
      <c r="D29" s="1" t="str">
        <f ca="1">IFERROR(__xludf.DUMMYFUNCTION("SPLIT(C29,""|"",false,true)")," TypeScript")</f>
        <v xml:space="preserve"> TypeScript</v>
      </c>
      <c r="E29" s="74">
        <f ca="1">IFERROR(__xludf.DUMMYFUNCTION("""COMPUTED_VALUE"""),8)</f>
        <v>8</v>
      </c>
    </row>
    <row r="30" spans="1:5" ht="15.75" customHeight="1" x14ac:dyDescent="0.2">
      <c r="A30" s="1" t="s">
        <v>29</v>
      </c>
      <c r="B30" s="1" t="s">
        <v>30</v>
      </c>
      <c r="C30" s="1" t="s">
        <v>39</v>
      </c>
      <c r="D30" s="1" t="str">
        <f ca="1">IFERROR(__xludf.DUMMYFUNCTION("SPLIT(C30,""|"",false,true)")," BASH (Shell Scripting)")</f>
        <v xml:space="preserve"> BASH (Shell Scripting)</v>
      </c>
      <c r="E30" s="74">
        <f ca="1">IFERROR(__xludf.DUMMYFUNCTION("""COMPUTED_VALUE"""),9)</f>
        <v>9</v>
      </c>
    </row>
    <row r="31" spans="1:5" ht="15.75" customHeight="1" x14ac:dyDescent="0.2">
      <c r="A31" s="1" t="s">
        <v>29</v>
      </c>
      <c r="B31" s="1" t="s">
        <v>30</v>
      </c>
      <c r="C31" s="1" t="s">
        <v>40</v>
      </c>
      <c r="D31" s="1" t="str">
        <f ca="1">IFERROR(__xludf.DUMMYFUNCTION("SPLIT(C31,""|"",false,true)")," Swift")</f>
        <v xml:space="preserve"> Swift</v>
      </c>
      <c r="E31" s="74">
        <f ca="1">IFERROR(__xludf.DUMMYFUNCTION("""COMPUTED_VALUE"""),10)</f>
        <v>10</v>
      </c>
    </row>
    <row r="32" spans="1:5" ht="15.75" customHeight="1" x14ac:dyDescent="0.2">
      <c r="A32" s="1" t="s">
        <v>41</v>
      </c>
      <c r="B32" s="1" t="s">
        <v>42</v>
      </c>
      <c r="C32" s="1" t="s">
        <v>43</v>
      </c>
      <c r="D32" s="1" t="str">
        <f ca="1">IFERROR(__xludf.DUMMYFUNCTION("SPLIT(C32,""|"",false,true)")," Python")</f>
        <v xml:space="preserve"> Python</v>
      </c>
      <c r="E32" s="74">
        <f ca="1">IFERROR(__xludf.DUMMYFUNCTION("""COMPUTED_VALUE"""),1)</f>
        <v>1</v>
      </c>
    </row>
    <row r="33" spans="1:5" ht="15.75" customHeight="1" x14ac:dyDescent="0.2">
      <c r="A33" s="1" t="s">
        <v>41</v>
      </c>
      <c r="B33" s="1" t="s">
        <v>42</v>
      </c>
      <c r="C33" s="1" t="s">
        <v>20</v>
      </c>
      <c r="D33" s="1" t="str">
        <f ca="1">IFERROR(__xludf.DUMMYFUNCTION("SPLIT(C33,""|"",false,true)")," JavaScript")</f>
        <v xml:space="preserve"> JavaScript</v>
      </c>
      <c r="E33" s="74">
        <f ca="1">IFERROR(__xludf.DUMMYFUNCTION("""COMPUTED_VALUE"""),2)</f>
        <v>2</v>
      </c>
    </row>
    <row r="34" spans="1:5" ht="15.75" customHeight="1" x14ac:dyDescent="0.2">
      <c r="A34" s="1" t="s">
        <v>41</v>
      </c>
      <c r="B34" s="1" t="s">
        <v>42</v>
      </c>
      <c r="C34" s="1" t="s">
        <v>44</v>
      </c>
      <c r="D34" s="1" t="str">
        <f ca="1">IFERROR(__xludf.DUMMYFUNCTION("SPLIT(C34,""|"",false,true)")," Java")</f>
        <v xml:space="preserve"> Java</v>
      </c>
      <c r="E34" s="74">
        <f ca="1">IFERROR(__xludf.DUMMYFUNCTION("""COMPUTED_VALUE"""),3)</f>
        <v>3</v>
      </c>
    </row>
    <row r="35" spans="1:5" ht="15.75" customHeight="1" x14ac:dyDescent="0.2">
      <c r="A35" s="1" t="s">
        <v>41</v>
      </c>
      <c r="B35" s="1" t="s">
        <v>42</v>
      </c>
      <c r="C35" s="1" t="s">
        <v>45</v>
      </c>
      <c r="D35" s="1" t="str">
        <f ca="1">IFERROR(__xludf.DUMMYFUNCTION("SPLIT(C35,""|"",false,true)")," C#")</f>
        <v xml:space="preserve"> C#</v>
      </c>
      <c r="E35" s="74">
        <f ca="1">IFERROR(__xludf.DUMMYFUNCTION("""COMPUTED_VALUE"""),4)</f>
        <v>4</v>
      </c>
    </row>
    <row r="36" spans="1:5" ht="15.75" customHeight="1" x14ac:dyDescent="0.2">
      <c r="A36" s="1" t="s">
        <v>41</v>
      </c>
      <c r="B36" s="1" t="s">
        <v>42</v>
      </c>
      <c r="C36" s="1" t="s">
        <v>46</v>
      </c>
      <c r="D36" s="1" t="str">
        <f ca="1">IFERROR(__xludf.DUMMYFUNCTION("SPLIT(C36,""|"",false,true)")," Swift")</f>
        <v xml:space="preserve"> Swift</v>
      </c>
      <c r="E36" s="74">
        <f ca="1">IFERROR(__xludf.DUMMYFUNCTION("""COMPUTED_VALUE"""),5)</f>
        <v>5</v>
      </c>
    </row>
    <row r="37" spans="1:5" ht="15.75" customHeight="1" x14ac:dyDescent="0.2">
      <c r="A37" s="1" t="s">
        <v>41</v>
      </c>
      <c r="B37" s="1" t="s">
        <v>42</v>
      </c>
      <c r="C37" s="1" t="s">
        <v>47</v>
      </c>
      <c r="D37" s="1" t="str">
        <f ca="1">IFERROR(__xludf.DUMMYFUNCTION("SPLIT(C37,""|"",false,true)")," TypeScript")</f>
        <v xml:space="preserve"> TypeScript</v>
      </c>
      <c r="E37" s="74">
        <f ca="1">IFERROR(__xludf.DUMMYFUNCTION("""COMPUTED_VALUE"""),6)</f>
        <v>6</v>
      </c>
    </row>
    <row r="38" spans="1:5" ht="12.75" x14ac:dyDescent="0.2">
      <c r="A38" s="1" t="s">
        <v>41</v>
      </c>
      <c r="B38" s="1" t="s">
        <v>42</v>
      </c>
      <c r="C38" s="1" t="s">
        <v>48</v>
      </c>
      <c r="D38" s="1" t="str">
        <f ca="1">IFERROR(__xludf.DUMMYFUNCTION("SPLIT(C38,""|"",false,true)")," Kotlin")</f>
        <v xml:space="preserve"> Kotlin</v>
      </c>
      <c r="E38" s="74">
        <f ca="1">IFERROR(__xludf.DUMMYFUNCTION("""COMPUTED_VALUE"""),7)</f>
        <v>7</v>
      </c>
    </row>
    <row r="39" spans="1:5" ht="12.75" x14ac:dyDescent="0.2">
      <c r="A39" s="1" t="s">
        <v>41</v>
      </c>
      <c r="B39" s="1" t="s">
        <v>42</v>
      </c>
      <c r="C39" s="1" t="s">
        <v>26</v>
      </c>
      <c r="D39" s="1" t="str">
        <f ca="1">IFERROR(__xludf.DUMMYFUNCTION("SPLIT(C39,""|"",false,true)")," Ruby")</f>
        <v xml:space="preserve"> Ruby</v>
      </c>
      <c r="E39" s="74">
        <f ca="1">IFERROR(__xludf.DUMMYFUNCTION("""COMPUTED_VALUE"""),8)</f>
        <v>8</v>
      </c>
    </row>
    <row r="40" spans="1:5" ht="12.75" x14ac:dyDescent="0.2">
      <c r="A40" s="1" t="s">
        <v>41</v>
      </c>
      <c r="B40" s="1" t="s">
        <v>42</v>
      </c>
      <c r="C40" s="1" t="s">
        <v>49</v>
      </c>
      <c r="D40" s="1" t="str">
        <f ca="1">IFERROR(__xludf.DUMMYFUNCTION("SPLIT(C40,""|"",false,true)")," Rust")</f>
        <v xml:space="preserve"> Rust</v>
      </c>
      <c r="E40" s="74">
        <f ca="1">IFERROR(__xludf.DUMMYFUNCTION("""COMPUTED_VALUE"""),9)</f>
        <v>9</v>
      </c>
    </row>
    <row r="41" spans="1:5" ht="12.75" x14ac:dyDescent="0.2">
      <c r="A41" s="1" t="s">
        <v>41</v>
      </c>
      <c r="B41" s="1" t="s">
        <v>42</v>
      </c>
      <c r="C41" s="1" t="s">
        <v>50</v>
      </c>
      <c r="D41" s="1" t="str">
        <f ca="1">IFERROR(__xludf.DUMMYFUNCTION("SPLIT(C41,""|"",false,true)")," Go")</f>
        <v xml:space="preserve"> Go</v>
      </c>
      <c r="E41" s="74">
        <f ca="1">IFERROR(__xludf.DUMMYFUNCTION("""COMPUTED_VALUE"""),10)</f>
        <v>10</v>
      </c>
    </row>
    <row r="42" spans="1:5" ht="12.75" x14ac:dyDescent="0.2">
      <c r="A42" s="1" t="s">
        <v>51</v>
      </c>
      <c r="B42" s="1" t="s">
        <v>52</v>
      </c>
      <c r="C42" s="1" t="s">
        <v>31</v>
      </c>
      <c r="D42" s="1" t="str">
        <f ca="1">IFERROR(__xludf.DUMMYFUNCTION("SPLIT(C42,""|"",false,true)")," JavaScript")</f>
        <v xml:space="preserve"> JavaScript</v>
      </c>
      <c r="E42" s="74">
        <f ca="1">IFERROR(__xludf.DUMMYFUNCTION("""COMPUTED_VALUE"""),1)</f>
        <v>1</v>
      </c>
    </row>
    <row r="43" spans="1:5" ht="12.75" x14ac:dyDescent="0.2">
      <c r="A43" s="1" t="s">
        <v>51</v>
      </c>
      <c r="B43" s="1" t="s">
        <v>52</v>
      </c>
      <c r="C43" s="1" t="s">
        <v>32</v>
      </c>
      <c r="D43" s="1" t="str">
        <f ca="1">IFERROR(__xludf.DUMMYFUNCTION("SPLIT(C43,""|"",false,true)")," Python")</f>
        <v xml:space="preserve"> Python</v>
      </c>
      <c r="E43" s="74">
        <f ca="1">IFERROR(__xludf.DUMMYFUNCTION("""COMPUTED_VALUE"""),2)</f>
        <v>2</v>
      </c>
    </row>
    <row r="44" spans="1:5" ht="12.75" x14ac:dyDescent="0.2">
      <c r="A44" s="1" t="s">
        <v>51</v>
      </c>
      <c r="B44" s="1" t="s">
        <v>52</v>
      </c>
      <c r="C44" s="1" t="s">
        <v>53</v>
      </c>
      <c r="D44" s="1" t="str">
        <f ca="1">IFERROR(__xludf.DUMMYFUNCTION("SPLIT(C44,""|"",false,true)")," HTML")</f>
        <v xml:space="preserve"> HTML</v>
      </c>
      <c r="E44" s="74">
        <f ca="1">IFERROR(__xludf.DUMMYFUNCTION("""COMPUTED_VALUE"""),3)</f>
        <v>3</v>
      </c>
    </row>
    <row r="45" spans="1:5" ht="12.75" x14ac:dyDescent="0.2">
      <c r="A45" s="1" t="s">
        <v>51</v>
      </c>
      <c r="B45" s="1" t="s">
        <v>52</v>
      </c>
      <c r="C45" s="1" t="s">
        <v>54</v>
      </c>
      <c r="D45" s="1" t="str">
        <f ca="1">IFERROR(__xludf.DUMMYFUNCTION("SPLIT(C45,""|"",false,true)")," CSS")</f>
        <v xml:space="preserve"> CSS</v>
      </c>
      <c r="E45" s="74">
        <f ca="1">IFERROR(__xludf.DUMMYFUNCTION("""COMPUTED_VALUE"""),4)</f>
        <v>4</v>
      </c>
    </row>
    <row r="46" spans="1:5" ht="12.75" x14ac:dyDescent="0.2">
      <c r="A46" s="1" t="s">
        <v>51</v>
      </c>
      <c r="B46" s="1" t="s">
        <v>52</v>
      </c>
      <c r="C46" s="1" t="s">
        <v>23</v>
      </c>
      <c r="D46" s="1" t="str">
        <f ca="1">IFERROR(__xludf.DUMMYFUNCTION("SPLIT(C46,""|"",false,true)")," PHP")</f>
        <v xml:space="preserve"> PHP</v>
      </c>
      <c r="E46" s="74">
        <f ca="1">IFERROR(__xludf.DUMMYFUNCTION("""COMPUTED_VALUE"""),5)</f>
        <v>5</v>
      </c>
    </row>
    <row r="47" spans="1:5" ht="12.75" x14ac:dyDescent="0.2">
      <c r="A47" s="1" t="s">
        <v>51</v>
      </c>
      <c r="B47" s="1" t="s">
        <v>52</v>
      </c>
      <c r="C47" s="1" t="s">
        <v>24</v>
      </c>
      <c r="D47" s="1" t="str">
        <f ca="1">IFERROR(__xludf.DUMMYFUNCTION("SPLIT(C47,""|"",false,true)")," Java")</f>
        <v xml:space="preserve"> Java</v>
      </c>
      <c r="E47" s="74">
        <f ca="1">IFERROR(__xludf.DUMMYFUNCTION("""COMPUTED_VALUE"""),6)</f>
        <v>6</v>
      </c>
    </row>
    <row r="48" spans="1:5" ht="12.75" x14ac:dyDescent="0.2">
      <c r="A48" s="1" t="s">
        <v>51</v>
      </c>
      <c r="B48" s="1" t="s">
        <v>52</v>
      </c>
      <c r="C48" s="1" t="s">
        <v>55</v>
      </c>
      <c r="D48" s="1" t="str">
        <f ca="1">IFERROR(__xludf.DUMMYFUNCTION("SPLIT(C48,""|"",false,true)")," Ruby")</f>
        <v xml:space="preserve"> Ruby</v>
      </c>
      <c r="E48" s="74">
        <f ca="1">IFERROR(__xludf.DUMMYFUNCTION("""COMPUTED_VALUE"""),7)</f>
        <v>7</v>
      </c>
    </row>
    <row r="49" spans="1:5" ht="12.75" x14ac:dyDescent="0.2">
      <c r="A49" s="1" t="s">
        <v>51</v>
      </c>
      <c r="B49" s="1" t="s">
        <v>52</v>
      </c>
      <c r="C49" s="1" t="s">
        <v>56</v>
      </c>
      <c r="D49" s="1" t="str">
        <f ca="1">IFERROR(__xludf.DUMMYFUNCTION("SPLIT(C49,""|"",false,true)")," Golang (Go)")</f>
        <v xml:space="preserve"> Golang (Go)</v>
      </c>
      <c r="E49" s="74">
        <f ca="1">IFERROR(__xludf.DUMMYFUNCTION("""COMPUTED_VALUE"""),8)</f>
        <v>8</v>
      </c>
    </row>
    <row r="50" spans="1:5" ht="12.75" x14ac:dyDescent="0.2">
      <c r="A50" s="1" t="s">
        <v>51</v>
      </c>
      <c r="B50" s="1" t="s">
        <v>52</v>
      </c>
      <c r="C50" s="1" t="s">
        <v>57</v>
      </c>
      <c r="D50" s="1" t="str">
        <f ca="1">IFERROR(__xludf.DUMMYFUNCTION("SPLIT(C50,""|"",false,true)")," TypeScript")</f>
        <v xml:space="preserve"> TypeScript</v>
      </c>
      <c r="E50" s="74">
        <f ca="1">IFERROR(__xludf.DUMMYFUNCTION("""COMPUTED_VALUE"""),9)</f>
        <v>9</v>
      </c>
    </row>
    <row r="51" spans="1:5" ht="12.75" x14ac:dyDescent="0.2">
      <c r="A51" s="1" t="s">
        <v>51</v>
      </c>
      <c r="B51" s="1" t="s">
        <v>52</v>
      </c>
      <c r="C51" s="1" t="s">
        <v>58</v>
      </c>
      <c r="D51" s="1" t="str">
        <f ca="1">IFERROR(__xludf.DUMMYFUNCTION("SPLIT(C51,""|"",false,true)")," C#")</f>
        <v xml:space="preserve"> C#</v>
      </c>
      <c r="E51" s="74">
        <f ca="1">IFERROR(__xludf.DUMMYFUNCTION("""COMPUTED_VALUE"""),10)</f>
        <v>10</v>
      </c>
    </row>
    <row r="52" spans="1:5" ht="12.75" x14ac:dyDescent="0.2">
      <c r="A52" s="1" t="s">
        <v>59</v>
      </c>
      <c r="B52" s="1" t="s">
        <v>60</v>
      </c>
      <c r="C52" s="1" t="s">
        <v>43</v>
      </c>
      <c r="D52" s="1" t="str">
        <f ca="1">IFERROR(__xludf.DUMMYFUNCTION("SPLIT(C52,""|"",false,true)")," Python")</f>
        <v xml:space="preserve"> Python</v>
      </c>
      <c r="E52" s="74">
        <f ca="1">IFERROR(__xludf.DUMMYFUNCTION("""COMPUTED_VALUE"""),1)</f>
        <v>1</v>
      </c>
    </row>
    <row r="53" spans="1:5" ht="12.75" x14ac:dyDescent="0.2">
      <c r="A53" s="1" t="s">
        <v>59</v>
      </c>
      <c r="B53" s="1" t="s">
        <v>60</v>
      </c>
      <c r="C53" s="1" t="s">
        <v>20</v>
      </c>
      <c r="D53" s="1" t="str">
        <f ca="1">IFERROR(__xludf.DUMMYFUNCTION("SPLIT(C53,""|"",false,true)")," JavaScript")</f>
        <v xml:space="preserve"> JavaScript</v>
      </c>
      <c r="E53" s="74">
        <f ca="1">IFERROR(__xludf.DUMMYFUNCTION("""COMPUTED_VALUE"""),2)</f>
        <v>2</v>
      </c>
    </row>
    <row r="54" spans="1:5" ht="12.75" x14ac:dyDescent="0.2">
      <c r="A54" s="1" t="s">
        <v>59</v>
      </c>
      <c r="B54" s="1" t="s">
        <v>60</v>
      </c>
      <c r="C54" s="1" t="s">
        <v>61</v>
      </c>
      <c r="D54" s="1" t="str">
        <f ca="1">IFERROR(__xludf.DUMMYFUNCTION("SPLIT(C54,""|"",false,true)")," C &amp; C++")</f>
        <v xml:space="preserve"> C &amp; C++</v>
      </c>
      <c r="E54" s="74">
        <f ca="1">IFERROR(__xludf.DUMMYFUNCTION("""COMPUTED_VALUE"""),3)</f>
        <v>3</v>
      </c>
    </row>
    <row r="55" spans="1:5" ht="12.75" x14ac:dyDescent="0.2">
      <c r="A55" s="1" t="s">
        <v>59</v>
      </c>
      <c r="B55" s="1" t="s">
        <v>60</v>
      </c>
      <c r="C55" s="1" t="s">
        <v>62</v>
      </c>
      <c r="D55" s="1" t="str">
        <f ca="1">IFERROR(__xludf.DUMMYFUNCTION("SPLIT(C55,""|"",false,true)")," TypeScript")</f>
        <v xml:space="preserve"> TypeScript</v>
      </c>
      <c r="E55" s="74">
        <f ca="1">IFERROR(__xludf.DUMMYFUNCTION("""COMPUTED_VALUE"""),4)</f>
        <v>4</v>
      </c>
    </row>
    <row r="56" spans="1:5" ht="12.75" x14ac:dyDescent="0.2">
      <c r="A56" s="1" t="s">
        <v>59</v>
      </c>
      <c r="B56" s="1" t="s">
        <v>60</v>
      </c>
      <c r="C56" s="1" t="s">
        <v>23</v>
      </c>
      <c r="D56" s="1" t="str">
        <f ca="1">IFERROR(__xludf.DUMMYFUNCTION("SPLIT(C56,""|"",false,true)")," PHP")</f>
        <v xml:space="preserve"> PHP</v>
      </c>
      <c r="E56" s="74">
        <f ca="1">IFERROR(__xludf.DUMMYFUNCTION("""COMPUTED_VALUE"""),5)</f>
        <v>5</v>
      </c>
    </row>
    <row r="57" spans="1:5" ht="12.75" x14ac:dyDescent="0.2">
      <c r="A57" s="1" t="s">
        <v>59</v>
      </c>
      <c r="B57" s="1" t="s">
        <v>60</v>
      </c>
      <c r="C57" s="1" t="s">
        <v>63</v>
      </c>
      <c r="D57" s="1" t="str">
        <f ca="1">IFERROR(__xludf.DUMMYFUNCTION("SPLIT(C57,""|"",false,true)")," HTML/CSS")</f>
        <v xml:space="preserve"> HTML/CSS</v>
      </c>
      <c r="E57" s="74">
        <f ca="1">IFERROR(__xludf.DUMMYFUNCTION("""COMPUTED_VALUE"""),6)</f>
        <v>6</v>
      </c>
    </row>
    <row r="58" spans="1:5" ht="12.75" x14ac:dyDescent="0.2">
      <c r="A58" s="1" t="s">
        <v>59</v>
      </c>
      <c r="B58" s="1" t="s">
        <v>60</v>
      </c>
      <c r="C58" s="1" t="s">
        <v>64</v>
      </c>
      <c r="D58" s="1" t="str">
        <f ca="1">IFERROR(__xludf.DUMMYFUNCTION("SPLIT(C58,""|"",false,true)")," SQL")</f>
        <v xml:space="preserve"> SQL</v>
      </c>
      <c r="E58" s="74">
        <f ca="1">IFERROR(__xludf.DUMMYFUNCTION("""COMPUTED_VALUE"""),7)</f>
        <v>7</v>
      </c>
    </row>
    <row r="59" spans="1:5" ht="12.75" x14ac:dyDescent="0.2">
      <c r="A59" s="1" t="s">
        <v>59</v>
      </c>
      <c r="B59" s="1" t="s">
        <v>60</v>
      </c>
      <c r="C59" s="1" t="s">
        <v>65</v>
      </c>
      <c r="D59" s="1" t="str">
        <f ca="1">IFERROR(__xludf.DUMMYFUNCTION("SPLIT(C59,""|"",false,true)")," Java")</f>
        <v xml:space="preserve"> Java</v>
      </c>
      <c r="E59" s="74">
        <f ca="1">IFERROR(__xludf.DUMMYFUNCTION("""COMPUTED_VALUE"""),8)</f>
        <v>8</v>
      </c>
    </row>
    <row r="60" spans="1:5" ht="12.75" x14ac:dyDescent="0.2">
      <c r="A60" s="1" t="s">
        <v>59</v>
      </c>
      <c r="B60" s="1" t="s">
        <v>60</v>
      </c>
      <c r="C60" s="1" t="s">
        <v>66</v>
      </c>
      <c r="D60" s="1" t="str">
        <f ca="1">IFERROR(__xludf.DUMMYFUNCTION("SPLIT(C60,""|"",false,true)")," Kotlin")</f>
        <v xml:space="preserve"> Kotlin</v>
      </c>
      <c r="E60" s="74">
        <f ca="1">IFERROR(__xludf.DUMMYFUNCTION("""COMPUTED_VALUE"""),9)</f>
        <v>9</v>
      </c>
    </row>
    <row r="61" spans="1:5" ht="12.75" x14ac:dyDescent="0.2">
      <c r="A61" s="1" t="s">
        <v>59</v>
      </c>
      <c r="B61" s="1" t="s">
        <v>60</v>
      </c>
      <c r="C61" s="1" t="s">
        <v>40</v>
      </c>
      <c r="D61" s="1" t="str">
        <f ca="1">IFERROR(__xludf.DUMMYFUNCTION("SPLIT(C61,""|"",false,true)")," Swift")</f>
        <v xml:space="preserve"> Swift</v>
      </c>
      <c r="E61" s="74">
        <f ca="1">IFERROR(__xludf.DUMMYFUNCTION("""COMPUTED_VALUE"""),10)</f>
        <v>10</v>
      </c>
    </row>
    <row r="62" spans="1:5" ht="12.75" x14ac:dyDescent="0.2"/>
    <row r="63" spans="1:5" ht="12.75" x14ac:dyDescent="0.2"/>
    <row r="64" spans="1:5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999"/>
  <sheetViews>
    <sheetView zoomScale="85" zoomScaleNormal="85" workbookViewId="0">
      <selection activeCell="Q32" sqref="Q32"/>
    </sheetView>
  </sheetViews>
  <sheetFormatPr baseColWidth="10" defaultColWidth="14.42578125" defaultRowHeight="15.75" customHeight="1" x14ac:dyDescent="0.2"/>
  <cols>
    <col min="1" max="1" width="7.42578125" customWidth="1"/>
    <col min="2" max="2" width="24.140625" customWidth="1"/>
    <col min="3" max="19" width="10.5703125" customWidth="1"/>
    <col min="20" max="20" width="9.5703125" customWidth="1"/>
    <col min="21" max="21" width="16.140625" customWidth="1"/>
    <col min="22" max="22" width="23.7109375" customWidth="1"/>
    <col min="23" max="23" width="14.140625" customWidth="1"/>
    <col min="24" max="24" width="9.5703125" customWidth="1"/>
    <col min="25" max="35" width="10.5703125" customWidth="1"/>
  </cols>
  <sheetData>
    <row r="1" spans="1:35" ht="15.75" customHeight="1" x14ac:dyDescent="0.2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/>
      <c r="AI1" s="6"/>
    </row>
    <row r="2" spans="1:35" ht="15" x14ac:dyDescent="0.25">
      <c r="A2" s="5"/>
      <c r="B2" s="7" t="s">
        <v>67</v>
      </c>
      <c r="C2" s="8" t="s">
        <v>68</v>
      </c>
      <c r="D2" s="9" t="s">
        <v>69</v>
      </c>
      <c r="E2" s="10" t="s">
        <v>70</v>
      </c>
      <c r="F2" s="11" t="s">
        <v>71</v>
      </c>
      <c r="G2" s="11" t="s">
        <v>72</v>
      </c>
      <c r="H2" s="11" t="s">
        <v>73</v>
      </c>
      <c r="I2" s="11" t="s">
        <v>74</v>
      </c>
      <c r="J2" s="11" t="s">
        <v>75</v>
      </c>
      <c r="K2" s="11" t="s">
        <v>76</v>
      </c>
      <c r="L2" s="11" t="s">
        <v>77</v>
      </c>
      <c r="M2" s="11" t="s">
        <v>78</v>
      </c>
      <c r="N2" s="11" t="s">
        <v>79</v>
      </c>
      <c r="O2" s="11" t="s">
        <v>80</v>
      </c>
      <c r="P2" s="11" t="s">
        <v>81</v>
      </c>
      <c r="Q2" s="11" t="s">
        <v>82</v>
      </c>
      <c r="R2" s="11" t="s">
        <v>83</v>
      </c>
      <c r="S2" s="12" t="s">
        <v>84</v>
      </c>
      <c r="T2" s="4"/>
      <c r="U2" s="68" t="s">
        <v>85</v>
      </c>
      <c r="V2" s="69"/>
      <c r="W2" s="60"/>
      <c r="X2" s="5"/>
      <c r="Y2" s="59" t="s">
        <v>86</v>
      </c>
      <c r="Z2" s="60"/>
      <c r="AA2" s="5"/>
      <c r="AB2" s="5"/>
      <c r="AC2" s="5"/>
      <c r="AD2" s="5"/>
      <c r="AE2" s="5"/>
      <c r="AF2" s="5"/>
      <c r="AG2" s="5"/>
      <c r="AH2" s="5"/>
      <c r="AI2" s="5"/>
    </row>
    <row r="3" spans="1:35" ht="15.75" customHeight="1" x14ac:dyDescent="0.2">
      <c r="A3" s="5"/>
      <c r="B3" s="13" t="s">
        <v>5</v>
      </c>
      <c r="C3" s="14">
        <v>1</v>
      </c>
      <c r="D3" s="15">
        <v>2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6">
        <v>0</v>
      </c>
      <c r="T3" s="4"/>
      <c r="U3" s="17" t="s">
        <v>87</v>
      </c>
      <c r="V3" s="17" t="s">
        <v>88</v>
      </c>
      <c r="W3" s="17" t="s">
        <v>89</v>
      </c>
      <c r="X3" s="5"/>
      <c r="Y3" s="18" t="s">
        <v>90</v>
      </c>
      <c r="Z3" s="18" t="s">
        <v>91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15.75" customHeight="1" x14ac:dyDescent="0.2">
      <c r="A4" s="5"/>
      <c r="B4" s="19" t="s">
        <v>17</v>
      </c>
      <c r="C4" s="20">
        <v>2</v>
      </c>
      <c r="D4" s="21">
        <v>1</v>
      </c>
      <c r="E4" s="22">
        <v>3</v>
      </c>
      <c r="F4" s="23">
        <v>4</v>
      </c>
      <c r="G4" s="21">
        <v>0</v>
      </c>
      <c r="H4" s="21">
        <v>0</v>
      </c>
      <c r="I4" s="21">
        <v>0</v>
      </c>
      <c r="J4" s="23">
        <v>6</v>
      </c>
      <c r="K4" s="23">
        <v>7</v>
      </c>
      <c r="L4" s="21">
        <v>0</v>
      </c>
      <c r="M4" s="21">
        <v>0</v>
      </c>
      <c r="N4" s="23">
        <v>5</v>
      </c>
      <c r="O4" s="23">
        <v>8</v>
      </c>
      <c r="P4" s="23">
        <v>9</v>
      </c>
      <c r="Q4" s="23">
        <v>10</v>
      </c>
      <c r="R4" s="21">
        <v>0</v>
      </c>
      <c r="S4" s="24">
        <v>0</v>
      </c>
      <c r="T4" s="4"/>
      <c r="U4" s="25" t="s">
        <v>92</v>
      </c>
      <c r="V4" s="26" t="s">
        <v>68</v>
      </c>
      <c r="W4" s="26">
        <v>570</v>
      </c>
      <c r="X4" s="5"/>
      <c r="Y4" s="27" t="s">
        <v>92</v>
      </c>
      <c r="Z4" s="28" t="s">
        <v>93</v>
      </c>
      <c r="AA4" s="5"/>
      <c r="AB4" s="5"/>
      <c r="AC4" s="5"/>
      <c r="AD4" s="5"/>
      <c r="AE4" s="5"/>
      <c r="AF4" s="5"/>
      <c r="AG4" s="5"/>
      <c r="AH4" s="5"/>
      <c r="AI4" s="5"/>
    </row>
    <row r="5" spans="1:35" ht="15.75" customHeight="1" x14ac:dyDescent="0.2">
      <c r="A5" s="5"/>
      <c r="B5" s="19" t="s">
        <v>29</v>
      </c>
      <c r="C5" s="20">
        <v>1</v>
      </c>
      <c r="D5" s="23">
        <v>3</v>
      </c>
      <c r="E5" s="23">
        <v>3</v>
      </c>
      <c r="F5" s="23">
        <v>2</v>
      </c>
      <c r="G5" s="23">
        <v>4</v>
      </c>
      <c r="H5" s="23">
        <v>8</v>
      </c>
      <c r="I5" s="23">
        <v>9</v>
      </c>
      <c r="J5" s="23">
        <v>5</v>
      </c>
      <c r="K5" s="23">
        <v>6</v>
      </c>
      <c r="L5" s="23">
        <v>7</v>
      </c>
      <c r="M5" s="23">
        <v>7</v>
      </c>
      <c r="N5" s="21">
        <v>0</v>
      </c>
      <c r="O5" s="21">
        <v>0</v>
      </c>
      <c r="P5" s="23">
        <v>10</v>
      </c>
      <c r="Q5" s="21">
        <v>0</v>
      </c>
      <c r="R5" s="21">
        <v>0</v>
      </c>
      <c r="S5" s="24">
        <v>0</v>
      </c>
      <c r="T5" s="4"/>
      <c r="U5" s="7" t="s">
        <v>94</v>
      </c>
      <c r="V5" s="26" t="s">
        <v>71</v>
      </c>
      <c r="W5" s="26">
        <v>530</v>
      </c>
      <c r="X5" s="5"/>
      <c r="Y5" s="29" t="s">
        <v>94</v>
      </c>
      <c r="Z5" s="30" t="s">
        <v>95</v>
      </c>
      <c r="AA5" s="5"/>
      <c r="AB5" s="5"/>
      <c r="AC5" s="5"/>
      <c r="AD5" s="5"/>
      <c r="AE5" s="5"/>
      <c r="AF5" s="5"/>
      <c r="AG5" s="5"/>
      <c r="AH5" s="5"/>
      <c r="AI5" s="5"/>
    </row>
    <row r="6" spans="1:35" ht="15.75" customHeight="1" x14ac:dyDescent="0.2">
      <c r="A6" s="5"/>
      <c r="B6" s="19" t="s">
        <v>41</v>
      </c>
      <c r="C6" s="20">
        <v>2</v>
      </c>
      <c r="D6" s="21">
        <v>0</v>
      </c>
      <c r="E6" s="21">
        <v>0</v>
      </c>
      <c r="F6" s="23">
        <v>1</v>
      </c>
      <c r="G6" s="21">
        <v>0</v>
      </c>
      <c r="H6" s="23">
        <v>6</v>
      </c>
      <c r="I6" s="21">
        <v>0</v>
      </c>
      <c r="J6" s="23">
        <v>3</v>
      </c>
      <c r="K6" s="23">
        <v>4</v>
      </c>
      <c r="L6" s="21">
        <v>0</v>
      </c>
      <c r="M6" s="21">
        <v>0</v>
      </c>
      <c r="N6" s="21">
        <v>0</v>
      </c>
      <c r="O6" s="23">
        <v>8</v>
      </c>
      <c r="P6" s="23">
        <v>5</v>
      </c>
      <c r="Q6" s="23">
        <v>7</v>
      </c>
      <c r="R6" s="23">
        <v>9</v>
      </c>
      <c r="S6" s="31">
        <v>10</v>
      </c>
      <c r="T6" s="4"/>
      <c r="U6" s="7" t="s">
        <v>96</v>
      </c>
      <c r="V6" s="7" t="s">
        <v>69</v>
      </c>
      <c r="W6" s="26">
        <v>400</v>
      </c>
      <c r="X6" s="5"/>
      <c r="Y6" s="29" t="s">
        <v>96</v>
      </c>
      <c r="Z6" s="30" t="s">
        <v>97</v>
      </c>
      <c r="AA6" s="5"/>
      <c r="AB6" s="5"/>
      <c r="AC6" s="5"/>
      <c r="AD6" s="5"/>
      <c r="AE6" s="5"/>
      <c r="AF6" s="5"/>
      <c r="AG6" s="5"/>
      <c r="AH6" s="5"/>
      <c r="AI6" s="5"/>
    </row>
    <row r="7" spans="1:35" ht="15.75" customHeight="1" x14ac:dyDescent="0.2">
      <c r="A7" s="5"/>
      <c r="B7" s="19" t="s">
        <v>51</v>
      </c>
      <c r="C7" s="20">
        <v>1</v>
      </c>
      <c r="D7" s="23">
        <v>3</v>
      </c>
      <c r="E7" s="23">
        <v>4</v>
      </c>
      <c r="F7" s="23">
        <v>2</v>
      </c>
      <c r="G7" s="21">
        <v>0</v>
      </c>
      <c r="H7" s="23">
        <v>9</v>
      </c>
      <c r="I7" s="21">
        <v>0</v>
      </c>
      <c r="J7" s="23">
        <v>6</v>
      </c>
      <c r="K7" s="23">
        <v>10</v>
      </c>
      <c r="L7" s="21">
        <v>0</v>
      </c>
      <c r="M7" s="21">
        <v>0</v>
      </c>
      <c r="N7" s="23">
        <v>5</v>
      </c>
      <c r="O7" s="23">
        <v>7</v>
      </c>
      <c r="P7" s="21">
        <v>0</v>
      </c>
      <c r="Q7" s="21">
        <v>0</v>
      </c>
      <c r="R7" s="21">
        <v>0</v>
      </c>
      <c r="S7" s="31">
        <v>8</v>
      </c>
      <c r="T7" s="4"/>
      <c r="U7" s="7" t="s">
        <v>98</v>
      </c>
      <c r="V7" s="32" t="s">
        <v>70</v>
      </c>
      <c r="W7" s="26">
        <v>370</v>
      </c>
      <c r="X7" s="5"/>
      <c r="Y7" s="29" t="s">
        <v>98</v>
      </c>
      <c r="Z7" s="30" t="s">
        <v>99</v>
      </c>
      <c r="AA7" s="5"/>
      <c r="AB7" s="5"/>
      <c r="AC7" s="5"/>
      <c r="AD7" s="5"/>
      <c r="AE7" s="5"/>
      <c r="AF7" s="5"/>
      <c r="AG7" s="5"/>
      <c r="AH7" s="5"/>
      <c r="AI7" s="5"/>
    </row>
    <row r="8" spans="1:35" ht="15.75" customHeight="1" thickBot="1" x14ac:dyDescent="0.25">
      <c r="A8" s="5"/>
      <c r="B8" s="33" t="s">
        <v>59</v>
      </c>
      <c r="C8" s="34">
        <v>2</v>
      </c>
      <c r="D8" s="35">
        <v>6</v>
      </c>
      <c r="E8" s="35">
        <v>6</v>
      </c>
      <c r="F8" s="35">
        <v>1</v>
      </c>
      <c r="G8" s="35">
        <v>7</v>
      </c>
      <c r="H8" s="35">
        <v>4</v>
      </c>
      <c r="I8" s="36">
        <v>0</v>
      </c>
      <c r="J8" s="35">
        <v>8</v>
      </c>
      <c r="K8" s="35">
        <v>3</v>
      </c>
      <c r="L8" s="35">
        <v>3</v>
      </c>
      <c r="M8" s="36">
        <v>0</v>
      </c>
      <c r="N8" s="35">
        <v>5</v>
      </c>
      <c r="O8" s="36">
        <v>0</v>
      </c>
      <c r="P8" s="35">
        <v>10</v>
      </c>
      <c r="Q8" s="35">
        <v>9</v>
      </c>
      <c r="R8" s="36">
        <v>0</v>
      </c>
      <c r="S8" s="37">
        <v>0</v>
      </c>
      <c r="T8" s="4"/>
      <c r="U8" s="7" t="s">
        <v>100</v>
      </c>
      <c r="V8" s="26" t="s">
        <v>75</v>
      </c>
      <c r="W8" s="26">
        <v>310</v>
      </c>
      <c r="X8" s="5"/>
      <c r="Y8" s="29" t="s">
        <v>100</v>
      </c>
      <c r="Z8" s="30" t="s">
        <v>101</v>
      </c>
      <c r="AA8" s="5"/>
      <c r="AB8" s="5"/>
      <c r="AC8" s="5"/>
      <c r="AD8" s="5"/>
      <c r="AE8" s="5"/>
      <c r="AF8" s="5"/>
      <c r="AG8" s="5"/>
      <c r="AH8" s="5"/>
      <c r="AI8" s="5"/>
    </row>
    <row r="9" spans="1:35" ht="15.75" customHeight="1" thickBot="1" x14ac:dyDescent="0.25">
      <c r="A9" s="5"/>
      <c r="B9" s="57" t="s">
        <v>89</v>
      </c>
      <c r="C9" s="55">
        <v>570</v>
      </c>
      <c r="D9" s="53">
        <v>400</v>
      </c>
      <c r="E9" s="53">
        <v>370</v>
      </c>
      <c r="F9" s="53">
        <v>530</v>
      </c>
      <c r="G9" s="53">
        <v>180</v>
      </c>
      <c r="H9" s="53">
        <v>230</v>
      </c>
      <c r="I9" s="53">
        <v>70</v>
      </c>
      <c r="J9" s="53">
        <v>310</v>
      </c>
      <c r="K9" s="53">
        <v>280</v>
      </c>
      <c r="L9" s="53">
        <v>140</v>
      </c>
      <c r="M9" s="53">
        <v>50</v>
      </c>
      <c r="N9" s="53">
        <v>180</v>
      </c>
      <c r="O9" s="53">
        <v>100</v>
      </c>
      <c r="P9" s="53">
        <v>100</v>
      </c>
      <c r="Q9" s="53">
        <v>70</v>
      </c>
      <c r="R9" s="53">
        <v>20</v>
      </c>
      <c r="S9" s="54">
        <v>40</v>
      </c>
      <c r="T9" s="5"/>
      <c r="U9" s="7" t="s">
        <v>102</v>
      </c>
      <c r="V9" s="26" t="s">
        <v>76</v>
      </c>
      <c r="W9" s="26">
        <v>280</v>
      </c>
      <c r="X9" s="5"/>
      <c r="Y9" s="29" t="s">
        <v>102</v>
      </c>
      <c r="Z9" s="30" t="s">
        <v>103</v>
      </c>
      <c r="AA9" s="5"/>
      <c r="AB9" s="5"/>
      <c r="AC9" s="5"/>
      <c r="AD9" s="5"/>
      <c r="AE9" s="5"/>
      <c r="AF9" s="5"/>
      <c r="AG9" s="5"/>
      <c r="AH9" s="5"/>
      <c r="AI9" s="5"/>
    </row>
    <row r="10" spans="1:35" ht="15.75" customHeight="1" thickBot="1" x14ac:dyDescent="0.25">
      <c r="A10" s="5"/>
      <c r="B10" s="58" t="s">
        <v>104</v>
      </c>
      <c r="C10" s="56" t="s">
        <v>92</v>
      </c>
      <c r="D10" s="51" t="s">
        <v>96</v>
      </c>
      <c r="E10" s="51" t="s">
        <v>98</v>
      </c>
      <c r="F10" s="51" t="s">
        <v>94</v>
      </c>
      <c r="G10" s="51" t="s">
        <v>105</v>
      </c>
      <c r="H10" s="51" t="s">
        <v>106</v>
      </c>
      <c r="I10" s="51" t="s">
        <v>107</v>
      </c>
      <c r="J10" s="51" t="s">
        <v>100</v>
      </c>
      <c r="K10" s="51" t="s">
        <v>102</v>
      </c>
      <c r="L10" s="51" t="s">
        <v>108</v>
      </c>
      <c r="M10" s="51" t="s">
        <v>107</v>
      </c>
      <c r="N10" s="51" t="s">
        <v>105</v>
      </c>
      <c r="O10" s="51" t="s">
        <v>109</v>
      </c>
      <c r="P10" s="51" t="s">
        <v>109</v>
      </c>
      <c r="Q10" s="51" t="s">
        <v>107</v>
      </c>
      <c r="R10" s="51" t="s">
        <v>107</v>
      </c>
      <c r="S10" s="52" t="s">
        <v>107</v>
      </c>
      <c r="T10" s="5"/>
      <c r="U10" s="7" t="s">
        <v>106</v>
      </c>
      <c r="V10" s="26" t="s">
        <v>73</v>
      </c>
      <c r="W10" s="26">
        <v>230</v>
      </c>
      <c r="X10" s="5"/>
      <c r="Y10" s="29" t="s">
        <v>106</v>
      </c>
      <c r="Z10" s="30" t="s">
        <v>110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5.75" customHeight="1" thickBo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 t="s">
        <v>105</v>
      </c>
      <c r="V11" s="7" t="s">
        <v>111</v>
      </c>
      <c r="W11" s="25">
        <v>180</v>
      </c>
      <c r="X11" s="5"/>
      <c r="Y11" s="29" t="s">
        <v>105</v>
      </c>
      <c r="Z11" s="30" t="s">
        <v>112</v>
      </c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5.75" customHeight="1" x14ac:dyDescent="0.2">
      <c r="A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/>
      <c r="S12" s="5"/>
      <c r="T12" s="5"/>
      <c r="U12" s="7" t="s">
        <v>108</v>
      </c>
      <c r="V12" s="26" t="s">
        <v>77</v>
      </c>
      <c r="W12" s="26">
        <v>140</v>
      </c>
      <c r="X12" s="5"/>
      <c r="Y12" s="29" t="s">
        <v>108</v>
      </c>
      <c r="Z12" s="30" t="s">
        <v>113</v>
      </c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15.75" customHeight="1" x14ac:dyDescent="0.2">
      <c r="A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 t="s">
        <v>109</v>
      </c>
      <c r="V13" s="7" t="s">
        <v>114</v>
      </c>
      <c r="W13" s="7">
        <v>100</v>
      </c>
      <c r="X13" s="5"/>
      <c r="Y13" s="29" t="s">
        <v>109</v>
      </c>
      <c r="Z13" s="30" t="s">
        <v>109</v>
      </c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5.75" customHeight="1" x14ac:dyDescent="0.2">
      <c r="A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38" t="s">
        <v>115</v>
      </c>
      <c r="Z14" s="39" t="s">
        <v>115</v>
      </c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5.75" customHeight="1" x14ac:dyDescent="0.2">
      <c r="A15" s="5"/>
      <c r="B15" s="40" t="s">
        <v>116</v>
      </c>
      <c r="C15" s="18" t="s">
        <v>4</v>
      </c>
      <c r="D15" s="59" t="s">
        <v>117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0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5.75" customHeight="1" x14ac:dyDescent="0.2">
      <c r="A16" s="5"/>
      <c r="B16" s="41" t="s">
        <v>68</v>
      </c>
      <c r="C16" s="25" t="s">
        <v>92</v>
      </c>
      <c r="D16" s="70" t="s">
        <v>118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5.75" customHeight="1" x14ac:dyDescent="0.2">
      <c r="A17" s="5"/>
      <c r="B17" s="41" t="s">
        <v>71</v>
      </c>
      <c r="C17" s="7" t="s">
        <v>94</v>
      </c>
      <c r="D17" s="61" t="s">
        <v>119</v>
      </c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5.75" customHeight="1" x14ac:dyDescent="0.2">
      <c r="A18" s="5"/>
      <c r="B18" s="42" t="s">
        <v>69</v>
      </c>
      <c r="C18" s="7" t="s">
        <v>96</v>
      </c>
      <c r="D18" s="61" t="s">
        <v>120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5" x14ac:dyDescent="0.25">
      <c r="A19" s="5"/>
      <c r="B19" s="43" t="s">
        <v>70</v>
      </c>
      <c r="C19" s="7" t="s">
        <v>98</v>
      </c>
      <c r="D19" s="64" t="s">
        <v>121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5" x14ac:dyDescent="0.25">
      <c r="A20" s="5"/>
      <c r="B20" s="44" t="s">
        <v>75</v>
      </c>
      <c r="C20" s="7" t="s">
        <v>100</v>
      </c>
      <c r="D20" s="64" t="s">
        <v>122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5.75" customHeight="1" x14ac:dyDescent="0.2">
      <c r="A21" s="5"/>
      <c r="B21" s="44" t="s">
        <v>76</v>
      </c>
      <c r="C21" s="7" t="s">
        <v>102</v>
      </c>
      <c r="D21" s="61" t="s">
        <v>123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5.75" customHeight="1" x14ac:dyDescent="0.2">
      <c r="A22" s="5"/>
      <c r="B22" s="41" t="s">
        <v>73</v>
      </c>
      <c r="C22" s="7" t="s">
        <v>106</v>
      </c>
      <c r="D22" s="61" t="s">
        <v>124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5.75" customHeight="1" x14ac:dyDescent="0.2">
      <c r="A23" s="5"/>
      <c r="B23" s="44" t="s">
        <v>72</v>
      </c>
      <c r="C23" s="7" t="s">
        <v>105</v>
      </c>
      <c r="D23" s="61" t="s">
        <v>125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5.75" customHeight="1" x14ac:dyDescent="0.2">
      <c r="A24" s="5"/>
      <c r="B24" s="41" t="s">
        <v>79</v>
      </c>
      <c r="C24" s="7" t="s">
        <v>105</v>
      </c>
      <c r="D24" s="61" t="s">
        <v>126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5.75" customHeight="1" x14ac:dyDescent="0.2">
      <c r="A25" s="5"/>
      <c r="B25" s="45" t="s">
        <v>77</v>
      </c>
      <c r="C25" s="7" t="s">
        <v>108</v>
      </c>
      <c r="D25" s="61" t="s">
        <v>127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5.75" customHeight="1" x14ac:dyDescent="0.2">
      <c r="A26" s="5"/>
      <c r="B26" s="41" t="s">
        <v>80</v>
      </c>
      <c r="C26" s="7" t="s">
        <v>109</v>
      </c>
      <c r="D26" s="61" t="s">
        <v>128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5.75" customHeight="1" x14ac:dyDescent="0.2">
      <c r="A27" s="5"/>
      <c r="B27" s="45" t="s">
        <v>81</v>
      </c>
      <c r="C27" s="7" t="s">
        <v>109</v>
      </c>
      <c r="D27" s="65" t="s">
        <v>129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7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5.75" customHeight="1" x14ac:dyDescent="0.2">
      <c r="A28" s="5"/>
      <c r="B28" s="46" t="s">
        <v>74</v>
      </c>
      <c r="C28" s="7" t="s">
        <v>107</v>
      </c>
      <c r="D28" s="4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5.75" customHeight="1" x14ac:dyDescent="0.2">
      <c r="A29" s="5"/>
      <c r="B29" s="46" t="s">
        <v>78</v>
      </c>
      <c r="C29" s="7" t="s">
        <v>107</v>
      </c>
      <c r="D29" s="4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5.75" customHeight="1" x14ac:dyDescent="0.2">
      <c r="A30" s="5"/>
      <c r="B30" s="46" t="s">
        <v>82</v>
      </c>
      <c r="C30" s="7" t="s">
        <v>107</v>
      </c>
      <c r="D30" s="4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5.75" customHeight="1" x14ac:dyDescent="0.2">
      <c r="A31" s="6"/>
      <c r="B31" s="46" t="s">
        <v>83</v>
      </c>
      <c r="C31" s="7" t="s">
        <v>107</v>
      </c>
      <c r="D31" s="4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5.75" customHeight="1" x14ac:dyDescent="0.2">
      <c r="A32" s="6"/>
      <c r="B32" s="46" t="s">
        <v>84</v>
      </c>
      <c r="C32" s="7" t="s">
        <v>107</v>
      </c>
      <c r="D32" s="4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5.75" customHeight="1" x14ac:dyDescent="0.2">
      <c r="A33" s="6"/>
      <c r="B33" s="6"/>
      <c r="C33" s="5"/>
      <c r="D33" s="5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5.75" customHeight="1" x14ac:dyDescent="0.2">
      <c r="A34" s="6"/>
      <c r="B34" s="6"/>
      <c r="C34" s="5"/>
      <c r="D34" s="5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5.75" customHeight="1" x14ac:dyDescent="0.2">
      <c r="A35" s="6"/>
      <c r="B35" s="6"/>
      <c r="C35" s="5"/>
      <c r="D35" s="5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5.75" customHeight="1" x14ac:dyDescent="0.2">
      <c r="A36" s="6"/>
      <c r="B36" s="6"/>
      <c r="C36" s="5"/>
      <c r="D36" s="5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5.75" customHeight="1" x14ac:dyDescent="0.2">
      <c r="A37" s="6"/>
      <c r="B37" s="6"/>
      <c r="C37" s="5"/>
      <c r="D37" s="5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x14ac:dyDescent="0.2">
      <c r="A38" s="6"/>
      <c r="B38" s="6"/>
      <c r="C38" s="5"/>
      <c r="D38" s="5"/>
      <c r="E38" s="6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x14ac:dyDescent="0.2">
      <c r="A39" s="6"/>
      <c r="B39" s="6"/>
      <c r="C39" s="5"/>
      <c r="D39" s="5"/>
      <c r="E39" s="6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x14ac:dyDescent="0.2">
      <c r="A40" s="6"/>
      <c r="B40" s="6"/>
      <c r="C40" s="5"/>
      <c r="D40" s="5"/>
      <c r="E40" s="6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x14ac:dyDescent="0.2">
      <c r="A41" s="6"/>
      <c r="B41" s="6"/>
      <c r="C41" s="5"/>
      <c r="D41" s="5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x14ac:dyDescent="0.2">
      <c r="A42" s="6"/>
      <c r="B42" s="6"/>
      <c r="C42" s="5"/>
      <c r="D42" s="5"/>
      <c r="E42" s="6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x14ac:dyDescent="0.2">
      <c r="A43" s="6"/>
      <c r="B43" s="6"/>
      <c r="C43" s="5"/>
      <c r="D43" s="5"/>
      <c r="E43" s="6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x14ac:dyDescent="0.2">
      <c r="A44" s="6"/>
      <c r="B44" s="6"/>
      <c r="C44" s="5"/>
      <c r="D44" s="5"/>
      <c r="E44" s="6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x14ac:dyDescent="0.2">
      <c r="A45" s="6"/>
      <c r="B45" s="6"/>
      <c r="C45" s="5"/>
      <c r="D45" s="5"/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x14ac:dyDescent="0.2">
      <c r="A46" s="6"/>
      <c r="B46" s="6"/>
      <c r="C46" s="5"/>
      <c r="D46" s="5"/>
      <c r="E46" s="6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x14ac:dyDescent="0.2">
      <c r="A47" s="6"/>
      <c r="B47" s="6"/>
      <c r="C47" s="5"/>
      <c r="D47" s="5"/>
      <c r="E47" s="6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x14ac:dyDescent="0.2">
      <c r="A48" s="6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x14ac:dyDescent="0.2">
      <c r="A49" s="6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x14ac:dyDescent="0.2">
      <c r="A50" s="6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x14ac:dyDescent="0.2">
      <c r="A51" s="6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x14ac:dyDescent="0.2">
      <c r="A52" s="6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x14ac:dyDescent="0.2">
      <c r="A53" s="6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x14ac:dyDescent="0.2">
      <c r="A54" s="6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x14ac:dyDescent="0.2">
      <c r="A55" s="6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x14ac:dyDescent="0.2">
      <c r="A56" s="6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x14ac:dyDescent="0.2">
      <c r="A57" s="6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x14ac:dyDescent="0.2">
      <c r="A58" s="6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x14ac:dyDescent="0.2">
      <c r="A59" s="6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x14ac:dyDescent="0.2">
      <c r="A60" s="6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x14ac:dyDescent="0.2">
      <c r="A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x14ac:dyDescent="0.2">
      <c r="A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x14ac:dyDescent="0.2">
      <c r="A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x14ac:dyDescent="0.2">
      <c r="A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x14ac:dyDescent="0.2">
      <c r="A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x14ac:dyDescent="0.2">
      <c r="A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x14ac:dyDescent="0.2">
      <c r="A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x14ac:dyDescent="0.2">
      <c r="A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x14ac:dyDescent="0.2">
      <c r="A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x14ac:dyDescent="0.2">
      <c r="A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x14ac:dyDescent="0.2">
      <c r="A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x14ac:dyDescent="0.2">
      <c r="A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x14ac:dyDescent="0.2">
      <c r="A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x14ac:dyDescent="0.2">
      <c r="A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15">
    <mergeCell ref="D27:V27"/>
    <mergeCell ref="U2:W2"/>
    <mergeCell ref="D15:V15"/>
    <mergeCell ref="D16:V16"/>
    <mergeCell ref="D17:V17"/>
    <mergeCell ref="D18:V18"/>
    <mergeCell ref="Y2:Z2"/>
    <mergeCell ref="D26:V26"/>
    <mergeCell ref="D19:V19"/>
    <mergeCell ref="D20:V20"/>
    <mergeCell ref="D21:V21"/>
    <mergeCell ref="D22:V22"/>
    <mergeCell ref="D23:V23"/>
    <mergeCell ref="D24:V24"/>
    <mergeCell ref="D25:V2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D87"/>
  <sheetViews>
    <sheetView zoomScale="70" zoomScaleNormal="70" workbookViewId="0">
      <selection activeCell="C102" sqref="C102"/>
    </sheetView>
  </sheetViews>
  <sheetFormatPr baseColWidth="10" defaultColWidth="14.42578125" defaultRowHeight="15.75" customHeight="1" x14ac:dyDescent="0.2"/>
  <cols>
    <col min="4" max="4" width="19" customWidth="1"/>
  </cols>
  <sheetData>
    <row r="2" spans="2:4" ht="15.75" customHeight="1" x14ac:dyDescent="0.25">
      <c r="B2" s="68" t="s">
        <v>130</v>
      </c>
      <c r="C2" s="69"/>
      <c r="D2" s="60"/>
    </row>
    <row r="3" spans="2:4" ht="15.75" customHeight="1" x14ac:dyDescent="0.2">
      <c r="B3" s="17" t="s">
        <v>87</v>
      </c>
      <c r="C3" s="17" t="s">
        <v>88</v>
      </c>
      <c r="D3" s="17" t="s">
        <v>89</v>
      </c>
    </row>
    <row r="4" spans="2:4" ht="15.75" customHeight="1" x14ac:dyDescent="0.2">
      <c r="B4" s="25" t="s">
        <v>92</v>
      </c>
      <c r="C4" s="41" t="s">
        <v>68</v>
      </c>
      <c r="D4" s="26">
        <v>570</v>
      </c>
    </row>
    <row r="5" spans="2:4" ht="15.75" customHeight="1" x14ac:dyDescent="0.2">
      <c r="B5" s="7" t="s">
        <v>94</v>
      </c>
      <c r="C5" s="41" t="s">
        <v>71</v>
      </c>
      <c r="D5" s="26">
        <v>530</v>
      </c>
    </row>
    <row r="6" spans="2:4" ht="15.75" customHeight="1" x14ac:dyDescent="0.2">
      <c r="B6" s="7" t="s">
        <v>96</v>
      </c>
      <c r="C6" s="42" t="s">
        <v>69</v>
      </c>
      <c r="D6" s="26">
        <v>400</v>
      </c>
    </row>
    <row r="7" spans="2:4" ht="15.75" customHeight="1" x14ac:dyDescent="0.2">
      <c r="B7" s="7" t="s">
        <v>98</v>
      </c>
      <c r="C7" s="43" t="s">
        <v>70</v>
      </c>
      <c r="D7" s="26">
        <v>370</v>
      </c>
    </row>
    <row r="8" spans="2:4" ht="15.75" customHeight="1" x14ac:dyDescent="0.2">
      <c r="B8" s="7" t="s">
        <v>100</v>
      </c>
      <c r="C8" s="44" t="s">
        <v>75</v>
      </c>
      <c r="D8" s="26">
        <v>310</v>
      </c>
    </row>
    <row r="9" spans="2:4" ht="15.75" customHeight="1" x14ac:dyDescent="0.2">
      <c r="B9" s="7" t="s">
        <v>102</v>
      </c>
      <c r="C9" s="44" t="s">
        <v>76</v>
      </c>
      <c r="D9" s="26">
        <v>280</v>
      </c>
    </row>
    <row r="10" spans="2:4" ht="15.75" customHeight="1" x14ac:dyDescent="0.2">
      <c r="B10" s="7" t="s">
        <v>106</v>
      </c>
      <c r="C10" s="41" t="s">
        <v>73</v>
      </c>
      <c r="D10" s="26">
        <v>230</v>
      </c>
    </row>
    <row r="11" spans="2:4" ht="15.75" customHeight="1" x14ac:dyDescent="0.2">
      <c r="B11" s="7" t="s">
        <v>105</v>
      </c>
      <c r="C11" s="48" t="s">
        <v>72</v>
      </c>
      <c r="D11" s="25">
        <v>180</v>
      </c>
    </row>
    <row r="12" spans="2:4" ht="15.75" customHeight="1" x14ac:dyDescent="0.2">
      <c r="B12" s="7" t="s">
        <v>105</v>
      </c>
      <c r="C12" s="42" t="s">
        <v>79</v>
      </c>
      <c r="D12" s="25">
        <v>180</v>
      </c>
    </row>
    <row r="13" spans="2:4" ht="15.75" customHeight="1" x14ac:dyDescent="0.2">
      <c r="B13" s="7" t="s">
        <v>108</v>
      </c>
      <c r="C13" s="45" t="s">
        <v>77</v>
      </c>
      <c r="D13" s="26">
        <v>140</v>
      </c>
    </row>
    <row r="14" spans="2:4" ht="15.75" customHeight="1" x14ac:dyDescent="0.2">
      <c r="B14" s="7" t="s">
        <v>109</v>
      </c>
      <c r="C14" s="42" t="s">
        <v>80</v>
      </c>
      <c r="D14" s="7">
        <v>100</v>
      </c>
    </row>
    <row r="15" spans="2:4" ht="15.75" customHeight="1" x14ac:dyDescent="0.2">
      <c r="B15" s="7" t="s">
        <v>109</v>
      </c>
      <c r="C15" s="49" t="s">
        <v>131</v>
      </c>
      <c r="D15" s="7">
        <v>100</v>
      </c>
    </row>
    <row r="38" spans="2:4" ht="15.75" customHeight="1" x14ac:dyDescent="0.25">
      <c r="B38" s="73" t="s">
        <v>132</v>
      </c>
      <c r="C38" s="69"/>
      <c r="D38" s="60"/>
    </row>
    <row r="39" spans="2:4" ht="15.75" customHeight="1" x14ac:dyDescent="0.2">
      <c r="B39" s="17" t="s">
        <v>87</v>
      </c>
      <c r="C39" s="17" t="s">
        <v>88</v>
      </c>
      <c r="D39" s="17" t="s">
        <v>89</v>
      </c>
    </row>
    <row r="40" spans="2:4" ht="15.75" customHeight="1" x14ac:dyDescent="0.2">
      <c r="B40" s="25" t="s">
        <v>92</v>
      </c>
      <c r="C40" s="41" t="s">
        <v>68</v>
      </c>
      <c r="D40" s="26">
        <v>570</v>
      </c>
    </row>
    <row r="41" spans="2:4" ht="15.75" customHeight="1" x14ac:dyDescent="0.2">
      <c r="B41" s="7" t="s">
        <v>94</v>
      </c>
      <c r="C41" s="41" t="s">
        <v>71</v>
      </c>
      <c r="D41" s="26">
        <v>530</v>
      </c>
    </row>
    <row r="42" spans="2:4" ht="15.75" customHeight="1" x14ac:dyDescent="0.2">
      <c r="B42" s="7" t="s">
        <v>96</v>
      </c>
      <c r="C42" s="42" t="s">
        <v>69</v>
      </c>
      <c r="D42" s="26">
        <v>400</v>
      </c>
    </row>
    <row r="43" spans="2:4" ht="15.75" customHeight="1" x14ac:dyDescent="0.2">
      <c r="B43" s="7" t="s">
        <v>98</v>
      </c>
      <c r="C43" s="43" t="s">
        <v>70</v>
      </c>
      <c r="D43" s="26">
        <v>370</v>
      </c>
    </row>
    <row r="44" spans="2:4" ht="15.75" customHeight="1" x14ac:dyDescent="0.2">
      <c r="B44" s="7" t="s">
        <v>100</v>
      </c>
      <c r="C44" s="41" t="s">
        <v>73</v>
      </c>
      <c r="D44" s="26">
        <v>230</v>
      </c>
    </row>
    <row r="45" spans="2:4" ht="15.75" customHeight="1" x14ac:dyDescent="0.2">
      <c r="B45" s="7" t="s">
        <v>102</v>
      </c>
      <c r="C45" s="42" t="s">
        <v>79</v>
      </c>
      <c r="D45" s="25">
        <v>180</v>
      </c>
    </row>
    <row r="46" spans="2:4" ht="15.75" customHeight="1" x14ac:dyDescent="0.2">
      <c r="B46" s="7" t="s">
        <v>106</v>
      </c>
      <c r="C46" s="42" t="s">
        <v>80</v>
      </c>
      <c r="D46" s="7">
        <v>100</v>
      </c>
    </row>
    <row r="47" spans="2:4" ht="15.75" customHeight="1" x14ac:dyDescent="0.2">
      <c r="B47" s="7" t="s">
        <v>105</v>
      </c>
      <c r="C47" s="44" t="s">
        <v>75</v>
      </c>
      <c r="D47" s="26">
        <v>310</v>
      </c>
    </row>
    <row r="48" spans="2:4" ht="15.75" customHeight="1" x14ac:dyDescent="0.2">
      <c r="B48" s="7" t="s">
        <v>108</v>
      </c>
      <c r="C48" s="44" t="s">
        <v>76</v>
      </c>
      <c r="D48" s="26">
        <v>280</v>
      </c>
    </row>
    <row r="49" spans="2:4" ht="15.75" customHeight="1" x14ac:dyDescent="0.2">
      <c r="B49" s="25" t="s">
        <v>109</v>
      </c>
      <c r="C49" s="50" t="s">
        <v>72</v>
      </c>
      <c r="D49" s="25">
        <v>180</v>
      </c>
    </row>
    <row r="76" spans="2:4" ht="15.75" customHeight="1" thickBot="1" x14ac:dyDescent="0.25"/>
    <row r="77" spans="2:4" ht="15.75" customHeight="1" thickBot="1" x14ac:dyDescent="0.3">
      <c r="B77" s="73" t="s">
        <v>133</v>
      </c>
      <c r="C77" s="69"/>
      <c r="D77" s="60"/>
    </row>
    <row r="78" spans="2:4" ht="15.75" customHeight="1" thickBot="1" x14ac:dyDescent="0.25">
      <c r="B78" s="17" t="s">
        <v>87</v>
      </c>
      <c r="C78" s="17" t="s">
        <v>88</v>
      </c>
      <c r="D78" s="17" t="s">
        <v>89</v>
      </c>
    </row>
    <row r="79" spans="2:4" ht="15.75" customHeight="1" thickBot="1" x14ac:dyDescent="0.25">
      <c r="B79" s="25" t="s">
        <v>92</v>
      </c>
      <c r="C79" s="41" t="s">
        <v>68</v>
      </c>
      <c r="D79" s="26">
        <v>570</v>
      </c>
    </row>
    <row r="80" spans="2:4" ht="15.75" customHeight="1" thickBot="1" x14ac:dyDescent="0.25">
      <c r="B80" s="7" t="s">
        <v>94</v>
      </c>
      <c r="C80" s="41" t="s">
        <v>71</v>
      </c>
      <c r="D80" s="26">
        <v>530</v>
      </c>
    </row>
    <row r="81" spans="2:4" ht="15.75" customHeight="1" thickBot="1" x14ac:dyDescent="0.25">
      <c r="B81" s="7" t="s">
        <v>96</v>
      </c>
      <c r="C81" s="44" t="s">
        <v>75</v>
      </c>
      <c r="D81" s="26">
        <v>310</v>
      </c>
    </row>
    <row r="82" spans="2:4" ht="15.75" customHeight="1" thickBot="1" x14ac:dyDescent="0.25">
      <c r="B82" s="7" t="s">
        <v>98</v>
      </c>
      <c r="C82" s="44" t="s">
        <v>76</v>
      </c>
      <c r="D82" s="26">
        <v>280</v>
      </c>
    </row>
    <row r="83" spans="2:4" ht="15.75" customHeight="1" thickBot="1" x14ac:dyDescent="0.25">
      <c r="B83" s="7" t="s">
        <v>100</v>
      </c>
      <c r="C83" s="41" t="s">
        <v>73</v>
      </c>
      <c r="D83" s="26">
        <v>230</v>
      </c>
    </row>
    <row r="84" spans="2:4" ht="15.75" customHeight="1" thickBot="1" x14ac:dyDescent="0.25">
      <c r="B84" s="7" t="s">
        <v>102</v>
      </c>
      <c r="C84" s="41" t="s">
        <v>79</v>
      </c>
      <c r="D84" s="25">
        <v>180</v>
      </c>
    </row>
    <row r="85" spans="2:4" ht="15.75" customHeight="1" thickBot="1" x14ac:dyDescent="0.25">
      <c r="B85" s="7" t="s">
        <v>106</v>
      </c>
      <c r="C85" s="45" t="s">
        <v>77</v>
      </c>
      <c r="D85" s="26">
        <v>140</v>
      </c>
    </row>
    <row r="86" spans="2:4" ht="15.75" customHeight="1" thickBot="1" x14ac:dyDescent="0.25">
      <c r="B86" s="7" t="s">
        <v>105</v>
      </c>
      <c r="C86" s="41" t="s">
        <v>80</v>
      </c>
      <c r="D86" s="7">
        <v>100</v>
      </c>
    </row>
    <row r="87" spans="2:4" ht="15.75" customHeight="1" thickBot="1" x14ac:dyDescent="0.25">
      <c r="B87" s="7" t="s">
        <v>108</v>
      </c>
      <c r="C87" s="45" t="s">
        <v>81</v>
      </c>
      <c r="D87" s="7">
        <v>100</v>
      </c>
    </row>
  </sheetData>
  <mergeCells count="3">
    <mergeCell ref="B2:D2"/>
    <mergeCell ref="B38:D38"/>
    <mergeCell ref="B77:D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Scrappeados</vt:lpstr>
      <vt:lpstr>Analisis de datos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</cp:lastModifiedBy>
  <dcterms:modified xsi:type="dcterms:W3CDTF">2024-11-14T01:51:02Z</dcterms:modified>
</cp:coreProperties>
</file>