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160" windowHeight="75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<sst xmlns="http://schemas.openxmlformats.org/spreadsheetml/2006/main" count="13">
  <si>
    <t>reaction</t>
  </si>
  <si>
    <t>A</t>
  </si>
  <si>
    <t>Ea</t>
  </si>
  <si>
    <t>k</t>
  </si>
  <si>
    <t>T</t>
  </si>
  <si>
    <t>Ptotal</t>
  </si>
  <si>
    <t>xCH4</t>
  </si>
  <si>
    <t xml:space="preserve">s-1 </t>
  </si>
  <si>
    <t>kcal/mol</t>
  </si>
  <si>
    <t>J/mol</t>
  </si>
  <si>
    <t>origin s-1  s-1*Pa-1</t>
  </si>
  <si>
    <t>converted</t>
  </si>
  <si>
    <t>R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</si>
</sst>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3" fillId="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4" fillId="26" borderId="2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3" fillId="18" borderId="8" applyNumberFormat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30303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1"/>
  <sheetViews>
    <sheetView tabSelected="1" workbookViewId="0">
      <selection activeCell="F11" sqref="F11"/>
    </sheetView>
  </sheetViews>
  <sheetFormatPr defaultColWidth="8.88888888888889" defaultRowHeight="15"/>
  <cols>
    <col min="4" max="4" width="12.4444444444444"/>
    <col min="5" max="5" width="11.3333333333333"/>
    <col min="6" max="6" width="17.5555555555556" customWidth="1"/>
    <col min="7" max="7" width="12.4444444444444" customWidth="1"/>
  </cols>
  <sheetData>
    <row r="1" spans="1:13">
      <c r="A1" t="s">
        <v>0</v>
      </c>
      <c r="B1" t="s">
        <v>1</v>
      </c>
      <c r="D1" t="s">
        <v>2</v>
      </c>
      <c r="F1" t="s">
        <v>3</v>
      </c>
      <c r="H1" t="s">
        <v>4</v>
      </c>
      <c r="I1">
        <v>873</v>
      </c>
      <c r="J1" t="s">
        <v>5</v>
      </c>
      <c r="K1">
        <v>6000</v>
      </c>
      <c r="L1" t="s">
        <v>6</v>
      </c>
      <c r="M1">
        <v>0.5</v>
      </c>
    </row>
    <row r="2" spans="2:10">
      <c r="B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s="1">
        <v>0.00198718</v>
      </c>
      <c r="J2">
        <v>8.3145</v>
      </c>
    </row>
    <row r="3" spans="1:6">
      <c r="A3">
        <v>1</v>
      </c>
      <c r="F3">
        <f>0.0045*K1*M1</f>
        <v>13.5</v>
      </c>
    </row>
    <row r="4" spans="1:7">
      <c r="A4">
        <v>2</v>
      </c>
      <c r="B4" s="1">
        <v>10000</v>
      </c>
      <c r="D4">
        <v>7.9</v>
      </c>
      <c r="E4">
        <f t="shared" ref="E4:E20" si="0">D4*4186.8</f>
        <v>33075.72</v>
      </c>
      <c r="F4">
        <f>B4*EXP(-1*D4/($I$2*$I$1))</f>
        <v>105.269389625656</v>
      </c>
      <c r="G4">
        <f>B4*EXP(-1*E4/($J$2*$I$1))</f>
        <v>104.957059255561</v>
      </c>
    </row>
    <row r="5" spans="1:7">
      <c r="A5">
        <v>3</v>
      </c>
      <c r="B5" s="1">
        <v>130000000</v>
      </c>
      <c r="D5">
        <v>13.8</v>
      </c>
      <c r="E5">
        <f t="shared" si="0"/>
        <v>57777.84</v>
      </c>
      <c r="F5">
        <f>B5*EXP(-1*D5/($I$2*$I$1))</f>
        <v>45627.9096982523</v>
      </c>
      <c r="G5">
        <f>B5*EXP(-1*E5/($J$2*$I$1))</f>
        <v>45391.6916210871</v>
      </c>
    </row>
    <row r="6" spans="1:7">
      <c r="A6">
        <v>4</v>
      </c>
      <c r="B6" s="1">
        <v>10000000000000</v>
      </c>
      <c r="D6">
        <v>27.6</v>
      </c>
      <c r="E6">
        <f t="shared" si="0"/>
        <v>115555.68</v>
      </c>
      <c r="F6">
        <f>B6*EXP(-1*D6/($I$2*$I$1))</f>
        <v>1231897.12629104</v>
      </c>
      <c r="G6">
        <f>B6*EXP(-1*E6/($J$2*$I$1))</f>
        <v>1219174.95161175</v>
      </c>
    </row>
    <row r="7" spans="1:7">
      <c r="A7">
        <v>5</v>
      </c>
      <c r="B7" s="1">
        <v>10000000000001</v>
      </c>
      <c r="D7">
        <v>23.2</v>
      </c>
      <c r="E7">
        <f t="shared" si="0"/>
        <v>97133.76</v>
      </c>
      <c r="F7">
        <f>B7*EXP(-1*D7/($I$2*$I$1))</f>
        <v>15562417.6842501</v>
      </c>
      <c r="G7">
        <f>B7*EXP(-1*E7/($J$2*$I$1))</f>
        <v>15427209.9061019</v>
      </c>
    </row>
    <row r="8" spans="1:7">
      <c r="A8">
        <v>6</v>
      </c>
      <c r="B8" s="1">
        <v>10000000000002</v>
      </c>
      <c r="D8">
        <v>4.5</v>
      </c>
      <c r="E8">
        <f t="shared" si="0"/>
        <v>18840.6</v>
      </c>
      <c r="F8">
        <f>B8*EXP(-1*D8/($I$2*$I$1))</f>
        <v>747245355319.017</v>
      </c>
      <c r="G8">
        <f>B8*EXP(-1*E8/($J$2*$I$1))</f>
        <v>745981671740.827</v>
      </c>
    </row>
    <row r="9" spans="1:6">
      <c r="A9">
        <v>7</v>
      </c>
      <c r="F9">
        <f>0.011*K1*(1-M1)</f>
        <v>33</v>
      </c>
    </row>
    <row r="10" spans="1:7">
      <c r="A10">
        <v>8</v>
      </c>
      <c r="B10" s="1">
        <v>100000000000</v>
      </c>
      <c r="D10">
        <v>44.6</v>
      </c>
      <c r="E10">
        <f t="shared" si="0"/>
        <v>186731.28</v>
      </c>
      <c r="F10">
        <f>B10*EXP(-1*D10/($I$2*$I$1))</f>
        <v>0.683547729199388</v>
      </c>
      <c r="G10">
        <f t="shared" ref="G6:G20" si="1">B10*EXP(-1*E10/(($J$2*$I$1)))</f>
        <v>0.672176793179431</v>
      </c>
    </row>
    <row r="11" spans="1:7">
      <c r="A11">
        <v>9</v>
      </c>
      <c r="B11" s="1">
        <v>1000000000000</v>
      </c>
      <c r="D11">
        <v>35</v>
      </c>
      <c r="E11">
        <f t="shared" si="0"/>
        <v>146538</v>
      </c>
      <c r="F11">
        <f t="shared" ref="F11:F20" si="2">B11*EXP(-1*D11/($I$2*$I$1))</f>
        <v>1730.00476688579</v>
      </c>
      <c r="G11">
        <f t="shared" si="1"/>
        <v>1707.37969479386</v>
      </c>
    </row>
    <row r="12" spans="1:7">
      <c r="A12">
        <v>10</v>
      </c>
      <c r="B12" s="1">
        <v>10000000000</v>
      </c>
      <c r="D12">
        <v>27.85</v>
      </c>
      <c r="E12">
        <f t="shared" si="0"/>
        <v>116602.38</v>
      </c>
      <c r="F12">
        <f t="shared" si="2"/>
        <v>1066.56926769289</v>
      </c>
      <c r="G12">
        <f t="shared" si="1"/>
        <v>1055.4552339179</v>
      </c>
    </row>
    <row r="13" spans="1:7">
      <c r="A13">
        <v>11</v>
      </c>
      <c r="B13" s="1">
        <v>3100000000000</v>
      </c>
      <c r="D13">
        <v>23.3</v>
      </c>
      <c r="E13">
        <f t="shared" si="0"/>
        <v>97552.44</v>
      </c>
      <c r="F13">
        <f t="shared" si="2"/>
        <v>4554121.47400504</v>
      </c>
      <c r="G13">
        <f t="shared" si="1"/>
        <v>4514385.02997042</v>
      </c>
    </row>
    <row r="14" spans="1:7">
      <c r="A14">
        <v>12</v>
      </c>
      <c r="B14" s="1">
        <v>5000000</v>
      </c>
      <c r="D14">
        <v>15.2</v>
      </c>
      <c r="E14">
        <f t="shared" si="0"/>
        <v>63639.36</v>
      </c>
      <c r="F14">
        <f t="shared" si="2"/>
        <v>783.031290970414</v>
      </c>
      <c r="G14">
        <f t="shared" si="1"/>
        <v>778.567416885124</v>
      </c>
    </row>
    <row r="15" spans="1:7">
      <c r="A15">
        <v>13</v>
      </c>
      <c r="B15" s="1">
        <v>10000000</v>
      </c>
      <c r="D15">
        <v>19.6</v>
      </c>
      <c r="E15">
        <f t="shared" si="0"/>
        <v>82061.28</v>
      </c>
      <c r="F15">
        <f t="shared" si="2"/>
        <v>123.967113171465</v>
      </c>
      <c r="G15">
        <f t="shared" si="1"/>
        <v>123.056586198657</v>
      </c>
    </row>
    <row r="16" spans="1:7">
      <c r="A16">
        <v>14</v>
      </c>
      <c r="B16" s="1">
        <v>310000000000</v>
      </c>
      <c r="D16">
        <v>7.7</v>
      </c>
      <c r="E16">
        <f t="shared" si="0"/>
        <v>32238.36</v>
      </c>
      <c r="F16">
        <f t="shared" si="2"/>
        <v>3662116025.58286</v>
      </c>
      <c r="G16">
        <f t="shared" si="1"/>
        <v>3651525337.64311</v>
      </c>
    </row>
    <row r="17" spans="1:7">
      <c r="A17">
        <v>15</v>
      </c>
      <c r="B17" s="1">
        <v>100000</v>
      </c>
      <c r="D17">
        <v>15.7</v>
      </c>
      <c r="E17">
        <f t="shared" si="0"/>
        <v>65732.76</v>
      </c>
      <c r="F17">
        <f t="shared" si="2"/>
        <v>11.739196174163</v>
      </c>
      <c r="G17">
        <f t="shared" si="1"/>
        <v>11.6700789249318</v>
      </c>
    </row>
    <row r="18" spans="1:7">
      <c r="A18">
        <v>16</v>
      </c>
      <c r="B18" s="1">
        <v>10000000</v>
      </c>
      <c r="D18">
        <v>26.24</v>
      </c>
      <c r="E18">
        <f t="shared" si="0"/>
        <v>109861.632</v>
      </c>
      <c r="F18">
        <f t="shared" si="2"/>
        <v>2.69798101856739</v>
      </c>
      <c r="G18">
        <f t="shared" si="1"/>
        <v>2.67148433983459</v>
      </c>
    </row>
    <row r="19" spans="1:7">
      <c r="A19">
        <v>17</v>
      </c>
      <c r="B19" s="1">
        <v>100000</v>
      </c>
      <c r="D19">
        <v>17</v>
      </c>
      <c r="E19">
        <f t="shared" si="0"/>
        <v>71175.6</v>
      </c>
      <c r="F19">
        <f t="shared" si="2"/>
        <v>5.54874035023841</v>
      </c>
      <c r="G19">
        <f t="shared" si="1"/>
        <v>5.51337437084655</v>
      </c>
    </row>
    <row r="20" spans="1:7">
      <c r="A20">
        <v>18</v>
      </c>
      <c r="B20" s="1">
        <v>5200</v>
      </c>
      <c r="D20">
        <v>11</v>
      </c>
      <c r="E20">
        <f t="shared" si="0"/>
        <v>46054.8</v>
      </c>
      <c r="F20">
        <f t="shared" si="2"/>
        <v>9.16741265327469</v>
      </c>
      <c r="G20">
        <f t="shared" si="1"/>
        <v>9.12956216852746</v>
      </c>
    </row>
    <row r="21" spans="4:4">
      <c r="D21">
        <f>B4*EXP(-1*E4/(I1*J2))</f>
        <v>104.957059255561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社区版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</dc:creator>
  <dcterms:created xsi:type="dcterms:W3CDTF">2018-06-13T18:18:00Z</dcterms:created>
  <dcterms:modified xsi:type="dcterms:W3CDTF">2018-06-13T18:45:21Z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2052-10.1.0.5707</vt:lpwstr>
  </property>
</Properties>
</file>