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m Versees\OneDrive - Vrije Universiteit Brussel\Documents\Artikels\Synj_Structuur_2020\Submission_Elife\Rebuttal\SECOND_SUBMISSION\Source_data_files\"/>
    </mc:Choice>
  </mc:AlternateContent>
  <xr:revisionPtr revIDLastSave="43" documentId="13_ncr:1_{DD0639E5-A41D-CA49-AD4F-7C568F9E55F0}" xr6:coauthVersionLast="45" xr6:coauthVersionMax="45" xr10:uidLastSave="{397A9DCE-AA6E-46E4-BCD6-442792E72326}"/>
  <bookViews>
    <workbookView xWindow="-96" yWindow="-96" windowWidth="23232" windowHeight="12552" activeTab="6" xr2:uid="{CC86D682-5FD6-FB4E-AFFD-C55D20796708}"/>
  </bookViews>
  <sheets>
    <sheet name="StandardCurve" sheetId="1" r:id="rId1"/>
    <sheet name="diC8-PI(3,4,5)P3" sheetId="2" r:id="rId2"/>
    <sheet name="diC8-PI(4,5)P2" sheetId="3" r:id="rId3"/>
    <sheet name="diC8-PI(3,5)P2" sheetId="4" r:id="rId4"/>
    <sheet name="diC8-PI(5)P" sheetId="5" r:id="rId5"/>
    <sheet name="IP3" sheetId="6" r:id="rId6"/>
    <sheet name="diC8-PI(4,5)P2 - NO Mg2+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7" l="1"/>
  <c r="N46" i="7" s="1"/>
  <c r="M45" i="7"/>
  <c r="N45" i="7" s="1"/>
  <c r="M44" i="7"/>
  <c r="N44" i="7" s="1"/>
  <c r="M43" i="7"/>
  <c r="N43" i="7" s="1"/>
  <c r="M42" i="7"/>
  <c r="N42" i="7" s="1"/>
  <c r="M41" i="7"/>
  <c r="N41" i="7" s="1"/>
  <c r="M40" i="7"/>
  <c r="N40" i="7" s="1"/>
  <c r="M39" i="7"/>
  <c r="N39" i="7" s="1"/>
  <c r="M33" i="7"/>
  <c r="N33" i="7" s="1"/>
  <c r="M32" i="7"/>
  <c r="N32" i="7" s="1"/>
  <c r="M31" i="7"/>
  <c r="N31" i="7" s="1"/>
  <c r="M30" i="7"/>
  <c r="N30" i="7" s="1"/>
  <c r="N29" i="7"/>
  <c r="M29" i="7"/>
  <c r="M28" i="7"/>
  <c r="N28" i="7" s="1"/>
  <c r="N27" i="7"/>
  <c r="M27" i="7"/>
  <c r="N26" i="7"/>
  <c r="M26" i="7"/>
  <c r="M20" i="7"/>
  <c r="N20" i="7" s="1"/>
  <c r="M19" i="7"/>
  <c r="N19" i="7" s="1"/>
  <c r="M18" i="7"/>
  <c r="N18" i="7" s="1"/>
  <c r="M17" i="7"/>
  <c r="N17" i="7" s="1"/>
  <c r="M16" i="7"/>
  <c r="N16" i="7" s="1"/>
  <c r="M15" i="7"/>
  <c r="N15" i="7" s="1"/>
  <c r="N14" i="7"/>
  <c r="M14" i="7"/>
  <c r="M13" i="7"/>
  <c r="N13" i="7" s="1"/>
  <c r="N49" i="6" l="1"/>
  <c r="O49" i="6" s="1"/>
  <c r="N48" i="6"/>
  <c r="O48" i="6" s="1"/>
  <c r="N47" i="6"/>
  <c r="O47" i="6" s="1"/>
  <c r="N46" i="6"/>
  <c r="O46" i="6" s="1"/>
  <c r="N45" i="6"/>
  <c r="O45" i="6" s="1"/>
  <c r="N44" i="6"/>
  <c r="O44" i="6" s="1"/>
  <c r="N43" i="6"/>
  <c r="O43" i="6" s="1"/>
  <c r="N42" i="6"/>
  <c r="O42" i="6" s="1"/>
  <c r="N41" i="6"/>
  <c r="O41" i="6" s="1"/>
  <c r="N32" i="6"/>
  <c r="O32" i="6" s="1"/>
  <c r="N28" i="6"/>
  <c r="O28" i="6" s="1"/>
  <c r="N35" i="6"/>
  <c r="O35" i="6" s="1"/>
  <c r="N34" i="6"/>
  <c r="O34" i="6" s="1"/>
  <c r="N33" i="6"/>
  <c r="O33" i="6" s="1"/>
  <c r="N31" i="6"/>
  <c r="O31" i="6" s="1"/>
  <c r="N30" i="6"/>
  <c r="O30" i="6" s="1"/>
  <c r="N29" i="6"/>
  <c r="O29" i="6" s="1"/>
  <c r="N27" i="6"/>
  <c r="O27" i="6" s="1"/>
  <c r="O17" i="6"/>
  <c r="O18" i="6"/>
  <c r="O19" i="6"/>
  <c r="O20" i="6"/>
  <c r="O21" i="6"/>
  <c r="N21" i="6"/>
  <c r="N20" i="6"/>
  <c r="N19" i="6"/>
  <c r="N18" i="6"/>
  <c r="N17" i="6"/>
  <c r="N16" i="6"/>
  <c r="O16" i="6" s="1"/>
  <c r="N15" i="6"/>
  <c r="O15" i="6" s="1"/>
  <c r="N14" i="6"/>
  <c r="O14" i="6" s="1"/>
  <c r="N13" i="6"/>
  <c r="O13" i="6" s="1"/>
  <c r="M46" i="5" l="1"/>
  <c r="N46" i="5" s="1"/>
  <c r="M45" i="5"/>
  <c r="N45" i="5" s="1"/>
  <c r="M44" i="5"/>
  <c r="N44" i="5" s="1"/>
  <c r="M43" i="5"/>
  <c r="N43" i="5" s="1"/>
  <c r="M42" i="5"/>
  <c r="N42" i="5" s="1"/>
  <c r="M41" i="5"/>
  <c r="N41" i="5" s="1"/>
  <c r="M40" i="5"/>
  <c r="N40" i="5" s="1"/>
  <c r="M39" i="5"/>
  <c r="N39" i="5" s="1"/>
  <c r="M33" i="5"/>
  <c r="N33" i="5" s="1"/>
  <c r="M32" i="5"/>
  <c r="N32" i="5" s="1"/>
  <c r="M31" i="5"/>
  <c r="N31" i="5" s="1"/>
  <c r="M30" i="5"/>
  <c r="N30" i="5" s="1"/>
  <c r="M29" i="5"/>
  <c r="N29" i="5" s="1"/>
  <c r="M28" i="5"/>
  <c r="N28" i="5" s="1"/>
  <c r="M27" i="5"/>
  <c r="N27" i="5" s="1"/>
  <c r="M26" i="5"/>
  <c r="N26" i="5" s="1"/>
  <c r="M20" i="5"/>
  <c r="N20" i="5" s="1"/>
  <c r="M19" i="5"/>
  <c r="N19" i="5" s="1"/>
  <c r="M18" i="5"/>
  <c r="N18" i="5" s="1"/>
  <c r="M17" i="5"/>
  <c r="N17" i="5" s="1"/>
  <c r="M16" i="5"/>
  <c r="N16" i="5" s="1"/>
  <c r="M15" i="5"/>
  <c r="N15" i="5" s="1"/>
  <c r="M14" i="5"/>
  <c r="N14" i="5" s="1"/>
  <c r="M13" i="5"/>
  <c r="N13" i="5" s="1"/>
  <c r="N48" i="4" l="1"/>
  <c r="O48" i="4" s="1"/>
  <c r="N47" i="4"/>
  <c r="O47" i="4" s="1"/>
  <c r="N46" i="4"/>
  <c r="O46" i="4" s="1"/>
  <c r="N45" i="4"/>
  <c r="O45" i="4" s="1"/>
  <c r="N44" i="4"/>
  <c r="O44" i="4" s="1"/>
  <c r="N43" i="4"/>
  <c r="O43" i="4" s="1"/>
  <c r="N42" i="4"/>
  <c r="O42" i="4" s="1"/>
  <c r="N41" i="4"/>
  <c r="O41" i="4" s="1"/>
  <c r="N40" i="4"/>
  <c r="O40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L43" i="3" l="1"/>
  <c r="M43" i="3" s="1"/>
  <c r="L42" i="3"/>
  <c r="M42" i="3" s="1"/>
  <c r="L41" i="3"/>
  <c r="M41" i="3" s="1"/>
  <c r="L39" i="3"/>
  <c r="M39" i="3" s="1"/>
  <c r="L38" i="3"/>
  <c r="M38" i="3" s="1"/>
  <c r="L37" i="3"/>
  <c r="M37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M42" i="2" l="1"/>
  <c r="L42" i="2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</calcChain>
</file>

<file path=xl/sharedStrings.xml><?xml version="1.0" encoding="utf-8"?>
<sst xmlns="http://schemas.openxmlformats.org/spreadsheetml/2006/main" count="310" uniqueCount="74">
  <si>
    <t>Buffer: 25 mM Hepes pH 7.5; 150 mM NaCl; 2 mM MgCl2; 5% glycerol; 1 mM DTT</t>
  </si>
  <si>
    <t>Temperature: 25°C</t>
  </si>
  <si>
    <t>[phosphate] (µM)</t>
  </si>
  <si>
    <t>Measurement 4</t>
  </si>
  <si>
    <t>Measurement 3</t>
  </si>
  <si>
    <t>Measurement 2</t>
  </si>
  <si>
    <t>Measurement 1</t>
  </si>
  <si>
    <t>Data were fit on a linear regression.</t>
  </si>
  <si>
    <r>
      <t xml:space="preserve">Slope of the standard curve = </t>
    </r>
    <r>
      <rPr>
        <b/>
        <sz val="12"/>
        <color theme="1"/>
        <rFont val="Calibri"/>
        <family val="2"/>
        <scheme val="minor"/>
      </rPr>
      <t>0.01794</t>
    </r>
  </si>
  <si>
    <t>Equation used to fit data in figure 4.A (diC8-PI(3,4,5)P3): Y=Vmax*X/(Km+X); variables: Vmax, Km. Software used: Graphpad Prism</t>
  </si>
  <si>
    <t>Time (s)</t>
  </si>
  <si>
    <t>5 µM</t>
  </si>
  <si>
    <t>10 µM</t>
  </si>
  <si>
    <t>20 µM</t>
  </si>
  <si>
    <t>40 µM</t>
  </si>
  <si>
    <t>60 µM</t>
  </si>
  <si>
    <t>80 µM</t>
  </si>
  <si>
    <t>130 µM</t>
  </si>
  <si>
    <t>Measurement 1 - diC8-PI(3,4,5)P3</t>
  </si>
  <si>
    <t>Measurement 2 - diC8-PI(3,4,5)P3</t>
  </si>
  <si>
    <t>Concentration Synj1 528-873 = 2.5 nM</t>
  </si>
  <si>
    <t>Temperature = 25°C</t>
  </si>
  <si>
    <t>Measurement 3 - diC8-PI(3,4,5)P3</t>
  </si>
  <si>
    <t>Values are OD values obtained from SPECTROstarNano (BMG Labtech) plate reader at 620 nm.</t>
  </si>
  <si>
    <t>Concentration Synj1 528-873 = 1 nM</t>
  </si>
  <si>
    <t>Measurement 1 - diC8-PI(4,5)P2</t>
  </si>
  <si>
    <t>Measurement 2 - diC8-PI(4,5)P2</t>
  </si>
  <si>
    <r>
      <rPr>
        <b/>
        <sz val="11"/>
        <color theme="1"/>
        <rFont val="Calibri"/>
        <family val="2"/>
        <scheme val="minor"/>
      </rPr>
      <t>[diC8-PI(3,4,5)P3]</t>
    </r>
    <r>
      <rPr>
        <sz val="11"/>
        <color theme="1"/>
        <rFont val="Calibri"/>
        <family val="2"/>
        <scheme val="minor"/>
      </rPr>
      <t xml:space="preserve"> (µM)</t>
    </r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</si>
  <si>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(OD/s)</t>
    </r>
  </si>
  <si>
    <r>
      <rPr>
        <b/>
        <sz val="11"/>
        <color theme="1"/>
        <rFont val="Calibri"/>
        <family val="2"/>
        <scheme val="minor"/>
      </rPr>
      <t>Velocity v</t>
    </r>
    <r>
      <rPr>
        <sz val="11"/>
        <color theme="1"/>
        <rFont val="Calibri"/>
        <family val="2"/>
        <scheme val="minor"/>
      </rPr>
      <t xml:space="preserve"> (µM/s)</t>
    </r>
  </si>
  <si>
    <r>
      <rPr>
        <b/>
        <sz val="11"/>
        <color theme="1"/>
        <rFont val="Calibri"/>
        <family val="2"/>
        <scheme val="minor"/>
      </rPr>
      <t>v/e0</t>
    </r>
    <r>
      <rPr>
        <sz val="11"/>
        <color theme="1"/>
        <rFont val="Calibri"/>
        <family val="2"/>
        <scheme val="minor"/>
      </rPr>
      <t xml:space="preserve"> (1/s)</t>
    </r>
  </si>
  <si>
    <r>
      <rPr>
        <b/>
        <sz val="11"/>
        <color theme="1"/>
        <rFont val="Calibri"/>
        <family val="2"/>
        <scheme val="minor"/>
      </rPr>
      <t>[diC8-PI(4,5)P2]</t>
    </r>
    <r>
      <rPr>
        <sz val="11"/>
        <color theme="1"/>
        <rFont val="Calibri"/>
        <family val="2"/>
        <scheme val="minor"/>
      </rPr>
      <t xml:space="preserve"> (µM)</t>
    </r>
  </si>
  <si>
    <t>Measurement 3 - diC8-PI(4,5)P2</t>
  </si>
  <si>
    <t>Equation used to fit data in figure 4.A (diC8-PI(4,5)P2): Y=Vmax*X/(Km+X); variables: Vmax, Km. Software used: Graphpad Prism</t>
  </si>
  <si>
    <t>Equation used to fit data in figure 4.A (diC8-PI(3,5)P2): Y=Vmax*X/(Km+X); variables: Vmax, Km. Software used: Graphpad Prism</t>
  </si>
  <si>
    <t>Measurement 1 - diC8-PI(3,5)P2</t>
  </si>
  <si>
    <t>Concentration Synj1 528-873 = 200 nM</t>
  </si>
  <si>
    <t>100 µM</t>
  </si>
  <si>
    <t>150 µM</t>
  </si>
  <si>
    <t>300 µM</t>
  </si>
  <si>
    <t>Measurement 2 - diC8-PI(3,5)P2</t>
  </si>
  <si>
    <t>Measurement 3 - diC8-PI(3,5)P2</t>
  </si>
  <si>
    <r>
      <rPr>
        <b/>
        <sz val="11"/>
        <color theme="1"/>
        <rFont val="Calibri"/>
        <family val="2"/>
        <scheme val="minor"/>
      </rPr>
      <t>[diC8-PI(3,5)P2]</t>
    </r>
    <r>
      <rPr>
        <sz val="11"/>
        <color theme="1"/>
        <rFont val="Calibri"/>
        <family val="2"/>
        <scheme val="minor"/>
      </rPr>
      <t xml:space="preserve"> (µM)</t>
    </r>
  </si>
  <si>
    <t>Concentration Synj1 528-873 = 100 nM</t>
  </si>
  <si>
    <t>Buffer: 25 mM Hepes pH 7.5; 150 mM NaCl; 5 mM MgCl2; 5% glycerol; 1 mM DTT</t>
  </si>
  <si>
    <t>Equation used to fit data in figure 4.A (diC8-PI(5)P): Linear regression through (0,0). Software used: Graphpad Prism</t>
  </si>
  <si>
    <t>120 µM</t>
  </si>
  <si>
    <t>200 µM</t>
  </si>
  <si>
    <r>
      <t>[diC8-PI(5)P]</t>
    </r>
    <r>
      <rPr>
        <sz val="11"/>
        <color theme="1"/>
        <rFont val="Calibri"/>
        <family val="2"/>
        <scheme val="minor"/>
      </rPr>
      <t xml:space="preserve"> (µM)</t>
    </r>
  </si>
  <si>
    <r>
      <t>Slope</t>
    </r>
    <r>
      <rPr>
        <sz val="11"/>
        <color theme="1"/>
        <rFont val="Calibri"/>
        <family val="2"/>
        <scheme val="minor"/>
      </rPr>
      <t xml:space="preserve"> (OD/s)</t>
    </r>
  </si>
  <si>
    <r>
      <t>Velocity v</t>
    </r>
    <r>
      <rPr>
        <sz val="11"/>
        <color theme="1"/>
        <rFont val="Calibri"/>
        <family val="2"/>
        <scheme val="minor"/>
      </rPr>
      <t xml:space="preserve"> (µM/s)</t>
    </r>
  </si>
  <si>
    <r>
      <t>v/e0</t>
    </r>
    <r>
      <rPr>
        <sz val="11"/>
        <color theme="1"/>
        <rFont val="Calibri"/>
        <family val="2"/>
        <scheme val="minor"/>
      </rPr>
      <t xml:space="preserve"> (1/s)</t>
    </r>
  </si>
  <si>
    <t>Measurement 1 - diC8-PI(5)P</t>
  </si>
  <si>
    <t>Measurement 2 - diC8-PI(5)P</t>
  </si>
  <si>
    <t>Measurement 3 - diC8-PI(5)P</t>
  </si>
  <si>
    <t>Concentration Synj1 528-873 = 10 nM</t>
  </si>
  <si>
    <t>Equation used to fit data in figure 4.A (IP3): Y=Vmax*X/(Km+X); variables: Vmax, Km. Software used: Graphpad Prism</t>
  </si>
  <si>
    <t>Measurement 1 - IP3</t>
  </si>
  <si>
    <t>160 µM</t>
  </si>
  <si>
    <t>240 µM</t>
  </si>
  <si>
    <t>320 µM</t>
  </si>
  <si>
    <t>400 µM</t>
  </si>
  <si>
    <t>500 µM</t>
  </si>
  <si>
    <r>
      <rPr>
        <b/>
        <sz val="11"/>
        <color theme="1"/>
        <rFont val="Calibri"/>
        <family val="2"/>
        <scheme val="minor"/>
      </rPr>
      <t>[IP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 (µM)</t>
    </r>
  </si>
  <si>
    <t>Measurement 2 - IP3</t>
  </si>
  <si>
    <t>Measurement 3 - IP3</t>
  </si>
  <si>
    <t>Concentration Synj1 528-873 = 1 µM</t>
  </si>
  <si>
    <t>Equation used to fit data in figure 4.A (diC8-PI(4,5)P2 without Mg2+): Y=Vmax*X/(Km+X); variables: Vmax, Km. Software used: Graphpad Prism</t>
  </si>
  <si>
    <t>Measurement 1 - diC8-PI(4,5)P2 without Mg2+</t>
  </si>
  <si>
    <t>Buffer: 25 mM Hepes pH 7.5; 150 mM NaCl; 5% glycerol; 1 mM DTT; 1 mM EDTA</t>
  </si>
  <si>
    <t>Measurement 2 - diC8-PI(4,5)P2 without Mg2+</t>
  </si>
  <si>
    <t>Measurement 3 - diC8-PI(4,5)P2 without Mg2+</t>
  </si>
  <si>
    <r>
      <t>[diC8-PI(4,5)P2]</t>
    </r>
    <r>
      <rPr>
        <sz val="11"/>
        <color theme="1"/>
        <rFont val="Calibri"/>
        <family val="2"/>
        <scheme val="minor"/>
      </rPr>
      <t xml:space="preserve"> (µM)</t>
    </r>
  </si>
  <si>
    <t>Figure 4 &amp; Table 2 (Wild type) - Source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</si>
</sst>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2" xfId="0" applyFont="1" applyBorder="1"/>
    <xf numFmtId="0" fontId="0" fillId="0" borderId="4" xfId="0" applyBorder="1"/>
    <xf numFmtId="0" fontId="4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4" xfId="0" applyFont="1" applyBorder="1"/>
    <xf numFmtId="0" fontId="2" fillId="0" borderId="3" xfId="0" applyFont="1" applyBorder="1"/>
    <xf numFmtId="0" fontId="6" fillId="0" borderId="3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3" xfId="0" applyFont="1" applyBorder="1"/>
    <xf numFmtId="0" fontId="8" fillId="0" borderId="4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0" xfId="0" applyFont="1"/>
    <xf numFmtId="0" fontId="8" fillId="0" borderId="3" xfId="0" applyFont="1" applyBorder="1"/>
    <xf numFmtId="0" fontId="8" fillId="0" borderId="4" xfId="0" applyFont="1" applyBorder="1"/>
    <xf numFmtId="0" fontId="8" fillId="0" borderId="2" xfId="0" applyFont="1" applyBorder="1"/>
    <xf numFmtId="0" fontId="7" fillId="0" borderId="4" xfId="0" applyFont="1" applyBorder="1"/>
    <xf numFmtId="164" fontId="8" fillId="0" borderId="2" xfId="0" applyNumberFormat="1" applyFont="1" applyBorder="1"/>
    <xf numFmtId="164" fontId="8" fillId="0" borderId="4" xfId="0" applyNumberFormat="1" applyFont="1" applyBorder="1"/>
    <xf numFmtId="0" fontId="10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E03C-3ADE-D44B-8CD2-3D6757D5D545}">
  <dimension ref="A1:E17"/>
  <sheetViews>
    <sheetView workbookViewId="0">
      <selection activeCell="B8" sqref="B8"/>
    </sheetView>
  </sheetViews>
  <sheetFormatPr defaultColWidth="10.796875" defaultRowHeight="15.6" x14ac:dyDescent="0.6"/>
  <cols>
    <col min="1" max="1" width="16.5" customWidth="1"/>
    <col min="2" max="2" width="12.84765625" bestFit="1" customWidth="1"/>
    <col min="3" max="3" width="14.1484375" bestFit="1" customWidth="1"/>
    <col min="4" max="5" width="12.84765625" bestFit="1" customWidth="1"/>
  </cols>
  <sheetData>
    <row r="1" spans="1:5" ht="18.3" x14ac:dyDescent="0.7">
      <c r="A1" s="2" t="s">
        <v>73</v>
      </c>
    </row>
    <row r="3" spans="1:5" x14ac:dyDescent="0.6">
      <c r="A3" t="s">
        <v>0</v>
      </c>
    </row>
    <row r="4" spans="1:5" x14ac:dyDescent="0.6">
      <c r="A4" t="s">
        <v>1</v>
      </c>
    </row>
    <row r="5" spans="1:5" x14ac:dyDescent="0.6">
      <c r="A5" t="s">
        <v>7</v>
      </c>
    </row>
    <row r="7" spans="1:5" ht="15.9" thickBot="1" x14ac:dyDescent="0.65">
      <c r="A7" s="12" t="s">
        <v>2</v>
      </c>
      <c r="B7" s="13" t="s">
        <v>6</v>
      </c>
      <c r="C7" s="12" t="s">
        <v>5</v>
      </c>
      <c r="D7" s="13" t="s">
        <v>4</v>
      </c>
      <c r="E7" s="13" t="s">
        <v>3</v>
      </c>
    </row>
    <row r="8" spans="1:5" x14ac:dyDescent="0.6">
      <c r="A8" s="8">
        <v>40</v>
      </c>
      <c r="B8" s="27"/>
      <c r="C8" s="10">
        <v>0.84299999999999997</v>
      </c>
      <c r="D8" s="11">
        <v>0.80400000000000005</v>
      </c>
      <c r="E8" s="8">
        <v>0.747</v>
      </c>
    </row>
    <row r="9" spans="1:5" x14ac:dyDescent="0.6">
      <c r="A9" s="3">
        <v>32</v>
      </c>
      <c r="B9" s="5">
        <v>0.69699999999999995</v>
      </c>
      <c r="C9" s="6">
        <v>0.71699999999999997</v>
      </c>
      <c r="D9" s="7">
        <v>0.66500000000000004</v>
      </c>
      <c r="E9" s="3">
        <v>0.59799999999999998</v>
      </c>
    </row>
    <row r="10" spans="1:5" x14ac:dyDescent="0.6">
      <c r="A10" s="3">
        <v>24</v>
      </c>
      <c r="B10" s="5">
        <v>0.59899999999999998</v>
      </c>
      <c r="C10" s="6">
        <v>0.54500000000000004</v>
      </c>
      <c r="D10" s="7">
        <v>0.52600000000000002</v>
      </c>
      <c r="E10" s="3">
        <v>0.48899999999999999</v>
      </c>
    </row>
    <row r="11" spans="1:5" x14ac:dyDescent="0.6">
      <c r="A11" s="3">
        <v>16</v>
      </c>
      <c r="B11" s="5">
        <v>0.38300000000000001</v>
      </c>
      <c r="C11" s="6">
        <v>0.41099999999999998</v>
      </c>
      <c r="D11" s="7">
        <v>0.40799999999999997</v>
      </c>
      <c r="E11" s="3">
        <v>0.35099999999999998</v>
      </c>
    </row>
    <row r="12" spans="1:5" x14ac:dyDescent="0.6">
      <c r="A12" s="3">
        <v>12</v>
      </c>
      <c r="B12" s="5">
        <v>0.312</v>
      </c>
      <c r="C12" s="6">
        <v>0.33100000000000002</v>
      </c>
      <c r="D12" s="7">
        <v>0.31900000000000001</v>
      </c>
      <c r="E12" s="6">
        <v>0.247</v>
      </c>
    </row>
    <row r="13" spans="1:5" x14ac:dyDescent="0.6">
      <c r="A13" s="3">
        <v>8</v>
      </c>
      <c r="B13" s="5">
        <v>0.24399999999999999</v>
      </c>
      <c r="C13" s="6">
        <v>0.248</v>
      </c>
      <c r="D13" s="7">
        <v>0.23400000000000001</v>
      </c>
      <c r="E13" s="3">
        <v>0.187</v>
      </c>
    </row>
    <row r="14" spans="1:5" x14ac:dyDescent="0.6">
      <c r="A14" s="3">
        <v>4</v>
      </c>
      <c r="B14" s="5">
        <v>0.161</v>
      </c>
      <c r="C14" s="6">
        <v>0.21099999999999999</v>
      </c>
      <c r="D14" s="7">
        <v>0.217</v>
      </c>
      <c r="E14" s="3">
        <v>0.11600000000000001</v>
      </c>
    </row>
    <row r="15" spans="1:5" x14ac:dyDescent="0.6">
      <c r="A15" s="3">
        <v>0</v>
      </c>
      <c r="B15" s="5">
        <v>9.4E-2</v>
      </c>
      <c r="C15" s="6">
        <v>9.0999999999999998E-2</v>
      </c>
      <c r="D15" s="7">
        <v>9.4E-2</v>
      </c>
      <c r="E15" s="3">
        <v>7.2999999999999995E-2</v>
      </c>
    </row>
    <row r="17" spans="1:1" x14ac:dyDescent="0.6">
      <c r="A1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4FD9-F48E-E145-B17C-9597AC6ED946}">
  <dimension ref="A1:M42"/>
  <sheetViews>
    <sheetView topLeftCell="A4" workbookViewId="0"/>
  </sheetViews>
  <sheetFormatPr defaultColWidth="10.796875" defaultRowHeight="15.6" x14ac:dyDescent="0.6"/>
  <cols>
    <col min="1" max="1" width="10.84765625" customWidth="1"/>
    <col min="10" max="10" width="19.6484375" bestFit="1" customWidth="1"/>
    <col min="11" max="11" width="11.5" bestFit="1" customWidth="1"/>
    <col min="12" max="12" width="14.84765625" bestFit="1" customWidth="1"/>
    <col min="13" max="13" width="12.1484375" bestFit="1" customWidth="1"/>
  </cols>
  <sheetData>
    <row r="1" spans="1:13" ht="18.3" x14ac:dyDescent="0.7">
      <c r="A1" s="2" t="s">
        <v>73</v>
      </c>
    </row>
    <row r="2" spans="1:13" x14ac:dyDescent="0.6">
      <c r="A2" t="s">
        <v>44</v>
      </c>
    </row>
    <row r="3" spans="1:13" x14ac:dyDescent="0.6">
      <c r="A3" t="s">
        <v>21</v>
      </c>
    </row>
    <row r="4" spans="1:13" x14ac:dyDescent="0.6">
      <c r="A4" t="s">
        <v>20</v>
      </c>
    </row>
    <row r="5" spans="1:13" x14ac:dyDescent="0.6">
      <c r="A5" t="s">
        <v>9</v>
      </c>
    </row>
    <row r="8" spans="1:13" x14ac:dyDescent="0.6">
      <c r="A8" s="1" t="s">
        <v>18</v>
      </c>
    </row>
    <row r="9" spans="1:13" x14ac:dyDescent="0.6">
      <c r="A9" t="s">
        <v>23</v>
      </c>
    </row>
    <row r="11" spans="1:13" ht="15.9" thickBot="1" x14ac:dyDescent="0.65">
      <c r="A11" s="17" t="s">
        <v>10</v>
      </c>
      <c r="B11" s="17" t="s">
        <v>11</v>
      </c>
      <c r="C11" s="17" t="s">
        <v>12</v>
      </c>
      <c r="D11" s="17" t="s">
        <v>13</v>
      </c>
      <c r="E11" s="17" t="s">
        <v>14</v>
      </c>
      <c r="F11" s="17" t="s">
        <v>15</v>
      </c>
      <c r="G11" s="17" t="s">
        <v>16</v>
      </c>
      <c r="H11" s="17" t="s">
        <v>17</v>
      </c>
      <c r="I11" s="20"/>
      <c r="J11" s="21" t="s">
        <v>27</v>
      </c>
      <c r="K11" s="21" t="s">
        <v>28</v>
      </c>
      <c r="L11" s="21" t="s">
        <v>29</v>
      </c>
      <c r="M11" s="21" t="s">
        <v>30</v>
      </c>
    </row>
    <row r="12" spans="1:13" x14ac:dyDescent="0.6">
      <c r="A12" s="16">
        <v>0</v>
      </c>
      <c r="B12" s="18">
        <v>7.9000000000000001E-2</v>
      </c>
      <c r="C12" s="18">
        <v>8.2000000000000003E-2</v>
      </c>
      <c r="D12" s="18">
        <v>0.109</v>
      </c>
      <c r="E12" s="18">
        <v>0.16</v>
      </c>
      <c r="F12" s="18">
        <v>0.20899999999999999</v>
      </c>
      <c r="G12" s="18">
        <v>0.26600000000000001</v>
      </c>
      <c r="H12" s="18">
        <v>0.442</v>
      </c>
      <c r="I12" s="20"/>
      <c r="J12" s="22">
        <v>5</v>
      </c>
      <c r="K12" s="22">
        <v>2.7999999999999998E-4</v>
      </c>
      <c r="L12" s="22">
        <f>K12/0.01794</f>
        <v>1.5607580824972126E-2</v>
      </c>
      <c r="M12" s="22">
        <f>L12/0.0025</f>
        <v>6.2430323299888508</v>
      </c>
    </row>
    <row r="13" spans="1:13" x14ac:dyDescent="0.6">
      <c r="A13" s="15">
        <v>60</v>
      </c>
      <c r="B13" s="19">
        <v>9.9000000000000005E-2</v>
      </c>
      <c r="C13" s="19">
        <v>0.106</v>
      </c>
      <c r="D13" s="19">
        <v>0.158</v>
      </c>
      <c r="E13" s="19">
        <v>0.23200000000000001</v>
      </c>
      <c r="F13" s="19">
        <v>0.27700000000000002</v>
      </c>
      <c r="G13" s="19">
        <v>0.35</v>
      </c>
      <c r="H13" s="19">
        <v>0.51400000000000001</v>
      </c>
      <c r="I13" s="20"/>
      <c r="J13" s="23">
        <v>10</v>
      </c>
      <c r="K13" s="23">
        <v>3.8000000000000002E-4</v>
      </c>
      <c r="L13" s="23">
        <f>K13/0.01794</f>
        <v>2.1181716833890748E-2</v>
      </c>
      <c r="M13" s="23">
        <f>L13/0.0025</f>
        <v>8.4726867335562996</v>
      </c>
    </row>
    <row r="14" spans="1:13" x14ac:dyDescent="0.6">
      <c r="A14" s="15">
        <v>120</v>
      </c>
      <c r="B14" s="19">
        <v>0.113</v>
      </c>
      <c r="C14" s="19">
        <v>0.128</v>
      </c>
      <c r="D14" s="19">
        <v>0.19700000000000001</v>
      </c>
      <c r="E14" s="19">
        <v>0.30599999999999999</v>
      </c>
      <c r="F14" s="19">
        <v>0.35399999999999998</v>
      </c>
      <c r="G14" s="19">
        <v>0.39800000000000002</v>
      </c>
      <c r="H14" s="19">
        <v>0.55800000000000005</v>
      </c>
      <c r="I14" s="20"/>
      <c r="J14" s="23">
        <v>20</v>
      </c>
      <c r="K14" s="23">
        <v>7.2999999999999996E-4</v>
      </c>
      <c r="L14" s="23">
        <f t="shared" ref="L14:L18" si="0">K14/0.01794</f>
        <v>4.0691192865105905E-2</v>
      </c>
      <c r="M14" s="23">
        <f t="shared" ref="M14:M18" si="1">L14/0.0025</f>
        <v>16.27647714604236</v>
      </c>
    </row>
    <row r="15" spans="1:13" x14ac:dyDescent="0.6">
      <c r="A15" s="20"/>
      <c r="B15" s="20"/>
      <c r="C15" s="20"/>
      <c r="D15" s="20"/>
      <c r="E15" s="20"/>
      <c r="F15" s="20"/>
      <c r="G15" s="20"/>
      <c r="H15" s="20"/>
      <c r="I15" s="20"/>
      <c r="J15" s="23">
        <v>40</v>
      </c>
      <c r="K15" s="23">
        <v>1.2199999999999999E-3</v>
      </c>
      <c r="L15" s="23">
        <f t="shared" si="0"/>
        <v>6.8004459308807122E-2</v>
      </c>
      <c r="M15" s="23">
        <f t="shared" si="1"/>
        <v>27.201783723522848</v>
      </c>
    </row>
    <row r="16" spans="1:13" x14ac:dyDescent="0.6">
      <c r="A16" s="20"/>
      <c r="B16" s="20"/>
      <c r="C16" s="20"/>
      <c r="D16" s="20"/>
      <c r="E16" s="20"/>
      <c r="F16" s="20"/>
      <c r="G16" s="20"/>
      <c r="H16" s="20"/>
      <c r="I16" s="20"/>
      <c r="J16" s="23">
        <v>60</v>
      </c>
      <c r="K16" s="23">
        <v>1.2099999999999999E-3</v>
      </c>
      <c r="L16" s="23">
        <f t="shared" si="0"/>
        <v>6.7447045707915265E-2</v>
      </c>
      <c r="M16" s="23">
        <f t="shared" si="1"/>
        <v>26.978818283166106</v>
      </c>
    </row>
    <row r="17" spans="1:13" x14ac:dyDescent="0.6">
      <c r="A17" s="20"/>
      <c r="B17" s="20"/>
      <c r="C17" s="20"/>
      <c r="D17" s="20"/>
      <c r="E17" s="20"/>
      <c r="F17" s="20"/>
      <c r="G17" s="20"/>
      <c r="H17" s="20"/>
      <c r="I17" s="20"/>
      <c r="J17" s="23">
        <v>80</v>
      </c>
      <c r="K17" s="23">
        <v>1.1000000000000001E-3</v>
      </c>
      <c r="L17" s="23">
        <f t="shared" si="0"/>
        <v>6.1315496098104792E-2</v>
      </c>
      <c r="M17" s="23">
        <f t="shared" si="1"/>
        <v>24.526198439241917</v>
      </c>
    </row>
    <row r="18" spans="1:13" x14ac:dyDescent="0.6">
      <c r="A18" s="20"/>
      <c r="B18" s="20"/>
      <c r="C18" s="20"/>
      <c r="D18" s="20"/>
      <c r="E18" s="20"/>
      <c r="F18" s="20"/>
      <c r="G18" s="20"/>
      <c r="H18" s="20"/>
      <c r="I18" s="20"/>
      <c r="J18" s="23">
        <v>130</v>
      </c>
      <c r="K18" s="23">
        <v>9.7000000000000005E-4</v>
      </c>
      <c r="L18" s="23">
        <f t="shared" si="0"/>
        <v>5.4069119286510592E-2</v>
      </c>
      <c r="M18" s="23">
        <f t="shared" si="1"/>
        <v>21.627647714604237</v>
      </c>
    </row>
    <row r="20" spans="1:13" x14ac:dyDescent="0.6">
      <c r="A20" s="1" t="s">
        <v>19</v>
      </c>
    </row>
    <row r="21" spans="1:13" x14ac:dyDescent="0.6">
      <c r="A21" t="s">
        <v>23</v>
      </c>
    </row>
    <row r="23" spans="1:13" ht="15.9" thickBot="1" x14ac:dyDescent="0.65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17" t="s">
        <v>15</v>
      </c>
      <c r="G23" s="17" t="s">
        <v>16</v>
      </c>
      <c r="H23" s="17" t="s">
        <v>17</v>
      </c>
      <c r="I23" s="20"/>
      <c r="J23" s="21" t="s">
        <v>27</v>
      </c>
      <c r="K23" s="21" t="s">
        <v>28</v>
      </c>
      <c r="L23" s="21" t="s">
        <v>29</v>
      </c>
      <c r="M23" s="21" t="s">
        <v>30</v>
      </c>
    </row>
    <row r="24" spans="1:13" x14ac:dyDescent="0.6">
      <c r="A24" s="16">
        <v>0</v>
      </c>
      <c r="B24" s="18">
        <v>0.08</v>
      </c>
      <c r="C24" s="18">
        <v>8.6999999999999994E-2</v>
      </c>
      <c r="D24" s="18">
        <v>0.113</v>
      </c>
      <c r="E24" s="18">
        <v>0.16300000000000001</v>
      </c>
      <c r="F24" s="18">
        <v>0.223</v>
      </c>
      <c r="G24" s="18">
        <v>0.28499999999999998</v>
      </c>
      <c r="H24" s="18">
        <v>0.45700000000000002</v>
      </c>
      <c r="I24" s="20"/>
      <c r="J24" s="22">
        <v>5</v>
      </c>
      <c r="K24" s="22">
        <v>2.7999999999999998E-4</v>
      </c>
      <c r="L24" s="22">
        <f>K24/0.01794</f>
        <v>1.5607580824972126E-2</v>
      </c>
      <c r="M24" s="22">
        <f>L24/0.0025</f>
        <v>6.2430323299888508</v>
      </c>
    </row>
    <row r="25" spans="1:13" x14ac:dyDescent="0.6">
      <c r="A25" s="15">
        <v>60</v>
      </c>
      <c r="B25" s="19">
        <v>0.104</v>
      </c>
      <c r="C25" s="19">
        <v>0.104</v>
      </c>
      <c r="D25" s="19">
        <v>0.16</v>
      </c>
      <c r="E25" s="19">
        <v>0.217</v>
      </c>
      <c r="F25" s="19">
        <v>0.28100000000000003</v>
      </c>
      <c r="G25" s="19">
        <v>0.34399999999999997</v>
      </c>
      <c r="H25" s="19">
        <v>0.498</v>
      </c>
      <c r="I25" s="20"/>
      <c r="J25" s="23">
        <v>10</v>
      </c>
      <c r="K25" s="23">
        <v>2.7999999999999998E-4</v>
      </c>
      <c r="L25" s="23">
        <f>K25/0.01794</f>
        <v>1.5607580824972126E-2</v>
      </c>
      <c r="M25" s="23">
        <f>L25/0.0025</f>
        <v>6.2430323299888508</v>
      </c>
    </row>
    <row r="26" spans="1:13" x14ac:dyDescent="0.6">
      <c r="A26" s="15">
        <v>120</v>
      </c>
      <c r="B26" s="19">
        <v>0.113</v>
      </c>
      <c r="C26" s="19">
        <v>0.12</v>
      </c>
      <c r="D26" s="19">
        <v>0.21199999999999999</v>
      </c>
      <c r="E26" s="19">
        <v>0.26600000000000001</v>
      </c>
      <c r="F26" s="19">
        <v>0.33400000000000002</v>
      </c>
      <c r="G26" s="19">
        <v>0.39900000000000002</v>
      </c>
      <c r="H26" s="19">
        <v>0.57199999999999995</v>
      </c>
      <c r="I26" s="20"/>
      <c r="J26" s="23">
        <v>20</v>
      </c>
      <c r="K26" s="23">
        <v>8.3000000000000001E-4</v>
      </c>
      <c r="L26" s="23">
        <f t="shared" ref="L26:L30" si="2">K26/0.01794</f>
        <v>4.6265328874024521E-2</v>
      </c>
      <c r="M26" s="23">
        <f t="shared" ref="M26:M30" si="3">L26/0.0025</f>
        <v>18.506131549609808</v>
      </c>
    </row>
    <row r="27" spans="1:13" x14ac:dyDescent="0.6">
      <c r="A27" s="20"/>
      <c r="B27" s="20"/>
      <c r="C27" s="20"/>
      <c r="D27" s="20"/>
      <c r="E27" s="20"/>
      <c r="F27" s="20"/>
      <c r="G27" s="20"/>
      <c r="H27" s="20"/>
      <c r="I27" s="20"/>
      <c r="J27" s="23">
        <v>40</v>
      </c>
      <c r="K27" s="23">
        <v>8.5999999999999998E-4</v>
      </c>
      <c r="L27" s="23">
        <f t="shared" si="2"/>
        <v>4.7937569676700105E-2</v>
      </c>
      <c r="M27" s="23">
        <f t="shared" si="3"/>
        <v>19.17502787068004</v>
      </c>
    </row>
    <row r="28" spans="1:13" x14ac:dyDescent="0.6">
      <c r="A28" s="20"/>
      <c r="B28" s="20"/>
      <c r="C28" s="20"/>
      <c r="D28" s="20"/>
      <c r="E28" s="20"/>
      <c r="F28" s="20"/>
      <c r="G28" s="20"/>
      <c r="H28" s="20"/>
      <c r="I28" s="20"/>
      <c r="J28" s="23">
        <v>60</v>
      </c>
      <c r="K28" s="23">
        <v>9.3000000000000005E-4</v>
      </c>
      <c r="L28" s="23">
        <f t="shared" si="2"/>
        <v>5.1839464882943144E-2</v>
      </c>
      <c r="M28" s="23">
        <f t="shared" si="3"/>
        <v>20.735785953177256</v>
      </c>
    </row>
    <row r="29" spans="1:13" x14ac:dyDescent="0.6">
      <c r="A29" s="20"/>
      <c r="B29" s="20"/>
      <c r="C29" s="20"/>
      <c r="D29" s="20"/>
      <c r="E29" s="20"/>
      <c r="F29" s="20"/>
      <c r="G29" s="20"/>
      <c r="H29" s="20"/>
      <c r="I29" s="20"/>
      <c r="J29" s="23">
        <v>80</v>
      </c>
      <c r="K29" s="23">
        <v>9.5E-4</v>
      </c>
      <c r="L29" s="23">
        <f t="shared" si="2"/>
        <v>5.2954292084726864E-2</v>
      </c>
      <c r="M29" s="23">
        <f t="shared" si="3"/>
        <v>21.181716833890746</v>
      </c>
    </row>
    <row r="30" spans="1:13" x14ac:dyDescent="0.6">
      <c r="A30" s="20"/>
      <c r="B30" s="20"/>
      <c r="C30" s="20"/>
      <c r="D30" s="20"/>
      <c r="E30" s="20"/>
      <c r="F30" s="20"/>
      <c r="G30" s="20"/>
      <c r="H30" s="20"/>
      <c r="I30" s="20"/>
      <c r="J30" s="23">
        <v>130</v>
      </c>
      <c r="K30" s="23">
        <v>9.6000000000000002E-4</v>
      </c>
      <c r="L30" s="23">
        <f t="shared" si="2"/>
        <v>5.3511705685618728E-2</v>
      </c>
      <c r="M30" s="23">
        <f t="shared" si="3"/>
        <v>21.404682274247492</v>
      </c>
    </row>
    <row r="32" spans="1:13" x14ac:dyDescent="0.6">
      <c r="A32" s="1" t="s">
        <v>22</v>
      </c>
    </row>
    <row r="33" spans="1:13" x14ac:dyDescent="0.6">
      <c r="A33" t="s">
        <v>23</v>
      </c>
    </row>
    <row r="35" spans="1:13" ht="15.9" thickBot="1" x14ac:dyDescent="0.65">
      <c r="A35" s="17" t="s">
        <v>10</v>
      </c>
      <c r="B35" s="17" t="s">
        <v>11</v>
      </c>
      <c r="C35" s="17" t="s">
        <v>12</v>
      </c>
      <c r="D35" s="17" t="s">
        <v>13</v>
      </c>
      <c r="E35" s="17" t="s">
        <v>14</v>
      </c>
      <c r="F35" s="17" t="s">
        <v>15</v>
      </c>
      <c r="G35" s="17" t="s">
        <v>16</v>
      </c>
      <c r="H35" s="17" t="s">
        <v>17</v>
      </c>
      <c r="I35" s="20"/>
      <c r="J35" s="21" t="s">
        <v>27</v>
      </c>
      <c r="K35" s="21" t="s">
        <v>28</v>
      </c>
      <c r="L35" s="21" t="s">
        <v>29</v>
      </c>
      <c r="M35" s="21" t="s">
        <v>30</v>
      </c>
    </row>
    <row r="36" spans="1:13" x14ac:dyDescent="0.6">
      <c r="A36" s="16">
        <v>0</v>
      </c>
      <c r="B36" s="18">
        <v>7.9000000000000001E-2</v>
      </c>
      <c r="C36" s="18">
        <v>9.7000000000000003E-2</v>
      </c>
      <c r="D36" s="18">
        <v>0.11</v>
      </c>
      <c r="E36" s="18">
        <v>0.188</v>
      </c>
      <c r="F36" s="18">
        <v>0.24099999999999999</v>
      </c>
      <c r="G36" s="18">
        <v>0.313</v>
      </c>
      <c r="H36" s="18">
        <v>0.46400000000000002</v>
      </c>
      <c r="I36" s="20"/>
      <c r="J36" s="22">
        <v>5</v>
      </c>
      <c r="K36" s="22">
        <v>2.5999999999999998E-4</v>
      </c>
      <c r="L36" s="22">
        <f t="shared" ref="L36" si="4">K36/0.01794</f>
        <v>1.4492753623188404E-2</v>
      </c>
      <c r="M36" s="22">
        <f t="shared" ref="M36" si="5">L36/0.0025</f>
        <v>5.7971014492753614</v>
      </c>
    </row>
    <row r="37" spans="1:13" x14ac:dyDescent="0.6">
      <c r="A37" s="15">
        <v>60</v>
      </c>
      <c r="B37" s="19">
        <v>9.5000000000000001E-2</v>
      </c>
      <c r="C37" s="19">
        <v>0.112</v>
      </c>
      <c r="D37" s="19">
        <v>0.16400000000000001</v>
      </c>
      <c r="E37" s="19">
        <v>0.28000000000000003</v>
      </c>
      <c r="F37" s="19">
        <v>0.3</v>
      </c>
      <c r="G37" s="19">
        <v>0.41199999999999998</v>
      </c>
      <c r="H37" s="19">
        <v>0.52900000000000003</v>
      </c>
      <c r="I37" s="20"/>
      <c r="J37" s="23">
        <v>10</v>
      </c>
      <c r="K37" s="23">
        <v>2.7999999999999998E-4</v>
      </c>
      <c r="L37" s="23">
        <f>K37/0.01794</f>
        <v>1.5607580824972126E-2</v>
      </c>
      <c r="M37" s="23">
        <f>L37/0.0025</f>
        <v>6.2430323299888508</v>
      </c>
    </row>
    <row r="38" spans="1:13" x14ac:dyDescent="0.6">
      <c r="A38" s="15">
        <v>120</v>
      </c>
      <c r="B38" s="19">
        <v>0.11</v>
      </c>
      <c r="C38" s="19">
        <v>0.13</v>
      </c>
      <c r="D38" s="19">
        <v>0.21099999999999999</v>
      </c>
      <c r="E38" s="19">
        <v>0.32100000000000001</v>
      </c>
      <c r="F38" s="19">
        <v>0.39200000000000002</v>
      </c>
      <c r="G38" s="19">
        <v>0.46400000000000002</v>
      </c>
      <c r="H38" s="19">
        <v>0.624</v>
      </c>
      <c r="I38" s="20"/>
      <c r="J38" s="23">
        <v>20</v>
      </c>
      <c r="K38" s="23">
        <v>8.4000000000000003E-4</v>
      </c>
      <c r="L38" s="23">
        <f>K38/0.01794</f>
        <v>4.6822742474916385E-2</v>
      </c>
      <c r="M38" s="23">
        <f>L38/0.0025</f>
        <v>18.729096989966553</v>
      </c>
    </row>
    <row r="39" spans="1:13" x14ac:dyDescent="0.6">
      <c r="A39" s="20"/>
      <c r="B39" s="20"/>
      <c r="C39" s="20"/>
      <c r="D39" s="20"/>
      <c r="E39" s="20"/>
      <c r="F39" s="20"/>
      <c r="G39" s="20"/>
      <c r="H39" s="20"/>
      <c r="I39" s="20"/>
      <c r="J39" s="23">
        <v>40</v>
      </c>
      <c r="K39" s="23">
        <v>1.1100000000000001E-3</v>
      </c>
      <c r="L39" s="23">
        <f t="shared" ref="L39:L42" si="6">K39/0.01794</f>
        <v>6.1872909698996656E-2</v>
      </c>
      <c r="M39" s="23">
        <f t="shared" ref="M39:M42" si="7">L39/0.0025</f>
        <v>24.749163879598662</v>
      </c>
    </row>
    <row r="40" spans="1:13" x14ac:dyDescent="0.6">
      <c r="A40" s="20"/>
      <c r="B40" s="20"/>
      <c r="C40" s="20"/>
      <c r="D40" s="20"/>
      <c r="E40" s="20"/>
      <c r="F40" s="20"/>
      <c r="G40" s="20"/>
      <c r="H40" s="20"/>
      <c r="I40" s="20"/>
      <c r="J40" s="23">
        <v>60</v>
      </c>
      <c r="K40" s="23">
        <v>1.2600000000000001E-3</v>
      </c>
      <c r="L40" s="23">
        <f t="shared" si="6"/>
        <v>7.0234113712374577E-2</v>
      </c>
      <c r="M40" s="23">
        <f t="shared" si="7"/>
        <v>28.093645484949832</v>
      </c>
    </row>
    <row r="41" spans="1:13" x14ac:dyDescent="0.6">
      <c r="A41" s="20"/>
      <c r="B41" s="20"/>
      <c r="C41" s="20"/>
      <c r="D41" s="20"/>
      <c r="E41" s="20"/>
      <c r="F41" s="20"/>
      <c r="G41" s="20"/>
      <c r="H41" s="20"/>
      <c r="I41" s="20"/>
      <c r="J41" s="23">
        <v>80</v>
      </c>
      <c r="K41" s="23">
        <v>1.2600000000000001E-3</v>
      </c>
      <c r="L41" s="23">
        <f t="shared" si="6"/>
        <v>7.0234113712374577E-2</v>
      </c>
      <c r="M41" s="23">
        <f t="shared" si="7"/>
        <v>28.093645484949832</v>
      </c>
    </row>
    <row r="42" spans="1:13" x14ac:dyDescent="0.6">
      <c r="A42" s="20"/>
      <c r="B42" s="20"/>
      <c r="C42" s="20"/>
      <c r="D42" s="20"/>
      <c r="E42" s="20"/>
      <c r="F42" s="20"/>
      <c r="G42" s="20"/>
      <c r="H42" s="20"/>
      <c r="I42" s="20"/>
      <c r="J42" s="23">
        <v>130</v>
      </c>
      <c r="K42" s="23">
        <v>1.33E-3</v>
      </c>
      <c r="L42" s="23">
        <f t="shared" si="6"/>
        <v>7.4136008918617616E-2</v>
      </c>
      <c r="M42" s="23">
        <f t="shared" si="7"/>
        <v>29.654403567447044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7F52-DD38-BA48-AB71-3E786DC2DC5F}">
  <dimension ref="A1:M43"/>
  <sheetViews>
    <sheetView topLeftCell="A22" workbookViewId="0">
      <selection activeCell="H37" sqref="H37"/>
    </sheetView>
  </sheetViews>
  <sheetFormatPr defaultColWidth="10.796875" defaultRowHeight="15.6" x14ac:dyDescent="0.6"/>
  <cols>
    <col min="1" max="1" width="10.84765625" customWidth="1"/>
    <col min="10" max="10" width="18.1484375" bestFit="1" customWidth="1"/>
    <col min="11" max="11" width="11.5" bestFit="1" customWidth="1"/>
    <col min="12" max="12" width="14.84765625" bestFit="1" customWidth="1"/>
    <col min="13" max="13" width="12.1484375" bestFit="1" customWidth="1"/>
  </cols>
  <sheetData>
    <row r="1" spans="1:13" ht="18.3" x14ac:dyDescent="0.7">
      <c r="A1" s="2" t="s">
        <v>73</v>
      </c>
    </row>
    <row r="3" spans="1:13" x14ac:dyDescent="0.6">
      <c r="A3" t="s">
        <v>44</v>
      </c>
    </row>
    <row r="4" spans="1:13" x14ac:dyDescent="0.6">
      <c r="A4" t="s">
        <v>21</v>
      </c>
    </row>
    <row r="5" spans="1:13" x14ac:dyDescent="0.6">
      <c r="A5" t="s">
        <v>24</v>
      </c>
    </row>
    <row r="6" spans="1:13" x14ac:dyDescent="0.6">
      <c r="A6" t="s">
        <v>33</v>
      </c>
    </row>
    <row r="9" spans="1:13" x14ac:dyDescent="0.6">
      <c r="A9" s="1" t="s">
        <v>25</v>
      </c>
    </row>
    <row r="10" spans="1:13" x14ac:dyDescent="0.6">
      <c r="A10" t="s">
        <v>23</v>
      </c>
    </row>
    <row r="12" spans="1:13" ht="15.9" thickBot="1" x14ac:dyDescent="0.65">
      <c r="A12" s="17" t="s">
        <v>10</v>
      </c>
      <c r="B12" s="17" t="s">
        <v>11</v>
      </c>
      <c r="C12" s="17" t="s">
        <v>12</v>
      </c>
      <c r="D12" s="17" t="s">
        <v>13</v>
      </c>
      <c r="E12" s="17" t="s">
        <v>14</v>
      </c>
      <c r="F12" s="17" t="s">
        <v>15</v>
      </c>
      <c r="G12" s="17" t="s">
        <v>16</v>
      </c>
      <c r="H12" s="17" t="s">
        <v>17</v>
      </c>
      <c r="I12" s="20"/>
      <c r="J12" s="21" t="s">
        <v>31</v>
      </c>
      <c r="K12" s="21" t="s">
        <v>28</v>
      </c>
      <c r="L12" s="21" t="s">
        <v>29</v>
      </c>
      <c r="M12" s="21" t="s">
        <v>30</v>
      </c>
    </row>
    <row r="13" spans="1:13" x14ac:dyDescent="0.6">
      <c r="A13" s="24">
        <v>0</v>
      </c>
      <c r="B13" s="18">
        <v>7.0000000000000007E-2</v>
      </c>
      <c r="C13" s="18">
        <v>7.2999999999999995E-2</v>
      </c>
      <c r="D13" s="18">
        <v>8.2000000000000003E-2</v>
      </c>
      <c r="E13" s="18">
        <v>0.105</v>
      </c>
      <c r="F13" s="18">
        <v>0.121</v>
      </c>
      <c r="G13" s="18">
        <v>0.14299999999999999</v>
      </c>
      <c r="H13" s="18">
        <v>0.20100000000000001</v>
      </c>
      <c r="I13" s="20"/>
      <c r="J13" s="22">
        <v>5</v>
      </c>
      <c r="K13" s="22">
        <v>1.2E-4</v>
      </c>
      <c r="L13" s="22">
        <f>K13/0.01794</f>
        <v>6.688963210702341E-3</v>
      </c>
      <c r="M13" s="22">
        <f>L13/0.001</f>
        <v>6.6889632107023411</v>
      </c>
    </row>
    <row r="14" spans="1:13" x14ac:dyDescent="0.6">
      <c r="A14" s="14">
        <v>60</v>
      </c>
      <c r="B14" s="19">
        <v>7.5999999999999998E-2</v>
      </c>
      <c r="C14" s="19">
        <v>8.5999999999999993E-2</v>
      </c>
      <c r="D14" s="19">
        <v>0.108</v>
      </c>
      <c r="E14" s="19">
        <v>0.16200000000000001</v>
      </c>
      <c r="F14" s="19">
        <v>0.186</v>
      </c>
      <c r="G14" s="19">
        <v>0.21199999999999999</v>
      </c>
      <c r="H14" s="19">
        <v>0.26800000000000002</v>
      </c>
      <c r="I14" s="20"/>
      <c r="J14" s="23">
        <v>10</v>
      </c>
      <c r="K14" s="23">
        <v>2.5999999999999998E-4</v>
      </c>
      <c r="L14" s="23">
        <f t="shared" ref="L14:L19" si="0">K14/0.01794</f>
        <v>1.4492753623188404E-2</v>
      </c>
      <c r="M14" s="23">
        <f t="shared" ref="M14:M19" si="1">L14/0.001</f>
        <v>14.492753623188404</v>
      </c>
    </row>
    <row r="15" spans="1:13" x14ac:dyDescent="0.6">
      <c r="A15" s="14">
        <v>120</v>
      </c>
      <c r="B15" s="19">
        <v>8.4000000000000005E-2</v>
      </c>
      <c r="C15" s="19">
        <v>0.104</v>
      </c>
      <c r="D15" s="19">
        <v>0.13800000000000001</v>
      </c>
      <c r="E15" s="19">
        <v>0.21</v>
      </c>
      <c r="F15" s="19">
        <v>0.24199999999999999</v>
      </c>
      <c r="G15" s="19">
        <v>0.26800000000000002</v>
      </c>
      <c r="H15" s="19">
        <v>0.32800000000000001</v>
      </c>
      <c r="I15" s="20"/>
      <c r="J15" s="23">
        <v>20</v>
      </c>
      <c r="K15" s="23">
        <v>4.6999999999999999E-4</v>
      </c>
      <c r="L15" s="23">
        <f t="shared" si="0"/>
        <v>2.61984392419175E-2</v>
      </c>
      <c r="M15" s="23">
        <f t="shared" si="1"/>
        <v>26.198439241917498</v>
      </c>
    </row>
    <row r="16" spans="1:13" x14ac:dyDescent="0.6">
      <c r="A16" s="20"/>
      <c r="B16" s="20"/>
      <c r="C16" s="20"/>
      <c r="D16" s="20"/>
      <c r="E16" s="20"/>
      <c r="F16" s="20"/>
      <c r="G16" s="20"/>
      <c r="H16" s="20"/>
      <c r="I16" s="20"/>
      <c r="J16" s="23">
        <v>40</v>
      </c>
      <c r="K16" s="23">
        <v>8.8000000000000003E-4</v>
      </c>
      <c r="L16" s="23">
        <f t="shared" si="0"/>
        <v>4.9052396878483832E-2</v>
      </c>
      <c r="M16" s="23">
        <f t="shared" si="1"/>
        <v>49.052396878483833</v>
      </c>
    </row>
    <row r="17" spans="1:13" x14ac:dyDescent="0.6">
      <c r="A17" s="20"/>
      <c r="B17" s="20"/>
      <c r="C17" s="20"/>
      <c r="D17" s="20"/>
      <c r="E17" s="20"/>
      <c r="F17" s="20"/>
      <c r="G17" s="20"/>
      <c r="H17" s="20"/>
      <c r="I17" s="20"/>
      <c r="J17" s="23">
        <v>60</v>
      </c>
      <c r="K17" s="23">
        <v>1.01E-3</v>
      </c>
      <c r="L17" s="23">
        <f t="shared" si="0"/>
        <v>5.629877369007804E-2</v>
      </c>
      <c r="M17" s="23">
        <f t="shared" si="1"/>
        <v>56.298773690078036</v>
      </c>
    </row>
    <row r="18" spans="1:13" x14ac:dyDescent="0.6">
      <c r="A18" s="20"/>
      <c r="B18" s="20"/>
      <c r="C18" s="20"/>
      <c r="D18" s="20"/>
      <c r="E18" s="20"/>
      <c r="F18" s="20"/>
      <c r="G18" s="20"/>
      <c r="H18" s="20"/>
      <c r="I18" s="20"/>
      <c r="J18" s="23">
        <v>80</v>
      </c>
      <c r="K18" s="23">
        <v>1.0399999999999999E-3</v>
      </c>
      <c r="L18" s="23">
        <f t="shared" si="0"/>
        <v>5.7971014492753617E-2</v>
      </c>
      <c r="M18" s="23">
        <f t="shared" si="1"/>
        <v>57.971014492753618</v>
      </c>
    </row>
    <row r="19" spans="1:13" x14ac:dyDescent="0.6">
      <c r="A19" s="20"/>
      <c r="B19" s="20"/>
      <c r="C19" s="20"/>
      <c r="D19" s="20"/>
      <c r="E19" s="20"/>
      <c r="F19" s="20"/>
      <c r="G19" s="20"/>
      <c r="H19" s="20"/>
      <c r="I19" s="20"/>
      <c r="J19" s="23">
        <v>130</v>
      </c>
      <c r="K19" s="23">
        <v>1.06E-3</v>
      </c>
      <c r="L19" s="23">
        <f t="shared" si="0"/>
        <v>5.9085841694537344E-2</v>
      </c>
      <c r="M19" s="23">
        <f t="shared" si="1"/>
        <v>59.085841694537343</v>
      </c>
    </row>
    <row r="21" spans="1:13" x14ac:dyDescent="0.6">
      <c r="A21" s="1" t="s">
        <v>26</v>
      </c>
    </row>
    <row r="22" spans="1:13" x14ac:dyDescent="0.6">
      <c r="A22" t="s">
        <v>23</v>
      </c>
    </row>
    <row r="24" spans="1:13" ht="15.9" thickBot="1" x14ac:dyDescent="0.65">
      <c r="A24" s="17" t="s">
        <v>10</v>
      </c>
      <c r="B24" s="17" t="s">
        <v>11</v>
      </c>
      <c r="C24" s="17" t="s">
        <v>12</v>
      </c>
      <c r="D24" s="17" t="s">
        <v>13</v>
      </c>
      <c r="E24" s="17" t="s">
        <v>14</v>
      </c>
      <c r="F24" s="17" t="s">
        <v>15</v>
      </c>
      <c r="G24" s="17" t="s">
        <v>16</v>
      </c>
      <c r="H24" s="17" t="s">
        <v>17</v>
      </c>
      <c r="J24" s="21" t="s">
        <v>31</v>
      </c>
      <c r="K24" s="21" t="s">
        <v>28</v>
      </c>
      <c r="L24" s="21" t="s">
        <v>29</v>
      </c>
      <c r="M24" s="21" t="s">
        <v>30</v>
      </c>
    </row>
    <row r="25" spans="1:13" x14ac:dyDescent="0.6">
      <c r="A25" s="24">
        <v>0</v>
      </c>
      <c r="B25" s="18">
        <v>7.5999999999999998E-2</v>
      </c>
      <c r="C25" s="18">
        <v>0.08</v>
      </c>
      <c r="D25" s="18">
        <v>8.2000000000000003E-2</v>
      </c>
      <c r="E25" s="18">
        <v>9.1999999999999998E-2</v>
      </c>
      <c r="F25" s="18">
        <v>0.14000000000000001</v>
      </c>
      <c r="G25" s="18">
        <v>0.123</v>
      </c>
      <c r="H25" s="18">
        <v>0.153</v>
      </c>
      <c r="J25" s="22">
        <v>5</v>
      </c>
      <c r="K25" s="22">
        <v>1.4999999999999999E-4</v>
      </c>
      <c r="L25" s="22">
        <f>K25/0.01794</f>
        <v>8.3612040133779243E-3</v>
      </c>
      <c r="M25" s="22">
        <f>L25/0.001</f>
        <v>8.3612040133779235</v>
      </c>
    </row>
    <row r="26" spans="1:13" x14ac:dyDescent="0.6">
      <c r="A26" s="14">
        <v>60</v>
      </c>
      <c r="B26" s="19">
        <v>8.4000000000000005E-2</v>
      </c>
      <c r="C26" s="19">
        <v>9.5000000000000001E-2</v>
      </c>
      <c r="D26" s="19">
        <v>0.10100000000000001</v>
      </c>
      <c r="E26" s="19">
        <v>0.14199999999999999</v>
      </c>
      <c r="F26" s="19">
        <v>0.19600000000000001</v>
      </c>
      <c r="G26" s="19">
        <v>0.189</v>
      </c>
      <c r="H26" s="19">
        <v>0.21</v>
      </c>
      <c r="J26" s="23">
        <v>10</v>
      </c>
      <c r="K26" s="23">
        <v>2.4000000000000001E-4</v>
      </c>
      <c r="L26" s="23">
        <f t="shared" ref="L26:L31" si="2">K26/0.01794</f>
        <v>1.3377926421404682E-2</v>
      </c>
      <c r="M26" s="23">
        <f t="shared" ref="M26:M31" si="3">L26/0.001</f>
        <v>13.377926421404682</v>
      </c>
    </row>
    <row r="27" spans="1:13" x14ac:dyDescent="0.6">
      <c r="A27" s="14">
        <v>120</v>
      </c>
      <c r="B27" s="19">
        <v>9.4E-2</v>
      </c>
      <c r="C27" s="19">
        <v>0.109</v>
      </c>
      <c r="D27" s="19">
        <v>0.11799999999999999</v>
      </c>
      <c r="E27" s="19">
        <v>0.19800000000000001</v>
      </c>
      <c r="F27" s="19">
        <v>0.25700000000000001</v>
      </c>
      <c r="G27" s="19">
        <v>0.26200000000000001</v>
      </c>
      <c r="H27" s="19">
        <v>0.28399999999999997</v>
      </c>
      <c r="J27" s="23">
        <v>20</v>
      </c>
      <c r="K27" s="23">
        <v>2.9999999999999997E-4</v>
      </c>
      <c r="L27" s="23">
        <f t="shared" si="2"/>
        <v>1.6722408026755849E-2</v>
      </c>
      <c r="M27" s="23">
        <f t="shared" si="3"/>
        <v>16.722408026755847</v>
      </c>
    </row>
    <row r="28" spans="1:13" x14ac:dyDescent="0.6">
      <c r="J28" s="23">
        <v>40</v>
      </c>
      <c r="K28" s="23">
        <v>8.8000000000000003E-4</v>
      </c>
      <c r="L28" s="23">
        <f t="shared" si="2"/>
        <v>4.9052396878483832E-2</v>
      </c>
      <c r="M28" s="23">
        <f t="shared" si="3"/>
        <v>49.052396878483833</v>
      </c>
    </row>
    <row r="29" spans="1:13" x14ac:dyDescent="0.6">
      <c r="J29" s="23">
        <v>60</v>
      </c>
      <c r="K29" s="23">
        <v>9.7999999999999997E-4</v>
      </c>
      <c r="L29" s="23">
        <f t="shared" si="2"/>
        <v>5.4626532887402449E-2</v>
      </c>
      <c r="M29" s="23">
        <f t="shared" si="3"/>
        <v>54.626532887402448</v>
      </c>
    </row>
    <row r="30" spans="1:13" x14ac:dyDescent="0.6">
      <c r="J30" s="23">
        <v>80</v>
      </c>
      <c r="K30" s="23">
        <v>1.16E-3</v>
      </c>
      <c r="L30" s="23">
        <f t="shared" si="2"/>
        <v>6.4659977703455968E-2</v>
      </c>
      <c r="M30" s="23">
        <f t="shared" si="3"/>
        <v>64.659977703455965</v>
      </c>
    </row>
    <row r="31" spans="1:13" x14ac:dyDescent="0.6">
      <c r="J31" s="23">
        <v>130</v>
      </c>
      <c r="K31" s="23">
        <v>1.09E-3</v>
      </c>
      <c r="L31" s="23">
        <f t="shared" si="2"/>
        <v>6.0758082497212929E-2</v>
      </c>
      <c r="M31" s="23">
        <f t="shared" si="3"/>
        <v>60.758082497212925</v>
      </c>
    </row>
    <row r="33" spans="1:13" x14ac:dyDescent="0.6">
      <c r="A33" s="1" t="s">
        <v>32</v>
      </c>
    </row>
    <row r="34" spans="1:13" x14ac:dyDescent="0.6">
      <c r="A34" t="s">
        <v>23</v>
      </c>
    </row>
    <row r="36" spans="1:13" ht="15.9" thickBot="1" x14ac:dyDescent="0.65">
      <c r="A36" s="17" t="s">
        <v>10</v>
      </c>
      <c r="B36" s="17" t="s">
        <v>11</v>
      </c>
      <c r="C36" s="17" t="s">
        <v>12</v>
      </c>
      <c r="D36" s="17" t="s">
        <v>13</v>
      </c>
      <c r="E36" s="17" t="s">
        <v>14</v>
      </c>
      <c r="F36" s="17" t="s">
        <v>15</v>
      </c>
      <c r="G36" s="17" t="s">
        <v>16</v>
      </c>
      <c r="H36" s="17" t="s">
        <v>17</v>
      </c>
      <c r="J36" s="21" t="s">
        <v>31</v>
      </c>
      <c r="K36" s="21" t="s">
        <v>28</v>
      </c>
      <c r="L36" s="21" t="s">
        <v>29</v>
      </c>
      <c r="M36" s="21" t="s">
        <v>30</v>
      </c>
    </row>
    <row r="37" spans="1:13" x14ac:dyDescent="0.6">
      <c r="A37" s="24">
        <v>0</v>
      </c>
      <c r="B37" s="18">
        <v>7.4999999999999997E-2</v>
      </c>
      <c r="C37" s="18">
        <v>7.9000000000000001E-2</v>
      </c>
      <c r="D37" s="18">
        <v>9.0999999999999998E-2</v>
      </c>
      <c r="E37" s="18">
        <v>0.106</v>
      </c>
      <c r="F37" s="18">
        <v>0.13500000000000001</v>
      </c>
      <c r="G37" s="18">
        <v>0.16400000000000001</v>
      </c>
      <c r="H37" s="29"/>
      <c r="J37" s="22">
        <v>5</v>
      </c>
      <c r="K37" s="22">
        <v>1.2999999999999999E-4</v>
      </c>
      <c r="L37" s="22">
        <f>K37/0.01794</f>
        <v>7.2463768115942021E-3</v>
      </c>
      <c r="M37" s="22">
        <f>L37/0.001</f>
        <v>7.2463768115942022</v>
      </c>
    </row>
    <row r="38" spans="1:13" x14ac:dyDescent="0.6">
      <c r="A38" s="14">
        <v>60</v>
      </c>
      <c r="B38" s="19">
        <v>8.5000000000000006E-2</v>
      </c>
      <c r="C38" s="19">
        <v>9.1999999999999998E-2</v>
      </c>
      <c r="D38" s="19">
        <v>0.11700000000000001</v>
      </c>
      <c r="E38" s="19">
        <v>0.14899999999999999</v>
      </c>
      <c r="F38" s="19">
        <v>0.20499999999999999</v>
      </c>
      <c r="G38" s="28"/>
      <c r="H38" s="19">
        <v>0.29099999999999998</v>
      </c>
      <c r="J38" s="23">
        <v>10</v>
      </c>
      <c r="K38" s="23">
        <v>2.7999999999999998E-4</v>
      </c>
      <c r="L38" s="23">
        <f t="shared" ref="L38:L39" si="4">K38/0.01794</f>
        <v>1.5607580824972126E-2</v>
      </c>
      <c r="M38" s="23">
        <f t="shared" ref="M38:M39" si="5">L38/0.001</f>
        <v>15.607580824972127</v>
      </c>
    </row>
    <row r="39" spans="1:13" x14ac:dyDescent="0.6">
      <c r="A39" s="14">
        <v>120</v>
      </c>
      <c r="B39" s="19">
        <v>0.09</v>
      </c>
      <c r="C39" s="19">
        <v>0.112</v>
      </c>
      <c r="D39" s="19">
        <v>0.15</v>
      </c>
      <c r="E39" s="19">
        <v>0.192</v>
      </c>
      <c r="F39" s="19">
        <v>0.27300000000000002</v>
      </c>
      <c r="G39" s="19">
        <v>0.28699999999999998</v>
      </c>
      <c r="H39" s="19">
        <v>0.35299999999999998</v>
      </c>
      <c r="J39" s="23">
        <v>20</v>
      </c>
      <c r="K39" s="23">
        <v>4.8999999999999998E-4</v>
      </c>
      <c r="L39" s="23">
        <f t="shared" si="4"/>
        <v>2.7313266443701224E-2</v>
      </c>
      <c r="M39" s="23">
        <f t="shared" si="5"/>
        <v>27.313266443701224</v>
      </c>
    </row>
    <row r="40" spans="1:13" x14ac:dyDescent="0.6">
      <c r="J40" s="23">
        <v>40</v>
      </c>
      <c r="K40" s="4">
        <v>7.2000000000000005E-4</v>
      </c>
      <c r="L40" s="4">
        <v>4.0133780000000001E-2</v>
      </c>
      <c r="M40" s="4">
        <v>40.1337793</v>
      </c>
    </row>
    <row r="41" spans="1:13" x14ac:dyDescent="0.6">
      <c r="J41" s="23">
        <v>60</v>
      </c>
      <c r="K41" s="23">
        <v>1.15E-3</v>
      </c>
      <c r="L41" s="23">
        <f t="shared" ref="L41:L43" si="6">K41/0.01794</f>
        <v>6.4102564102564097E-2</v>
      </c>
      <c r="M41" s="23">
        <f t="shared" ref="M41:M43" si="7">L41/0.001</f>
        <v>64.102564102564102</v>
      </c>
    </row>
    <row r="42" spans="1:13" x14ac:dyDescent="0.6">
      <c r="J42" s="23">
        <v>80</v>
      </c>
      <c r="K42" s="23">
        <v>1.0300000000000001E-3</v>
      </c>
      <c r="L42" s="23">
        <f t="shared" si="6"/>
        <v>5.741360089186176E-2</v>
      </c>
      <c r="M42" s="23">
        <f t="shared" si="7"/>
        <v>57.413600891861762</v>
      </c>
    </row>
    <row r="43" spans="1:13" x14ac:dyDescent="0.6">
      <c r="J43" s="23">
        <v>130</v>
      </c>
      <c r="K43" s="23">
        <v>1.0300000000000001E-3</v>
      </c>
      <c r="L43" s="23">
        <f t="shared" si="6"/>
        <v>5.741360089186176E-2</v>
      </c>
      <c r="M43" s="23">
        <f t="shared" si="7"/>
        <v>57.413600891861762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617F-86EF-2147-82F0-477ED7629F90}">
  <dimension ref="A1:O48"/>
  <sheetViews>
    <sheetView topLeftCell="A22" workbookViewId="0"/>
  </sheetViews>
  <sheetFormatPr defaultColWidth="10.796875" defaultRowHeight="15.6" x14ac:dyDescent="0.6"/>
  <cols>
    <col min="12" max="12" width="18.1484375" bestFit="1" customWidth="1"/>
    <col min="13" max="13" width="11.5" bestFit="1" customWidth="1"/>
    <col min="14" max="14" width="14.84765625" bestFit="1" customWidth="1"/>
    <col min="15" max="15" width="12.1484375" bestFit="1" customWidth="1"/>
  </cols>
  <sheetData>
    <row r="1" spans="1:15" ht="18.3" x14ac:dyDescent="0.7">
      <c r="A1" s="2" t="s">
        <v>73</v>
      </c>
    </row>
    <row r="2" spans="1:15" x14ac:dyDescent="0.6">
      <c r="A2" t="s">
        <v>44</v>
      </c>
    </row>
    <row r="3" spans="1:15" x14ac:dyDescent="0.6">
      <c r="A3" t="s">
        <v>21</v>
      </c>
    </row>
    <row r="4" spans="1:15" x14ac:dyDescent="0.6">
      <c r="A4" t="s">
        <v>36</v>
      </c>
    </row>
    <row r="5" spans="1:15" x14ac:dyDescent="0.6">
      <c r="A5" t="s">
        <v>34</v>
      </c>
    </row>
    <row r="8" spans="1:15" x14ac:dyDescent="0.6">
      <c r="A8" s="1" t="s">
        <v>35</v>
      </c>
    </row>
    <row r="9" spans="1:15" x14ac:dyDescent="0.6">
      <c r="A9" t="s">
        <v>23</v>
      </c>
    </row>
    <row r="11" spans="1:15" ht="15.9" thickBot="1" x14ac:dyDescent="0.65">
      <c r="A11" s="17" t="s">
        <v>10</v>
      </c>
      <c r="B11" s="17" t="s">
        <v>12</v>
      </c>
      <c r="C11" s="17" t="s">
        <v>13</v>
      </c>
      <c r="D11" s="17" t="s">
        <v>14</v>
      </c>
      <c r="E11" s="17" t="s">
        <v>15</v>
      </c>
      <c r="F11" s="17" t="s">
        <v>16</v>
      </c>
      <c r="G11" s="17" t="s">
        <v>37</v>
      </c>
      <c r="H11" s="17" t="s">
        <v>17</v>
      </c>
      <c r="I11" s="17" t="s">
        <v>38</v>
      </c>
      <c r="J11" s="17" t="s">
        <v>39</v>
      </c>
      <c r="L11" s="21" t="s">
        <v>42</v>
      </c>
      <c r="M11" s="21" t="s">
        <v>28</v>
      </c>
      <c r="N11" s="21" t="s">
        <v>29</v>
      </c>
      <c r="O11" s="21" t="s">
        <v>30</v>
      </c>
    </row>
    <row r="12" spans="1:15" x14ac:dyDescent="0.6">
      <c r="A12" s="24">
        <v>0</v>
      </c>
      <c r="B12" s="18">
        <v>8.3000000000000004E-2</v>
      </c>
      <c r="C12" s="18">
        <v>9.1999999999999998E-2</v>
      </c>
      <c r="D12" s="18">
        <v>0.127</v>
      </c>
      <c r="E12" s="18">
        <v>0.14699999999999999</v>
      </c>
      <c r="F12" s="18">
        <v>0.18</v>
      </c>
      <c r="G12" s="18">
        <v>0.216</v>
      </c>
      <c r="H12" s="18">
        <v>0.27200000000000002</v>
      </c>
      <c r="I12" s="18">
        <v>0.29499999999999998</v>
      </c>
      <c r="J12" s="18">
        <v>0.83199999999999996</v>
      </c>
      <c r="L12" s="22">
        <v>10</v>
      </c>
      <c r="M12" s="22">
        <v>3.6000000000000001E-5</v>
      </c>
      <c r="N12" s="22">
        <f>M12/0.01794</f>
        <v>2.0066889632107021E-3</v>
      </c>
      <c r="O12" s="22">
        <f>N12/0.2</f>
        <v>1.003344481605351E-2</v>
      </c>
    </row>
    <row r="13" spans="1:15" x14ac:dyDescent="0.6">
      <c r="A13" s="14">
        <v>600</v>
      </c>
      <c r="B13" s="19">
        <v>0.10199999999999999</v>
      </c>
      <c r="C13" s="19">
        <v>0.14299999999999999</v>
      </c>
      <c r="D13" s="19">
        <v>0.161</v>
      </c>
      <c r="E13" s="19">
        <v>0.20499999999999999</v>
      </c>
      <c r="F13" s="19">
        <v>0.255</v>
      </c>
      <c r="G13" s="19">
        <v>0.29599999999999999</v>
      </c>
      <c r="H13" s="19">
        <v>0.36899999999999999</v>
      </c>
      <c r="I13" s="19">
        <v>0.4</v>
      </c>
      <c r="J13" s="19">
        <v>0.93400000000000005</v>
      </c>
      <c r="L13" s="23">
        <v>20</v>
      </c>
      <c r="M13" s="23">
        <v>8.0000000000000007E-5</v>
      </c>
      <c r="N13" s="23">
        <f t="shared" ref="N13:N20" si="0">M13/0.01794</f>
        <v>4.459308807134894E-3</v>
      </c>
      <c r="O13" s="23">
        <f t="shared" ref="O13:O20" si="1">N13/0.2</f>
        <v>2.2296544035674468E-2</v>
      </c>
    </row>
    <row r="14" spans="1:15" x14ac:dyDescent="0.6">
      <c r="A14" s="14">
        <v>1200</v>
      </c>
      <c r="B14" s="19">
        <v>0.126</v>
      </c>
      <c r="C14" s="19">
        <v>0.188</v>
      </c>
      <c r="D14" s="19">
        <v>0.20899999999999999</v>
      </c>
      <c r="E14" s="19">
        <v>0.25800000000000001</v>
      </c>
      <c r="F14" s="19">
        <v>0.311</v>
      </c>
      <c r="G14" s="19">
        <v>0.377</v>
      </c>
      <c r="H14" s="19">
        <v>0.439</v>
      </c>
      <c r="I14" s="19">
        <v>0.48099999999999998</v>
      </c>
      <c r="J14" s="19">
        <v>1.03</v>
      </c>
      <c r="L14" s="23">
        <v>40</v>
      </c>
      <c r="M14" s="23">
        <v>6.7999999999999999E-5</v>
      </c>
      <c r="N14" s="23">
        <f t="shared" si="0"/>
        <v>3.7904124860646598E-3</v>
      </c>
      <c r="O14" s="23">
        <f t="shared" si="1"/>
        <v>1.8952062430323297E-2</v>
      </c>
    </row>
    <row r="15" spans="1:15" x14ac:dyDescent="0.6">
      <c r="L15" s="23">
        <v>60</v>
      </c>
      <c r="M15" s="23">
        <v>9.2999999999999997E-5</v>
      </c>
      <c r="N15" s="23">
        <f t="shared" si="0"/>
        <v>5.1839464882943139E-3</v>
      </c>
      <c r="O15" s="23">
        <f t="shared" si="1"/>
        <v>2.5919732441471569E-2</v>
      </c>
    </row>
    <row r="16" spans="1:15" x14ac:dyDescent="0.6">
      <c r="L16" s="23">
        <v>80</v>
      </c>
      <c r="M16" s="23">
        <v>1.0900000000000001E-4</v>
      </c>
      <c r="N16" s="23">
        <f t="shared" si="0"/>
        <v>6.0758082497212934E-3</v>
      </c>
      <c r="O16" s="23">
        <f t="shared" si="1"/>
        <v>3.0379041248606464E-2</v>
      </c>
    </row>
    <row r="17" spans="1:15" x14ac:dyDescent="0.6">
      <c r="L17" s="23">
        <v>100</v>
      </c>
      <c r="M17" s="23">
        <v>1.34E-4</v>
      </c>
      <c r="N17" s="23">
        <f t="shared" si="0"/>
        <v>7.4693422519509474E-3</v>
      </c>
      <c r="O17" s="23">
        <f t="shared" si="1"/>
        <v>3.7346711259754736E-2</v>
      </c>
    </row>
    <row r="18" spans="1:15" x14ac:dyDescent="0.6">
      <c r="L18" s="23">
        <v>130</v>
      </c>
      <c r="M18" s="23">
        <v>1.3899999999999999E-4</v>
      </c>
      <c r="N18" s="23">
        <f t="shared" si="0"/>
        <v>7.7480490523968775E-3</v>
      </c>
      <c r="O18" s="23">
        <f t="shared" si="1"/>
        <v>3.8740245261984385E-2</v>
      </c>
    </row>
    <row r="19" spans="1:15" x14ac:dyDescent="0.6">
      <c r="L19" s="23">
        <v>150</v>
      </c>
      <c r="M19" s="23">
        <v>1.55E-4</v>
      </c>
      <c r="N19" s="23">
        <f t="shared" si="0"/>
        <v>8.6399108138238562E-3</v>
      </c>
      <c r="O19" s="23">
        <f t="shared" si="1"/>
        <v>4.3199554069119281E-2</v>
      </c>
    </row>
    <row r="20" spans="1:15" x14ac:dyDescent="0.6">
      <c r="L20" s="23">
        <v>300</v>
      </c>
      <c r="M20" s="23">
        <v>1.65E-4</v>
      </c>
      <c r="N20" s="23">
        <f t="shared" si="0"/>
        <v>9.1973244147157181E-3</v>
      </c>
      <c r="O20" s="23">
        <f t="shared" si="1"/>
        <v>4.5986622073578586E-2</v>
      </c>
    </row>
    <row r="22" spans="1:15" x14ac:dyDescent="0.6">
      <c r="A22" s="1" t="s">
        <v>40</v>
      </c>
    </row>
    <row r="23" spans="1:15" x14ac:dyDescent="0.6">
      <c r="A23" t="s">
        <v>23</v>
      </c>
    </row>
    <row r="25" spans="1:15" ht="15.9" thickBot="1" x14ac:dyDescent="0.65">
      <c r="A25" s="17" t="s">
        <v>10</v>
      </c>
      <c r="B25" s="17" t="s">
        <v>12</v>
      </c>
      <c r="C25" s="17" t="s">
        <v>13</v>
      </c>
      <c r="D25" s="17" t="s">
        <v>14</v>
      </c>
      <c r="E25" s="17" t="s">
        <v>15</v>
      </c>
      <c r="F25" s="17" t="s">
        <v>16</v>
      </c>
      <c r="G25" s="17" t="s">
        <v>37</v>
      </c>
      <c r="H25" s="17" t="s">
        <v>17</v>
      </c>
      <c r="I25" s="17" t="s">
        <v>38</v>
      </c>
      <c r="J25" s="17" t="s">
        <v>39</v>
      </c>
      <c r="L25" s="21" t="s">
        <v>42</v>
      </c>
      <c r="M25" s="21" t="s">
        <v>28</v>
      </c>
      <c r="N25" s="21" t="s">
        <v>29</v>
      </c>
      <c r="O25" s="21" t="s">
        <v>30</v>
      </c>
    </row>
    <row r="26" spans="1:15" x14ac:dyDescent="0.6">
      <c r="A26" s="24">
        <v>0</v>
      </c>
      <c r="B26" s="18">
        <v>8.1000000000000003E-2</v>
      </c>
      <c r="C26" s="18">
        <v>0.114</v>
      </c>
      <c r="D26" s="18">
        <v>0.126</v>
      </c>
      <c r="E26" s="18">
        <v>0.156</v>
      </c>
      <c r="F26" s="18">
        <v>0.189</v>
      </c>
      <c r="G26" s="18">
        <v>0.222</v>
      </c>
      <c r="H26" s="18">
        <v>0.27400000000000002</v>
      </c>
      <c r="I26" s="18">
        <v>0.36499999999999999</v>
      </c>
      <c r="J26" s="18">
        <v>0.58899999999999997</v>
      </c>
      <c r="L26" s="22">
        <v>10</v>
      </c>
      <c r="M26" s="22">
        <v>4.6999999999999997E-5</v>
      </c>
      <c r="N26" s="22">
        <f>M26/0.01794</f>
        <v>2.6198439241917498E-3</v>
      </c>
      <c r="O26" s="22">
        <f>N26/0.2</f>
        <v>1.3099219620958748E-2</v>
      </c>
    </row>
    <row r="27" spans="1:15" x14ac:dyDescent="0.6">
      <c r="A27" s="14">
        <v>600</v>
      </c>
      <c r="B27" s="19">
        <v>0.105</v>
      </c>
      <c r="C27" s="19">
        <v>0.13300000000000001</v>
      </c>
      <c r="D27" s="19">
        <v>0.16900000000000001</v>
      </c>
      <c r="E27" s="19">
        <v>0.214</v>
      </c>
      <c r="F27" s="19">
        <v>0.24199999999999999</v>
      </c>
      <c r="G27" s="19">
        <v>0.27800000000000002</v>
      </c>
      <c r="H27" s="19">
        <v>0.35199999999999998</v>
      </c>
      <c r="I27" s="19">
        <v>0.45700000000000002</v>
      </c>
      <c r="J27" s="19">
        <v>0.73299999999999998</v>
      </c>
      <c r="L27" s="23">
        <v>20</v>
      </c>
      <c r="M27" s="23">
        <v>5.3999999999999998E-5</v>
      </c>
      <c r="N27" s="23">
        <f t="shared" ref="N27:N34" si="2">M27/0.01794</f>
        <v>3.0100334448160534E-3</v>
      </c>
      <c r="O27" s="23">
        <f t="shared" ref="O27:O34" si="3">N27/0.2</f>
        <v>1.5050167224080266E-2</v>
      </c>
    </row>
    <row r="28" spans="1:15" x14ac:dyDescent="0.6">
      <c r="A28" s="14">
        <v>1200</v>
      </c>
      <c r="B28" s="19">
        <v>0.13700000000000001</v>
      </c>
      <c r="C28" s="19">
        <v>0.17899999999999999</v>
      </c>
      <c r="D28" s="19">
        <v>0.23</v>
      </c>
      <c r="E28" s="19">
        <v>0.26200000000000001</v>
      </c>
      <c r="F28" s="19">
        <v>0.29299999999999998</v>
      </c>
      <c r="G28" s="19">
        <v>0.34699999999999998</v>
      </c>
      <c r="H28" s="19">
        <v>0.44</v>
      </c>
      <c r="I28" s="19">
        <v>0.55800000000000005</v>
      </c>
      <c r="J28" s="19">
        <v>0.86499999999999999</v>
      </c>
      <c r="L28" s="23">
        <v>40</v>
      </c>
      <c r="M28" s="23">
        <v>8.7000000000000001E-5</v>
      </c>
      <c r="N28" s="23">
        <f t="shared" si="2"/>
        <v>4.8494983277591972E-3</v>
      </c>
      <c r="O28" s="23">
        <f t="shared" si="3"/>
        <v>2.4247491638795984E-2</v>
      </c>
    </row>
    <row r="29" spans="1:15" x14ac:dyDescent="0.6">
      <c r="L29" s="23">
        <v>60</v>
      </c>
      <c r="M29" s="23">
        <v>8.7999999999999998E-5</v>
      </c>
      <c r="N29" s="23">
        <f t="shared" si="2"/>
        <v>4.9052396878483829E-3</v>
      </c>
      <c r="O29" s="23">
        <f t="shared" si="3"/>
        <v>2.4526198439241913E-2</v>
      </c>
    </row>
    <row r="30" spans="1:15" x14ac:dyDescent="0.6">
      <c r="L30" s="23">
        <v>80</v>
      </c>
      <c r="M30" s="23">
        <v>8.7000000000000001E-5</v>
      </c>
      <c r="N30" s="23">
        <f t="shared" si="2"/>
        <v>4.8494983277591972E-3</v>
      </c>
      <c r="O30" s="23">
        <f t="shared" si="3"/>
        <v>2.4247491638795984E-2</v>
      </c>
    </row>
    <row r="31" spans="1:15" x14ac:dyDescent="0.6">
      <c r="L31" s="23">
        <v>100</v>
      </c>
      <c r="M31" s="23">
        <v>1.0399999999999999E-4</v>
      </c>
      <c r="N31" s="23">
        <f t="shared" si="2"/>
        <v>5.7971014492753615E-3</v>
      </c>
      <c r="O31" s="23">
        <f t="shared" si="3"/>
        <v>2.8985507246376805E-2</v>
      </c>
    </row>
    <row r="32" spans="1:15" x14ac:dyDescent="0.6">
      <c r="L32" s="23">
        <v>130</v>
      </c>
      <c r="M32" s="23">
        <v>1.3799999999999999E-4</v>
      </c>
      <c r="N32" s="23">
        <f t="shared" si="2"/>
        <v>7.6923076923076919E-3</v>
      </c>
      <c r="O32" s="23">
        <f t="shared" si="3"/>
        <v>3.8461538461538457E-2</v>
      </c>
    </row>
    <row r="33" spans="1:15" x14ac:dyDescent="0.6">
      <c r="L33" s="23">
        <v>150</v>
      </c>
      <c r="M33" s="23">
        <v>1.6100000000000001E-4</v>
      </c>
      <c r="N33" s="23">
        <f t="shared" si="2"/>
        <v>8.9743589743589737E-3</v>
      </c>
      <c r="O33" s="23">
        <f t="shared" si="3"/>
        <v>4.4871794871794865E-2</v>
      </c>
    </row>
    <row r="34" spans="1:15" x14ac:dyDescent="0.6">
      <c r="L34" s="23">
        <v>300</v>
      </c>
      <c r="M34" s="23">
        <v>2.3000000000000001E-4</v>
      </c>
      <c r="N34" s="23">
        <f t="shared" si="2"/>
        <v>1.282051282051282E-2</v>
      </c>
      <c r="O34" s="23">
        <f t="shared" si="3"/>
        <v>6.4102564102564097E-2</v>
      </c>
    </row>
    <row r="36" spans="1:15" x14ac:dyDescent="0.6">
      <c r="A36" s="1" t="s">
        <v>41</v>
      </c>
    </row>
    <row r="37" spans="1:15" x14ac:dyDescent="0.6">
      <c r="A37" t="s">
        <v>23</v>
      </c>
    </row>
    <row r="39" spans="1:15" ht="15.9" thickBot="1" x14ac:dyDescent="0.65">
      <c r="A39" s="17" t="s">
        <v>10</v>
      </c>
      <c r="B39" s="17" t="s">
        <v>12</v>
      </c>
      <c r="C39" s="17" t="s">
        <v>13</v>
      </c>
      <c r="D39" s="17" t="s">
        <v>14</v>
      </c>
      <c r="E39" s="17" t="s">
        <v>15</v>
      </c>
      <c r="F39" s="17" t="s">
        <v>16</v>
      </c>
      <c r="G39" s="17" t="s">
        <v>37</v>
      </c>
      <c r="H39" s="17" t="s">
        <v>17</v>
      </c>
      <c r="I39" s="17" t="s">
        <v>38</v>
      </c>
      <c r="J39" s="17" t="s">
        <v>39</v>
      </c>
      <c r="L39" s="21" t="s">
        <v>42</v>
      </c>
      <c r="M39" s="21" t="s">
        <v>28</v>
      </c>
      <c r="N39" s="21" t="s">
        <v>29</v>
      </c>
      <c r="O39" s="21" t="s">
        <v>30</v>
      </c>
    </row>
    <row r="40" spans="1:15" x14ac:dyDescent="0.6">
      <c r="A40" s="24">
        <v>0</v>
      </c>
      <c r="B40" s="18">
        <v>7.9000000000000001E-2</v>
      </c>
      <c r="C40" s="18">
        <v>9.7000000000000003E-2</v>
      </c>
      <c r="D40" s="18">
        <v>0.127</v>
      </c>
      <c r="E40" s="18">
        <v>0.19400000000000001</v>
      </c>
      <c r="F40" s="18">
        <v>0.23599999999999999</v>
      </c>
      <c r="G40" s="18">
        <v>0.21199999999999999</v>
      </c>
      <c r="H40" s="18">
        <v>0.26400000000000001</v>
      </c>
      <c r="I40" s="18">
        <v>0.35</v>
      </c>
      <c r="J40" s="18">
        <v>0.67600000000000005</v>
      </c>
      <c r="L40" s="22">
        <v>10</v>
      </c>
      <c r="M40" s="22">
        <v>3.8999999999999999E-5</v>
      </c>
      <c r="N40" s="22">
        <f>M40/0.01794</f>
        <v>2.1739130434782609E-3</v>
      </c>
      <c r="O40" s="22">
        <f>N40/0.2</f>
        <v>1.0869565217391304E-2</v>
      </c>
    </row>
    <row r="41" spans="1:15" x14ac:dyDescent="0.6">
      <c r="A41" s="14">
        <v>600</v>
      </c>
      <c r="B41" s="19">
        <v>0.105</v>
      </c>
      <c r="C41" s="19">
        <v>0.14499999999999999</v>
      </c>
      <c r="D41" s="19">
        <v>0.184</v>
      </c>
      <c r="E41" s="19">
        <v>0.27900000000000003</v>
      </c>
      <c r="F41" s="19">
        <v>0.3</v>
      </c>
      <c r="G41" s="19">
        <v>0.28899999999999998</v>
      </c>
      <c r="H41" s="19">
        <v>0.376</v>
      </c>
      <c r="I41" s="19">
        <v>0.45100000000000001</v>
      </c>
      <c r="J41" s="19">
        <v>0.83399999999999996</v>
      </c>
      <c r="L41" s="23">
        <v>20</v>
      </c>
      <c r="M41" s="23">
        <v>8.0000000000000007E-5</v>
      </c>
      <c r="N41" s="23">
        <f t="shared" ref="N41:N48" si="4">M41/0.01794</f>
        <v>4.459308807134894E-3</v>
      </c>
      <c r="O41" s="23">
        <f t="shared" ref="O41:O48" si="5">N41/0.2</f>
        <v>2.2296544035674468E-2</v>
      </c>
    </row>
    <row r="42" spans="1:15" x14ac:dyDescent="0.6">
      <c r="A42" s="14">
        <v>1200</v>
      </c>
      <c r="B42" s="19">
        <v>0.126</v>
      </c>
      <c r="C42" s="19">
        <v>0.193</v>
      </c>
      <c r="D42" s="19">
        <v>0.24</v>
      </c>
      <c r="E42" s="19">
        <v>0.314</v>
      </c>
      <c r="F42" s="19">
        <v>0.36899999999999999</v>
      </c>
      <c r="G42" s="19">
        <v>0.35899999999999999</v>
      </c>
      <c r="H42" s="19">
        <v>0.434</v>
      </c>
      <c r="I42" s="19">
        <v>0.54200000000000004</v>
      </c>
      <c r="J42" s="19">
        <v>1.016</v>
      </c>
      <c r="L42" s="23">
        <v>40</v>
      </c>
      <c r="M42" s="23">
        <v>9.3999999999999994E-5</v>
      </c>
      <c r="N42" s="23">
        <f t="shared" si="4"/>
        <v>5.2396878483834996E-3</v>
      </c>
      <c r="O42" s="23">
        <f t="shared" si="5"/>
        <v>2.6198439241917497E-2</v>
      </c>
    </row>
    <row r="43" spans="1:15" x14ac:dyDescent="0.6">
      <c r="L43" s="23">
        <v>60</v>
      </c>
      <c r="M43" s="23">
        <v>1E-4</v>
      </c>
      <c r="N43" s="23">
        <f t="shared" si="4"/>
        <v>5.5741360089186179E-3</v>
      </c>
      <c r="O43" s="23">
        <f t="shared" si="5"/>
        <v>2.7870680044593088E-2</v>
      </c>
    </row>
    <row r="44" spans="1:15" x14ac:dyDescent="0.6">
      <c r="L44" s="23">
        <v>80</v>
      </c>
      <c r="M44" s="23">
        <v>1.11E-4</v>
      </c>
      <c r="N44" s="23">
        <f t="shared" si="4"/>
        <v>6.1872909698996656E-3</v>
      </c>
      <c r="O44" s="23">
        <f t="shared" si="5"/>
        <v>3.0936454849498328E-2</v>
      </c>
    </row>
    <row r="45" spans="1:15" x14ac:dyDescent="0.6">
      <c r="L45" s="23">
        <v>100</v>
      </c>
      <c r="M45" s="23">
        <v>1.2300000000000001E-4</v>
      </c>
      <c r="N45" s="23">
        <f t="shared" si="4"/>
        <v>6.8561872909698998E-3</v>
      </c>
      <c r="O45" s="23">
        <f t="shared" si="5"/>
        <v>3.4280936454849496E-2</v>
      </c>
    </row>
    <row r="46" spans="1:15" x14ac:dyDescent="0.6">
      <c r="L46" s="23">
        <v>130</v>
      </c>
      <c r="M46" s="23">
        <v>1.4200000000000001E-4</v>
      </c>
      <c r="N46" s="23">
        <f t="shared" si="4"/>
        <v>7.9152731326644372E-3</v>
      </c>
      <c r="O46" s="23">
        <f t="shared" si="5"/>
        <v>3.9576365663322184E-2</v>
      </c>
    </row>
    <row r="47" spans="1:15" x14ac:dyDescent="0.6">
      <c r="L47" s="23">
        <v>150</v>
      </c>
      <c r="M47" s="23">
        <v>1.6000000000000001E-4</v>
      </c>
      <c r="N47" s="23">
        <f t="shared" si="4"/>
        <v>8.918617614269788E-3</v>
      </c>
      <c r="O47" s="23">
        <f t="shared" si="5"/>
        <v>4.4593088071348937E-2</v>
      </c>
    </row>
    <row r="48" spans="1:15" x14ac:dyDescent="0.6">
      <c r="L48" s="23">
        <v>300</v>
      </c>
      <c r="M48" s="23">
        <v>2.8299999999999999E-4</v>
      </c>
      <c r="N48" s="23">
        <f t="shared" si="4"/>
        <v>1.5774804905239685E-2</v>
      </c>
      <c r="O48" s="23">
        <f t="shared" si="5"/>
        <v>7.8874024526198419E-2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EB4F-D2C6-F648-8C8A-B92E975717BC}">
  <dimension ref="A1:N46"/>
  <sheetViews>
    <sheetView topLeftCell="A19" workbookViewId="0">
      <selection activeCell="D39" sqref="D39"/>
    </sheetView>
  </sheetViews>
  <sheetFormatPr defaultColWidth="10.796875" defaultRowHeight="15.6" x14ac:dyDescent="0.6"/>
  <cols>
    <col min="11" max="11" width="15.5" bestFit="1" customWidth="1"/>
    <col min="12" max="12" width="11.5" bestFit="1" customWidth="1"/>
    <col min="13" max="13" width="14.84765625" bestFit="1" customWidth="1"/>
    <col min="14" max="14" width="12.1484375" bestFit="1" customWidth="1"/>
  </cols>
  <sheetData>
    <row r="1" spans="1:14" ht="18.3" x14ac:dyDescent="0.7">
      <c r="A1" s="2" t="s">
        <v>73</v>
      </c>
    </row>
    <row r="3" spans="1:14" x14ac:dyDescent="0.6">
      <c r="A3" t="s">
        <v>44</v>
      </c>
    </row>
    <row r="4" spans="1:14" x14ac:dyDescent="0.6">
      <c r="A4" t="s">
        <v>21</v>
      </c>
    </row>
    <row r="5" spans="1:14" x14ac:dyDescent="0.6">
      <c r="A5" t="s">
        <v>43</v>
      </c>
    </row>
    <row r="6" spans="1:14" x14ac:dyDescent="0.6">
      <c r="A6" t="s">
        <v>45</v>
      </c>
    </row>
    <row r="9" spans="1:14" x14ac:dyDescent="0.6">
      <c r="A9" s="1" t="s">
        <v>52</v>
      </c>
    </row>
    <row r="10" spans="1:14" x14ac:dyDescent="0.6">
      <c r="A10" t="s">
        <v>23</v>
      </c>
    </row>
    <row r="12" spans="1:14" ht="15.9" thickBot="1" x14ac:dyDescent="0.65">
      <c r="A12" s="17" t="s">
        <v>10</v>
      </c>
      <c r="B12" s="17" t="s">
        <v>12</v>
      </c>
      <c r="C12" s="17" t="s">
        <v>13</v>
      </c>
      <c r="D12" s="17" t="s">
        <v>14</v>
      </c>
      <c r="E12" s="17" t="s">
        <v>16</v>
      </c>
      <c r="F12" s="17" t="s">
        <v>46</v>
      </c>
      <c r="G12" s="17" t="s">
        <v>38</v>
      </c>
      <c r="H12" s="17" t="s">
        <v>47</v>
      </c>
      <c r="I12" s="17" t="s">
        <v>39</v>
      </c>
      <c r="K12" s="17" t="s">
        <v>48</v>
      </c>
      <c r="L12" s="17" t="s">
        <v>49</v>
      </c>
      <c r="M12" s="17" t="s">
        <v>50</v>
      </c>
      <c r="N12" s="17" t="s">
        <v>51</v>
      </c>
    </row>
    <row r="13" spans="1:14" x14ac:dyDescent="0.6">
      <c r="A13" s="24">
        <v>0</v>
      </c>
      <c r="B13" s="9">
        <v>9.0999999999999998E-2</v>
      </c>
      <c r="C13" s="9">
        <v>9.9000000000000005E-2</v>
      </c>
      <c r="D13" s="9">
        <v>0.122</v>
      </c>
      <c r="E13" s="9">
        <v>0.215</v>
      </c>
      <c r="F13" s="9">
        <v>0.26900000000000002</v>
      </c>
      <c r="G13" s="9">
        <v>0.33900000000000002</v>
      </c>
      <c r="H13" s="9">
        <v>0.49</v>
      </c>
      <c r="I13" s="9">
        <v>0.628</v>
      </c>
      <c r="K13" s="22">
        <v>10</v>
      </c>
      <c r="L13" s="22">
        <v>4.1999999999999998E-5</v>
      </c>
      <c r="M13" s="22">
        <f>L13/0.01794</f>
        <v>2.3411371237458192E-3</v>
      </c>
      <c r="N13" s="22">
        <f>M13/0.1</f>
        <v>2.3411371237458192E-2</v>
      </c>
    </row>
    <row r="14" spans="1:14" x14ac:dyDescent="0.6">
      <c r="A14" s="14">
        <v>300</v>
      </c>
      <c r="B14" s="28"/>
      <c r="C14" s="5">
        <v>0.11700000000000001</v>
      </c>
      <c r="D14" s="5">
        <v>0.16700000000000001</v>
      </c>
      <c r="E14" s="5">
        <v>0.30199999999999999</v>
      </c>
      <c r="F14" s="5">
        <v>0.36799999999999999</v>
      </c>
      <c r="G14" s="5">
        <v>0.48</v>
      </c>
      <c r="H14" s="5">
        <v>0.59899999999999998</v>
      </c>
      <c r="I14" s="5">
        <v>0.91400000000000003</v>
      </c>
      <c r="K14" s="23">
        <v>20</v>
      </c>
      <c r="L14" s="23">
        <v>8.2000000000000001E-5</v>
      </c>
      <c r="M14" s="23">
        <f t="shared" ref="M14:M20" si="0">L14/0.01794</f>
        <v>4.5707915273132662E-3</v>
      </c>
      <c r="N14" s="23">
        <f t="shared" ref="N14:N20" si="1">M14/0.1</f>
        <v>4.5707915273132657E-2</v>
      </c>
    </row>
    <row r="15" spans="1:14" x14ac:dyDescent="0.6">
      <c r="A15" s="14">
        <v>600</v>
      </c>
      <c r="B15" s="5">
        <v>0.11600000000000001</v>
      </c>
      <c r="C15" s="5">
        <v>0.14799999999999999</v>
      </c>
      <c r="D15" s="5">
        <v>0.21199999999999999</v>
      </c>
      <c r="E15" s="5">
        <v>0.38800000000000001</v>
      </c>
      <c r="F15" s="5">
        <v>0.49199999999999999</v>
      </c>
      <c r="G15" s="5">
        <v>0.69399999999999995</v>
      </c>
      <c r="H15" s="5">
        <v>0.91400000000000003</v>
      </c>
      <c r="I15" s="5">
        <v>1.23</v>
      </c>
      <c r="K15" s="23">
        <v>40</v>
      </c>
      <c r="L15" s="23">
        <v>1.4999999999999999E-4</v>
      </c>
      <c r="M15" s="23">
        <f t="shared" si="0"/>
        <v>8.3612040133779243E-3</v>
      </c>
      <c r="N15" s="23">
        <f t="shared" si="1"/>
        <v>8.3612040133779236E-2</v>
      </c>
    </row>
    <row r="16" spans="1:14" x14ac:dyDescent="0.6">
      <c r="K16" s="23">
        <v>80</v>
      </c>
      <c r="L16" s="23">
        <v>2.8800000000000001E-4</v>
      </c>
      <c r="M16" s="23">
        <f t="shared" si="0"/>
        <v>1.6053511705685617E-2</v>
      </c>
      <c r="N16" s="23">
        <f t="shared" si="1"/>
        <v>0.16053511705685616</v>
      </c>
    </row>
    <row r="17" spans="1:14" x14ac:dyDescent="0.6">
      <c r="K17" s="23">
        <v>120</v>
      </c>
      <c r="L17" s="23">
        <v>3.7199999999999999E-4</v>
      </c>
      <c r="M17" s="23">
        <f t="shared" si="0"/>
        <v>2.0735785953177256E-2</v>
      </c>
      <c r="N17" s="23">
        <f t="shared" si="1"/>
        <v>0.20735785953177255</v>
      </c>
    </row>
    <row r="18" spans="1:14" x14ac:dyDescent="0.6">
      <c r="K18" s="23">
        <v>150</v>
      </c>
      <c r="L18" s="23">
        <v>5.9199999999999997E-4</v>
      </c>
      <c r="M18" s="23">
        <f t="shared" si="0"/>
        <v>3.2998885172798212E-2</v>
      </c>
      <c r="N18" s="23">
        <f t="shared" si="1"/>
        <v>0.32998885172798209</v>
      </c>
    </row>
    <row r="19" spans="1:14" x14ac:dyDescent="0.6">
      <c r="K19" s="23">
        <v>200</v>
      </c>
      <c r="L19" s="23">
        <v>7.0699999999999995E-4</v>
      </c>
      <c r="M19" s="23">
        <f t="shared" si="0"/>
        <v>3.940914158305462E-2</v>
      </c>
      <c r="N19" s="23">
        <f t="shared" si="1"/>
        <v>0.39409141583054619</v>
      </c>
    </row>
    <row r="20" spans="1:14" x14ac:dyDescent="0.6">
      <c r="K20" s="23">
        <v>300</v>
      </c>
      <c r="L20" s="23">
        <v>1.003E-3</v>
      </c>
      <c r="M20" s="23">
        <f t="shared" si="0"/>
        <v>5.5908584169453733E-2</v>
      </c>
      <c r="N20" s="23">
        <f t="shared" si="1"/>
        <v>0.55908584169453734</v>
      </c>
    </row>
    <row r="22" spans="1:14" x14ac:dyDescent="0.6">
      <c r="A22" s="1" t="s">
        <v>53</v>
      </c>
    </row>
    <row r="23" spans="1:14" x14ac:dyDescent="0.6">
      <c r="A23" t="s">
        <v>23</v>
      </c>
    </row>
    <row r="25" spans="1:14" ht="15.9" thickBot="1" x14ac:dyDescent="0.65">
      <c r="A25" s="17" t="s">
        <v>10</v>
      </c>
      <c r="B25" s="17" t="s">
        <v>12</v>
      </c>
      <c r="C25" s="17" t="s">
        <v>13</v>
      </c>
      <c r="D25" s="17" t="s">
        <v>14</v>
      </c>
      <c r="E25" s="17" t="s">
        <v>16</v>
      </c>
      <c r="F25" s="17" t="s">
        <v>46</v>
      </c>
      <c r="G25" s="17" t="s">
        <v>38</v>
      </c>
      <c r="H25" s="17" t="s">
        <v>47</v>
      </c>
      <c r="I25" s="17" t="s">
        <v>39</v>
      </c>
      <c r="K25" s="17" t="s">
        <v>48</v>
      </c>
      <c r="L25" s="17" t="s">
        <v>49</v>
      </c>
      <c r="M25" s="17" t="s">
        <v>50</v>
      </c>
      <c r="N25" s="17" t="s">
        <v>51</v>
      </c>
    </row>
    <row r="26" spans="1:14" x14ac:dyDescent="0.6">
      <c r="A26" s="24">
        <v>0</v>
      </c>
      <c r="B26" s="18">
        <v>9.6000000000000002E-2</v>
      </c>
      <c r="C26" s="18">
        <v>9.8000000000000004E-2</v>
      </c>
      <c r="D26" s="18">
        <v>0.128</v>
      </c>
      <c r="E26" s="18">
        <v>0.219</v>
      </c>
      <c r="F26" s="18">
        <v>0.311</v>
      </c>
      <c r="G26" s="18">
        <v>0.35899999999999999</v>
      </c>
      <c r="H26" s="18">
        <v>0.48799999999999999</v>
      </c>
      <c r="I26" s="18">
        <v>0.69299999999999995</v>
      </c>
      <c r="K26" s="22">
        <v>10</v>
      </c>
      <c r="L26" s="22">
        <v>1.2999999999999999E-5</v>
      </c>
      <c r="M26" s="22">
        <f>L26/0.01794</f>
        <v>7.2463768115942019E-4</v>
      </c>
      <c r="N26" s="22">
        <f>M26/0.1</f>
        <v>7.2463768115942013E-3</v>
      </c>
    </row>
    <row r="27" spans="1:14" x14ac:dyDescent="0.6">
      <c r="A27" s="14">
        <v>300</v>
      </c>
      <c r="B27" s="28"/>
      <c r="C27" s="19">
        <v>0.106</v>
      </c>
      <c r="D27" s="19">
        <v>0.154</v>
      </c>
      <c r="E27" s="19">
        <v>0.26300000000000001</v>
      </c>
      <c r="F27" s="19">
        <v>0.41</v>
      </c>
      <c r="G27" s="19">
        <v>0.52500000000000002</v>
      </c>
      <c r="H27" s="19">
        <v>0.64400000000000002</v>
      </c>
      <c r="I27" s="19">
        <v>0.95799999999999996</v>
      </c>
      <c r="K27" s="23">
        <v>20</v>
      </c>
      <c r="L27" s="23">
        <v>6.9999999999999994E-5</v>
      </c>
      <c r="M27" s="23">
        <f t="shared" ref="M27:M33" si="2">L27/0.01794</f>
        <v>3.9018952062430316E-3</v>
      </c>
      <c r="N27" s="23">
        <f t="shared" ref="N27:N33" si="3">M27/0.1</f>
        <v>3.9018952062430313E-2</v>
      </c>
    </row>
    <row r="28" spans="1:14" x14ac:dyDescent="0.6">
      <c r="A28" s="14">
        <v>600</v>
      </c>
      <c r="B28" s="19">
        <v>0.104</v>
      </c>
      <c r="C28" s="19">
        <v>0.14000000000000001</v>
      </c>
      <c r="D28" s="19">
        <v>0.16200000000000001</v>
      </c>
      <c r="E28" s="19">
        <v>0.29799999999999999</v>
      </c>
      <c r="F28" s="19">
        <v>0.45500000000000002</v>
      </c>
      <c r="G28" s="19">
        <v>0.57599999999999996</v>
      </c>
      <c r="H28" s="19">
        <v>0.79</v>
      </c>
      <c r="I28" s="19">
        <v>1.119</v>
      </c>
      <c r="K28" s="23">
        <v>40</v>
      </c>
      <c r="L28" s="23">
        <v>5.7000000000000003E-5</v>
      </c>
      <c r="M28" s="23">
        <f t="shared" si="2"/>
        <v>3.1772575250836122E-3</v>
      </c>
      <c r="N28" s="23">
        <f t="shared" si="3"/>
        <v>3.177257525083612E-2</v>
      </c>
    </row>
    <row r="29" spans="1:14" x14ac:dyDescent="0.6">
      <c r="K29" s="23">
        <v>80</v>
      </c>
      <c r="L29" s="23">
        <v>1.3200000000000001E-4</v>
      </c>
      <c r="M29" s="23">
        <f t="shared" si="2"/>
        <v>7.3578595317725752E-3</v>
      </c>
      <c r="N29" s="23">
        <f t="shared" si="3"/>
        <v>7.3578595317725745E-2</v>
      </c>
    </row>
    <row r="30" spans="1:14" x14ac:dyDescent="0.6">
      <c r="K30" s="23">
        <v>120</v>
      </c>
      <c r="L30" s="23">
        <v>2.4000000000000001E-4</v>
      </c>
      <c r="M30" s="23">
        <f t="shared" si="2"/>
        <v>1.3377926421404682E-2</v>
      </c>
      <c r="N30" s="23">
        <f t="shared" si="3"/>
        <v>0.13377926421404682</v>
      </c>
    </row>
    <row r="31" spans="1:14" x14ac:dyDescent="0.6">
      <c r="K31" s="23">
        <v>150</v>
      </c>
      <c r="L31" s="23">
        <v>3.6200000000000002E-4</v>
      </c>
      <c r="M31" s="23">
        <f t="shared" si="2"/>
        <v>2.0178372352285395E-2</v>
      </c>
      <c r="N31" s="23">
        <f t="shared" si="3"/>
        <v>0.20178372352285395</v>
      </c>
    </row>
    <row r="32" spans="1:14" x14ac:dyDescent="0.6">
      <c r="K32" s="23">
        <v>200</v>
      </c>
      <c r="L32" s="23">
        <v>5.0299999999999997E-4</v>
      </c>
      <c r="M32" s="23">
        <f t="shared" si="2"/>
        <v>2.8037904124860645E-2</v>
      </c>
      <c r="N32" s="23">
        <f t="shared" si="3"/>
        <v>0.28037904124860641</v>
      </c>
    </row>
    <row r="33" spans="1:14" x14ac:dyDescent="0.6">
      <c r="K33" s="23">
        <v>300</v>
      </c>
      <c r="L33" s="23">
        <v>7.1000000000000002E-4</v>
      </c>
      <c r="M33" s="23">
        <f t="shared" si="2"/>
        <v>3.9576365663322184E-2</v>
      </c>
      <c r="N33" s="23">
        <f t="shared" si="3"/>
        <v>0.39576365663322183</v>
      </c>
    </row>
    <row r="35" spans="1:14" x14ac:dyDescent="0.6">
      <c r="A35" s="1" t="s">
        <v>54</v>
      </c>
    </row>
    <row r="36" spans="1:14" x14ac:dyDescent="0.6">
      <c r="A36" t="s">
        <v>23</v>
      </c>
    </row>
    <row r="38" spans="1:14" ht="15.9" thickBot="1" x14ac:dyDescent="0.65">
      <c r="A38" s="17" t="s">
        <v>10</v>
      </c>
      <c r="B38" s="17" t="s">
        <v>12</v>
      </c>
      <c r="C38" s="17" t="s">
        <v>13</v>
      </c>
      <c r="D38" s="17" t="s">
        <v>14</v>
      </c>
      <c r="E38" s="17" t="s">
        <v>16</v>
      </c>
      <c r="F38" s="17" t="s">
        <v>46</v>
      </c>
      <c r="G38" s="17" t="s">
        <v>38</v>
      </c>
      <c r="H38" s="17" t="s">
        <v>47</v>
      </c>
      <c r="I38" s="17" t="s">
        <v>39</v>
      </c>
      <c r="K38" s="17" t="s">
        <v>48</v>
      </c>
      <c r="L38" s="17" t="s">
        <v>49</v>
      </c>
      <c r="M38" s="17" t="s">
        <v>50</v>
      </c>
      <c r="N38" s="17" t="s">
        <v>51</v>
      </c>
    </row>
    <row r="39" spans="1:14" x14ac:dyDescent="0.6">
      <c r="A39" s="24">
        <v>0</v>
      </c>
      <c r="B39" s="18">
        <v>0.104</v>
      </c>
      <c r="C39" s="18">
        <v>0.105</v>
      </c>
      <c r="D39" s="29"/>
      <c r="E39" s="18">
        <v>0.20599999999999999</v>
      </c>
      <c r="F39" s="18">
        <v>0.307</v>
      </c>
      <c r="G39" s="18">
        <v>0.376</v>
      </c>
      <c r="H39" s="18">
        <v>0.505</v>
      </c>
      <c r="I39" s="18">
        <v>0.72</v>
      </c>
      <c r="K39" s="22">
        <v>10</v>
      </c>
      <c r="L39" s="22">
        <v>2.5000000000000001E-5</v>
      </c>
      <c r="M39" s="22">
        <f>L39/0.01794</f>
        <v>1.3935340022296545E-3</v>
      </c>
      <c r="N39" s="22">
        <f>M39/0.1</f>
        <v>1.3935340022296544E-2</v>
      </c>
    </row>
    <row r="40" spans="1:14" x14ac:dyDescent="0.6">
      <c r="A40" s="14">
        <v>300</v>
      </c>
      <c r="B40" s="28"/>
      <c r="C40" s="19">
        <v>0.125</v>
      </c>
      <c r="D40" s="19">
        <v>0.155</v>
      </c>
      <c r="E40" s="19">
        <v>0.24199999999999999</v>
      </c>
      <c r="F40" s="19">
        <v>0.39400000000000002</v>
      </c>
      <c r="G40" s="19">
        <v>0.49399999999999999</v>
      </c>
      <c r="H40" s="19">
        <v>0.64400000000000002</v>
      </c>
      <c r="I40" s="19">
        <v>0.92700000000000005</v>
      </c>
      <c r="K40" s="23">
        <v>20</v>
      </c>
      <c r="L40" s="23">
        <v>5.4999999999999999E-6</v>
      </c>
      <c r="M40" s="23">
        <f t="shared" ref="M40:M46" si="4">L40/0.01794</f>
        <v>3.0657748049052393E-4</v>
      </c>
      <c r="N40" s="23">
        <f t="shared" ref="N40:N46" si="5">M40/0.1</f>
        <v>3.0657748049052391E-3</v>
      </c>
    </row>
    <row r="41" spans="1:14" x14ac:dyDescent="0.6">
      <c r="A41" s="14">
        <v>600</v>
      </c>
      <c r="B41" s="19">
        <v>0.11899999999999999</v>
      </c>
      <c r="C41" s="19">
        <v>0.13800000000000001</v>
      </c>
      <c r="D41" s="19">
        <v>0.17399999999999999</v>
      </c>
      <c r="E41" s="19">
        <v>0.30299999999999999</v>
      </c>
      <c r="F41" s="19">
        <v>0.46899999999999997</v>
      </c>
      <c r="G41" s="19">
        <v>0.57599999999999996</v>
      </c>
      <c r="H41" s="19">
        <v>0.72599999999999998</v>
      </c>
      <c r="I41" s="19">
        <v>1.0680000000000001</v>
      </c>
      <c r="K41" s="23">
        <v>40</v>
      </c>
      <c r="L41" s="23">
        <v>6.3E-5</v>
      </c>
      <c r="M41" s="23">
        <f t="shared" si="4"/>
        <v>3.5117056856187288E-3</v>
      </c>
      <c r="N41" s="23">
        <f t="shared" si="5"/>
        <v>3.5117056856187288E-2</v>
      </c>
    </row>
    <row r="42" spans="1:14" x14ac:dyDescent="0.6">
      <c r="K42" s="23">
        <v>80</v>
      </c>
      <c r="L42" s="23">
        <v>1.6200000000000001E-4</v>
      </c>
      <c r="M42" s="23">
        <f t="shared" si="4"/>
        <v>9.0301003344481611E-3</v>
      </c>
      <c r="N42" s="23">
        <f t="shared" si="5"/>
        <v>9.0301003344481601E-2</v>
      </c>
    </row>
    <row r="43" spans="1:14" x14ac:dyDescent="0.6">
      <c r="K43" s="23">
        <v>120</v>
      </c>
      <c r="L43" s="23">
        <v>2.7E-4</v>
      </c>
      <c r="M43" s="23">
        <f t="shared" si="4"/>
        <v>1.5050167224080266E-2</v>
      </c>
      <c r="N43" s="23">
        <f t="shared" si="5"/>
        <v>0.15050167224080266</v>
      </c>
    </row>
    <row r="44" spans="1:14" x14ac:dyDescent="0.6">
      <c r="K44" s="23">
        <v>150</v>
      </c>
      <c r="L44" s="23">
        <v>3.3300000000000002E-4</v>
      </c>
      <c r="M44" s="23">
        <f t="shared" si="4"/>
        <v>1.8561872909698997E-2</v>
      </c>
      <c r="N44" s="23">
        <f t="shared" si="5"/>
        <v>0.18561872909698995</v>
      </c>
    </row>
    <row r="45" spans="1:14" x14ac:dyDescent="0.6">
      <c r="K45" s="23">
        <v>200</v>
      </c>
      <c r="L45" s="23">
        <v>3.68E-4</v>
      </c>
      <c r="M45" s="23">
        <f t="shared" si="4"/>
        <v>2.0512820512820513E-2</v>
      </c>
      <c r="N45" s="23">
        <f t="shared" si="5"/>
        <v>0.20512820512820512</v>
      </c>
    </row>
    <row r="46" spans="1:14" x14ac:dyDescent="0.6">
      <c r="K46" s="23">
        <v>300</v>
      </c>
      <c r="L46" s="23">
        <v>5.8E-4</v>
      </c>
      <c r="M46" s="23">
        <f t="shared" si="4"/>
        <v>3.2329988851727984E-2</v>
      </c>
      <c r="N46" s="23">
        <f t="shared" si="5"/>
        <v>0.32329988851727981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8748-34F5-F942-9755-C0F266AB1568}">
  <dimension ref="A1:O49"/>
  <sheetViews>
    <sheetView topLeftCell="A34" workbookViewId="0">
      <selection activeCell="E43" sqref="E43"/>
    </sheetView>
  </sheetViews>
  <sheetFormatPr defaultColWidth="10.796875" defaultRowHeight="15.6" x14ac:dyDescent="0.6"/>
  <cols>
    <col min="12" max="12" width="9.1484375" bestFit="1" customWidth="1"/>
    <col min="13" max="13" width="11.5" bestFit="1" customWidth="1"/>
    <col min="14" max="14" width="14.84765625" bestFit="1" customWidth="1"/>
  </cols>
  <sheetData>
    <row r="1" spans="1:15" ht="18.3" x14ac:dyDescent="0.7">
      <c r="A1" s="2" t="s">
        <v>73</v>
      </c>
    </row>
    <row r="3" spans="1:15" x14ac:dyDescent="0.6">
      <c r="A3" t="s">
        <v>44</v>
      </c>
    </row>
    <row r="4" spans="1:15" x14ac:dyDescent="0.6">
      <c r="A4" t="s">
        <v>21</v>
      </c>
    </row>
    <row r="5" spans="1:15" x14ac:dyDescent="0.6">
      <c r="A5" t="s">
        <v>55</v>
      </c>
    </row>
    <row r="6" spans="1:15" x14ac:dyDescent="0.6">
      <c r="A6" t="s">
        <v>56</v>
      </c>
    </row>
    <row r="9" spans="1:15" x14ac:dyDescent="0.6">
      <c r="A9" s="1" t="s">
        <v>57</v>
      </c>
    </row>
    <row r="10" spans="1:15" x14ac:dyDescent="0.6">
      <c r="A10" t="s">
        <v>23</v>
      </c>
    </row>
    <row r="12" spans="1:15" ht="17.100000000000001" thickBot="1" x14ac:dyDescent="0.8">
      <c r="A12" s="17" t="s">
        <v>10</v>
      </c>
      <c r="B12" s="17" t="s">
        <v>13</v>
      </c>
      <c r="C12" s="17" t="s">
        <v>14</v>
      </c>
      <c r="D12" s="17" t="s">
        <v>16</v>
      </c>
      <c r="E12" s="17" t="s">
        <v>46</v>
      </c>
      <c r="F12" s="17" t="s">
        <v>58</v>
      </c>
      <c r="G12" s="17" t="s">
        <v>59</v>
      </c>
      <c r="H12" s="17" t="s">
        <v>60</v>
      </c>
      <c r="I12" s="17" t="s">
        <v>61</v>
      </c>
      <c r="J12" s="17" t="s">
        <v>62</v>
      </c>
      <c r="L12" s="21" t="s">
        <v>63</v>
      </c>
      <c r="M12" s="21" t="s">
        <v>28</v>
      </c>
      <c r="N12" s="21" t="s">
        <v>29</v>
      </c>
      <c r="O12" s="21" t="s">
        <v>30</v>
      </c>
    </row>
    <row r="13" spans="1:15" x14ac:dyDescent="0.6">
      <c r="A13" s="24">
        <v>0</v>
      </c>
      <c r="B13" s="18">
        <v>0.11700000000000001</v>
      </c>
      <c r="C13" s="18">
        <v>0.115</v>
      </c>
      <c r="D13" s="18">
        <v>0.15</v>
      </c>
      <c r="E13" s="18">
        <v>0.17100000000000001</v>
      </c>
      <c r="F13" s="18">
        <v>0.18099999999999999</v>
      </c>
      <c r="G13" s="18">
        <v>0.21199999999999999</v>
      </c>
      <c r="H13" s="18">
        <v>0.27</v>
      </c>
      <c r="I13" s="18">
        <v>0.311</v>
      </c>
      <c r="J13" s="18">
        <v>0.34100000000000003</v>
      </c>
      <c r="L13" s="22">
        <v>20</v>
      </c>
      <c r="M13" s="26">
        <v>3.3333333333333332E-4</v>
      </c>
      <c r="N13" s="22">
        <f>M13/0.01794</f>
        <v>1.8580453363062056E-2</v>
      </c>
      <c r="O13" s="22">
        <f>N13/0.01</f>
        <v>1.8580453363062055</v>
      </c>
    </row>
    <row r="14" spans="1:15" x14ac:dyDescent="0.6">
      <c r="A14" s="14">
        <v>30</v>
      </c>
      <c r="B14" s="19">
        <v>0.11899999999999999</v>
      </c>
      <c r="C14" s="19">
        <v>0.158</v>
      </c>
      <c r="D14" s="19">
        <v>0.185</v>
      </c>
      <c r="E14" s="19">
        <v>0.219</v>
      </c>
      <c r="F14" s="19">
        <v>0.23699999999999999</v>
      </c>
      <c r="G14" s="19">
        <v>0.27500000000000002</v>
      </c>
      <c r="H14" s="19">
        <v>0.34499999999999997</v>
      </c>
      <c r="I14" s="19">
        <v>0.37</v>
      </c>
      <c r="J14" s="19">
        <v>0.40600000000000003</v>
      </c>
      <c r="L14" s="23">
        <v>40</v>
      </c>
      <c r="M14" s="25">
        <v>6.5333333333333335E-4</v>
      </c>
      <c r="N14" s="23">
        <f t="shared" ref="N14:N21" si="0">M14/0.01794</f>
        <v>3.6417688591601632E-2</v>
      </c>
      <c r="O14" s="23">
        <f t="shared" ref="O14:O21" si="1">N14/0.01</f>
        <v>3.6417688591601634</v>
      </c>
    </row>
    <row r="15" spans="1:15" x14ac:dyDescent="0.6">
      <c r="A15" s="14">
        <v>60</v>
      </c>
      <c r="B15" s="19">
        <v>0.13200000000000001</v>
      </c>
      <c r="C15" s="19">
        <v>0.16500000000000001</v>
      </c>
      <c r="D15" s="19">
        <v>0.23699999999999999</v>
      </c>
      <c r="E15" s="19">
        <v>0.26500000000000001</v>
      </c>
      <c r="F15" s="19">
        <v>0.28699999999999998</v>
      </c>
      <c r="G15" s="19">
        <v>0.32400000000000001</v>
      </c>
      <c r="H15" s="19">
        <v>0.41499999999999998</v>
      </c>
      <c r="I15" s="19">
        <v>0.46100000000000002</v>
      </c>
      <c r="J15" s="19">
        <v>0.45400000000000001</v>
      </c>
      <c r="L15" s="23">
        <v>80</v>
      </c>
      <c r="M15" s="25">
        <v>1.17E-3</v>
      </c>
      <c r="N15" s="23">
        <f t="shared" si="0"/>
        <v>6.5217391304347824E-2</v>
      </c>
      <c r="O15" s="23">
        <f t="shared" si="1"/>
        <v>6.5217391304347823</v>
      </c>
    </row>
    <row r="16" spans="1:15" x14ac:dyDescent="0.6">
      <c r="A16" s="14">
        <v>90</v>
      </c>
      <c r="B16" s="19">
        <v>0.14499999999999999</v>
      </c>
      <c r="C16" s="19">
        <v>0.182</v>
      </c>
      <c r="D16" s="19">
        <v>0.25800000000000001</v>
      </c>
      <c r="E16" s="19">
        <v>0.315</v>
      </c>
      <c r="F16" s="19">
        <v>0.34799999999999998</v>
      </c>
      <c r="G16" s="19">
        <v>0.37</v>
      </c>
      <c r="H16" s="19">
        <v>0.48199999999999998</v>
      </c>
      <c r="I16" s="19">
        <v>0.52</v>
      </c>
      <c r="J16" s="19">
        <v>0.51300000000000001</v>
      </c>
      <c r="L16" s="23">
        <v>120</v>
      </c>
      <c r="M16" s="25">
        <v>1.5E-3</v>
      </c>
      <c r="N16" s="23">
        <f t="shared" si="0"/>
        <v>8.3612040133779264E-2</v>
      </c>
      <c r="O16" s="23">
        <f t="shared" si="1"/>
        <v>8.3612040133779271</v>
      </c>
    </row>
    <row r="17" spans="1:15" x14ac:dyDescent="0.6">
      <c r="A17" s="14">
        <v>120</v>
      </c>
      <c r="B17" s="19">
        <v>0.154</v>
      </c>
      <c r="C17" s="19">
        <v>0.20100000000000001</v>
      </c>
      <c r="D17" s="19">
        <v>0.28899999999999998</v>
      </c>
      <c r="E17" s="19">
        <v>0.34799999999999998</v>
      </c>
      <c r="F17" s="19">
        <v>0.39700000000000002</v>
      </c>
      <c r="G17" s="19">
        <v>0.41699999999999998</v>
      </c>
      <c r="H17" s="19">
        <v>0.53100000000000003</v>
      </c>
      <c r="I17" s="19">
        <v>0.56499999999999995</v>
      </c>
      <c r="J17" s="19">
        <v>0.56699999999999995</v>
      </c>
      <c r="L17" s="23">
        <v>160</v>
      </c>
      <c r="M17" s="25">
        <v>1.81E-3</v>
      </c>
      <c r="N17" s="23">
        <f t="shared" si="0"/>
        <v>0.10089186176142698</v>
      </c>
      <c r="O17" s="23">
        <f t="shared" si="1"/>
        <v>10.089186176142697</v>
      </c>
    </row>
    <row r="18" spans="1:15" x14ac:dyDescent="0.6">
      <c r="L18" s="23">
        <v>240</v>
      </c>
      <c r="M18" s="25">
        <v>1.6833333333333333E-3</v>
      </c>
      <c r="N18" s="23">
        <f t="shared" si="0"/>
        <v>9.3831289483463393E-2</v>
      </c>
      <c r="O18" s="23">
        <f t="shared" si="1"/>
        <v>9.3831289483463394</v>
      </c>
    </row>
    <row r="19" spans="1:15" x14ac:dyDescent="0.6">
      <c r="L19" s="23">
        <v>320</v>
      </c>
      <c r="M19" s="25">
        <v>2.1966666666666666E-3</v>
      </c>
      <c r="N19" s="23">
        <f t="shared" si="0"/>
        <v>0.12244518766257896</v>
      </c>
      <c r="O19" s="23">
        <f t="shared" si="1"/>
        <v>12.244518766257896</v>
      </c>
    </row>
    <row r="20" spans="1:15" x14ac:dyDescent="0.6">
      <c r="L20" s="23">
        <v>400</v>
      </c>
      <c r="M20" s="25">
        <v>2.1933333333333332E-3</v>
      </c>
      <c r="N20" s="23">
        <f t="shared" si="0"/>
        <v>0.12225938312894832</v>
      </c>
      <c r="O20" s="23">
        <f t="shared" si="1"/>
        <v>12.225938312894833</v>
      </c>
    </row>
    <row r="21" spans="1:15" x14ac:dyDescent="0.6">
      <c r="L21" s="23">
        <v>500</v>
      </c>
      <c r="M21" s="25">
        <v>1.8633333333333334E-3</v>
      </c>
      <c r="N21" s="23">
        <f t="shared" si="0"/>
        <v>0.1038647342995169</v>
      </c>
      <c r="O21" s="23">
        <f t="shared" si="1"/>
        <v>10.386473429951689</v>
      </c>
    </row>
    <row r="23" spans="1:15" x14ac:dyDescent="0.6">
      <c r="A23" s="1" t="s">
        <v>64</v>
      </c>
    </row>
    <row r="24" spans="1:15" x14ac:dyDescent="0.6">
      <c r="A24" t="s">
        <v>23</v>
      </c>
    </row>
    <row r="26" spans="1:15" ht="17.100000000000001" thickBot="1" x14ac:dyDescent="0.8">
      <c r="A26" s="17" t="s">
        <v>10</v>
      </c>
      <c r="B26" s="17" t="s">
        <v>13</v>
      </c>
      <c r="C26" s="17" t="s">
        <v>14</v>
      </c>
      <c r="D26" s="17" t="s">
        <v>16</v>
      </c>
      <c r="E26" s="17" t="s">
        <v>46</v>
      </c>
      <c r="F26" s="17" t="s">
        <v>58</v>
      </c>
      <c r="G26" s="17" t="s">
        <v>59</v>
      </c>
      <c r="H26" s="17" t="s">
        <v>60</v>
      </c>
      <c r="I26" s="17" t="s">
        <v>61</v>
      </c>
      <c r="J26" s="17" t="s">
        <v>62</v>
      </c>
      <c r="L26" s="21" t="s">
        <v>63</v>
      </c>
      <c r="M26" s="21" t="s">
        <v>28</v>
      </c>
      <c r="N26" s="21" t="s">
        <v>29</v>
      </c>
      <c r="O26" s="21" t="s">
        <v>30</v>
      </c>
    </row>
    <row r="27" spans="1:15" x14ac:dyDescent="0.6">
      <c r="A27" s="24">
        <v>0</v>
      </c>
      <c r="B27" s="18">
        <v>0.114</v>
      </c>
      <c r="C27" s="18">
        <v>0.13100000000000001</v>
      </c>
      <c r="D27" s="18">
        <v>0.188</v>
      </c>
      <c r="E27" s="18">
        <v>0.17599999999999999</v>
      </c>
      <c r="F27" s="18">
        <v>0.23200000000000001</v>
      </c>
      <c r="G27" s="18">
        <v>0.26400000000000001</v>
      </c>
      <c r="H27" s="18"/>
      <c r="I27" s="18">
        <v>0.38100000000000001</v>
      </c>
      <c r="J27" s="18">
        <v>0.42799999999999999</v>
      </c>
      <c r="L27" s="22">
        <v>20</v>
      </c>
      <c r="M27" s="26">
        <v>4.6000000000000001E-4</v>
      </c>
      <c r="N27" s="22">
        <f>M27/0.01794</f>
        <v>2.564102564102564E-2</v>
      </c>
      <c r="O27" s="22">
        <f>N27/0.01</f>
        <v>2.5641025641025639</v>
      </c>
    </row>
    <row r="28" spans="1:15" x14ac:dyDescent="0.6">
      <c r="A28" s="14">
        <v>30</v>
      </c>
      <c r="B28" s="19">
        <v>0.127</v>
      </c>
      <c r="C28" s="19">
        <v>0.156</v>
      </c>
      <c r="D28" s="19">
        <v>0.21199999999999999</v>
      </c>
      <c r="E28" s="19">
        <v>0.22900000000000001</v>
      </c>
      <c r="F28" s="19">
        <v>0.29399999999999998</v>
      </c>
      <c r="G28" s="19">
        <v>0.34399999999999997</v>
      </c>
      <c r="H28" s="19">
        <v>0.39800000000000002</v>
      </c>
      <c r="I28" s="19">
        <v>0.45600000000000002</v>
      </c>
      <c r="J28" s="19">
        <v>0.50700000000000001</v>
      </c>
      <c r="L28" s="23">
        <v>40</v>
      </c>
      <c r="M28" s="25">
        <v>8.833333333333333E-4</v>
      </c>
      <c r="N28" s="23">
        <f t="shared" ref="N28:N35" si="2">M28/0.01794</f>
        <v>4.9238201412114449E-2</v>
      </c>
      <c r="O28" s="23">
        <f t="shared" ref="O28:O35" si="3">N28/0.01</f>
        <v>4.9238201412114444</v>
      </c>
    </row>
    <row r="29" spans="1:15" x14ac:dyDescent="0.6">
      <c r="A29" s="14">
        <v>60</v>
      </c>
      <c r="B29" s="19">
        <v>0.154</v>
      </c>
      <c r="C29" s="19">
        <v>0.184</v>
      </c>
      <c r="D29" s="19">
        <v>0.28599999999999998</v>
      </c>
      <c r="E29" s="19">
        <v>0.27300000000000002</v>
      </c>
      <c r="F29" s="19">
        <v>0.35</v>
      </c>
      <c r="G29" s="19">
        <v>0.41499999999999998</v>
      </c>
      <c r="H29" s="19">
        <v>0.48199999999999998</v>
      </c>
      <c r="I29" s="19">
        <v>0.54500000000000004</v>
      </c>
      <c r="J29" s="19">
        <v>0.61399999999999999</v>
      </c>
      <c r="L29" s="23">
        <v>80</v>
      </c>
      <c r="M29" s="25">
        <v>1.8166666666666667E-3</v>
      </c>
      <c r="N29" s="23">
        <f t="shared" si="2"/>
        <v>0.10126347082868822</v>
      </c>
      <c r="O29" s="23">
        <f t="shared" si="3"/>
        <v>10.126347082868822</v>
      </c>
    </row>
    <row r="30" spans="1:15" x14ac:dyDescent="0.6">
      <c r="A30" s="14">
        <v>90</v>
      </c>
      <c r="B30" s="19">
        <v>0.153</v>
      </c>
      <c r="C30" s="19">
        <v>0.21299999999999999</v>
      </c>
      <c r="D30" s="19">
        <v>0.34499999999999997</v>
      </c>
      <c r="E30" s="19">
        <v>0.317</v>
      </c>
      <c r="F30" s="19">
        <v>0.41899999999999998</v>
      </c>
      <c r="G30" s="19">
        <v>0.48599999999999999</v>
      </c>
      <c r="H30" s="19">
        <v>0.54900000000000004</v>
      </c>
      <c r="I30" s="19">
        <v>0.61099999999999999</v>
      </c>
      <c r="J30" s="19">
        <v>0.70299999999999996</v>
      </c>
      <c r="L30" s="23">
        <v>120</v>
      </c>
      <c r="M30" s="25">
        <v>1.5266666666666666E-3</v>
      </c>
      <c r="N30" s="23">
        <f t="shared" si="2"/>
        <v>8.5098476402824225E-2</v>
      </c>
      <c r="O30" s="23">
        <f t="shared" si="3"/>
        <v>8.5098476402824215</v>
      </c>
    </row>
    <row r="31" spans="1:15" x14ac:dyDescent="0.6">
      <c r="A31" s="14">
        <v>120</v>
      </c>
      <c r="B31" s="19">
        <v>0.17</v>
      </c>
      <c r="C31" s="19">
        <v>0.23499999999999999</v>
      </c>
      <c r="D31" s="28"/>
      <c r="E31" s="19">
        <v>0.36099999999999999</v>
      </c>
      <c r="F31" s="19">
        <v>0.46</v>
      </c>
      <c r="G31" s="19">
        <v>0.55000000000000004</v>
      </c>
      <c r="H31" s="19">
        <v>0.57599999999999996</v>
      </c>
      <c r="I31" s="19">
        <v>0.70199999999999996</v>
      </c>
      <c r="J31" s="19">
        <v>0.754</v>
      </c>
      <c r="L31" s="23">
        <v>160</v>
      </c>
      <c r="M31" s="25">
        <v>1.9366666666666666E-3</v>
      </c>
      <c r="N31" s="23">
        <f t="shared" si="2"/>
        <v>0.10795243403939055</v>
      </c>
      <c r="O31" s="23">
        <f t="shared" si="3"/>
        <v>10.795243403939054</v>
      </c>
    </row>
    <row r="32" spans="1:15" x14ac:dyDescent="0.6">
      <c r="L32" s="23">
        <v>240</v>
      </c>
      <c r="M32" s="25">
        <v>2.3800000000000002E-3</v>
      </c>
      <c r="N32" s="23">
        <f t="shared" si="2"/>
        <v>0.1326644370122631</v>
      </c>
      <c r="O32" s="23">
        <f t="shared" si="3"/>
        <v>13.26644370122631</v>
      </c>
    </row>
    <row r="33" spans="1:15" x14ac:dyDescent="0.6">
      <c r="L33" s="23">
        <v>320</v>
      </c>
      <c r="M33" s="25">
        <v>2.0033333333333335E-3</v>
      </c>
      <c r="N33" s="23">
        <f t="shared" si="2"/>
        <v>0.11166852471200298</v>
      </c>
      <c r="O33" s="23">
        <f t="shared" si="3"/>
        <v>11.166852471200297</v>
      </c>
    </row>
    <row r="34" spans="1:15" x14ac:dyDescent="0.6">
      <c r="L34" s="23">
        <v>400</v>
      </c>
      <c r="M34" s="25">
        <v>2.6566666666666666E-3</v>
      </c>
      <c r="N34" s="23">
        <f t="shared" si="2"/>
        <v>0.14808621330360458</v>
      </c>
      <c r="O34" s="23">
        <f t="shared" si="3"/>
        <v>14.808621330360458</v>
      </c>
    </row>
    <row r="35" spans="1:15" x14ac:dyDescent="0.6">
      <c r="L35" s="23">
        <v>500</v>
      </c>
      <c r="M35" s="25">
        <v>2.8266666666666666E-3</v>
      </c>
      <c r="N35" s="23">
        <f t="shared" si="2"/>
        <v>0.15756224451876624</v>
      </c>
      <c r="O35" s="23">
        <f t="shared" si="3"/>
        <v>15.756224451876625</v>
      </c>
    </row>
    <row r="37" spans="1:15" x14ac:dyDescent="0.6">
      <c r="A37" s="1" t="s">
        <v>65</v>
      </c>
    </row>
    <row r="38" spans="1:15" x14ac:dyDescent="0.6">
      <c r="A38" t="s">
        <v>23</v>
      </c>
    </row>
    <row r="40" spans="1:15" ht="17.100000000000001" thickBot="1" x14ac:dyDescent="0.8">
      <c r="A40" s="17" t="s">
        <v>10</v>
      </c>
      <c r="B40" s="17" t="s">
        <v>13</v>
      </c>
      <c r="C40" s="17" t="s">
        <v>14</v>
      </c>
      <c r="D40" s="17" t="s">
        <v>16</v>
      </c>
      <c r="E40" s="17" t="s">
        <v>46</v>
      </c>
      <c r="F40" s="17" t="s">
        <v>58</v>
      </c>
      <c r="G40" s="17" t="s">
        <v>59</v>
      </c>
      <c r="H40" s="17" t="s">
        <v>60</v>
      </c>
      <c r="I40" s="17" t="s">
        <v>61</v>
      </c>
      <c r="J40" s="17" t="s">
        <v>62</v>
      </c>
      <c r="L40" s="21" t="s">
        <v>63</v>
      </c>
      <c r="M40" s="21" t="s">
        <v>28</v>
      </c>
      <c r="N40" s="21" t="s">
        <v>29</v>
      </c>
      <c r="O40" s="21" t="s">
        <v>30</v>
      </c>
    </row>
    <row r="41" spans="1:15" x14ac:dyDescent="0.6">
      <c r="A41" s="24">
        <v>0</v>
      </c>
      <c r="B41" s="18">
        <v>0.10100000000000001</v>
      </c>
      <c r="C41" s="18">
        <v>9.8000000000000004E-2</v>
      </c>
      <c r="D41" s="18">
        <v>0.129</v>
      </c>
      <c r="E41" s="18">
        <v>0.16700000000000001</v>
      </c>
      <c r="F41" s="18">
        <v>0.221</v>
      </c>
      <c r="G41" s="18">
        <v>0.23200000000000001</v>
      </c>
      <c r="H41" s="18">
        <v>0.33300000000000002</v>
      </c>
      <c r="I41" s="18">
        <v>0.38200000000000001</v>
      </c>
      <c r="J41" s="18">
        <v>0.38600000000000001</v>
      </c>
      <c r="L41" s="22">
        <v>20</v>
      </c>
      <c r="M41" s="26">
        <v>2.6833333333333331E-4</v>
      </c>
      <c r="N41" s="22">
        <f>M41/0.01794</f>
        <v>1.4957264957264956E-2</v>
      </c>
      <c r="O41" s="22">
        <f>N41/0.01</f>
        <v>1.4957264957264955</v>
      </c>
    </row>
    <row r="42" spans="1:15" x14ac:dyDescent="0.6">
      <c r="A42" s="14">
        <v>30</v>
      </c>
      <c r="B42" s="19">
        <v>0.107</v>
      </c>
      <c r="C42" s="19">
        <v>0.151</v>
      </c>
      <c r="D42" s="19"/>
      <c r="E42" s="19">
        <v>0.26800000000000002</v>
      </c>
      <c r="F42" s="19">
        <v>0.253</v>
      </c>
      <c r="G42" s="19">
        <v>0.36099999999999999</v>
      </c>
      <c r="H42" s="19">
        <v>0.375</v>
      </c>
      <c r="I42" s="19">
        <v>0.45500000000000002</v>
      </c>
      <c r="J42" s="19">
        <v>0.52600000000000002</v>
      </c>
      <c r="L42" s="23">
        <v>40</v>
      </c>
      <c r="M42" s="25">
        <v>7.3666666666666672E-4</v>
      </c>
      <c r="N42" s="23">
        <f t="shared" ref="N42:N49" si="4">M42/0.01794</f>
        <v>4.1062801932367152E-2</v>
      </c>
      <c r="O42" s="23">
        <f t="shared" ref="O42:O49" si="5">N42/0.01</f>
        <v>4.1062801932367154</v>
      </c>
    </row>
    <row r="43" spans="1:15" x14ac:dyDescent="0.6">
      <c r="A43" s="14">
        <v>60</v>
      </c>
      <c r="B43" s="19">
        <v>0.113</v>
      </c>
      <c r="C43" s="19">
        <v>0.17499999999999999</v>
      </c>
      <c r="D43" s="19">
        <v>0.219</v>
      </c>
      <c r="E43" s="19">
        <v>0.27800000000000002</v>
      </c>
      <c r="F43" s="19">
        <v>0.42099999999999999</v>
      </c>
      <c r="G43" s="19">
        <v>0.47299999999999998</v>
      </c>
      <c r="H43" s="19">
        <v>0.45700000000000002</v>
      </c>
      <c r="I43" s="19">
        <v>0.51300000000000001</v>
      </c>
      <c r="J43" s="19">
        <v>0.56000000000000005</v>
      </c>
      <c r="L43" s="23">
        <v>80</v>
      </c>
      <c r="M43" s="25">
        <v>1.3849999999999999E-3</v>
      </c>
      <c r="N43" s="23">
        <f t="shared" si="4"/>
        <v>7.7201783723522849E-2</v>
      </c>
      <c r="O43" s="23">
        <f t="shared" si="5"/>
        <v>7.7201783723522848</v>
      </c>
    </row>
    <row r="44" spans="1:15" x14ac:dyDescent="0.6">
      <c r="A44" s="14">
        <v>90</v>
      </c>
      <c r="B44" s="30"/>
      <c r="C44" s="19">
        <v>0.17799999999999999</v>
      </c>
      <c r="D44" s="19">
        <v>0.26600000000000001</v>
      </c>
      <c r="E44" s="19">
        <v>0.371</v>
      </c>
      <c r="F44" s="19">
        <v>0.42499999999999999</v>
      </c>
      <c r="G44" s="19">
        <v>0.51200000000000001</v>
      </c>
      <c r="H44" s="19">
        <v>0.55400000000000005</v>
      </c>
      <c r="I44" s="19">
        <v>0.59399999999999997</v>
      </c>
      <c r="J44" s="19">
        <v>0.63200000000000001</v>
      </c>
      <c r="L44" s="23">
        <v>120</v>
      </c>
      <c r="M44" s="25">
        <v>1.8033333333333334E-3</v>
      </c>
      <c r="N44" s="23">
        <f t="shared" si="4"/>
        <v>0.10052025269416574</v>
      </c>
      <c r="O44" s="23">
        <f t="shared" si="5"/>
        <v>10.052025269416575</v>
      </c>
    </row>
    <row r="45" spans="1:15" x14ac:dyDescent="0.6">
      <c r="A45" s="14">
        <v>120</v>
      </c>
      <c r="B45" s="19">
        <v>0.13300000000000001</v>
      </c>
      <c r="C45" s="19">
        <v>0.19500000000000001</v>
      </c>
      <c r="D45" s="19">
        <v>0.29099999999999998</v>
      </c>
      <c r="E45" s="19">
        <v>0.38600000000000001</v>
      </c>
      <c r="F45" s="19">
        <v>0.433</v>
      </c>
      <c r="G45" s="19">
        <v>0.56399999999999995</v>
      </c>
      <c r="H45" s="19">
        <v>0.62</v>
      </c>
      <c r="I45" s="19">
        <v>0.629</v>
      </c>
      <c r="J45" s="19">
        <v>0.71199999999999997</v>
      </c>
      <c r="L45" s="23">
        <v>160</v>
      </c>
      <c r="M45" s="25">
        <v>1.9866666666666665E-3</v>
      </c>
      <c r="N45" s="23">
        <f t="shared" si="4"/>
        <v>0.11073950204384986</v>
      </c>
      <c r="O45" s="23">
        <f t="shared" si="5"/>
        <v>11.073950204384985</v>
      </c>
    </row>
    <row r="46" spans="1:15" x14ac:dyDescent="0.6">
      <c r="L46" s="23">
        <v>240</v>
      </c>
      <c r="M46" s="25">
        <v>2.7166666666666667E-3</v>
      </c>
      <c r="N46" s="23">
        <f t="shared" si="4"/>
        <v>0.15143069490895578</v>
      </c>
      <c r="O46" s="23">
        <f t="shared" si="5"/>
        <v>15.143069490895577</v>
      </c>
    </row>
    <row r="47" spans="1:15" x14ac:dyDescent="0.6">
      <c r="L47" s="23">
        <v>320</v>
      </c>
      <c r="M47" s="25">
        <v>2.5100000000000001E-3</v>
      </c>
      <c r="N47" s="23">
        <f t="shared" si="4"/>
        <v>0.13991081382385731</v>
      </c>
      <c r="O47" s="23">
        <f t="shared" si="5"/>
        <v>13.991081382385731</v>
      </c>
    </row>
    <row r="48" spans="1:15" x14ac:dyDescent="0.6">
      <c r="L48" s="23">
        <v>400</v>
      </c>
      <c r="M48" s="25">
        <v>2.1099999999999999E-3</v>
      </c>
      <c r="N48" s="23">
        <f t="shared" si="4"/>
        <v>0.11761426978818282</v>
      </c>
      <c r="O48" s="23">
        <f t="shared" si="5"/>
        <v>11.761426978818282</v>
      </c>
    </row>
    <row r="49" spans="12:15" x14ac:dyDescent="0.6">
      <c r="L49" s="23">
        <v>500</v>
      </c>
      <c r="M49" s="25">
        <v>2.5266666666666671E-3</v>
      </c>
      <c r="N49" s="23">
        <f t="shared" si="4"/>
        <v>0.14083983649201043</v>
      </c>
      <c r="O49" s="23">
        <f t="shared" si="5"/>
        <v>14.083983649201043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BF51-B315-E54F-9414-EFC5D127BAF2}">
  <dimension ref="A1:N46"/>
  <sheetViews>
    <sheetView tabSelected="1" workbookViewId="0">
      <selection activeCell="A2" sqref="A2"/>
    </sheetView>
  </sheetViews>
  <sheetFormatPr defaultColWidth="10.796875" defaultRowHeight="15.6" x14ac:dyDescent="0.6"/>
  <cols>
    <col min="11" max="11" width="18.1484375" bestFit="1" customWidth="1"/>
    <col min="12" max="12" width="11.5" bestFit="1" customWidth="1"/>
    <col min="13" max="13" width="14.84765625" bestFit="1" customWidth="1"/>
    <col min="14" max="14" width="12.1484375" bestFit="1" customWidth="1"/>
  </cols>
  <sheetData>
    <row r="1" spans="1:14" ht="18.3" x14ac:dyDescent="0.7">
      <c r="A1" s="2" t="s">
        <v>73</v>
      </c>
    </row>
    <row r="3" spans="1:14" x14ac:dyDescent="0.6">
      <c r="A3" t="s">
        <v>69</v>
      </c>
    </row>
    <row r="4" spans="1:14" x14ac:dyDescent="0.6">
      <c r="A4" t="s">
        <v>21</v>
      </c>
    </row>
    <row r="5" spans="1:14" x14ac:dyDescent="0.6">
      <c r="A5" t="s">
        <v>66</v>
      </c>
    </row>
    <row r="6" spans="1:14" x14ac:dyDescent="0.6">
      <c r="A6" t="s">
        <v>67</v>
      </c>
    </row>
    <row r="9" spans="1:14" x14ac:dyDescent="0.6">
      <c r="A9" s="1" t="s">
        <v>68</v>
      </c>
    </row>
    <row r="10" spans="1:14" x14ac:dyDescent="0.6">
      <c r="A10" t="s">
        <v>23</v>
      </c>
    </row>
    <row r="12" spans="1:14" ht="15.9" thickBot="1" x14ac:dyDescent="0.65">
      <c r="A12" s="17" t="s">
        <v>10</v>
      </c>
      <c r="B12" s="17" t="s">
        <v>12</v>
      </c>
      <c r="C12" s="17" t="s">
        <v>13</v>
      </c>
      <c r="D12" s="17" t="s">
        <v>14</v>
      </c>
      <c r="E12" s="17" t="s">
        <v>15</v>
      </c>
      <c r="F12" s="17" t="s">
        <v>16</v>
      </c>
      <c r="G12" s="17" t="s">
        <v>17</v>
      </c>
      <c r="H12" s="17" t="s">
        <v>47</v>
      </c>
      <c r="I12" s="17" t="s">
        <v>39</v>
      </c>
      <c r="K12" s="17" t="s">
        <v>72</v>
      </c>
      <c r="L12" s="17" t="s">
        <v>49</v>
      </c>
      <c r="M12" s="17" t="s">
        <v>50</v>
      </c>
      <c r="N12" s="17" t="s">
        <v>51</v>
      </c>
    </row>
    <row r="13" spans="1:14" x14ac:dyDescent="0.6">
      <c r="A13" s="24">
        <v>0</v>
      </c>
      <c r="B13" s="18">
        <v>9.7000000000000003E-2</v>
      </c>
      <c r="C13" s="18">
        <v>0.10299999999999999</v>
      </c>
      <c r="D13" s="18">
        <v>0.13500000000000001</v>
      </c>
      <c r="E13" s="18">
        <v>0.16500000000000001</v>
      </c>
      <c r="F13" s="18">
        <v>0.20100000000000001</v>
      </c>
      <c r="G13" s="18">
        <v>0.29599999999999999</v>
      </c>
      <c r="H13" s="18">
        <v>0.43</v>
      </c>
      <c r="I13" s="18">
        <v>0.625</v>
      </c>
      <c r="K13" s="22">
        <v>10</v>
      </c>
      <c r="L13" s="22">
        <v>4.3999999999999999E-5</v>
      </c>
      <c r="M13" s="22">
        <f>L13/0.01794</f>
        <v>2.4526198439241914E-3</v>
      </c>
      <c r="N13" s="22">
        <f>M13/1</f>
        <v>2.4526198439241914E-3</v>
      </c>
    </row>
    <row r="14" spans="1:14" x14ac:dyDescent="0.6">
      <c r="A14" s="14">
        <v>600</v>
      </c>
      <c r="B14" s="19">
        <v>0.125</v>
      </c>
      <c r="C14" s="19">
        <v>0.161</v>
      </c>
      <c r="D14" s="19">
        <v>0.22800000000000001</v>
      </c>
      <c r="E14" s="19">
        <v>0.315</v>
      </c>
      <c r="F14" s="19">
        <v>0.37</v>
      </c>
      <c r="G14" s="19">
        <v>0.51700000000000002</v>
      </c>
      <c r="H14" s="19">
        <v>0.57399999999999995</v>
      </c>
      <c r="I14" s="19">
        <v>0.754</v>
      </c>
      <c r="K14" s="23">
        <v>20</v>
      </c>
      <c r="L14" s="23">
        <v>1.12E-4</v>
      </c>
      <c r="M14" s="23">
        <f t="shared" ref="M14:M20" si="0">L14/0.01794</f>
        <v>6.2430323299888513E-3</v>
      </c>
      <c r="N14" s="23">
        <f t="shared" ref="N14:N20" si="1">M14/1</f>
        <v>6.2430323299888513E-3</v>
      </c>
    </row>
    <row r="15" spans="1:14" x14ac:dyDescent="0.6">
      <c r="A15" s="14">
        <v>1200</v>
      </c>
      <c r="B15" s="19">
        <v>0.15</v>
      </c>
      <c r="C15" s="19">
        <v>0.23699999999999999</v>
      </c>
      <c r="D15" s="19">
        <v>0.31900000000000001</v>
      </c>
      <c r="E15" s="19">
        <v>0.42199999999999999</v>
      </c>
      <c r="F15" s="19">
        <v>0.52200000000000002</v>
      </c>
      <c r="G15" s="19">
        <v>0.68400000000000005</v>
      </c>
      <c r="H15" s="19">
        <v>0.71499999999999997</v>
      </c>
      <c r="I15" s="19">
        <v>0.91800000000000004</v>
      </c>
      <c r="K15" s="23">
        <v>40</v>
      </c>
      <c r="L15" s="23">
        <v>1.5300000000000001E-4</v>
      </c>
      <c r="M15" s="23">
        <f t="shared" si="0"/>
        <v>8.5284280936454848E-3</v>
      </c>
      <c r="N15" s="23">
        <f t="shared" si="1"/>
        <v>8.5284280936454848E-3</v>
      </c>
    </row>
    <row r="16" spans="1:14" x14ac:dyDescent="0.6">
      <c r="K16" s="23">
        <v>60</v>
      </c>
      <c r="L16" s="23">
        <v>1.2400000000000001E-4</v>
      </c>
      <c r="M16" s="23">
        <f t="shared" si="0"/>
        <v>6.9119286510590855E-3</v>
      </c>
      <c r="N16" s="23">
        <f t="shared" si="1"/>
        <v>6.9119286510590855E-3</v>
      </c>
    </row>
    <row r="17" spans="1:14" x14ac:dyDescent="0.6">
      <c r="K17" s="23">
        <v>80</v>
      </c>
      <c r="L17" s="23">
        <v>2.6800000000000001E-4</v>
      </c>
      <c r="M17" s="23">
        <f t="shared" si="0"/>
        <v>1.4938684503901895E-2</v>
      </c>
      <c r="N17" s="23">
        <f t="shared" si="1"/>
        <v>1.4938684503901895E-2</v>
      </c>
    </row>
    <row r="18" spans="1:14" x14ac:dyDescent="0.6">
      <c r="K18" s="23">
        <v>130</v>
      </c>
      <c r="L18" s="23">
        <v>3.2299999999999999E-4</v>
      </c>
      <c r="M18" s="23">
        <f t="shared" si="0"/>
        <v>1.8004459308807133E-2</v>
      </c>
      <c r="N18" s="23">
        <f t="shared" si="1"/>
        <v>1.8004459308807133E-2</v>
      </c>
    </row>
    <row r="19" spans="1:14" x14ac:dyDescent="0.6">
      <c r="K19" s="23">
        <v>200</v>
      </c>
      <c r="L19" s="23">
        <v>4.75E-4</v>
      </c>
      <c r="M19" s="23">
        <f t="shared" si="0"/>
        <v>2.6477146042363432E-2</v>
      </c>
      <c r="N19" s="23">
        <f t="shared" si="1"/>
        <v>2.6477146042363432E-2</v>
      </c>
    </row>
    <row r="20" spans="1:14" x14ac:dyDescent="0.6">
      <c r="K20" s="23">
        <v>300</v>
      </c>
      <c r="L20" s="23">
        <v>4.8799999999999999E-4</v>
      </c>
      <c r="M20" s="23">
        <f t="shared" si="0"/>
        <v>2.7201783723522853E-2</v>
      </c>
      <c r="N20" s="23">
        <f t="shared" si="1"/>
        <v>2.7201783723522853E-2</v>
      </c>
    </row>
    <row r="22" spans="1:14" x14ac:dyDescent="0.6">
      <c r="A22" s="1" t="s">
        <v>70</v>
      </c>
    </row>
    <row r="23" spans="1:14" x14ac:dyDescent="0.6">
      <c r="A23" t="s">
        <v>23</v>
      </c>
    </row>
    <row r="25" spans="1:14" ht="15.9" thickBot="1" x14ac:dyDescent="0.65">
      <c r="A25" s="17" t="s">
        <v>10</v>
      </c>
      <c r="B25" s="17" t="s">
        <v>12</v>
      </c>
      <c r="C25" s="17" t="s">
        <v>13</v>
      </c>
      <c r="D25" s="17" t="s">
        <v>14</v>
      </c>
      <c r="E25" s="17" t="s">
        <v>15</v>
      </c>
      <c r="F25" s="17" t="s">
        <v>16</v>
      </c>
      <c r="G25" s="17" t="s">
        <v>17</v>
      </c>
      <c r="H25" s="17" t="s">
        <v>47</v>
      </c>
      <c r="I25" s="17" t="s">
        <v>39</v>
      </c>
      <c r="K25" s="17" t="s">
        <v>72</v>
      </c>
      <c r="L25" s="17" t="s">
        <v>49</v>
      </c>
      <c r="M25" s="17" t="s">
        <v>50</v>
      </c>
      <c r="N25" s="17" t="s">
        <v>51</v>
      </c>
    </row>
    <row r="26" spans="1:14" x14ac:dyDescent="0.6">
      <c r="A26" s="24">
        <v>0</v>
      </c>
      <c r="B26" s="18">
        <v>9.2999999999999999E-2</v>
      </c>
      <c r="C26" s="18">
        <v>0.10299999999999999</v>
      </c>
      <c r="D26" s="18">
        <v>0.122</v>
      </c>
      <c r="E26" s="18">
        <v>0.16900000000000001</v>
      </c>
      <c r="F26" s="18">
        <v>0.184</v>
      </c>
      <c r="G26" s="18">
        <v>0.28699999999999998</v>
      </c>
      <c r="H26" s="18">
        <v>0.436</v>
      </c>
      <c r="I26" s="18">
        <v>0.69099999999999995</v>
      </c>
      <c r="K26" s="22">
        <v>10</v>
      </c>
      <c r="L26" s="22">
        <v>5.5000000000000002E-5</v>
      </c>
      <c r="M26" s="22">
        <f>L26/0.01794</f>
        <v>3.0657748049052395E-3</v>
      </c>
      <c r="N26" s="22">
        <f>M26/1</f>
        <v>3.0657748049052395E-3</v>
      </c>
    </row>
    <row r="27" spans="1:14" x14ac:dyDescent="0.6">
      <c r="A27" s="14">
        <v>600</v>
      </c>
      <c r="B27" s="19">
        <v>0.124</v>
      </c>
      <c r="C27" s="19">
        <v>0.161</v>
      </c>
      <c r="D27" s="19">
        <v>0.219</v>
      </c>
      <c r="E27" s="19">
        <v>0.32400000000000001</v>
      </c>
      <c r="F27" s="19">
        <v>0.36099999999999999</v>
      </c>
      <c r="G27" s="19">
        <v>0.53500000000000003</v>
      </c>
      <c r="H27" s="19">
        <v>0.621</v>
      </c>
      <c r="I27" s="19">
        <v>0.91400000000000003</v>
      </c>
      <c r="K27" s="23">
        <v>20</v>
      </c>
      <c r="L27" s="23">
        <v>9.0000000000000006E-5</v>
      </c>
      <c r="M27" s="23">
        <f t="shared" ref="M27:M32" si="2">L27/0.01794</f>
        <v>5.016722408026756E-3</v>
      </c>
      <c r="N27" s="23">
        <f t="shared" ref="N27:N32" si="3">M27/1</f>
        <v>5.016722408026756E-3</v>
      </c>
    </row>
    <row r="28" spans="1:14" x14ac:dyDescent="0.6">
      <c r="A28" s="14">
        <v>1200</v>
      </c>
      <c r="B28" s="19">
        <v>0.159</v>
      </c>
      <c r="C28" s="19">
        <v>0.21099999999999999</v>
      </c>
      <c r="D28" s="19">
        <v>0.31900000000000001</v>
      </c>
      <c r="E28" s="19">
        <v>0.436</v>
      </c>
      <c r="F28" s="19">
        <v>0.51200000000000001</v>
      </c>
      <c r="G28" s="19">
        <v>0.68600000000000005</v>
      </c>
      <c r="H28" s="19">
        <v>0.78500000000000003</v>
      </c>
      <c r="I28" s="19">
        <v>1.1299999999999999</v>
      </c>
      <c r="K28" s="23">
        <v>40</v>
      </c>
      <c r="L28" s="23">
        <v>1.64E-4</v>
      </c>
      <c r="M28" s="23">
        <f t="shared" si="2"/>
        <v>9.1415830546265325E-3</v>
      </c>
      <c r="N28" s="23">
        <f t="shared" si="3"/>
        <v>9.1415830546265325E-3</v>
      </c>
    </row>
    <row r="29" spans="1:14" x14ac:dyDescent="0.6">
      <c r="K29" s="23">
        <v>60</v>
      </c>
      <c r="L29" s="23">
        <v>2.23E-4</v>
      </c>
      <c r="M29" s="23">
        <f t="shared" si="2"/>
        <v>1.2430323299888517E-2</v>
      </c>
      <c r="N29" s="23">
        <f t="shared" si="3"/>
        <v>1.2430323299888517E-2</v>
      </c>
    </row>
    <row r="30" spans="1:14" x14ac:dyDescent="0.6">
      <c r="K30" s="23">
        <v>80</v>
      </c>
      <c r="L30" s="23">
        <v>2.7300000000000002E-4</v>
      </c>
      <c r="M30" s="23">
        <f t="shared" si="2"/>
        <v>1.5217391304347827E-2</v>
      </c>
      <c r="N30" s="23">
        <f t="shared" si="3"/>
        <v>1.5217391304347827E-2</v>
      </c>
    </row>
    <row r="31" spans="1:14" x14ac:dyDescent="0.6">
      <c r="K31" s="23">
        <v>130</v>
      </c>
      <c r="L31" s="23">
        <v>3.3300000000000002E-4</v>
      </c>
      <c r="M31" s="23">
        <f t="shared" si="2"/>
        <v>1.8561872909698997E-2</v>
      </c>
      <c r="N31" s="23">
        <f t="shared" si="3"/>
        <v>1.8561872909698997E-2</v>
      </c>
    </row>
    <row r="32" spans="1:14" x14ac:dyDescent="0.6">
      <c r="K32" s="23">
        <v>200</v>
      </c>
      <c r="L32" s="23">
        <v>5.8200000000000005E-4</v>
      </c>
      <c r="M32" s="23">
        <f t="shared" si="2"/>
        <v>3.2441471571906355E-2</v>
      </c>
      <c r="N32" s="23">
        <f t="shared" si="3"/>
        <v>3.2441471571906355E-2</v>
      </c>
    </row>
    <row r="33" spans="1:14" x14ac:dyDescent="0.6">
      <c r="K33" s="23">
        <v>300</v>
      </c>
      <c r="L33" s="23">
        <v>7.3200000000000001E-4</v>
      </c>
      <c r="M33" s="23">
        <f>L33/0.01794</f>
        <v>4.0802675585284276E-2</v>
      </c>
      <c r="N33" s="23">
        <f>M33/1</f>
        <v>4.0802675585284276E-2</v>
      </c>
    </row>
    <row r="35" spans="1:14" x14ac:dyDescent="0.6">
      <c r="A35" s="1" t="s">
        <v>71</v>
      </c>
    </row>
    <row r="36" spans="1:14" x14ac:dyDescent="0.6">
      <c r="A36" t="s">
        <v>23</v>
      </c>
    </row>
    <row r="38" spans="1:14" ht="15.9" thickBot="1" x14ac:dyDescent="0.65">
      <c r="A38" s="17" t="s">
        <v>10</v>
      </c>
      <c r="B38" s="17" t="s">
        <v>12</v>
      </c>
      <c r="C38" s="17" t="s">
        <v>13</v>
      </c>
      <c r="D38" s="17" t="s">
        <v>14</v>
      </c>
      <c r="E38" s="17" t="s">
        <v>15</v>
      </c>
      <c r="F38" s="17" t="s">
        <v>16</v>
      </c>
      <c r="G38" s="17" t="s">
        <v>17</v>
      </c>
      <c r="H38" s="17" t="s">
        <v>47</v>
      </c>
      <c r="I38" s="17" t="s">
        <v>39</v>
      </c>
      <c r="K38" s="17" t="s">
        <v>72</v>
      </c>
      <c r="L38" s="17" t="s">
        <v>49</v>
      </c>
      <c r="M38" s="17" t="s">
        <v>50</v>
      </c>
      <c r="N38" s="17" t="s">
        <v>51</v>
      </c>
    </row>
    <row r="39" spans="1:14" x14ac:dyDescent="0.6">
      <c r="A39" s="24">
        <v>0</v>
      </c>
      <c r="B39" s="18">
        <v>0.106</v>
      </c>
      <c r="C39" s="18">
        <v>0.104</v>
      </c>
      <c r="D39" s="18">
        <v>0.12</v>
      </c>
      <c r="E39" s="18">
        <v>0.15</v>
      </c>
      <c r="F39" s="18">
        <v>0.17699999999999999</v>
      </c>
      <c r="G39" s="18">
        <v>0.255</v>
      </c>
      <c r="H39" s="18">
        <v>0.45300000000000001</v>
      </c>
      <c r="I39" s="18">
        <v>0.65</v>
      </c>
      <c r="K39" s="22">
        <v>10</v>
      </c>
      <c r="L39" s="22">
        <v>3.8000000000000002E-5</v>
      </c>
      <c r="M39" s="22">
        <f t="shared" ref="M39:M44" si="4">L39/0.01794</f>
        <v>2.1181716833890748E-3</v>
      </c>
      <c r="N39" s="22">
        <f t="shared" ref="N39:N44" si="5">M39/1</f>
        <v>2.1181716833890748E-3</v>
      </c>
    </row>
    <row r="40" spans="1:14" x14ac:dyDescent="0.6">
      <c r="A40" s="14">
        <v>600</v>
      </c>
      <c r="B40" s="19">
        <v>0.12</v>
      </c>
      <c r="C40" s="19">
        <v>0.161</v>
      </c>
      <c r="D40" s="19">
        <v>0.19800000000000001</v>
      </c>
      <c r="E40" s="19">
        <v>0.25800000000000001</v>
      </c>
      <c r="F40" s="19">
        <v>0.33700000000000002</v>
      </c>
      <c r="G40" s="19">
        <v>0.47499999999999998</v>
      </c>
      <c r="H40" s="19">
        <v>0.58399999999999996</v>
      </c>
      <c r="I40" s="19">
        <v>0.74199999999999999</v>
      </c>
      <c r="K40" s="23">
        <v>20</v>
      </c>
      <c r="L40" s="23">
        <v>7.2999999999999999E-5</v>
      </c>
      <c r="M40" s="23">
        <f t="shared" si="4"/>
        <v>4.0691192865105908E-3</v>
      </c>
      <c r="N40" s="23">
        <f t="shared" si="5"/>
        <v>4.0691192865105908E-3</v>
      </c>
    </row>
    <row r="41" spans="1:14" x14ac:dyDescent="0.6">
      <c r="A41" s="14">
        <v>1200</v>
      </c>
      <c r="B41" s="19">
        <v>0.151</v>
      </c>
      <c r="C41" s="19">
        <v>0.192</v>
      </c>
      <c r="D41" s="19">
        <v>0.26100000000000001</v>
      </c>
      <c r="E41" s="19">
        <v>0.35299999999999998</v>
      </c>
      <c r="F41" s="19">
        <v>0.46100000000000002</v>
      </c>
      <c r="G41" s="19">
        <v>0.65</v>
      </c>
      <c r="H41" s="19">
        <v>0.73399999999999999</v>
      </c>
      <c r="I41" s="19">
        <v>0.94299999999999995</v>
      </c>
      <c r="K41" s="23">
        <v>40</v>
      </c>
      <c r="L41" s="23">
        <v>1.18E-4</v>
      </c>
      <c r="M41" s="23">
        <f t="shared" si="4"/>
        <v>6.5774804905239679E-3</v>
      </c>
      <c r="N41" s="23">
        <f t="shared" si="5"/>
        <v>6.5774804905239679E-3</v>
      </c>
    </row>
    <row r="42" spans="1:14" x14ac:dyDescent="0.6">
      <c r="K42" s="23">
        <v>60</v>
      </c>
      <c r="L42" s="23">
        <v>1.6899999999999999E-4</v>
      </c>
      <c r="M42" s="23">
        <f t="shared" si="4"/>
        <v>9.4202898550724626E-3</v>
      </c>
      <c r="N42" s="23">
        <f t="shared" si="5"/>
        <v>9.4202898550724626E-3</v>
      </c>
    </row>
    <row r="43" spans="1:14" x14ac:dyDescent="0.6">
      <c r="K43" s="23">
        <v>80</v>
      </c>
      <c r="L43" s="23">
        <v>2.3699999999999999E-4</v>
      </c>
      <c r="M43" s="23">
        <f t="shared" si="4"/>
        <v>1.3210702341137122E-2</v>
      </c>
      <c r="N43" s="23">
        <f t="shared" si="5"/>
        <v>1.3210702341137122E-2</v>
      </c>
    </row>
    <row r="44" spans="1:14" x14ac:dyDescent="0.6">
      <c r="K44" s="23">
        <v>130</v>
      </c>
      <c r="L44" s="23">
        <v>3.2899999999999997E-4</v>
      </c>
      <c r="M44" s="23">
        <f t="shared" si="4"/>
        <v>1.8338907469342251E-2</v>
      </c>
      <c r="N44" s="23">
        <f t="shared" si="5"/>
        <v>1.8338907469342251E-2</v>
      </c>
    </row>
    <row r="45" spans="1:14" x14ac:dyDescent="0.6">
      <c r="K45" s="23">
        <v>200</v>
      </c>
      <c r="L45" s="23">
        <v>4.6799999999999999E-4</v>
      </c>
      <c r="M45" s="23">
        <f>L45/0.01794</f>
        <v>2.6086956521739129E-2</v>
      </c>
      <c r="N45" s="23">
        <f>M45/1</f>
        <v>2.6086956521739129E-2</v>
      </c>
    </row>
    <row r="46" spans="1:14" x14ac:dyDescent="0.6">
      <c r="K46" s="23">
        <v>300</v>
      </c>
      <c r="L46" s="23">
        <v>4.8799999999999999E-4</v>
      </c>
      <c r="M46" s="23">
        <f t="shared" ref="M46" si="6">L46/0.01794</f>
        <v>2.7201783723522853E-2</v>
      </c>
      <c r="N46" s="23">
        <f t="shared" ref="N46" si="7">M46/1</f>
        <v>2.7201783723522853E-2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B96746833BC24DB99B8C0EFD854A3B" ma:contentTypeVersion="10" ma:contentTypeDescription="Create a new document." ma:contentTypeScope="" ma:versionID="afbfed2867a9070feb2ebc6ad5980447">
  <xsd:schema xmlns:xsd="http://www.w3.org/2001/XMLSchema" xmlns:xs="http://www.w3.org/2001/XMLSchema" xmlns:p="http://schemas.microsoft.com/office/2006/metadata/properties" xmlns:ns2="56aecc68-a308-4f29-8888-60cc94cde70d" targetNamespace="http://schemas.microsoft.com/office/2006/metadata/properties" ma:root="true" ma:fieldsID="1a05be94c6edcc344f9cb9ade5686db8" ns2:_="">
    <xsd:import namespace="56aecc68-a308-4f29-8888-60cc94cde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ecc68-a308-4f29-8888-60cc94cde7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64A913-6C45-41C0-972C-1D600C0965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aecc68-a308-4f29-8888-60cc94cde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2C8C9B-C195-4261-B86E-F18B959FF8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41E59B-46CC-4F18-AF14-9836004CFE0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StandardCurve</vt:lpstr>
      <vt:lpstr>diC8-PI(3,4,5)P3</vt:lpstr>
      <vt:lpstr>diC8-PI(4,5)P2</vt:lpstr>
      <vt:lpstr>diC8-PI(3,5)P2</vt:lpstr>
      <vt:lpstr>diC8-PI(5)P</vt:lpstr>
      <vt:lpstr>IP3</vt:lpstr>
      <vt:lpstr>diC8-PI(4,5)P2 - NO Mg2+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Wim VERSEES</cp:lastModifiedBy>
  <dcterms:created xsi:type="dcterms:W3CDTF">2020-08-21T08:28:43Z</dcterms:created>
  <dcterms:modified xsi:type="dcterms:W3CDTF">2020-12-14T12:58:04Z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0x01010070B96746833BC24DB99B8C0EFD854A3B</vt:lpwstr>
  </property>
</Properties>
</file>